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ribertocv/Desktop/"/>
    </mc:Choice>
  </mc:AlternateContent>
  <xr:revisionPtr revIDLastSave="0" documentId="13_ncr:9_{5AC6B6F8-05C3-9D43-9C71-80530E58CCB6}" xr6:coauthVersionLast="47" xr6:coauthVersionMax="47" xr10:uidLastSave="{00000000-0000-0000-0000-000000000000}"/>
  <bookViews>
    <workbookView xWindow="6880" yWindow="580" windowWidth="25980" windowHeight="20060" xr2:uid="{5ECCC7B7-9178-144D-98AF-D0DE907913A4}"/>
  </bookViews>
  <sheets>
    <sheet name="base_medias_by_satellites" sheetId="1" r:id="rId1"/>
    <sheet name="base_medias_by_satellites (2)" sheetId="2" r:id="rId2"/>
    <sheet name="Sheet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6" i="1"/>
  <c r="D57" i="1"/>
  <c r="D58" i="1"/>
  <c r="D59" i="1"/>
  <c r="D60" i="1"/>
  <c r="D61" i="1"/>
  <c r="D62" i="1"/>
  <c r="D63" i="1"/>
  <c r="D64" i="1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</calcChain>
</file>

<file path=xl/sharedStrings.xml><?xml version="1.0" encoding="utf-8"?>
<sst xmlns="http://schemas.openxmlformats.org/spreadsheetml/2006/main" count="516" uniqueCount="466">
  <si>
    <t>X</t>
  </si>
  <si>
    <t>461110</t>
  </si>
  <si>
    <t>465311</t>
  </si>
  <si>
    <t>812110</t>
  </si>
  <si>
    <t>463211</t>
  </si>
  <si>
    <t>461122</t>
  </si>
  <si>
    <t>722513</t>
  </si>
  <si>
    <t>461160</t>
  </si>
  <si>
    <t>467111</t>
  </si>
  <si>
    <t>311830</t>
  </si>
  <si>
    <t>461130</t>
  </si>
  <si>
    <t>722514</t>
  </si>
  <si>
    <t>311812</t>
  </si>
  <si>
    <t>461121</t>
  </si>
  <si>
    <t>464111</t>
  </si>
  <si>
    <t>722517</t>
  </si>
  <si>
    <t>561432</t>
  </si>
  <si>
    <t>467115</t>
  </si>
  <si>
    <t>722518</t>
  </si>
  <si>
    <t>811111</t>
  </si>
  <si>
    <t>722515</t>
  </si>
  <si>
    <t>722519</t>
  </si>
  <si>
    <t>621211</t>
  </si>
  <si>
    <t>332320</t>
  </si>
  <si>
    <t>461190</t>
  </si>
  <si>
    <t>Comercio al por menor de regalos</t>
  </si>
  <si>
    <t>Comercio al por menor de artículos usados</t>
  </si>
  <si>
    <t>Alquiler sin intermediación de salones para fiestas y convenciones</t>
  </si>
  <si>
    <t>Casas de juegos electrónicos</t>
  </si>
  <si>
    <t>Comercio al por menor de partes y refacciones nuevas para automóviles, camionetas y camiones</t>
  </si>
  <si>
    <t>Hojalatería y pintura de automóviles y camiones</t>
  </si>
  <si>
    <t>Comercio al por menor de leche, otros productos lácteos y embutidos</t>
  </si>
  <si>
    <t>Reparación menor de llantas</t>
  </si>
  <si>
    <t>Comercio al por menor de calzado</t>
  </si>
  <si>
    <t>Restaurantes con servicio de preparación de alimentos a la carta o de comida corrida</t>
  </si>
  <si>
    <t>Centros de acondicionamiento físico del sector privado</t>
  </si>
  <si>
    <t>Fabricación de productos de madera para la construcción</t>
  </si>
  <si>
    <t>Comercio al por menor de artículos de perfumería y cosméticos</t>
  </si>
  <si>
    <t>Comercio al por menor de vidrios y espejos</t>
  </si>
  <si>
    <t>Escuelas de educación preescolar del sector privado</t>
  </si>
  <si>
    <t>Comercio al por menor de plantas y flores naturales</t>
  </si>
  <si>
    <t>Lavanderías y tintorerías</t>
  </si>
  <si>
    <t>Consultorios de medicina general del sector privado</t>
  </si>
  <si>
    <t>Comercio al por menor de semillas y granos alimenticios, especias y chiles secos</t>
  </si>
  <si>
    <t>Lavado y lubricado de automóviles y camiones</t>
  </si>
  <si>
    <t>Comercio al por menor de paletas de hielo y helados</t>
  </si>
  <si>
    <t>Reparación del sistema eléctrico de automóviles y camiones</t>
  </si>
  <si>
    <t>Purificación y embotellado de agua</t>
  </si>
  <si>
    <t>Reparación y mantenimiento de otros artículos para el hogar y personales</t>
  </si>
  <si>
    <t>Comercio al por menor de discos y casetes</t>
  </si>
  <si>
    <t>Escuelas de educación primaria del sector público</t>
  </si>
  <si>
    <t>Comercio al por menor de teléfonos y otros aparatos de comunicación</t>
  </si>
  <si>
    <t>Reparación de calzado y otros artículos de piel y cuero</t>
  </si>
  <si>
    <t>Comercio al por menor de bebidas no alcohólicas y hielo</t>
  </si>
  <si>
    <t>Comercio al por menor en minisupers</t>
  </si>
  <si>
    <t>Reparación y mantenimiento de aparatos eléctricos para el hogar y personales</t>
  </si>
  <si>
    <t>Comercio al por menor de productos naturistas, medicamentos homeopáticos y de complementos alimenticios</t>
  </si>
  <si>
    <t>Bares, cantinas y similares</t>
  </si>
  <si>
    <t>Comercio al por mayor de cemento, tabique y grava</t>
  </si>
  <si>
    <t>Comercio al por menor de muebles para el hogar</t>
  </si>
  <si>
    <t>Escuelas de educación preescolar del sector público</t>
  </si>
  <si>
    <t>Comercio al por mayor de desechos metálicos</t>
  </si>
  <si>
    <t>Comercio al por menor de artículos de mercería y bonetería</t>
  </si>
  <si>
    <t>Comercio al por mayor de medicamentos veterinarios y alimentos para animales, excepto mascotas</t>
  </si>
  <si>
    <t>Farmacias con minisúper</t>
  </si>
  <si>
    <t>Otras reparaciones mecánicas de automóviles y camiones</t>
  </si>
  <si>
    <t>Comercio al por menor de bisutería y accesorios de vestir</t>
  </si>
  <si>
    <t>Reparación y mantenimiento de equipo electrónico de uso doméstico</t>
  </si>
  <si>
    <t>Servicios de fotografía y videograbación</t>
  </si>
  <si>
    <t>Actividades administrativas de instituciones de bienestar social</t>
  </si>
  <si>
    <t>Bufetes jurídicos</t>
  </si>
  <si>
    <t>Impresión de formas continuas y otros impresos</t>
  </si>
  <si>
    <t>Comercio al por menor de pintura</t>
  </si>
  <si>
    <t>Asociaciones y organizaciones civiles</t>
  </si>
  <si>
    <t>Fabricación de muebles, excepto cocinas integrales, muebles modulares de baño y muebles de oficina y estantería</t>
  </si>
  <si>
    <t>Estacionamientos y pensiones para vehículos automotores</t>
  </si>
  <si>
    <t>Reparación y mantenimiento de motocicletas</t>
  </si>
  <si>
    <t>Comercio al por menor de lencería</t>
  </si>
  <si>
    <t>Reparación y mantenimiento de otro equipo electrónico y de equipo de precisión</t>
  </si>
  <si>
    <t>Comercio al por menor de automóviles y camionetas usados</t>
  </si>
  <si>
    <t>Servicios veterinarios para mascotas prestados por el sector privado</t>
  </si>
  <si>
    <t>Reparación de tapicería de muebles para el hogar</t>
  </si>
  <si>
    <t>Banca múltiple</t>
  </si>
  <si>
    <t>Elaboración de helados y paletas</t>
  </si>
  <si>
    <t>Elaboración de botanas</t>
  </si>
  <si>
    <t>Restaurantes con servicio de preparación de pescados y mariscos</t>
  </si>
  <si>
    <t>Alquiler de mesas, sillas, vajillas y similares</t>
  </si>
  <si>
    <t>Otros consultorios del sector privado para el cuidado de la salud</t>
  </si>
  <si>
    <t>Laboratorios médicos y de diagnóstico del sector privado</t>
  </si>
  <si>
    <t>Sanitarios públicos y bolerías</t>
  </si>
  <si>
    <t>Escuelas de deporte del sector privado</t>
  </si>
  <si>
    <t>Comercio al por menor de aceites y grasas lubricantes, aditivos y similares para vehículos de motor</t>
  </si>
  <si>
    <t>Comercio al por menor de artículos desechables</t>
  </si>
  <si>
    <t>Cerrajerías</t>
  </si>
  <si>
    <t>Comercio al por menor de lentes</t>
  </si>
  <si>
    <t>Reparación y mantenimiento de maquinaria y equipo industrial</t>
  </si>
  <si>
    <t>Otros servicios personales</t>
  </si>
  <si>
    <t>Comercio al por menor de cristalería, loza y utensilios de cocina</t>
  </si>
  <si>
    <t>Comercio al por menor de juguetes</t>
  </si>
  <si>
    <t>Administración pública en general</t>
  </si>
  <si>
    <t>Escuelas de educación secundaria general del sector público</t>
  </si>
  <si>
    <t>Reparación y mantenimiento de bicicletas</t>
  </si>
  <si>
    <t>Comercio al por menor de ropa de bebé</t>
  </si>
  <si>
    <t>Comercio al por menor de cerveza</t>
  </si>
  <si>
    <t>Comercio al por menor de artículos y aparatos deportivos</t>
  </si>
  <si>
    <t>Agrupaciones de autoayuda para alcohólicos y personas con otras adicciones</t>
  </si>
  <si>
    <t>Otros servicios de reparación y mantenimiento de automóviles y camiones</t>
  </si>
  <si>
    <t>Reparación de suspensiones de automóviles y camiones</t>
  </si>
  <si>
    <t>Servicios funerarios</t>
  </si>
  <si>
    <t>Comercio al por menor de mascotas</t>
  </si>
  <si>
    <t>Comercio al por menor de motocicletas</t>
  </si>
  <si>
    <t>Maquinado de piezas metálicas para maquinaria y equipo en general</t>
  </si>
  <si>
    <t>Consultorios de quiropráctica del sector privado</t>
  </si>
  <si>
    <t>Escuelas del sector privado que combinan diversos niveles de educación</t>
  </si>
  <si>
    <t>Confección de prendas de vestir sobre medida</t>
  </si>
  <si>
    <t>Comercio al por menor de otros artículos de uso personal</t>
  </si>
  <si>
    <t>Comercio al por menor en tiendas de artesanías</t>
  </si>
  <si>
    <t>Comercio al por menor de gas L. P. en cilindros y para tanques estacionarios</t>
  </si>
  <si>
    <t>Impartición de justicia y mantenimiento de la seguridad y el orden público</t>
  </si>
  <si>
    <t>Comercio al por mayor de desechos de plástico</t>
  </si>
  <si>
    <t>Consultorios de psicología del sector privado</t>
  </si>
  <si>
    <t>Consultorios de optometría</t>
  </si>
  <si>
    <t>Comercio al por menor de vinos y licores</t>
  </si>
  <si>
    <t>Fabricación de tubos y bloques de cemento y concreto</t>
  </si>
  <si>
    <t>Servicios de contabilidad y auditoría</t>
  </si>
  <si>
    <t>Casas de empeño</t>
  </si>
  <si>
    <t>Comercio al por menor de ropa de cuero y piel y de otros artículos de estos materiales</t>
  </si>
  <si>
    <t>Confección en serie de uniformes</t>
  </si>
  <si>
    <t>Comercio al por mayor de desechos de papel y de cartón</t>
  </si>
  <si>
    <t>Restaurantes de autoservicio</t>
  </si>
  <si>
    <t>Escuelas de educación media superior del sector público</t>
  </si>
  <si>
    <t>Escuelas de arte del sector privado</t>
  </si>
  <si>
    <t>Comercio al por menor de revistas y periódicos</t>
  </si>
  <si>
    <t>Reparación de transmisiones de automóviles y camiones</t>
  </si>
  <si>
    <t>Comercio al por mayor de madera para la construcción y la industria</t>
  </si>
  <si>
    <t>Comercio al por menor de pisos y recubrimientos cerámicos</t>
  </si>
  <si>
    <t>Instalación de cristales y otras reparaciones a la carrocería de automóviles y camiones</t>
  </si>
  <si>
    <t>Comercio al por menor de llantas y cámaras para automóviles, camionetas y camiones</t>
  </si>
  <si>
    <t>Piscicultura y otra acuicultura, excepto camaronicultura</t>
  </si>
  <si>
    <t>Comercio al por mayor de otros materiales de desecho</t>
  </si>
  <si>
    <t>Comercio al por menor de gasolina y diesel</t>
  </si>
  <si>
    <t>Escuelas de educación primaria del sector privado</t>
  </si>
  <si>
    <t>Consultorios de medicina especializada del sector privado</t>
  </si>
  <si>
    <t>Comercio al por menor de artículos de joyería y relojes</t>
  </si>
  <si>
    <t>Escuelas del sector público de educación para necesidades especiales</t>
  </si>
  <si>
    <t>Alineación y balanceo de automóviles y camiones</t>
  </si>
  <si>
    <t>Comercio al por menor en supermercados</t>
  </si>
  <si>
    <t>Captación, tratamiento y suministro de agua realizados por el sector público</t>
  </si>
  <si>
    <t>Billares</t>
  </si>
  <si>
    <t>Comercio al por mayor de materiales metálicos para la construcción y la manufactura</t>
  </si>
  <si>
    <t>Guarderías del sector privado</t>
  </si>
  <si>
    <t>Servicios de profesores particulares</t>
  </si>
  <si>
    <t>Comercio al por menor de otros artículos para la decoración de interiores</t>
  </si>
  <si>
    <t>Otras industrias manufactureras</t>
  </si>
  <si>
    <t>Comercio al por menor de electrodomésticos menores y aparatos de línea blanca</t>
  </si>
  <si>
    <t>Confección en serie de otra ropa exterior de materiales textiles</t>
  </si>
  <si>
    <t>Comercio al por menor de mobiliario, equipo y accesorios de cómputo</t>
  </si>
  <si>
    <t>Comercio al por menor de blancos</t>
  </si>
  <si>
    <t>Comercio al por menor de telas</t>
  </si>
  <si>
    <t>Alquiler de prendas de vestir</t>
  </si>
  <si>
    <t>Comercio al por mayor de equipo y material eléctrico</t>
  </si>
  <si>
    <t>Moteles</t>
  </si>
  <si>
    <t>Comercio al por menor de pañales desechables</t>
  </si>
  <si>
    <t>Comercio al por mayor de maquinaria y equipo para otros servicios y para actividades comerciales</t>
  </si>
  <si>
    <t>Comercio al por mayor de otras materias primas para otras industrias</t>
  </si>
  <si>
    <t>Confección, bordado y deshilado de productos textiles</t>
  </si>
  <si>
    <t>Escuelas de educación secundaria técnica del sector público</t>
  </si>
  <si>
    <t>Transporte colectivo urbano y suburbano de pasajeros en autobuses de ruta fija</t>
  </si>
  <si>
    <t>Escuelas del sector privado dedicadas a la enseñanza de oficios</t>
  </si>
  <si>
    <t>Comercio al por menor de disfraces, vestimenta regional y vestidos de novia</t>
  </si>
  <si>
    <t>Fabricación de estructuras metálicas</t>
  </si>
  <si>
    <t>Escuelas de educación media superior del sector privado</t>
  </si>
  <si>
    <t>Fabricación de muebles de oficina y estantería</t>
  </si>
  <si>
    <t>Otros servicios recreativos prestados por el sector privado</t>
  </si>
  <si>
    <t>Alquiler de maquinaria y equipo para construcción, minería y actividades forestales</t>
  </si>
  <si>
    <t>Clínicas de consultorios médicos del sector privado</t>
  </si>
  <si>
    <t>Consultorios de medicina general del sector público</t>
  </si>
  <si>
    <t>Comercio al por menor de pescados y mariscos</t>
  </si>
  <si>
    <t>Rectificación de partes de motor de automóviles y camiones</t>
  </si>
  <si>
    <t>Escuelas de educación secundaria general del sector privado</t>
  </si>
  <si>
    <t>Fabricación de cocinas integrales y muebles modulares de baño</t>
  </si>
  <si>
    <t>Consultorios del sector privado de audiología y de terapia ocupacional, física y del lenguaje</t>
  </si>
  <si>
    <t>Alquiler de maquinaria y equipo comercial y de servicios</t>
  </si>
  <si>
    <t>Comercio al por menor de alfombras, cortinas, tapices y similares</t>
  </si>
  <si>
    <t>Comercio al por mayor de mobiliario, equipo e instrumental médico y de laboratorio</t>
  </si>
  <si>
    <t>Captación, tratamiento y suministro de agua realizados por el sector privado</t>
  </si>
  <si>
    <t>Fabricación de envases de cartón</t>
  </si>
  <si>
    <t>Transporte colectivo foráneo de pasajeros de ruta fija</t>
  </si>
  <si>
    <t>Servicios de fotocopiado, fax y afines</t>
  </si>
  <si>
    <t>Diseño gráfico</t>
  </si>
  <si>
    <t>Otros servicios de telecomunicaciones</t>
  </si>
  <si>
    <t>Comercio al por mayor de otros materiales para la construcción, excepto de madera y metálicos</t>
  </si>
  <si>
    <t>Instalaciones eléctricas en construcciones</t>
  </si>
  <si>
    <t>Clínicas de consultorios médicos del sector público</t>
  </si>
  <si>
    <t>Comercio al por menor de gas L. P. en estaciones de carburación</t>
  </si>
  <si>
    <t>Servicios de orientación y trabajo social para la niñez y la juventud prestados por el sector público</t>
  </si>
  <si>
    <t>Comercio al por menor de artículos religiosos</t>
  </si>
  <si>
    <t>Fabricación de productos para embalaje y envases de madera</t>
  </si>
  <si>
    <t>Otro autotransporte foráneo de carga general</t>
  </si>
  <si>
    <t>Comercio al por mayor de abarrotes</t>
  </si>
  <si>
    <t>Clubes o ligas de aficionados</t>
  </si>
  <si>
    <t>Otros servicios de orientación y trabajo social prestados por el sector público</t>
  </si>
  <si>
    <t>Servicios de rotulación y otros servicios de publicidad</t>
  </si>
  <si>
    <t>Comercio al por menor de otros combustibles</t>
  </si>
  <si>
    <t>Comercio al por menor de instrumentos musicales</t>
  </si>
  <si>
    <t>Comercio al por menor de sombreros</t>
  </si>
  <si>
    <t>Administración de cementerios pertenecientes al sector público</t>
  </si>
  <si>
    <t>Escuelas del sector público que combinan diversos niveles de educación</t>
  </si>
  <si>
    <t>Recubrimientos y terminados metálicos</t>
  </si>
  <si>
    <t>Promotores del sector público de espectáculos artísticos, culturales, deportivos y similares que cuentan con instalaciones para presentarlos</t>
  </si>
  <si>
    <t>Guarderías del sector público</t>
  </si>
  <si>
    <t>Centros de acondicionamiento físico del sector público</t>
  </si>
  <si>
    <t>Servicios de administración de bienes raíces</t>
  </si>
  <si>
    <t>Elaboración de tortillas de harina de trigo de forma tradicional</t>
  </si>
  <si>
    <t>Bibliotecas y archivos del sector público</t>
  </si>
  <si>
    <t>Sociedades financieras de objeto múltiple</t>
  </si>
  <si>
    <t>Montepíos</t>
  </si>
  <si>
    <t>Cajas de ahorro popular</t>
  </si>
  <si>
    <t>Comercio al por menor en tiendas departamentales</t>
  </si>
  <si>
    <t>Administración de cementerios pertenecientes al sector privado</t>
  </si>
  <si>
    <t>Servicios de preparación de alimentos para ocasiones especiales</t>
  </si>
  <si>
    <t>Promotores del sector privado de espectáculos artísticos, culturales, deportivos y similares que cuentan con instalaciones para presentarlos</t>
  </si>
  <si>
    <t>Centros del sector público dedicados a la atención y cuidado diurno de ancianos y discapacitados</t>
  </si>
  <si>
    <t>Otros servicios educativos proporcionados por el sector privado</t>
  </si>
  <si>
    <t>Escuelas de educación superior del sector privado</t>
  </si>
  <si>
    <t>Agencias de viajes</t>
  </si>
  <si>
    <t>Comercio al por menor de bicicletas</t>
  </si>
  <si>
    <t>Comercio al por mayor de artículos y accesorios para diseño y pintura artística</t>
  </si>
  <si>
    <t>Comercio al por mayor de envases en general, papel y cartón para la industria</t>
  </si>
  <si>
    <t>Fabricación de autopartes de plástico con y sin reforzamiento</t>
  </si>
  <si>
    <t>Fabricación de artículos y utensilios de madera para el hogar</t>
  </si>
  <si>
    <t>Instalaciones hidrosanitarias y de gas</t>
  </si>
  <si>
    <t>Tapicería de automóviles y camiones</t>
  </si>
  <si>
    <t>Hospitales del sector privado de otras especialidades médicas</t>
  </si>
  <si>
    <t>Asociaciones, organizaciones y cámaras de productores, comerciantes y prestadores de servicios</t>
  </si>
  <si>
    <t>Hoteles sin otros servicios integrados</t>
  </si>
  <si>
    <t>Escuelas de educación superior del sector público</t>
  </si>
  <si>
    <t>Alquiler sin intermediación de oficinas y locales comerciales</t>
  </si>
  <si>
    <t>Comercio al por menor de partes y refacciones usadas para automóviles, camionetas y camiones</t>
  </si>
  <si>
    <t>Comercio al por mayor de dulces y materias primas para repostería</t>
  </si>
  <si>
    <t>Fabricación de otros productos de plástico con reforzamiento</t>
  </si>
  <si>
    <t>Fabricación de otros productos de cartón y papel</t>
  </si>
  <si>
    <t>Operadores de servicios de telecomunicaciones alámbricas</t>
  </si>
  <si>
    <t>Servicios de revelado e impresión de fotografías</t>
  </si>
  <si>
    <t>Escuelas de idiomas del sector privado</t>
  </si>
  <si>
    <t>Escuelas del sector público dedicadas a la enseñanza de oficios</t>
  </si>
  <si>
    <t>Servicios de administración de negocios</t>
  </si>
  <si>
    <t>Servicios de apoyo para efectuar trámites legales</t>
  </si>
  <si>
    <t>Comercio al por menor de libros</t>
  </si>
  <si>
    <t>Comercio al por mayor de otra maquinaria y equipo de uso general</t>
  </si>
  <si>
    <t>Comercio al por mayor de productos farmacéuticos</t>
  </si>
  <si>
    <t>Fabricación de ladrillos no refractarios</t>
  </si>
  <si>
    <t>Fabricación de artículos de alfarería, porcelana y loza</t>
  </si>
  <si>
    <t>CODE</t>
  </si>
  <si>
    <t>DESCRIPTION</t>
  </si>
  <si>
    <t>Comercio al por menor en tiendas de abarrotes, ultramarinos y misceláneas</t>
  </si>
  <si>
    <t>Comercio al por menor de artículos de papelería</t>
  </si>
  <si>
    <t>Salones y clínicas de belleza y peluquerías</t>
  </si>
  <si>
    <t>Comercio al por menor de ropa, excepto de bebé y lencería</t>
  </si>
  <si>
    <t>Comercio al por menor de carne de aves</t>
  </si>
  <si>
    <t>Restaurantes con servicio de preparación de antojitos</t>
  </si>
  <si>
    <t>Comercio al por menor en ferreterías y tlapalerías</t>
  </si>
  <si>
    <t>Comercio al por menor de frutas y verduras frescas</t>
  </si>
  <si>
    <t>Comercio al por menor de dulces y materias primas para repostería</t>
  </si>
  <si>
    <t>Elaboración de tortillas de maíz y molienda de nixtamal</t>
  </si>
  <si>
    <t>Panificación tradicional</t>
  </si>
  <si>
    <t>Restaurantes con servicio de preparación de tacos y tortas</t>
  </si>
  <si>
    <t>Comercio al por menor de carnes rojas</t>
  </si>
  <si>
    <t>Farmacias sin minisúper</t>
  </si>
  <si>
    <t>Restaurantes con servicio de preparación de pizzas, hamburguesas, hot dogs y pollos rostizados para llevar</t>
  </si>
  <si>
    <t>Servicios de acceso a computadoras</t>
  </si>
  <si>
    <t>Comercio al por menor de artículos para la limpieza</t>
  </si>
  <si>
    <t>Reparación mecánica en general de automóviles y camiones</t>
  </si>
  <si>
    <t>Restaurantes que preparan otro tipo de alimentos para llevar</t>
  </si>
  <si>
    <t>Cafeterías, fuentes de sodas, neverías, refresquerías y similares</t>
  </si>
  <si>
    <t>Servicios de preparación de otros alimentos para consumo inmediato</t>
  </si>
  <si>
    <t>Consultorios dentales del sector privado</t>
  </si>
  <si>
    <t>Fabricación de productos de herrería</t>
  </si>
  <si>
    <t>Comercio al por menor de otros alimentos</t>
  </si>
  <si>
    <t>Asociaciones y organizaciones religiosas</t>
  </si>
  <si>
    <t>Confección de productos de textiles recubiertos y de materiales sucedáneos</t>
  </si>
  <si>
    <t>Elaboración de harina de otros productos agrícolas</t>
  </si>
  <si>
    <t>Actividades de seguridad nacional</t>
  </si>
  <si>
    <t>Regulación y fomento del desarrollo económico</t>
  </si>
  <si>
    <t>Asociaciones y organizaciones laborales y sindicales</t>
  </si>
  <si>
    <t>Baños públicos</t>
  </si>
  <si>
    <t>Reparación y mantenimiento de maquinaria y equipo para mover, levantar y acomodar materiales</t>
  </si>
  <si>
    <t>Reparación y mantenimiento de maquinaria y equipo agropecuario y forestal</t>
  </si>
  <si>
    <t>Centros nocturnos, discotecas y similares</t>
  </si>
  <si>
    <t>Otros juegos de azar</t>
  </si>
  <si>
    <t>Cantantes y grupos musicales del sector privado</t>
  </si>
  <si>
    <t>Compañías de danza del sector privado</t>
  </si>
  <si>
    <t>Consultorios de nutriólogos y dietistas del sector privado</t>
  </si>
  <si>
    <t>Consultorios del sector público de audiología y de terapia ocupacional, física y del lenguaje</t>
  </si>
  <si>
    <t>Agencias de publicidad</t>
  </si>
  <si>
    <t>Servicios de consultoría en administración</t>
  </si>
  <si>
    <t>Servicios de arquitectura</t>
  </si>
  <si>
    <t>Otros servicios relacionados con la contabilidad</t>
  </si>
  <si>
    <t>Centros generales de alquiler</t>
  </si>
  <si>
    <t>Otros servicios relacionados con los servicios inmobiliarios</t>
  </si>
  <si>
    <t>Otras instituciones de intermediación crediticia y financiera no bursátil</t>
  </si>
  <si>
    <t>Operadores de servicios de telecomunicaciones inalámbricas</t>
  </si>
  <si>
    <t>Exhibición de películas y otros materiales audiovisuales</t>
  </si>
  <si>
    <t>Servicios de mensajería y paquetería foránea</t>
  </si>
  <si>
    <t>Alquiler de autobuses con chofer</t>
  </si>
  <si>
    <t>Otro autotransporte foráneo de carga especializado</t>
  </si>
  <si>
    <t>Autotransporte foráneo de materiales para la construcción</t>
  </si>
  <si>
    <t>Otro autotransporte local de carga general</t>
  </si>
  <si>
    <t>Comercio al por menor de lámparas ornamentales y candiles</t>
  </si>
  <si>
    <t>Comercio al por mayor de partes y refacciones nuevas para automóviles, camionetas y camiones</t>
  </si>
  <si>
    <t>Comercio al por mayor de maquinaria y equipo para la industria manufacturera</t>
  </si>
  <si>
    <t>Comercio al por mayor de pintura</t>
  </si>
  <si>
    <t>Comercio al por mayor de artículos de papelería</t>
  </si>
  <si>
    <t>Comercio al por mayor de juguetes y bicicletas</t>
  </si>
  <si>
    <t>Comercio al por mayor de calzado</t>
  </si>
  <si>
    <t>Comercio al por mayor de cerveza</t>
  </si>
  <si>
    <t>Comercio al por mayor de botanas y frituras</t>
  </si>
  <si>
    <t>Comercio al por mayor de semillas y granos alimenticios, especias y chiles secos</t>
  </si>
  <si>
    <t>Comercio al por mayor de frutas y verduras frescas</t>
  </si>
  <si>
    <t>Comercio al por mayor de carnes rojas</t>
  </si>
  <si>
    <t>Fabricación de equipo no electrónico para uso médico, dental y para laboratorio</t>
  </si>
  <si>
    <t>Fabricación de componentes electrónicos</t>
  </si>
  <si>
    <t>Fabricación de otra maquinaria y equipo para la industria en general</t>
  </si>
  <si>
    <t>Fabricación de herramientas de mano metálicas sin motor</t>
  </si>
  <si>
    <t>Fabricación de yeso y productos de yeso</t>
  </si>
  <si>
    <t>Fabricación de otros productos de cemento y concreto</t>
  </si>
  <si>
    <t>Fabricación de espumas y productos de poliestireno</t>
  </si>
  <si>
    <t>Fabricación de jabones, limpiadores y dentífricos</t>
  </si>
  <si>
    <t>Fabricación de otros productos químicos básicos inorgánicos</t>
  </si>
  <si>
    <t>Fabricación de pigmentos y colorantes sintéticos</t>
  </si>
  <si>
    <t>Fabricación de bolsos de mano, maletas y similares</t>
  </si>
  <si>
    <t>Confección en serie de disfraces y trajes típicos</t>
  </si>
  <si>
    <t>Fabricación de ropa exterior de tejido de punto</t>
  </si>
  <si>
    <t>Fabricación de redes y otros productos de cordelería</t>
  </si>
  <si>
    <t>Confección de cortinas, blancos y similares</t>
  </si>
  <si>
    <t>Fabricación de telas anchas de tejido de trama</t>
  </si>
  <si>
    <t>Matanza de ganado, aves y otros animales comestibles</t>
  </si>
  <si>
    <t>Elaboración de dulces, chicles y productos de confitería que no sean de chocolate</t>
  </si>
  <si>
    <t>Regulación y fomento de actividades para mejorar y preservar el medio ambiente</t>
  </si>
  <si>
    <t>Reparación y mantenimiento de maquinaria y equipo comercial y de servicios</t>
  </si>
  <si>
    <t>Pensiones y casas de huéspedes</t>
  </si>
  <si>
    <t>Hoteles con otros servicios integrados</t>
  </si>
  <si>
    <t>Venta de billetes de lotería, pronósticos deportivos y otros boletos de sorteo</t>
  </si>
  <si>
    <t>Parques acuáticos y balnearios del sector privado</t>
  </si>
  <si>
    <t>Parques de diversiones y temáticos del sector público</t>
  </si>
  <si>
    <t>Agentes y representantes de artistas, deportistas y similares</t>
  </si>
  <si>
    <t>Compañías de danza del sector público</t>
  </si>
  <si>
    <t>Servicios de capacitación para el trabajo prestados por el sector privado para personas desempleadas, subempleadas o discapacitadas</t>
  </si>
  <si>
    <t>Servicios de alimentación comunitarios prestados por el sector público</t>
  </si>
  <si>
    <t>Servicios de alimentación comunitarios prestados por el sector privado</t>
  </si>
  <si>
    <t>Servicios de orientación y trabajo social para la niñez y la juventud prestados por el sector privado</t>
  </si>
  <si>
    <t>Asilos y otras residencias del sector público para el cuidado de ancianos</t>
  </si>
  <si>
    <t>Residencias del sector privado con cuidados de enfermeras para enfermos convalecientes, en rehabilitación, incurables y terminales</t>
  </si>
  <si>
    <t>Hospitales generales del sector público</t>
  </si>
  <si>
    <t>Hospitales generales del sector privado</t>
  </si>
  <si>
    <t>Servicios de ambulancias</t>
  </si>
  <si>
    <t>Servicios de enfermería a domicilio</t>
  </si>
  <si>
    <t>Centros de planificación familiar del sector privado</t>
  </si>
  <si>
    <t>Otros servicios educativos proporcionados por el sector público</t>
  </si>
  <si>
    <t>Escuelas de computación del sector privado</t>
  </si>
  <si>
    <t>Escuelas de educación técnica superior del sector privado</t>
  </si>
  <si>
    <t>Escuelas del sector privado de educación para necesidades especiales</t>
  </si>
  <si>
    <t>Escuelas de educación media técnica terminal del sector privado</t>
  </si>
  <si>
    <t>Escuelas de educación secundaria técnica del sector privado</t>
  </si>
  <si>
    <t>Otros servicios de apoyo a los negocios</t>
  </si>
  <si>
    <t>Servicios de empacado y etiquetado</t>
  </si>
  <si>
    <t>Servicios de control y exterminación de plagas</t>
  </si>
  <si>
    <t>Otros servicios de apoyo secretarial y similares</t>
  </si>
  <si>
    <t>Suministro de personal permanente</t>
  </si>
  <si>
    <t>Servicios veterinarios para la ganadería prestados por el sector privado</t>
  </si>
  <si>
    <t>Distribución de material publicitario</t>
  </si>
  <si>
    <t>Agencias de anuncios publicitarios</t>
  </si>
  <si>
    <t>Diseño de modas y otros diseños especializados</t>
  </si>
  <si>
    <t>Diseño y decoración de interiores</t>
  </si>
  <si>
    <t>Servicios de elaboración de mapas</t>
  </si>
  <si>
    <t>Servicios de ingeniería</t>
  </si>
  <si>
    <t>Notarías públicas</t>
  </si>
  <si>
    <t>Alquiler de autobuses, minibuses y remolques sin chofer</t>
  </si>
  <si>
    <t>Alquiler de camiones de carga sin chofer</t>
  </si>
  <si>
    <t>Inmobiliarias y corredores de bienes raíces</t>
  </si>
  <si>
    <t>Agentes, ajustadores y gestores de seguros y fianzas</t>
  </si>
  <si>
    <t>Banca de desarrollo</t>
  </si>
  <si>
    <t>Edición de periódicos integrada con la impresión</t>
  </si>
  <si>
    <t>Otros servicios de intermediación para el transporte de carga</t>
  </si>
  <si>
    <t>Servicios de báscula para el transporte y otros servicios relacionados con el transporte por carretera</t>
  </si>
  <si>
    <t>Servicios de grúa</t>
  </si>
  <si>
    <t>Autotransporte local de materiales para la construcción</t>
  </si>
  <si>
    <t>Servicios de mudanzas</t>
  </si>
  <si>
    <t>Comercio al por menor de automóviles y camionetas nuevos</t>
  </si>
  <si>
    <t>Comercio al por menor de materiales para la construcción en tiendas de autoservicio especializadas</t>
  </si>
  <si>
    <t>Comercio al por menor de equipo y material fotográfico</t>
  </si>
  <si>
    <t>Comercio al por menor de artículos ortopédicos</t>
  </si>
  <si>
    <t>Intermediación de comercio al por mayor exclusivamente a través de Internet y otros medios electrónicos</t>
  </si>
  <si>
    <t>Comercio al por mayor de desechos de vidrio</t>
  </si>
  <si>
    <t>Comercio al por mayor de vidrios y espejos</t>
  </si>
  <si>
    <t>Comercio al por mayor de productos químicos para la industria farmacéutica y para otro uso industrial</t>
  </si>
  <si>
    <t>Comercio al por mayor de fertilizantes, plaguicidas y semillas para siembra</t>
  </si>
  <si>
    <t>Comercio al por mayor de electrodomésticos menores y aparatos de línea blanca</t>
  </si>
  <si>
    <t>Comercio al por mayor de artículos de joyería y relojes</t>
  </si>
  <si>
    <t>Comercio al por mayor de ropa, bisutería y accesorios de vestir</t>
  </si>
  <si>
    <t>Comercio al por mayor de bebidas no alcohólicas y hielo</t>
  </si>
  <si>
    <t>Comercio al por mayor de otros alimentos</t>
  </si>
  <si>
    <t>Comercio al por mayor de leche y otros productos lácteos</t>
  </si>
  <si>
    <t>Comercio al por mayor de carne de aves</t>
  </si>
  <si>
    <t>Fabricación de velas y veladoras</t>
  </si>
  <si>
    <t>Fabricación de instrumentos musicales</t>
  </si>
  <si>
    <t>Fabricación de anuncios y señalamientos</t>
  </si>
  <si>
    <t>Fabricación de juguetes</t>
  </si>
  <si>
    <t>Joyería de metales y piedras no preciosos y de otros materiales</t>
  </si>
  <si>
    <t>Fabricación de artículos oftálmicos</t>
  </si>
  <si>
    <t>Fabricación de material desechable de uso médico</t>
  </si>
  <si>
    <t>Fabricación de colchones</t>
  </si>
  <si>
    <t>Fabricación de piezas metálicas troqueladas para vehículos automotrices</t>
  </si>
  <si>
    <t>Fabricación de equipo y aparatos de distribución de energía eléctrica</t>
  </si>
  <si>
    <t>Fabricación de otros instrumentos de medición, control, navegación, y equipo médico electrónico</t>
  </si>
  <si>
    <t>Fabricación de maquinaria y equipo para levantar y trasladar</t>
  </si>
  <si>
    <t>Fabricación de maquinaria y equipo para la industria de la impresión</t>
  </si>
  <si>
    <t>Fabricación de otros productos metálicos</t>
  </si>
  <si>
    <t>Fabricación de alambre, productos de alambre y resortes</t>
  </si>
  <si>
    <t>Fabricación de utensilios de cocina metálicos</t>
  </si>
  <si>
    <t>Moldeo por fundición de piezas metálicas no ferrosas</t>
  </si>
  <si>
    <t>Moldeo por fundición de piezas de hierro y acero</t>
  </si>
  <si>
    <t>Laminación secundaria de cobre</t>
  </si>
  <si>
    <t>Fabricación de otros productos de hierro y acero</t>
  </si>
  <si>
    <t>Fabricación de otros productos a base de minerales no metálicos</t>
  </si>
  <si>
    <t>Fabricación de productos a base de piedras de cantera</t>
  </si>
  <si>
    <t>Fabricación de productos preesforzados de concreto</t>
  </si>
  <si>
    <t>Fabricación de cemento y productos a base de cemento en plantas integradas</t>
  </si>
  <si>
    <t>Fabricación de otros productos de vidrio</t>
  </si>
  <si>
    <t>Fabricación de fibra de vidrio</t>
  </si>
  <si>
    <t>Fabricación de otros productos de hule</t>
  </si>
  <si>
    <t>Fabricación de bandas y mangueras de hule y de plástico</t>
  </si>
  <si>
    <t>Fabricación de envases y contenedores de plástico para embalaje con y sin reforzamiento</t>
  </si>
  <si>
    <t>Fabricación de productos de plástico para el hogar con y sin reforzamiento</t>
  </si>
  <si>
    <t>Fabricación de laminados de plástico rígido</t>
  </si>
  <si>
    <t>Fabricación de bolsas y películas de plástico flexible</t>
  </si>
  <si>
    <t>Fabricación de otros productos químicos</t>
  </si>
  <si>
    <t>Fabricación de resinas de plásticos reciclados</t>
  </si>
  <si>
    <t>Fabricación de cosméticos, perfumes y otras preparaciones de tocador</t>
  </si>
  <si>
    <t>Fabricación de preparaciones farmacéuticas</t>
  </si>
  <si>
    <t>Impresión de libros, periódicos y revistas</t>
  </si>
  <si>
    <t>Fabricación de bolsas de papel y productos celulósicos recubiertos y tratados</t>
  </si>
  <si>
    <t>Fabricación de otros productos de madera</t>
  </si>
  <si>
    <t>Fabricación de calzado con corte de tela</t>
  </si>
  <si>
    <t>Fabricación de calzado con corte de piel y cuero</t>
  </si>
  <si>
    <t>Fabricación de banderas y otros productos textiles no clasificados en otra parte</t>
  </si>
  <si>
    <t>Fabricación de hilos para coser y bordar</t>
  </si>
  <si>
    <t>Elaboración de otros alimentos</t>
  </si>
  <si>
    <t>Elaboración de derivados y fermentos lácteos</t>
  </si>
  <si>
    <t>Conservación de frutas y verduras por procesos distintos a la congelación y la deshidratación</t>
  </si>
  <si>
    <t>Otros trabajos especializados para la construcción</t>
  </si>
  <si>
    <t>Otros trabajos de acabados en edificaciones</t>
  </si>
  <si>
    <t>Realización de trabajos de carpintería en el lugar de la construcción</t>
  </si>
  <si>
    <t>Colocación de muros falsos y aislamiento</t>
  </si>
  <si>
    <t>Otros trabajos en exteriores</t>
  </si>
  <si>
    <t>Trabajos de albañilería</t>
  </si>
  <si>
    <t>Montaje de estructuras de acero prefabricadas</t>
  </si>
  <si>
    <t>Construcción de obras para transporte eléctrico y ferroviario</t>
  </si>
  <si>
    <t>Construcción de carreteras, puentes y similares</t>
  </si>
  <si>
    <t>Construcción de obras de generación y conducción de energía eléctrica</t>
  </si>
  <si>
    <t>Edificación de inmuebles comerciales y de servicios, excepto la supervisión</t>
  </si>
  <si>
    <t>Edificación de vivienda unifamiliar</t>
  </si>
  <si>
    <t>Comercialización de energía eléctrica</t>
  </si>
  <si>
    <t>Generación de electricidad a partir de combustibles fósiles</t>
  </si>
  <si>
    <t>Minería de arena y grava para la construcción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</si>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</sst>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 applyAlignment="1">
      <alignment vertical="center"/>
    </xf>
    <xf numFmtId="164" fontId="0" fillId="0" borderId="0" xfId="0" quotePrefix="1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9" fillId="35" borderId="10" xfId="0" applyFont="1" applyFill="1" applyBorder="1"/>
    <xf numFmtId="0" fontId="19" fillId="0" borderId="10" xfId="0" applyFont="1" applyBorder="1"/>
    <xf numFmtId="0" fontId="19" fillId="35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8" fillId="34" borderId="11" xfId="0" applyFont="1" applyFill="1" applyBorder="1"/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/>
    <xf numFmtId="0" fontId="0" fillId="33" borderId="0" xfId="0" applyFill="1" applyAlignment="1">
      <alignment horizontal="center" vertical="center"/>
    </xf>
    <xf numFmtId="164" fontId="0" fillId="33" borderId="0" xfId="0" quotePrefix="1" applyNumberForma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numFmt numFmtId="164" formatCode="0.0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B884A9-B41D-BB48-96F4-81E3A0502B99}" name="Table1" displayName="Table1" ref="D1:AC64" totalsRowShown="0" headerRowDxfId="61">
  <autoFilter ref="D1:AC64" xr:uid="{DCB884A9-B41D-BB48-96F4-81E3A0502B99}"/>
  <tableColumns count="26">
    <tableColumn id="26" xr3:uid="{FC1047E5-00A7-C144-B418-CB4590BDEEB3}" name="Column1" dataDxfId="6">
      <calculatedColumnFormula>LOOKUP(Table1[[#This Row],[X]],A68:A505,B68:B505)</calculatedColumnFormula>
    </tableColumn>
    <tableColumn id="1" xr3:uid="{9E9D5196-917C-9B44-931B-C3BF4EAD4A5E}" name="X" dataDxfId="7"/>
    <tableColumn id="2" xr3:uid="{47A244DE-8009-2B42-AD87-772D334FE6D0}" name="461110" dataDxfId="60"/>
    <tableColumn id="3" xr3:uid="{BC06F0CE-681D-6540-BC60-84C0178FD58B}" name="465311" dataDxfId="84"/>
    <tableColumn id="4" xr3:uid="{11E57E55-4143-484D-988E-79920D912987}" name="812110" dataDxfId="83"/>
    <tableColumn id="5" xr3:uid="{00A38613-A56A-AA4C-87F1-7BFFE513D152}" name="463211" dataDxfId="82"/>
    <tableColumn id="6" xr3:uid="{62C3310B-3AE5-CD42-B8E6-278BA3B359C5}" name="461122" dataDxfId="81"/>
    <tableColumn id="7" xr3:uid="{A612EA83-FE76-B544-A066-5F20BB486ACC}" name="722513" dataDxfId="80"/>
    <tableColumn id="8" xr3:uid="{99389BE9-BBB8-514E-B9C5-5DD05F80C4B5}" name="461160" dataDxfId="79"/>
    <tableColumn id="9" xr3:uid="{E25F22FF-C254-754B-B074-97281363AE68}" name="467111" dataDxfId="78"/>
    <tableColumn id="10" xr3:uid="{9B4EAC3C-ACA0-8445-A686-A420612760B6}" name="311830" dataDxfId="77"/>
    <tableColumn id="11" xr3:uid="{F76080D0-9DEB-8C4C-A709-06BBC9FBC679}" name="461130" dataDxfId="76"/>
    <tableColumn id="12" xr3:uid="{222FC17D-E56E-A241-94D2-E2CA73695322}" name="722514" dataDxfId="75"/>
    <tableColumn id="13" xr3:uid="{DF2DE30D-CC54-B04A-8F0B-7F4E7C7FEA43}" name="311812" dataDxfId="74"/>
    <tableColumn id="14" xr3:uid="{AD0D64E4-75D5-D747-BEBC-9E422BD0291A}" name="461121" dataDxfId="73"/>
    <tableColumn id="15" xr3:uid="{BFE880A9-B03A-6B46-B619-866F10EC9FC6}" name="464111" dataDxfId="72"/>
    <tableColumn id="16" xr3:uid="{72BA1DE4-A7BB-3545-85C2-089CC419A9D1}" name="722517" dataDxfId="71"/>
    <tableColumn id="17" xr3:uid="{F4FAD20A-2B33-9349-BAD9-DBF8D81AD907}" name="561432" dataDxfId="70"/>
    <tableColumn id="18" xr3:uid="{33FE1AF1-54E3-4044-8190-583D59621751}" name="467115" dataDxfId="69"/>
    <tableColumn id="19" xr3:uid="{51EDAA17-D401-9447-8DC1-BEA629DD3937}" name="722518" dataDxfId="68"/>
    <tableColumn id="20" xr3:uid="{9E195880-2FCF-9A42-80C7-6ADC5A7F9950}" name="811111" dataDxfId="67"/>
    <tableColumn id="21" xr3:uid="{35F2D226-7230-BB4C-9882-9034DD176ECF}" name="722515" dataDxfId="66"/>
    <tableColumn id="22" xr3:uid="{5B0BDA88-EB40-F54A-B815-E697A879A2A4}" name="722519" dataDxfId="65"/>
    <tableColumn id="23" xr3:uid="{7E29CD87-C9EF-6B46-9420-30F660C01605}" name="621211" dataDxfId="64"/>
    <tableColumn id="24" xr3:uid="{7DAED81B-7AC0-A54D-A1DA-54CB24AB882B}" name="332320" dataDxfId="63"/>
    <tableColumn id="25" xr3:uid="{71B7BDAA-EE92-D647-89BF-E71683309BA9}" name="461190" dataDxfId="6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57509E-AC82-944B-985B-5CF5CCF61C41}" name="Table4" displayName="Table4" ref="A67:B505" totalsRowShown="0" headerRowDxfId="0" headerRowBorderDxfId="4" tableBorderDxfId="5" totalsRowBorderDxfId="3">
  <autoFilter ref="A67:B505" xr:uid="{DB57509E-AC82-944B-985B-5CF5CCF61C41}"/>
  <sortState xmlns:xlrd2="http://schemas.microsoft.com/office/spreadsheetml/2017/richdata2" ref="A68:B505">
    <sortCondition ref="A67:A505"/>
  </sortState>
  <tableColumns count="2">
    <tableColumn id="1" xr3:uid="{16CFC9FA-B9C8-3D4A-B658-4A73EF31F72F}" name="CODE" dataDxfId="2"/>
    <tableColumn id="2" xr3:uid="{0CC623F3-B47A-CB42-B084-195789E1F2E5}" name="DESCRIPTION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42D0B9-5D17-5649-B199-664B1E59A457}" name="Table13" displayName="Table13" ref="A1:Y64" totalsRowShown="0" headerRowDxfId="34">
  <autoFilter ref="A1:Y64" xr:uid="{DCB884A9-B41D-BB48-96F4-81E3A0502B99}"/>
  <tableColumns count="25">
    <tableColumn id="1" xr3:uid="{F4B25372-AE63-6E40-BF65-E73B6137C5A7}" name="X" dataDxfId="59"/>
    <tableColumn id="2" xr3:uid="{2376F2F2-C7AE-4F43-AB7E-F143F123A65C}" name="461110" dataDxfId="58"/>
    <tableColumn id="3" xr3:uid="{EFF436F1-6AF2-724B-9436-8CF11F9EF892}" name="465311" dataDxfId="57"/>
    <tableColumn id="4" xr3:uid="{3CF3D41C-45B4-124B-B388-B7DED5832D8C}" name="812110" dataDxfId="56"/>
    <tableColumn id="5" xr3:uid="{57E7F0CC-4776-6B41-B7A6-1FF42DF097F3}" name="463211" dataDxfId="55"/>
    <tableColumn id="6" xr3:uid="{24F09006-88E0-9C40-ACF8-14C4888F7E6B}" name="461122" dataDxfId="54"/>
    <tableColumn id="7" xr3:uid="{9A305E50-6C2B-6B48-A052-EF13D06B0051}" name="722513" dataDxfId="53"/>
    <tableColumn id="8" xr3:uid="{5599103F-00D8-5D46-B5B2-5976D8158B89}" name="461160" dataDxfId="52"/>
    <tableColumn id="9" xr3:uid="{D4CC73C3-26EC-174E-91BA-3E03D29724F2}" name="467111" dataDxfId="51"/>
    <tableColumn id="10" xr3:uid="{9C6F42F5-3B83-284E-99E8-1D438A1D41DA}" name="311830" dataDxfId="50"/>
    <tableColumn id="11" xr3:uid="{293C511E-CBB5-084F-A0E4-3935A2F3AD3D}" name="461130" dataDxfId="49"/>
    <tableColumn id="12" xr3:uid="{762A2EE5-7E7D-5F4B-8CBC-821635AAF3F6}" name="722514" dataDxfId="48"/>
    <tableColumn id="13" xr3:uid="{D85CF3AC-8ECC-8C4B-A164-C10BCCFD8D97}" name="311812" dataDxfId="47"/>
    <tableColumn id="14" xr3:uid="{AD0A263B-BAAB-3F45-9119-6AA55A6988CD}" name="461121" dataDxfId="46"/>
    <tableColumn id="15" xr3:uid="{FFE6BCA4-8D99-3646-902C-587F49E183F6}" name="464111" dataDxfId="45"/>
    <tableColumn id="16" xr3:uid="{255575FF-7C5E-004A-8A99-5078E74927A8}" name="722517" dataDxfId="44"/>
    <tableColumn id="17" xr3:uid="{934708F1-D472-9047-940A-D2058B1DB6D3}" name="561432" dataDxfId="43"/>
    <tableColumn id="18" xr3:uid="{0DB93996-20A5-3540-9262-5158C453744E}" name="467115" dataDxfId="42"/>
    <tableColumn id="19" xr3:uid="{A6EDA56F-5004-AD47-9623-BF242574BAB1}" name="722518" dataDxfId="41"/>
    <tableColumn id="20" xr3:uid="{D107153A-5849-A548-B006-CEAAB94776B0}" name="811111" dataDxfId="40"/>
    <tableColumn id="21" xr3:uid="{7E55F13A-D604-2944-A9B8-8B7BC6A84BB6}" name="722515" dataDxfId="39"/>
    <tableColumn id="22" xr3:uid="{778334FF-F3EA-8447-BB7C-77A0B0B51E41}" name="722519" dataDxfId="38"/>
    <tableColumn id="23" xr3:uid="{98DFDC97-309A-D948-B195-9025073B9AAA}" name="621211" dataDxfId="37"/>
    <tableColumn id="24" xr3:uid="{213743CD-381F-CB41-82A9-2745D1C872D2}" name="332320" dataDxfId="36"/>
    <tableColumn id="25" xr3:uid="{D975DA33-4B1B-7643-8B74-FEFF9E02F143}" name="461190" dataDxfId="35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ACA439-3CD4-C241-BA4C-72E189E1578E}" name="Table134" displayName="Table134" ref="AB1:AZ64" totalsRowShown="0" headerRowDxfId="33">
  <autoFilter ref="AB1:AZ64" xr:uid="{16ACA439-3CD4-C241-BA4C-72E189E1578E}"/>
  <tableColumns count="25">
    <tableColumn id="1" xr3:uid="{3B594E5F-CC97-594B-8E5B-6E63CAFF779C}" name="X" dataDxfId="32"/>
    <tableColumn id="2" xr3:uid="{1A9C574A-3CEA-8A49-9AC4-95A8E62E9FEA}" name="461110" dataDxfId="8">
      <calculatedColumnFormula>IF(Table13[[#This Row],[461110]]&gt;=0.9,Table13[[#This Row],[461110]],0)</calculatedColumnFormula>
    </tableColumn>
    <tableColumn id="3" xr3:uid="{E751ED81-1D3F-FF4A-A68A-28FCC432B88D}" name="465311" dataDxfId="31">
      <calculatedColumnFormula>IF(Table13[[#This Row],[465311]]&gt;=0.9,Table13[[#This Row],[465311]],0)</calculatedColumnFormula>
    </tableColumn>
    <tableColumn id="4" xr3:uid="{D9C8577E-3C88-5740-BE84-19E955603973}" name="812110" dataDxfId="30">
      <calculatedColumnFormula>IF(Table13[[#This Row],[812110]]&gt;=0.9,Table13[[#This Row],[812110]],0)</calculatedColumnFormula>
    </tableColumn>
    <tableColumn id="5" xr3:uid="{2F7FBBF2-7A23-5E4C-B26D-C2B012BAFFE5}" name="463211" dataDxfId="29">
      <calculatedColumnFormula>IF(Table13[[#This Row],[463211]]&gt;=0.9,Table13[[#This Row],[463211]],0)</calculatedColumnFormula>
    </tableColumn>
    <tableColumn id="6" xr3:uid="{DA54273B-238E-6641-8E95-4669E1E6EE0E}" name="461122" dataDxfId="28">
      <calculatedColumnFormula>IF(Table13[[#This Row],[461122]]&gt;=0.9,Table13[[#This Row],[461122]],0)</calculatedColumnFormula>
    </tableColumn>
    <tableColumn id="7" xr3:uid="{B618E7B4-37D7-E145-A71A-CCC45FA82258}" name="722513" dataDxfId="27">
      <calculatedColumnFormula>IF(Table13[[#This Row],[722513]]&gt;=0.9,Table13[[#This Row],[722513]],0)</calculatedColumnFormula>
    </tableColumn>
    <tableColumn id="8" xr3:uid="{FD003D83-A1F4-FA42-9544-D71E5E46D4EB}" name="461160" dataDxfId="26">
      <calculatedColumnFormula>IF(Table13[[#This Row],[461160]]&gt;=0.9,Table13[[#This Row],[461160]],0)</calculatedColumnFormula>
    </tableColumn>
    <tableColumn id="9" xr3:uid="{8317F2DB-4D69-8E49-A0C6-2A34619EF738}" name="467111" dataDxfId="25">
      <calculatedColumnFormula>IF(Table13[[#This Row],[467111]]&gt;=0.9,Table13[[#This Row],[467111]],0)</calculatedColumnFormula>
    </tableColumn>
    <tableColumn id="10" xr3:uid="{C8A427C9-FCB6-6841-963A-628556CAF6DF}" name="311830" dataDxfId="24">
      <calculatedColumnFormula>IF(Table13[[#This Row],[311830]]&gt;=0.9,Table13[[#This Row],[311830]],0)</calculatedColumnFormula>
    </tableColumn>
    <tableColumn id="11" xr3:uid="{BAC4102B-6452-1246-87E4-DAB6BDA56210}" name="461130" dataDxfId="23">
      <calculatedColumnFormula>IF(Table13[[#This Row],[461130]]&gt;=0.9,Table13[[#This Row],[461130]],0)</calculatedColumnFormula>
    </tableColumn>
    <tableColumn id="12" xr3:uid="{FAE9196E-5DDC-D64D-A373-ADF56D337A5A}" name="722514" dataDxfId="22">
      <calculatedColumnFormula>IF(Table13[[#This Row],[722514]]&gt;=0.9,Table13[[#This Row],[722514]],0)</calculatedColumnFormula>
    </tableColumn>
    <tableColumn id="13" xr3:uid="{B8813A03-9A57-2344-BFC1-8D3523C3C29A}" name="311812" dataDxfId="21">
      <calculatedColumnFormula>IF(Table13[[#This Row],[311812]]&gt;=0.9,Table13[[#This Row],[311812]],0)</calculatedColumnFormula>
    </tableColumn>
    <tableColumn id="14" xr3:uid="{039B522B-6BC7-3445-8EA3-0F67165E3800}" name="461121" dataDxfId="20">
      <calculatedColumnFormula>IF(Table13[[#This Row],[461121]]&gt;=0.9,Table13[[#This Row],[461121]],0)</calculatedColumnFormula>
    </tableColumn>
    <tableColumn id="15" xr3:uid="{2868E634-20F2-824E-81DF-E8BF68580C44}" name="464111" dataDxfId="19">
      <calculatedColumnFormula>IF(Table13[[#This Row],[464111]]&gt;=0.9,Table13[[#This Row],[464111]],0)</calculatedColumnFormula>
    </tableColumn>
    <tableColumn id="16" xr3:uid="{096410CC-A285-D54F-9831-F1C998BC6A72}" name="722517" dataDxfId="18">
      <calculatedColumnFormula>IF(Table13[[#This Row],[722517]]&gt;=0.9,Table13[[#This Row],[722517]],0)</calculatedColumnFormula>
    </tableColumn>
    <tableColumn id="17" xr3:uid="{FCF5D814-9D98-7D4A-9B27-C9DB459EE875}" name="561432" dataDxfId="17">
      <calculatedColumnFormula>IF(Table13[[#This Row],[561432]]&gt;=0.9,Table13[[#This Row],[561432]],0)</calculatedColumnFormula>
    </tableColumn>
    <tableColumn id="18" xr3:uid="{1489E35E-2CC8-B547-AB98-07562968391C}" name="467115" dataDxfId="16">
      <calculatedColumnFormula>IF(Table13[[#This Row],[467115]]&gt;=0.9,Table13[[#This Row],[467115]],0)</calculatedColumnFormula>
    </tableColumn>
    <tableColumn id="19" xr3:uid="{E41CD523-FF56-CB40-8C8C-69E0E20D4F0D}" name="722518" dataDxfId="15">
      <calculatedColumnFormula>IF(Table13[[#This Row],[722518]]&gt;=0.9,Table13[[#This Row],[722518]],0)</calculatedColumnFormula>
    </tableColumn>
    <tableColumn id="20" xr3:uid="{4221610F-91BB-F242-A38E-488EC9DB66A8}" name="811111" dataDxfId="14">
      <calculatedColumnFormula>IF(Table13[[#This Row],[811111]]&gt;=0.9,Table13[[#This Row],[811111]],0)</calculatedColumnFormula>
    </tableColumn>
    <tableColumn id="21" xr3:uid="{F484D24A-D706-1645-BBE0-D632323DBED1}" name="722515" dataDxfId="13">
      <calculatedColumnFormula>IF(Table13[[#This Row],[722515]]&gt;=0.9,Table13[[#This Row],[722515]],0)</calculatedColumnFormula>
    </tableColumn>
    <tableColumn id="22" xr3:uid="{8C4B3048-C21E-EC45-B349-5EA4E4B9E63B}" name="722519" dataDxfId="12">
      <calculatedColumnFormula>IF(Table13[[#This Row],[722519]]&gt;=0.9,Table13[[#This Row],[722519]],0)</calculatedColumnFormula>
    </tableColumn>
    <tableColumn id="23" xr3:uid="{FB85856D-02C9-D84B-A3A9-5E0A4599FB58}" name="621211" dataDxfId="11">
      <calculatedColumnFormula>IF(Table13[[#This Row],[621211]]&gt;=0.9,Table13[[#This Row],[621211]],0)</calculatedColumnFormula>
    </tableColumn>
    <tableColumn id="24" xr3:uid="{C84ED711-329F-F74C-A24F-03620FDB2E12}" name="332320" dataDxfId="10">
      <calculatedColumnFormula>IF(Table13[[#This Row],[332320]]&gt;=0.9,Table13[[#This Row],[332320]],0)</calculatedColumnFormula>
    </tableColumn>
    <tableColumn id="25" xr3:uid="{2A74ACEA-4211-DB4A-B0C0-08094CBDD72C}" name="461190" dataDxfId="9">
      <calculatedColumnFormula>IF(Table13[[#This Row],[461190]]&gt;=0.9,Table13[[#This Row],[461190]],0)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BECEA-A689-AE48-AFD4-441B8287CB10}">
  <dimension ref="A1:AC505"/>
  <sheetViews>
    <sheetView tabSelected="1" topLeftCell="A7" workbookViewId="0">
      <selection activeCell="D17" sqref="D17"/>
    </sheetView>
  </sheetViews>
  <sheetFormatPr baseColWidth="10" defaultColWidth="8.1640625" defaultRowHeight="22" customHeight="1" x14ac:dyDescent="0.2"/>
  <cols>
    <col min="2" max="2" width="14.6640625" customWidth="1"/>
    <col min="4" max="4" width="55.6640625" style="4" customWidth="1"/>
  </cols>
  <sheetData>
    <row r="1" spans="4:29" ht="22" customHeight="1" x14ac:dyDescent="0.2">
      <c r="D1" s="4" t="s">
        <v>465</v>
      </c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5" t="s">
        <v>20</v>
      </c>
      <c r="Z1" s="5" t="s">
        <v>21</v>
      </c>
      <c r="AA1" s="5" t="s">
        <v>22</v>
      </c>
      <c r="AB1" s="5" t="s">
        <v>23</v>
      </c>
      <c r="AC1" s="5" t="s">
        <v>24</v>
      </c>
    </row>
    <row r="2" spans="4:29" ht="22" customHeight="1" x14ac:dyDescent="0.2">
      <c r="D2" s="1" t="str">
        <f>LOOKUP(Table1[[#This Row],[X]],A68:A505,B68:B505)</f>
        <v>Comercio al por menor de regalos</v>
      </c>
      <c r="E2" s="5">
        <v>465912</v>
      </c>
      <c r="F2" s="2">
        <v>5.0977443609022499</v>
      </c>
      <c r="G2" s="2">
        <v>1.9849624060150299</v>
      </c>
      <c r="H2" s="2">
        <v>2.9548872180451098</v>
      </c>
      <c r="I2" s="2">
        <v>3.84962406015037</v>
      </c>
      <c r="J2" s="2">
        <v>1.66917293233082</v>
      </c>
      <c r="K2" s="2">
        <v>1.4962406015037499</v>
      </c>
      <c r="L2" s="2">
        <v>1.3684210526315701</v>
      </c>
      <c r="M2" s="2">
        <v>1.1729323308270601</v>
      </c>
      <c r="N2" s="2">
        <v>1.2330827067669099</v>
      </c>
      <c r="O2" s="2">
        <v>2.2105263157894699</v>
      </c>
      <c r="P2" s="2">
        <v>1.3834586466165399</v>
      </c>
      <c r="Q2" s="2">
        <v>1.1578947368421</v>
      </c>
      <c r="R2" s="2">
        <v>1.60150375939849</v>
      </c>
      <c r="S2" s="2">
        <v>1.24060150375939</v>
      </c>
      <c r="T2" s="2">
        <v>1.1578947368421</v>
      </c>
      <c r="U2" s="2">
        <v>0.66165413533834505</v>
      </c>
      <c r="V2" s="3">
        <v>0.92481203007518797</v>
      </c>
      <c r="W2" s="2">
        <v>1.0150375939849601</v>
      </c>
      <c r="X2" s="2">
        <v>0.50375939849623996</v>
      </c>
      <c r="Y2" s="2">
        <v>0.977443609022556</v>
      </c>
      <c r="Z2" s="2">
        <v>0.83458646616541299</v>
      </c>
      <c r="AA2" s="2">
        <v>0.977443609022556</v>
      </c>
      <c r="AB2" s="2">
        <v>0.35338345864661602</v>
      </c>
      <c r="AC2" s="2">
        <v>0.80451127819548796</v>
      </c>
    </row>
    <row r="3" spans="4:29" ht="22" customHeight="1" x14ac:dyDescent="0.2">
      <c r="D3" s="1" t="str">
        <f>LOOKUP(Table1[[#This Row],[X]],A69:A506,B69:B506)</f>
        <v>Comercio al por menor de artículos usados</v>
      </c>
      <c r="E3" s="5">
        <v>466410</v>
      </c>
      <c r="F3" s="2">
        <v>4.7235772357723498</v>
      </c>
      <c r="G3" s="2">
        <v>1.73170731707317</v>
      </c>
      <c r="H3" s="2">
        <v>2.5284552845528401</v>
      </c>
      <c r="I3" s="2">
        <v>1.6260162601626</v>
      </c>
      <c r="J3" s="2">
        <v>1.27642276422764</v>
      </c>
      <c r="K3" s="2">
        <v>1.0243902439024299</v>
      </c>
      <c r="L3" s="3">
        <v>1</v>
      </c>
      <c r="M3" s="3">
        <v>0.98373983739837401</v>
      </c>
      <c r="N3" s="2">
        <v>1.1626016260162599</v>
      </c>
      <c r="O3" s="2">
        <v>1.2276422764227599</v>
      </c>
      <c r="P3" s="2">
        <v>0.91869918699186903</v>
      </c>
      <c r="Q3" s="2">
        <v>1.0081300813008101</v>
      </c>
      <c r="R3" s="3">
        <v>0.92682926829268297</v>
      </c>
      <c r="S3" s="3">
        <v>0.95934959349593496</v>
      </c>
      <c r="T3" s="2">
        <v>0.85365853658536495</v>
      </c>
      <c r="U3" s="2">
        <v>0.56910569105691</v>
      </c>
      <c r="V3" s="2">
        <v>0.69105691056910501</v>
      </c>
      <c r="W3" s="2">
        <v>0.88617886178861704</v>
      </c>
      <c r="X3" s="2">
        <v>0.47967479674796698</v>
      </c>
      <c r="Y3" s="2">
        <v>0.79674796747967402</v>
      </c>
      <c r="Z3" s="2">
        <v>0.59349593495934905</v>
      </c>
      <c r="AA3" s="2">
        <v>0.585365853658536</v>
      </c>
      <c r="AB3" s="2">
        <v>0.49593495934959297</v>
      </c>
      <c r="AC3" s="2">
        <v>0.52032520325203202</v>
      </c>
    </row>
    <row r="4" spans="4:29" ht="22" customHeight="1" x14ac:dyDescent="0.2">
      <c r="D4" s="1" t="str">
        <f>LOOKUP(Table1[[#This Row],[X]],A70:A507,B70:B507)</f>
        <v>Asociaciones y organizaciones religiosas</v>
      </c>
      <c r="E4" s="5">
        <v>813210</v>
      </c>
      <c r="F4" s="2">
        <v>6.63087248322147</v>
      </c>
      <c r="G4" s="2">
        <v>2.2751677852348902</v>
      </c>
      <c r="H4" s="3">
        <v>2.4899328859060401</v>
      </c>
      <c r="I4" s="3">
        <v>1.7449664429530201</v>
      </c>
      <c r="J4" s="2">
        <v>1.2617449664429501</v>
      </c>
      <c r="K4" s="2">
        <v>1.1275167785234801</v>
      </c>
      <c r="L4" s="2">
        <v>1.0872483221476501</v>
      </c>
      <c r="M4" s="2">
        <v>0.97986577181208001</v>
      </c>
      <c r="N4" s="2">
        <v>1.06040268456375</v>
      </c>
      <c r="O4" s="2">
        <v>1.2953020134228099</v>
      </c>
      <c r="P4" s="2">
        <v>1.0469798657718099</v>
      </c>
      <c r="Q4" s="2">
        <v>0.98657718120805304</v>
      </c>
      <c r="R4" s="2">
        <v>1.1208053691275099</v>
      </c>
      <c r="S4" s="2">
        <v>1.02013422818791</v>
      </c>
      <c r="T4" s="2">
        <v>0.95302013422818699</v>
      </c>
      <c r="U4" s="3">
        <v>0.69798657718120805</v>
      </c>
      <c r="V4" s="2">
        <v>0.81879194630872398</v>
      </c>
      <c r="W4" s="2">
        <v>0.79865771812080499</v>
      </c>
      <c r="X4" s="2">
        <v>0.644295302013422</v>
      </c>
      <c r="Y4" s="2">
        <v>0.74496644295301995</v>
      </c>
      <c r="Z4" s="2">
        <v>0.74496644295301995</v>
      </c>
      <c r="AA4" s="2">
        <v>0.65100671140939503</v>
      </c>
      <c r="AB4" s="2">
        <v>0.46979865771812002</v>
      </c>
      <c r="AC4" s="2">
        <v>0.48993288590604001</v>
      </c>
    </row>
    <row r="5" spans="4:29" ht="22" customHeight="1" x14ac:dyDescent="0.2">
      <c r="D5" s="1" t="str">
        <f>LOOKUP(Table1[[#This Row],[X]],A71:A508,B71:B508)</f>
        <v>Comercio al por menor de partes y refacciones nuevas para automóviles, camionetas y camiones</v>
      </c>
      <c r="E5" s="5">
        <v>468211</v>
      </c>
      <c r="F5" s="2">
        <v>2.58196721311475</v>
      </c>
      <c r="G5" s="2">
        <v>0.70491803278688503</v>
      </c>
      <c r="H5" s="2">
        <v>1.6229508196721301</v>
      </c>
      <c r="I5" s="2">
        <v>0.44262295081967201</v>
      </c>
      <c r="J5" s="2">
        <v>0.36885245901639302</v>
      </c>
      <c r="K5" s="2">
        <v>0.36885245901639302</v>
      </c>
      <c r="L5" s="2">
        <v>0.34426229508196698</v>
      </c>
      <c r="M5" s="2">
        <v>0.59836065573770403</v>
      </c>
      <c r="N5" s="2">
        <v>0.43442622950819598</v>
      </c>
      <c r="O5" s="3">
        <v>0.31967213114754101</v>
      </c>
      <c r="P5" s="2">
        <v>0.92622950819672101</v>
      </c>
      <c r="Q5" s="2">
        <v>0.38524590163934402</v>
      </c>
      <c r="R5" s="2">
        <v>0.37704918032786799</v>
      </c>
      <c r="S5" s="2">
        <v>0.483606557377049</v>
      </c>
      <c r="T5" s="2">
        <v>0.65573770491803196</v>
      </c>
      <c r="U5" s="2">
        <v>0.38524590163934402</v>
      </c>
      <c r="V5" s="2">
        <v>0.15573770491803199</v>
      </c>
      <c r="W5" s="2">
        <v>0.49180327868852403</v>
      </c>
      <c r="X5" s="2">
        <v>0.62295081967213095</v>
      </c>
      <c r="Y5" s="2">
        <v>0.37704918032786799</v>
      </c>
      <c r="Z5" s="2">
        <v>0.36885245901639302</v>
      </c>
      <c r="AA5" s="2">
        <v>0.58196721311475397</v>
      </c>
      <c r="AB5" s="2">
        <v>0.46721311475409799</v>
      </c>
      <c r="AC5" s="2">
        <v>0.286885245901639</v>
      </c>
    </row>
    <row r="6" spans="4:29" ht="22" customHeight="1" x14ac:dyDescent="0.2">
      <c r="D6" s="1" t="str">
        <f>LOOKUP(Table1[[#This Row],[X]],A72:A509,B72:B509)</f>
        <v>Hojalatería y pintura de automóviles y camiones</v>
      </c>
      <c r="E6" s="5">
        <v>811121</v>
      </c>
      <c r="F6" s="2">
        <v>5.6017699115044204</v>
      </c>
      <c r="G6" s="2">
        <v>1.78761061946902</v>
      </c>
      <c r="H6" s="2">
        <v>2.3716814159292001</v>
      </c>
      <c r="I6" s="2">
        <v>0.87610619469026496</v>
      </c>
      <c r="J6" s="2">
        <v>0.787610619469026</v>
      </c>
      <c r="K6" s="3">
        <v>0.83185840707964598</v>
      </c>
      <c r="L6" s="2">
        <v>0.80530973451327403</v>
      </c>
      <c r="M6" s="2">
        <v>0.893805309734513</v>
      </c>
      <c r="N6" s="2">
        <v>0.79646017699115002</v>
      </c>
      <c r="O6" s="2">
        <v>0.63716814159292001</v>
      </c>
      <c r="P6" s="2">
        <v>0.96460176991150404</v>
      </c>
      <c r="Q6" s="2">
        <v>0.893805309734513</v>
      </c>
      <c r="R6" s="2">
        <v>0.68141592920353899</v>
      </c>
      <c r="S6" s="2">
        <v>0.88495575221238898</v>
      </c>
      <c r="T6" s="2">
        <v>0.787610619469026</v>
      </c>
      <c r="U6" s="2">
        <v>0.55752212389380496</v>
      </c>
      <c r="V6" s="2">
        <v>0.57522123893805299</v>
      </c>
      <c r="W6" s="2">
        <v>0.85840707964601703</v>
      </c>
      <c r="X6" s="2">
        <v>0.840707964601769</v>
      </c>
      <c r="Y6" s="2">
        <v>0.45132743362831801</v>
      </c>
      <c r="Z6" s="2">
        <v>0.68141592920353899</v>
      </c>
      <c r="AA6" s="2">
        <v>0.51327433628318497</v>
      </c>
      <c r="AB6" s="2">
        <v>0.51327433628318497</v>
      </c>
      <c r="AC6" s="2">
        <v>0.52212389380530899</v>
      </c>
    </row>
    <row r="7" spans="4:29" ht="22" customHeight="1" x14ac:dyDescent="0.2">
      <c r="D7" s="1" t="str">
        <f>LOOKUP(Table1[[#This Row],[X]],A73:A510,B73:B510)</f>
        <v>Alquiler sin intermediación de salones para fiestas y convenciones</v>
      </c>
      <c r="E7" s="5">
        <v>531113</v>
      </c>
      <c r="F7" s="3">
        <v>4.8760330578512399</v>
      </c>
      <c r="G7" s="2">
        <v>1.8347107438016499</v>
      </c>
      <c r="H7" s="2">
        <v>2.0495867768595</v>
      </c>
      <c r="I7" s="3">
        <v>0.76859504132231404</v>
      </c>
      <c r="J7" s="2">
        <v>0.82644628099173501</v>
      </c>
      <c r="K7" s="3">
        <v>0.85950413223140498</v>
      </c>
      <c r="L7" s="2">
        <v>0.90909090909090895</v>
      </c>
      <c r="M7" s="2">
        <v>0.73553719008264395</v>
      </c>
      <c r="N7" s="2">
        <v>0.76033057851239605</v>
      </c>
      <c r="O7" s="2">
        <v>0.76033057851239605</v>
      </c>
      <c r="P7" s="2">
        <v>0.82644628099173501</v>
      </c>
      <c r="Q7" s="2">
        <v>0.82644628099173501</v>
      </c>
      <c r="R7" s="2">
        <v>0.61157024793388404</v>
      </c>
      <c r="S7" s="2">
        <v>0.77685950413223104</v>
      </c>
      <c r="T7" s="2">
        <v>0.69421487603305698</v>
      </c>
      <c r="U7" s="2">
        <v>0.58677685950413205</v>
      </c>
      <c r="V7" s="2">
        <v>0.47933884297520601</v>
      </c>
      <c r="W7" s="2">
        <v>0.70247933884297498</v>
      </c>
      <c r="X7" s="2">
        <v>0.75206611570247905</v>
      </c>
      <c r="Y7" s="2">
        <v>0.56198347107437996</v>
      </c>
      <c r="Z7" s="2">
        <v>0.63636363636363602</v>
      </c>
      <c r="AA7" s="2">
        <v>0.504132231404958</v>
      </c>
      <c r="AB7" s="2">
        <v>0.28099173553718998</v>
      </c>
      <c r="AC7" s="2">
        <v>0.38016528925619802</v>
      </c>
    </row>
    <row r="8" spans="4:29" ht="22" customHeight="1" x14ac:dyDescent="0.2">
      <c r="D8" s="1" t="str">
        <f>LOOKUP(Table1[[#This Row],[X]],A74:A511,B74:B511)</f>
        <v>Casas de juegos electrónicos</v>
      </c>
      <c r="E8" s="5">
        <v>713120</v>
      </c>
      <c r="F8" s="2">
        <v>7.6991150442477796</v>
      </c>
      <c r="G8" s="2">
        <v>2.5840707964601699</v>
      </c>
      <c r="H8" s="3">
        <v>3.5221238938053099</v>
      </c>
      <c r="I8" s="3">
        <v>6</v>
      </c>
      <c r="J8" s="2">
        <v>2.4601769911504401</v>
      </c>
      <c r="K8" s="2">
        <v>2.23893805309734</v>
      </c>
      <c r="L8" s="2">
        <v>1.6017699115044199</v>
      </c>
      <c r="M8" s="2">
        <v>1.1592920353982299</v>
      </c>
      <c r="N8" s="2">
        <v>1.6017699115044199</v>
      </c>
      <c r="O8" s="2">
        <v>3.6106194690265401</v>
      </c>
      <c r="P8" s="2">
        <v>1.6017699115044199</v>
      </c>
      <c r="Q8" s="2">
        <v>1.57522123893805</v>
      </c>
      <c r="R8" s="2">
        <v>2.2831858407079602</v>
      </c>
      <c r="S8" s="2">
        <v>1.7079646017699099</v>
      </c>
      <c r="T8" s="2">
        <v>1.3539823008849501</v>
      </c>
      <c r="U8" s="2">
        <v>0.96460176991150404</v>
      </c>
      <c r="V8" s="2">
        <v>1.2920353982300801</v>
      </c>
      <c r="W8" s="2">
        <v>1.2920353982300801</v>
      </c>
      <c r="X8" s="2">
        <v>0.49557522123893799</v>
      </c>
      <c r="Y8" s="2">
        <v>1.34513274336283</v>
      </c>
      <c r="Z8" s="2">
        <v>0.97345132743362806</v>
      </c>
      <c r="AA8" s="2">
        <v>1.2035398230088401</v>
      </c>
      <c r="AB8" s="2">
        <v>0.52212389380530899</v>
      </c>
      <c r="AC8" s="2">
        <v>1.0530973451327399</v>
      </c>
    </row>
    <row r="9" spans="4:29" ht="22" customHeight="1" x14ac:dyDescent="0.2">
      <c r="D9" s="1" t="str">
        <f>LOOKUP(Table1[[#This Row],[X]],A75:A512,B75:B512)</f>
        <v>Comercio al por menor de leche, otros productos lácteos y embutidos</v>
      </c>
      <c r="E9" s="5">
        <v>461150</v>
      </c>
      <c r="F9" s="2">
        <v>8.2818181818181795</v>
      </c>
      <c r="G9" s="2">
        <v>3.0636363636363599</v>
      </c>
      <c r="H9" s="2">
        <v>3.9636363636363598</v>
      </c>
      <c r="I9" s="2">
        <v>7.5636363636363599</v>
      </c>
      <c r="J9" s="2">
        <v>2.8181818181818099</v>
      </c>
      <c r="K9" s="2">
        <v>2.6181818181818102</v>
      </c>
      <c r="L9" s="2">
        <v>1.9545454545454499</v>
      </c>
      <c r="M9" s="2">
        <v>1.39090909090909</v>
      </c>
      <c r="N9" s="2">
        <v>1.8181818181818099</v>
      </c>
      <c r="O9" s="2">
        <v>4.3272727272727201</v>
      </c>
      <c r="P9" s="2">
        <v>2.1181818181818102</v>
      </c>
      <c r="Q9" s="2">
        <v>1.7909090909090899</v>
      </c>
      <c r="R9" s="2">
        <v>3.1181818181818102</v>
      </c>
      <c r="S9" s="2">
        <v>1.8181818181818099</v>
      </c>
      <c r="T9" s="2">
        <v>1.5090909090908999</v>
      </c>
      <c r="U9" s="3">
        <v>1.2</v>
      </c>
      <c r="V9" s="2">
        <v>1.39090909090909</v>
      </c>
      <c r="W9" s="2">
        <v>1.58181818181818</v>
      </c>
      <c r="X9" s="2">
        <v>0.64545454545454495</v>
      </c>
      <c r="Y9" s="2">
        <v>1.5727272727272701</v>
      </c>
      <c r="Z9" s="2">
        <v>1.28181818181818</v>
      </c>
      <c r="AA9" s="2">
        <v>1.41818181818181</v>
      </c>
      <c r="AB9" s="2">
        <v>0.55454545454545401</v>
      </c>
      <c r="AC9" s="2">
        <v>0.85454545454545405</v>
      </c>
    </row>
    <row r="10" spans="4:29" ht="22" customHeight="1" x14ac:dyDescent="0.2">
      <c r="D10" s="1" t="str">
        <f>LOOKUP(Table1[[#This Row],[X]],A76:A513,B76:B513)</f>
        <v>Comercio al por menor de calzado</v>
      </c>
      <c r="E10" s="5">
        <v>463310</v>
      </c>
      <c r="F10" s="2">
        <v>5.8888888888888804</v>
      </c>
      <c r="G10" s="2">
        <v>1.6666666666666601</v>
      </c>
      <c r="H10" s="2">
        <v>3.0185185185185102</v>
      </c>
      <c r="I10" s="2">
        <v>22.203703703703699</v>
      </c>
      <c r="J10" s="2">
        <v>5.1481481481481399</v>
      </c>
      <c r="K10" s="2">
        <v>6.9166666666666599</v>
      </c>
      <c r="L10" s="2">
        <v>1.6111111111111101</v>
      </c>
      <c r="M10" s="2">
        <v>0.99074074074074003</v>
      </c>
      <c r="N10" s="2">
        <v>1.49074074074074</v>
      </c>
      <c r="O10" s="2">
        <v>10.6018518518518</v>
      </c>
      <c r="P10" s="2">
        <v>2.7037037037037002</v>
      </c>
      <c r="Q10" s="2">
        <v>1.44444444444444</v>
      </c>
      <c r="R10" s="2">
        <v>6.4537037037036997</v>
      </c>
      <c r="S10" s="2">
        <v>1.06481481481481</v>
      </c>
      <c r="T10" s="2">
        <v>1.75925925925925</v>
      </c>
      <c r="U10" s="2">
        <v>0.48148148148148101</v>
      </c>
      <c r="V10" s="2">
        <v>2.9444444444444402</v>
      </c>
      <c r="W10" s="2">
        <v>2.7314814814814801</v>
      </c>
      <c r="X10" s="2">
        <v>0.21296296296296199</v>
      </c>
      <c r="Y10" s="3">
        <v>2.5</v>
      </c>
      <c r="Z10" s="2">
        <v>1.2314814814814801</v>
      </c>
      <c r="AA10" s="3">
        <v>1.75</v>
      </c>
      <c r="AB10" s="2">
        <v>0.157407407407407</v>
      </c>
      <c r="AC10" s="2">
        <v>0.48148148148148101</v>
      </c>
    </row>
    <row r="11" spans="4:29" ht="22" customHeight="1" x14ac:dyDescent="0.2">
      <c r="D11" s="1" t="str">
        <f>LOOKUP(Table1[[#This Row],[X]],A77:A514,B77:B514)</f>
        <v>Reparación menor de llantas</v>
      </c>
      <c r="E11" s="5">
        <v>811191</v>
      </c>
      <c r="F11" s="3">
        <v>10</v>
      </c>
      <c r="G11" s="2">
        <v>3.1089108910891001</v>
      </c>
      <c r="H11" s="2">
        <v>4.1782178217821704</v>
      </c>
      <c r="I11" s="2">
        <v>1.51485148514851</v>
      </c>
      <c r="J11" s="2">
        <v>1.51485148514851</v>
      </c>
      <c r="K11" s="2">
        <v>1.6435643564356399</v>
      </c>
      <c r="L11" s="2">
        <v>1.58415841584158</v>
      </c>
      <c r="M11" s="2">
        <v>1.7722772277227701</v>
      </c>
      <c r="N11" s="2">
        <v>1.6237623762376201</v>
      </c>
      <c r="O11" s="2">
        <v>1.3069306930693001</v>
      </c>
      <c r="P11" s="2">
        <v>1.7425742574257399</v>
      </c>
      <c r="Q11" s="2">
        <v>1.48514851485148</v>
      </c>
      <c r="R11" s="2">
        <v>1.2079207920791999</v>
      </c>
      <c r="S11" s="2">
        <v>1.26732673267326</v>
      </c>
      <c r="T11" s="2">
        <v>1.5445544554455399</v>
      </c>
      <c r="U11" s="2">
        <v>1.0891089108910801</v>
      </c>
      <c r="V11" s="2">
        <v>0.97029702970297005</v>
      </c>
      <c r="W11" s="2">
        <v>1.3564356435643501</v>
      </c>
      <c r="X11" s="2">
        <v>1.5445544554455399</v>
      </c>
      <c r="Y11" s="2">
        <v>0.99009900990098998</v>
      </c>
      <c r="Z11" s="2">
        <v>1.1089108910890999</v>
      </c>
      <c r="AA11" s="2">
        <v>0.96039603960396003</v>
      </c>
      <c r="AB11" s="2">
        <v>0.95049504950495001</v>
      </c>
      <c r="AC11" s="2">
        <v>0.94059405940593999</v>
      </c>
    </row>
    <row r="12" spans="4:29" ht="22" customHeight="1" x14ac:dyDescent="0.2">
      <c r="D12" s="1" t="str">
        <f>LOOKUP(Table1[[#This Row],[X]],A78:A515,B78:B515)</f>
        <v>Escuelas de educación preescolar del sector privado</v>
      </c>
      <c r="E12" s="5">
        <v>611111</v>
      </c>
      <c r="F12" s="3">
        <v>7.7346938775510203</v>
      </c>
      <c r="G12" s="2">
        <v>2.8571428571428501</v>
      </c>
      <c r="H12" s="2">
        <v>3.1938775510204001</v>
      </c>
      <c r="I12" s="2">
        <v>1.8469387755102</v>
      </c>
      <c r="J12" s="2">
        <v>1.31632653061224</v>
      </c>
      <c r="K12" s="2">
        <v>1.31632653061224</v>
      </c>
      <c r="L12" s="2">
        <v>1.2040816326530599</v>
      </c>
      <c r="M12" s="2">
        <v>0.98979591836734604</v>
      </c>
      <c r="N12" s="2">
        <v>1.2040816326530599</v>
      </c>
      <c r="O12" s="2">
        <v>1.3877551020408101</v>
      </c>
      <c r="P12" s="2">
        <v>1.2040816326530599</v>
      </c>
      <c r="Q12" s="2">
        <v>1.22448979591836</v>
      </c>
      <c r="R12" s="2">
        <v>1.4489795918367301</v>
      </c>
      <c r="S12" s="2">
        <v>1.2346938775510199</v>
      </c>
      <c r="T12" s="2">
        <v>0.94897959183673397</v>
      </c>
      <c r="U12" s="3">
        <v>1</v>
      </c>
      <c r="V12" s="2">
        <v>0.90816326530612201</v>
      </c>
      <c r="W12" s="2">
        <v>0.97959183673469297</v>
      </c>
      <c r="X12" s="2">
        <v>0.89795918367346905</v>
      </c>
      <c r="Y12" s="2">
        <v>0.92857142857142805</v>
      </c>
      <c r="Z12" s="2">
        <v>0.91836734693877498</v>
      </c>
      <c r="AA12" s="2">
        <v>0.97959183673469297</v>
      </c>
      <c r="AB12" s="2">
        <v>0.55102040816326503</v>
      </c>
      <c r="AC12" s="2">
        <v>0.62244897959183598</v>
      </c>
    </row>
    <row r="13" spans="4:29" ht="22" customHeight="1" x14ac:dyDescent="0.2">
      <c r="D13" s="1" t="str">
        <f>LOOKUP(Table1[[#This Row],[X]],A79:A516,B79:B516)</f>
        <v>Comercio al por menor de vidrios y espejos</v>
      </c>
      <c r="E13" s="5">
        <v>467114</v>
      </c>
      <c r="F13" s="2">
        <v>10.617977528089799</v>
      </c>
      <c r="G13" s="2">
        <v>3.6292134831460601</v>
      </c>
      <c r="H13" s="2">
        <v>5.1235955056179696</v>
      </c>
      <c r="I13" s="2">
        <v>2.3258426966292101</v>
      </c>
      <c r="J13" s="2">
        <v>1.9662921348314599</v>
      </c>
      <c r="K13" s="2">
        <v>1.68539325842696</v>
      </c>
      <c r="L13" s="2">
        <v>1.7752808988763999</v>
      </c>
      <c r="M13" s="2">
        <v>1.78651685393258</v>
      </c>
      <c r="N13" s="2">
        <v>1.9438202247191001</v>
      </c>
      <c r="O13" s="2">
        <v>1.92134831460674</v>
      </c>
      <c r="P13" s="2">
        <v>1.97752808988764</v>
      </c>
      <c r="Q13" s="2">
        <v>1.8314606741573001</v>
      </c>
      <c r="R13" s="2">
        <v>1.78651685393258</v>
      </c>
      <c r="S13" s="2">
        <v>1.8314606741573001</v>
      </c>
      <c r="T13" s="2">
        <v>1.91011235955056</v>
      </c>
      <c r="U13" s="2">
        <v>1.2584269662921299</v>
      </c>
      <c r="V13" s="2">
        <v>1.2471910112359501</v>
      </c>
      <c r="W13" s="2">
        <v>1.5617977528089799</v>
      </c>
      <c r="X13" s="2">
        <v>1.17977528089887</v>
      </c>
      <c r="Y13" s="2">
        <v>1.1348314606741501</v>
      </c>
      <c r="Z13" s="2">
        <v>1.6741573033707799</v>
      </c>
      <c r="AA13" s="2">
        <v>1.4382022471910101</v>
      </c>
      <c r="AB13" s="2">
        <v>0.78651685393258397</v>
      </c>
      <c r="AC13" s="2">
        <v>1.0224719101123501</v>
      </c>
    </row>
    <row r="14" spans="4:29" ht="22" customHeight="1" x14ac:dyDescent="0.2">
      <c r="D14" s="1" t="str">
        <f>LOOKUP(Table1[[#This Row],[X]],A80:A517,B80:B517)</f>
        <v>Centros de acondicionamiento físico del sector privado</v>
      </c>
      <c r="E14" s="5">
        <v>713943</v>
      </c>
      <c r="F14" s="2">
        <v>6.4117647058823497</v>
      </c>
      <c r="G14" s="2">
        <v>2.3294117647058799</v>
      </c>
      <c r="H14" s="2">
        <v>4.0352941176470498</v>
      </c>
      <c r="I14" s="2">
        <v>2.0823529411764699</v>
      </c>
      <c r="J14" s="2">
        <v>1.18823529411764</v>
      </c>
      <c r="K14" s="2">
        <v>1.54117647058823</v>
      </c>
      <c r="L14" s="2">
        <v>1.3058823529411701</v>
      </c>
      <c r="M14" s="2">
        <v>1.3058823529411701</v>
      </c>
      <c r="N14" s="2">
        <v>0.98823529411764699</v>
      </c>
      <c r="O14" s="2">
        <v>1.50588235294117</v>
      </c>
      <c r="P14" s="2">
        <v>1.6117647058823501</v>
      </c>
      <c r="Q14" s="2">
        <v>1.2235294117647</v>
      </c>
      <c r="R14" s="2">
        <v>1.5529411764705801</v>
      </c>
      <c r="S14" s="2">
        <v>1.47058823529411</v>
      </c>
      <c r="T14" s="2">
        <v>1.18823529411764</v>
      </c>
      <c r="U14" s="2">
        <v>0.89411764705882302</v>
      </c>
      <c r="V14" s="2">
        <v>0.76470588235294101</v>
      </c>
      <c r="W14" s="2">
        <v>1.27058823529411</v>
      </c>
      <c r="X14" s="2">
        <v>0.623529411764705</v>
      </c>
      <c r="Y14" s="2">
        <v>1.23529411764705</v>
      </c>
      <c r="Z14" s="2">
        <v>1.21176470588235</v>
      </c>
      <c r="AA14" s="3">
        <v>1</v>
      </c>
      <c r="AB14" s="3">
        <v>0.61176470588235299</v>
      </c>
      <c r="AC14" s="2">
        <v>0.76470588235294101</v>
      </c>
    </row>
    <row r="15" spans="4:29" ht="22" customHeight="1" x14ac:dyDescent="0.2">
      <c r="D15" s="1" t="str">
        <f>LOOKUP(Table1[[#This Row],[X]],A81:A518,B81:B518)</f>
        <v>Comercio al por menor de artículos de perfumería y cosméticos</v>
      </c>
      <c r="E15" s="5">
        <v>465111</v>
      </c>
      <c r="F15" s="2">
        <v>14.511627906976701</v>
      </c>
      <c r="G15" s="2">
        <v>4.1860465116279002</v>
      </c>
      <c r="H15" s="2">
        <v>7.8604651162790597</v>
      </c>
      <c r="I15" s="2">
        <v>19.383720930232499</v>
      </c>
      <c r="J15" s="2">
        <v>5.6279069767441801</v>
      </c>
      <c r="K15" s="3">
        <v>5.2790697674418601</v>
      </c>
      <c r="L15" s="2">
        <v>3.4418604651162701</v>
      </c>
      <c r="M15" s="2">
        <v>2.1046511627906899</v>
      </c>
      <c r="N15" s="2">
        <v>2.9534883720930201</v>
      </c>
      <c r="O15" s="2">
        <v>9.1860465116279002</v>
      </c>
      <c r="P15" s="2">
        <v>4.0697674418604599</v>
      </c>
      <c r="Q15" s="2">
        <v>3.6162790697674398</v>
      </c>
      <c r="R15" s="2">
        <v>5.7906976744185998</v>
      </c>
      <c r="S15" s="2">
        <v>3.66279069767441</v>
      </c>
      <c r="T15" s="2">
        <v>3.0930232558139501</v>
      </c>
      <c r="U15" s="2">
        <v>1.7674418604651101</v>
      </c>
      <c r="V15" s="2">
        <v>2.5697674418604599</v>
      </c>
      <c r="W15" s="3">
        <v>2.86046511627907</v>
      </c>
      <c r="X15" s="2">
        <v>1.0930232558139501</v>
      </c>
      <c r="Y15" s="2">
        <v>2.7906976744185998</v>
      </c>
      <c r="Z15" s="2">
        <v>2.1162790697674398</v>
      </c>
      <c r="AA15" s="2">
        <v>3.5697674418604599</v>
      </c>
      <c r="AB15" s="2">
        <v>0.76744186046511598</v>
      </c>
      <c r="AC15" s="2">
        <v>1.4418604651162701</v>
      </c>
    </row>
    <row r="16" spans="4:29" ht="22" customHeight="1" x14ac:dyDescent="0.2">
      <c r="D16" s="1" t="str">
        <f>LOOKUP(Table1[[#This Row],[X]],A82:A519,B82:B519)</f>
        <v>Fabricación de productos de madera para la construcción</v>
      </c>
      <c r="E16" s="5">
        <v>321910</v>
      </c>
      <c r="F16" s="2">
        <v>11.682926829268199</v>
      </c>
      <c r="G16" s="2">
        <v>3.5609756097560901</v>
      </c>
      <c r="H16" s="2">
        <v>4.3536585365853604</v>
      </c>
      <c r="I16" s="2">
        <v>1.8658536585365799</v>
      </c>
      <c r="J16" s="2">
        <v>1.51219512195121</v>
      </c>
      <c r="K16" s="2">
        <v>1.67073170731707</v>
      </c>
      <c r="L16" s="2">
        <v>1.5487804878048701</v>
      </c>
      <c r="M16" s="2">
        <v>1.4634146341463401</v>
      </c>
      <c r="N16" s="2">
        <v>1.6463414634146301</v>
      </c>
      <c r="O16" s="2">
        <v>1.40243902439024</v>
      </c>
      <c r="P16" s="2">
        <v>1.7195121951219501</v>
      </c>
      <c r="Q16" s="2">
        <v>1.48780487804878</v>
      </c>
      <c r="R16" s="2">
        <v>1.3780487804878001</v>
      </c>
      <c r="S16" s="2">
        <v>1.2926829268292599</v>
      </c>
      <c r="T16" s="2">
        <v>1.3048780487804801</v>
      </c>
      <c r="U16" s="2">
        <v>1.15853658536585</v>
      </c>
      <c r="V16" s="2">
        <v>1.2073170731707299</v>
      </c>
      <c r="W16" s="2">
        <v>1.1341463414634101</v>
      </c>
      <c r="X16" s="2">
        <v>1.4756097560975601</v>
      </c>
      <c r="Y16" s="2">
        <v>1.07317073170731</v>
      </c>
      <c r="Z16" s="2">
        <v>1.2804878048780399</v>
      </c>
      <c r="AA16" s="2">
        <v>1.0487804878048701</v>
      </c>
      <c r="AB16" s="2">
        <v>0.74390243902439002</v>
      </c>
      <c r="AC16" s="2">
        <v>0.78048780487804803</v>
      </c>
    </row>
    <row r="17" spans="4:29" ht="22" customHeight="1" x14ac:dyDescent="0.2">
      <c r="D17" s="1" t="str">
        <f>LOOKUP(Table1[[#This Row],[X]],A83:A520,B83:B520)</f>
        <v>Restaurantes con servicio de preparación de alimentos a la carta o de comida corrida</v>
      </c>
      <c r="E17" s="5">
        <v>722511</v>
      </c>
      <c r="F17" s="2">
        <v>4.29213483146067</v>
      </c>
      <c r="G17" s="2">
        <v>1.4382022471910101</v>
      </c>
      <c r="H17" s="2">
        <v>2.7640449438202199</v>
      </c>
      <c r="I17" s="2">
        <v>5.1685393258426897</v>
      </c>
      <c r="J17" s="2">
        <v>1.80898876404494</v>
      </c>
      <c r="K17" s="2">
        <v>1.5505617977527999</v>
      </c>
      <c r="L17" s="2">
        <v>1.0561797752808899</v>
      </c>
      <c r="M17" s="2">
        <v>1.1235955056179701</v>
      </c>
      <c r="N17" s="2">
        <v>1.01123595505617</v>
      </c>
      <c r="O17" s="2">
        <v>2.3932584269662902</v>
      </c>
      <c r="P17" s="2">
        <v>1.7191011235955</v>
      </c>
      <c r="Q17" s="2">
        <v>1.2696629213483099</v>
      </c>
      <c r="R17" s="2">
        <v>1.70786516853932</v>
      </c>
      <c r="S17" s="2">
        <v>1.2696629213483099</v>
      </c>
      <c r="T17" s="2">
        <v>1.20224719101123</v>
      </c>
      <c r="U17" s="2">
        <v>0.78651685393258397</v>
      </c>
      <c r="V17" s="3">
        <v>0.651685393258427</v>
      </c>
      <c r="W17" s="2">
        <v>1.0224719101123501</v>
      </c>
      <c r="X17" s="2">
        <v>0.35955056179775202</v>
      </c>
      <c r="Y17" s="2">
        <v>1.0224719101123501</v>
      </c>
      <c r="Z17" s="2">
        <v>0.70786516853932502</v>
      </c>
      <c r="AA17" s="2">
        <v>1.2359550561797701</v>
      </c>
      <c r="AB17" s="2">
        <v>0.26966292134831399</v>
      </c>
      <c r="AC17" s="2">
        <v>0.56179775280898803</v>
      </c>
    </row>
    <row r="18" spans="4:29" ht="22" customHeight="1" x14ac:dyDescent="0.2">
      <c r="D18" s="1" t="str">
        <f>LOOKUP(Table1[[#This Row],[X]],A84:A521,B84:B521)</f>
        <v>Lavanderías y tintorerías</v>
      </c>
      <c r="E18" s="5">
        <v>812210</v>
      </c>
      <c r="F18" s="2">
        <v>6.88607594936708</v>
      </c>
      <c r="G18" s="2">
        <v>2.5949367088607498</v>
      </c>
      <c r="H18" s="2">
        <v>3.9113924050632898</v>
      </c>
      <c r="I18" s="2">
        <v>2.7468354430379698</v>
      </c>
      <c r="J18" s="2">
        <v>1.53164556962025</v>
      </c>
      <c r="K18" s="2">
        <v>1.63291139240506</v>
      </c>
      <c r="L18" s="2">
        <v>1.34177215189873</v>
      </c>
      <c r="M18" s="2">
        <v>1.53164556962025</v>
      </c>
      <c r="N18" s="2">
        <v>1.35443037974683</v>
      </c>
      <c r="O18" s="2">
        <v>1.72151898734177</v>
      </c>
      <c r="P18" s="2">
        <v>2.1392405063291098</v>
      </c>
      <c r="Q18" s="2">
        <v>1.58227848101265</v>
      </c>
      <c r="R18" s="2">
        <v>1.55696202531645</v>
      </c>
      <c r="S18" s="2">
        <v>1.78481012658227</v>
      </c>
      <c r="T18" s="2">
        <v>1.49367088607594</v>
      </c>
      <c r="U18" s="2">
        <v>1.0886075949367</v>
      </c>
      <c r="V18" s="2">
        <v>0.797468354430379</v>
      </c>
      <c r="W18" s="2">
        <v>1.45569620253164</v>
      </c>
      <c r="X18" s="3">
        <v>0.759493670886076</v>
      </c>
      <c r="Y18" s="2">
        <v>1.0379746835443</v>
      </c>
      <c r="Z18" s="2">
        <v>1.37974683544303</v>
      </c>
      <c r="AA18" s="2">
        <v>1.25316455696202</v>
      </c>
      <c r="AB18" s="2">
        <v>0.696202531645569</v>
      </c>
      <c r="AC18" s="2">
        <v>1.0253164556962</v>
      </c>
    </row>
    <row r="19" spans="4:29" ht="22" customHeight="1" x14ac:dyDescent="0.2">
      <c r="D19" s="1" t="str">
        <f>LOOKUP(Table1[[#This Row],[X]],A85:A522,B85:B522)</f>
        <v>Comercio al por menor de plantas y flores naturales</v>
      </c>
      <c r="E19" s="5">
        <v>466312</v>
      </c>
      <c r="F19" s="2">
        <v>7.6578947368421</v>
      </c>
      <c r="G19" s="3">
        <v>2.5</v>
      </c>
      <c r="H19" s="2">
        <v>4.6842105263157796</v>
      </c>
      <c r="I19" s="2">
        <v>5.1842105263157796</v>
      </c>
      <c r="J19" s="2">
        <v>2.1315789473684199</v>
      </c>
      <c r="K19" s="2">
        <v>2.2763157894736801</v>
      </c>
      <c r="L19" s="2">
        <v>1.5526315789473599</v>
      </c>
      <c r="M19" s="2">
        <v>1.6052631578947301</v>
      </c>
      <c r="N19" s="2">
        <v>1.5394736842105201</v>
      </c>
      <c r="O19" s="2">
        <v>3.0657894736842102</v>
      </c>
      <c r="P19" s="2">
        <v>2.1184210526315699</v>
      </c>
      <c r="Q19" s="2">
        <v>1.4342105263157801</v>
      </c>
      <c r="R19" s="2">
        <v>2.4473684210526301</v>
      </c>
      <c r="S19" s="2">
        <v>1.6842105263157801</v>
      </c>
      <c r="T19" s="2">
        <v>1.76315789473684</v>
      </c>
      <c r="U19" s="2">
        <v>1.01315789473684</v>
      </c>
      <c r="V19" s="2">
        <v>0.94736842105263097</v>
      </c>
      <c r="W19" s="2">
        <v>1.81578947368421</v>
      </c>
      <c r="X19" s="2">
        <v>1.1842105263157801</v>
      </c>
      <c r="Y19" s="2">
        <v>1.2763157894736801</v>
      </c>
      <c r="Z19" s="2">
        <v>1.3684210526315701</v>
      </c>
      <c r="AA19" s="2">
        <v>1.4078947368421</v>
      </c>
      <c r="AB19" s="2">
        <v>0.85526315789473595</v>
      </c>
      <c r="AC19" s="2">
        <v>0.89473684210526305</v>
      </c>
    </row>
    <row r="20" spans="4:29" ht="22" customHeight="1" x14ac:dyDescent="0.2">
      <c r="D20" s="1" t="str">
        <f>LOOKUP(Table1[[#This Row],[X]],A86:A523,B86:B523)</f>
        <v>Consultorios de medicina general del sector privado</v>
      </c>
      <c r="E20" s="5">
        <v>621111</v>
      </c>
      <c r="F20" s="2">
        <v>8.2727272727272698</v>
      </c>
      <c r="G20" s="2">
        <v>3.2467532467532401</v>
      </c>
      <c r="H20" s="2">
        <v>6.2207792207792201</v>
      </c>
      <c r="I20" s="2">
        <v>6.93506493506493</v>
      </c>
      <c r="J20" s="2">
        <v>2.6753246753246702</v>
      </c>
      <c r="K20" s="2">
        <v>2.01298701298701</v>
      </c>
      <c r="L20" s="2">
        <v>1.8571428571428501</v>
      </c>
      <c r="M20" s="2">
        <v>1.71428571428571</v>
      </c>
      <c r="N20" s="2">
        <v>1.5454545454545401</v>
      </c>
      <c r="O20" s="2">
        <v>2.3896103896103802</v>
      </c>
      <c r="P20" s="2">
        <v>3.0909090909090899</v>
      </c>
      <c r="Q20" s="2">
        <v>2.4805194805194799</v>
      </c>
      <c r="R20" s="2">
        <v>2.4285714285714199</v>
      </c>
      <c r="S20" s="2">
        <v>2.6753246753246702</v>
      </c>
      <c r="T20" s="2">
        <v>2.1168831168831099</v>
      </c>
      <c r="U20" s="2">
        <v>1.4155844155844099</v>
      </c>
      <c r="V20" s="3">
        <v>0.97402597402597402</v>
      </c>
      <c r="W20" s="2">
        <v>1.8961038961038901</v>
      </c>
      <c r="X20" s="2">
        <v>0.84415584415584399</v>
      </c>
      <c r="Y20" s="2">
        <v>1.63636363636363</v>
      </c>
      <c r="Z20" s="3">
        <v>1.8701298701298701</v>
      </c>
      <c r="AA20" s="2">
        <v>2.72727272727272</v>
      </c>
      <c r="AB20" s="2">
        <v>0.71428571428571397</v>
      </c>
      <c r="AC20" s="2">
        <v>1.05194805194805</v>
      </c>
    </row>
    <row r="21" spans="4:29" ht="22" customHeight="1" x14ac:dyDescent="0.2">
      <c r="D21" s="1" t="str">
        <f>LOOKUP(Table1[[#This Row],[X]],A87:A524,B87:B524)</f>
        <v>Comercio al por menor de paletas de hielo y helados</v>
      </c>
      <c r="E21" s="5">
        <v>461170</v>
      </c>
      <c r="F21" s="2">
        <v>8.4666666666666597</v>
      </c>
      <c r="G21" s="2">
        <v>3.0933333333333302</v>
      </c>
      <c r="H21" s="2">
        <v>5.7733333333333299</v>
      </c>
      <c r="I21" s="3">
        <v>7.16</v>
      </c>
      <c r="J21" s="3">
        <v>2.88</v>
      </c>
      <c r="K21" s="2">
        <v>2.2266666666666599</v>
      </c>
      <c r="L21" s="2">
        <v>2.1466666666666598</v>
      </c>
      <c r="M21" s="2">
        <v>1.7066666666666599</v>
      </c>
      <c r="N21" s="3">
        <v>2</v>
      </c>
      <c r="O21" s="2">
        <v>3.6133333333333302</v>
      </c>
      <c r="P21" s="2">
        <v>2.5333333333333301</v>
      </c>
      <c r="Q21" s="2">
        <v>2.0933333333333302</v>
      </c>
      <c r="R21" s="2">
        <v>3.0533333333333301</v>
      </c>
      <c r="S21" s="3">
        <v>2.36</v>
      </c>
      <c r="T21" s="2">
        <v>1.9466666666666601</v>
      </c>
      <c r="U21" s="2">
        <v>1.2266666666666599</v>
      </c>
      <c r="V21" s="3">
        <v>1.24</v>
      </c>
      <c r="W21" s="2">
        <v>1.5733333333333299</v>
      </c>
      <c r="X21" s="3">
        <v>0.8</v>
      </c>
      <c r="Y21" s="3">
        <v>1.6</v>
      </c>
      <c r="Z21" s="2">
        <v>1.62666666666666</v>
      </c>
      <c r="AA21" s="2">
        <v>2.0533333333333301</v>
      </c>
      <c r="AB21" s="3">
        <v>0.6</v>
      </c>
      <c r="AC21" s="2">
        <v>1.2266666666666599</v>
      </c>
    </row>
    <row r="22" spans="4:29" ht="22" customHeight="1" x14ac:dyDescent="0.2">
      <c r="D22" s="1" t="str">
        <f>LOOKUP(Table1[[#This Row],[X]],A88:A525,B88:B525)</f>
        <v>Reparación del sistema eléctrico de automóviles y camiones</v>
      </c>
      <c r="E22" s="5">
        <v>811112</v>
      </c>
      <c r="F22" s="3">
        <v>14.4</v>
      </c>
      <c r="G22" s="2">
        <v>4.82666666666666</v>
      </c>
      <c r="H22" s="2">
        <v>6.82666666666666</v>
      </c>
      <c r="I22" s="2">
        <v>2.1866666666666599</v>
      </c>
      <c r="J22" s="3">
        <v>2.2799999999999998</v>
      </c>
      <c r="K22" s="3">
        <v>2.08</v>
      </c>
      <c r="L22" s="3">
        <v>2.16</v>
      </c>
      <c r="M22" s="2">
        <v>2.37333333333333</v>
      </c>
      <c r="N22" s="3">
        <v>1.96</v>
      </c>
      <c r="O22" s="2">
        <v>1.89333333333333</v>
      </c>
      <c r="P22" s="2">
        <v>2.6666666666666599</v>
      </c>
      <c r="Q22" s="3">
        <v>1.84</v>
      </c>
      <c r="R22" s="3">
        <v>1.96</v>
      </c>
      <c r="S22" s="2">
        <v>2.2666666666666599</v>
      </c>
      <c r="T22" s="3">
        <v>2.12</v>
      </c>
      <c r="U22" s="2">
        <v>1.41333333333333</v>
      </c>
      <c r="V22" s="2">
        <v>1.4666666666666599</v>
      </c>
      <c r="W22" s="2">
        <v>2.1466666666666598</v>
      </c>
      <c r="X22" s="2">
        <v>1.86666666666666</v>
      </c>
      <c r="Y22" s="3">
        <v>1.48</v>
      </c>
      <c r="Z22" s="2">
        <v>1.8533333333333299</v>
      </c>
      <c r="AA22" s="2">
        <v>1.7066666666666599</v>
      </c>
      <c r="AB22" s="2">
        <v>1.10666666666666</v>
      </c>
      <c r="AC22" s="3">
        <v>1.52</v>
      </c>
    </row>
    <row r="23" spans="4:29" ht="22" customHeight="1" x14ac:dyDescent="0.2">
      <c r="D23" s="1" t="str">
        <f>LOOKUP(Table1[[#This Row],[X]],A89:A526,B89:B526)</f>
        <v>Comercio al por menor de semillas y granos alimenticios, especias y chiles secos</v>
      </c>
      <c r="E23" s="5">
        <v>461140</v>
      </c>
      <c r="F23" s="3">
        <v>16.597402597402599</v>
      </c>
      <c r="G23" s="2">
        <v>5.5714285714285703</v>
      </c>
      <c r="H23" s="2">
        <v>7.7012987012987004</v>
      </c>
      <c r="I23" s="2">
        <v>16.077922077922</v>
      </c>
      <c r="J23" s="2">
        <v>5.5584415584415501</v>
      </c>
      <c r="K23" s="2">
        <v>5.6363636363636296</v>
      </c>
      <c r="L23" s="2">
        <v>3.93506493506493</v>
      </c>
      <c r="M23" s="2">
        <v>2.5974025974025898</v>
      </c>
      <c r="N23" s="2">
        <v>3.5194805194805099</v>
      </c>
      <c r="O23" s="3">
        <v>9.0389610389610393</v>
      </c>
      <c r="P23" s="2">
        <v>3.7012987012987</v>
      </c>
      <c r="Q23" s="2">
        <v>3.8441558441558401</v>
      </c>
      <c r="R23" s="2">
        <v>6.0389610389610304</v>
      </c>
      <c r="S23" s="2">
        <v>3.33766233766233</v>
      </c>
      <c r="T23" s="2">
        <v>2.8831168831168799</v>
      </c>
      <c r="U23" s="2">
        <v>1.93506493506493</v>
      </c>
      <c r="V23" s="2">
        <v>3.0909090909090899</v>
      </c>
      <c r="W23" s="2">
        <v>2.8051948051947999</v>
      </c>
      <c r="X23" s="2">
        <v>1.5454545454545401</v>
      </c>
      <c r="Y23" s="2">
        <v>2.71428571428571</v>
      </c>
      <c r="Z23" s="2">
        <v>2.32467532467532</v>
      </c>
      <c r="AA23" s="2">
        <v>3.31168831168831</v>
      </c>
      <c r="AB23" s="3">
        <v>0.96103896103896103</v>
      </c>
      <c r="AC23" s="2">
        <v>1.93506493506493</v>
      </c>
    </row>
    <row r="24" spans="4:29" ht="22" customHeight="1" x14ac:dyDescent="0.2">
      <c r="D24" s="1" t="str">
        <f>LOOKUP(Table1[[#This Row],[X]],A90:A527,B90:B527)</f>
        <v>Purificación y embotellado de agua</v>
      </c>
      <c r="E24" s="5">
        <v>312112</v>
      </c>
      <c r="F24" s="2">
        <v>18.591549295774598</v>
      </c>
      <c r="G24" s="2">
        <v>6.0563380281690096</v>
      </c>
      <c r="H24" s="2">
        <v>6.1830985915492898</v>
      </c>
      <c r="I24" s="2">
        <v>2.4788732394366102</v>
      </c>
      <c r="J24" s="2">
        <v>2.7042253521126698</v>
      </c>
      <c r="K24" s="2">
        <v>2.5070422535211199</v>
      </c>
      <c r="L24" s="2">
        <v>2.6619718309859102</v>
      </c>
      <c r="M24" s="2">
        <v>2.57746478873239</v>
      </c>
      <c r="N24" s="2">
        <v>2.7183098591549202</v>
      </c>
      <c r="O24" s="2">
        <v>2.35211267605633</v>
      </c>
      <c r="P24" s="2">
        <v>2.2676056338028099</v>
      </c>
      <c r="Q24" s="2">
        <v>2.6901408450704198</v>
      </c>
      <c r="R24" s="2">
        <v>2.0985915492957701</v>
      </c>
      <c r="S24" s="2">
        <v>2.3661971830985902</v>
      </c>
      <c r="T24" s="2">
        <v>2.0845070422535201</v>
      </c>
      <c r="U24" s="2">
        <v>1.9859154929577401</v>
      </c>
      <c r="V24" s="2">
        <v>2.0422535211267601</v>
      </c>
      <c r="W24" s="2">
        <v>1.8591549295774601</v>
      </c>
      <c r="X24" s="2">
        <v>2.11267605633802</v>
      </c>
      <c r="Y24" s="2">
        <v>1.8450704225352099</v>
      </c>
      <c r="Z24" s="2">
        <v>1.76056338028169</v>
      </c>
      <c r="AA24" s="2">
        <v>1.53521126760563</v>
      </c>
      <c r="AB24" s="2">
        <v>1.4507042253521101</v>
      </c>
      <c r="AC24" s="2">
        <v>1.36619718309859</v>
      </c>
    </row>
    <row r="25" spans="4:29" ht="22" customHeight="1" x14ac:dyDescent="0.2">
      <c r="D25" s="1" t="str">
        <f>LOOKUP(Table1[[#This Row],[X]],A91:A528,B91:B528)</f>
        <v>Reparación de calzado y otros artículos de piel y cuero</v>
      </c>
      <c r="E25" s="5">
        <v>811430</v>
      </c>
      <c r="F25" s="2">
        <v>17.507246376811501</v>
      </c>
      <c r="G25" s="2">
        <v>6.3188405797101401</v>
      </c>
      <c r="H25" s="2">
        <v>8.8260869565217295</v>
      </c>
      <c r="I25" s="2">
        <v>9.6231884057970998</v>
      </c>
      <c r="J25" s="3">
        <v>4.36231884057971</v>
      </c>
      <c r="K25" s="2">
        <v>3.8695652173913002</v>
      </c>
      <c r="L25" s="2">
        <v>3.6666666666666599</v>
      </c>
      <c r="M25" s="2">
        <v>3.0579710144927499</v>
      </c>
      <c r="N25" s="2">
        <v>3.2753623188405698</v>
      </c>
      <c r="O25" s="2">
        <v>5.3188405797101401</v>
      </c>
      <c r="P25" s="2">
        <v>4.1594202898550696</v>
      </c>
      <c r="Q25" s="2">
        <v>3.5942028985507202</v>
      </c>
      <c r="R25" s="2">
        <v>4.2173913043478199</v>
      </c>
      <c r="S25" s="2">
        <v>3.37681159420289</v>
      </c>
      <c r="T25" s="2">
        <v>3.1884057971014399</v>
      </c>
      <c r="U25" s="2">
        <v>2.2463768115942</v>
      </c>
      <c r="V25" s="2">
        <v>2.5072463768115898</v>
      </c>
      <c r="W25" s="3">
        <v>3</v>
      </c>
      <c r="X25" s="2">
        <v>1.9565217391304299</v>
      </c>
      <c r="Y25" s="2">
        <v>2.5072463768115898</v>
      </c>
      <c r="Z25" s="2">
        <v>2.4782608695652102</v>
      </c>
      <c r="AA25" s="2">
        <v>3.3043478260869499</v>
      </c>
      <c r="AB25" s="2">
        <v>1.0579710144927501</v>
      </c>
      <c r="AC25" s="2">
        <v>1.6956521739130399</v>
      </c>
    </row>
    <row r="26" spans="4:29" ht="22" customHeight="1" x14ac:dyDescent="0.2">
      <c r="D26" s="1" t="str">
        <f>LOOKUP(Table1[[#This Row],[X]],A92:A529,B92:B529)</f>
        <v>Lavado y lubricado de automóviles y camiones</v>
      </c>
      <c r="E26" s="5">
        <v>811192</v>
      </c>
      <c r="F26" s="2">
        <v>9.2222222222222197</v>
      </c>
      <c r="G26" s="2">
        <v>2.9861111111111098</v>
      </c>
      <c r="H26" s="2">
        <v>4.2222222222222197</v>
      </c>
      <c r="I26" s="2">
        <v>1.5833333333333299</v>
      </c>
      <c r="J26" s="2">
        <v>1.43055555555555</v>
      </c>
      <c r="K26" s="2">
        <v>1.43055555555555</v>
      </c>
      <c r="L26" s="2">
        <v>1.3472222222222201</v>
      </c>
      <c r="M26" s="3">
        <v>1.375</v>
      </c>
      <c r="N26" s="2">
        <v>1.1666666666666601</v>
      </c>
      <c r="O26" s="3">
        <v>1.125</v>
      </c>
      <c r="P26" s="2">
        <v>1.9166666666666601</v>
      </c>
      <c r="Q26" s="2">
        <v>1.4583333333333299</v>
      </c>
      <c r="R26" s="2">
        <v>1.30555555555555</v>
      </c>
      <c r="S26" s="2">
        <v>1.4861111111111101</v>
      </c>
      <c r="T26" s="2">
        <v>1.7222222222222201</v>
      </c>
      <c r="U26" s="2">
        <v>1.0833333333333299</v>
      </c>
      <c r="V26" s="2">
        <v>0.68055555555555503</v>
      </c>
      <c r="W26" s="2">
        <v>1.4861111111111101</v>
      </c>
      <c r="X26" s="2">
        <v>1.5277777777777699</v>
      </c>
      <c r="Y26" s="2">
        <v>1.2916666666666601</v>
      </c>
      <c r="Z26" s="3">
        <v>1.25</v>
      </c>
      <c r="AA26" s="2">
        <v>1.18055555555555</v>
      </c>
      <c r="AB26" s="2">
        <v>0.81944444444444398</v>
      </c>
      <c r="AC26" s="2">
        <v>1.2777777777777699</v>
      </c>
    </row>
    <row r="27" spans="4:29" ht="22" customHeight="1" x14ac:dyDescent="0.2">
      <c r="D27" s="1" t="str">
        <f>LOOKUP(Table1[[#This Row],[X]],A93:A530,B93:B530)</f>
        <v>Escuelas de educación preescolar del sector público</v>
      </c>
      <c r="E27" s="5">
        <v>611112</v>
      </c>
      <c r="F27" s="2">
        <v>19.760563380281599</v>
      </c>
      <c r="G27" s="3">
        <v>6.76056338028169</v>
      </c>
      <c r="H27" s="2">
        <v>7.5492957746478799</v>
      </c>
      <c r="I27" s="3">
        <v>5.47887323943662</v>
      </c>
      <c r="J27" s="2">
        <v>3.4507042253521099</v>
      </c>
      <c r="K27" s="2">
        <v>3.4084507042253498</v>
      </c>
      <c r="L27" s="2">
        <v>3.5633802816901401</v>
      </c>
      <c r="M27" s="2">
        <v>2.7887323943661899</v>
      </c>
      <c r="N27" s="3">
        <v>3</v>
      </c>
      <c r="O27" s="2">
        <v>3.9154929577464701</v>
      </c>
      <c r="P27" s="2">
        <v>2.53521126760563</v>
      </c>
      <c r="Q27" s="2">
        <v>2.6197183098591501</v>
      </c>
      <c r="R27" s="2">
        <v>3.0140845070422499</v>
      </c>
      <c r="S27" s="2">
        <v>2.9014084507042202</v>
      </c>
      <c r="T27" s="2">
        <v>2.2676056338028099</v>
      </c>
      <c r="U27" s="2">
        <v>1.9718309859154901</v>
      </c>
      <c r="V27" s="2">
        <v>2.3239436619718301</v>
      </c>
      <c r="W27" s="2">
        <v>2.3239436619718301</v>
      </c>
      <c r="X27" s="2">
        <v>1.8169014084507</v>
      </c>
      <c r="Y27" s="2">
        <v>2.3098591549295699</v>
      </c>
      <c r="Z27" s="2">
        <v>2.3661971830985902</v>
      </c>
      <c r="AA27" s="2">
        <v>1.9859154929577401</v>
      </c>
      <c r="AB27" s="2">
        <v>1.3239436619718301</v>
      </c>
      <c r="AC27" s="2">
        <v>1.5492957746478799</v>
      </c>
    </row>
    <row r="28" spans="4:29" ht="22" customHeight="1" x14ac:dyDescent="0.2">
      <c r="D28" s="1" t="str">
        <f>LOOKUP(Table1[[#This Row],[X]],A94:A531,B94:B531)</f>
        <v>Comercio al por menor de discos y casetes</v>
      </c>
      <c r="E28" s="5">
        <v>465211</v>
      </c>
      <c r="F28" s="2">
        <v>7.6818181818181799</v>
      </c>
      <c r="G28" s="2">
        <v>2.72727272727272</v>
      </c>
      <c r="H28" s="2">
        <v>4.8030303030303001</v>
      </c>
      <c r="I28" s="2">
        <v>10.318181818181801</v>
      </c>
      <c r="J28" s="2">
        <v>3.3181818181818099</v>
      </c>
      <c r="K28" s="2">
        <v>3.5151515151515098</v>
      </c>
      <c r="L28" s="2">
        <v>2.0757575757575699</v>
      </c>
      <c r="M28" s="2">
        <v>1.5454545454545401</v>
      </c>
      <c r="N28" s="2">
        <v>1.9242424242424201</v>
      </c>
      <c r="O28" s="2">
        <v>5.1969696969696901</v>
      </c>
      <c r="P28" s="2">
        <v>2.5303030303030298</v>
      </c>
      <c r="Q28" s="2">
        <v>2.22727272727272</v>
      </c>
      <c r="R28" s="2">
        <v>3.8484848484848402</v>
      </c>
      <c r="S28" s="2">
        <v>2.0151515151515098</v>
      </c>
      <c r="T28" s="2">
        <v>1.86363636363636</v>
      </c>
      <c r="U28" s="2">
        <v>1.12121212121212</v>
      </c>
      <c r="V28" s="2">
        <v>1.63636363636363</v>
      </c>
      <c r="W28" s="2">
        <v>1.8030303030303001</v>
      </c>
      <c r="X28" s="2">
        <v>0.59090909090909005</v>
      </c>
      <c r="Y28" s="2">
        <v>1.8181818181818099</v>
      </c>
      <c r="Z28" s="2">
        <v>1.4393939393939299</v>
      </c>
      <c r="AA28" s="2">
        <v>1.8030303030303001</v>
      </c>
      <c r="AB28" s="2">
        <v>0.56060606060606</v>
      </c>
      <c r="AC28" s="2">
        <v>1.1060606060606</v>
      </c>
    </row>
    <row r="29" spans="4:29" ht="22" customHeight="1" x14ac:dyDescent="0.2">
      <c r="D29" s="1" t="str">
        <f>LOOKUP(Table1[[#This Row],[X]],A95:A532,B95:B532)</f>
        <v>Reparación y mantenimiento de otros artículos para el hogar y personales</v>
      </c>
      <c r="E29" s="5">
        <v>811499</v>
      </c>
      <c r="F29" s="2">
        <v>11.323529411764699</v>
      </c>
      <c r="G29" s="2">
        <v>3.8823529411764701</v>
      </c>
      <c r="H29" s="2">
        <v>7.3088235294117601</v>
      </c>
      <c r="I29" s="2">
        <v>8.1764705882352899</v>
      </c>
      <c r="J29" s="3">
        <v>3.25</v>
      </c>
      <c r="K29" s="2">
        <v>2.73529411764705</v>
      </c>
      <c r="L29" s="2">
        <v>2.2647058823529398</v>
      </c>
      <c r="M29" s="2">
        <v>2.1323529411764701</v>
      </c>
      <c r="N29" s="2">
        <v>2.1764705882352899</v>
      </c>
      <c r="O29" s="2">
        <v>3.9264705882352899</v>
      </c>
      <c r="P29" s="2">
        <v>2.8970588235294099</v>
      </c>
      <c r="Q29" s="2">
        <v>2.5441176470588198</v>
      </c>
      <c r="R29" s="2">
        <v>3.02941176470588</v>
      </c>
      <c r="S29" s="3">
        <v>2.5</v>
      </c>
      <c r="T29" s="2">
        <v>2.1176470588235201</v>
      </c>
      <c r="U29" s="2">
        <v>1.6029411764705801</v>
      </c>
      <c r="V29" s="2">
        <v>1.8382352941176401</v>
      </c>
      <c r="W29" s="3">
        <v>2.25</v>
      </c>
      <c r="X29" s="2">
        <v>1.3676470588235199</v>
      </c>
      <c r="Y29" s="2">
        <v>1.73529411764705</v>
      </c>
      <c r="Z29" s="3">
        <v>1.75</v>
      </c>
      <c r="AA29" s="2">
        <v>3.0441176470588198</v>
      </c>
      <c r="AB29" s="2">
        <v>0.80882352941176405</v>
      </c>
      <c r="AC29" s="2">
        <v>1.1323529411764699</v>
      </c>
    </row>
    <row r="30" spans="4:29" ht="22" customHeight="1" x14ac:dyDescent="0.2">
      <c r="D30" s="1" t="str">
        <f>LOOKUP(Table1[[#This Row],[X]],A96:A533,B96:B533)</f>
        <v>Comercio al por menor de teléfonos y otros aparatos de comunicación</v>
      </c>
      <c r="E30" s="5">
        <v>466212</v>
      </c>
      <c r="F30" s="2">
        <v>2.9154929577464701</v>
      </c>
      <c r="G30" s="2">
        <v>1.12676056338028</v>
      </c>
      <c r="H30" s="2">
        <v>2.2676056338028099</v>
      </c>
      <c r="I30" s="2">
        <v>6.7887323943661899</v>
      </c>
      <c r="J30" s="2">
        <v>1.76056338028169</v>
      </c>
      <c r="K30" s="2">
        <v>2.0281690140844999</v>
      </c>
      <c r="L30" s="2">
        <v>1.3098591549295699</v>
      </c>
      <c r="M30" s="2">
        <v>0.73239436619718301</v>
      </c>
      <c r="N30" s="2">
        <v>0.85915492957746398</v>
      </c>
      <c r="O30" s="2">
        <v>2.9577464788732302</v>
      </c>
      <c r="P30" s="2">
        <v>1.46478873239436</v>
      </c>
      <c r="Q30" s="2">
        <v>1.18309859154929</v>
      </c>
      <c r="R30" s="2">
        <v>2.05633802816901</v>
      </c>
      <c r="S30" s="2">
        <v>1.11267605633802</v>
      </c>
      <c r="T30" s="2">
        <v>1.53521126760563</v>
      </c>
      <c r="U30" s="2">
        <v>0.50704225352112597</v>
      </c>
      <c r="V30" s="2">
        <v>0.83098591549295697</v>
      </c>
      <c r="W30" s="3">
        <v>0.971830985915493</v>
      </c>
      <c r="X30" s="2">
        <v>0.22535211267605601</v>
      </c>
      <c r="Y30" s="2">
        <v>0.87323943661971803</v>
      </c>
      <c r="Z30" s="2">
        <v>0.76056338028169002</v>
      </c>
      <c r="AA30" s="2">
        <v>1.3239436619718301</v>
      </c>
      <c r="AB30" s="2">
        <v>0.22535211267605601</v>
      </c>
      <c r="AC30" s="2">
        <v>0.56338028169013998</v>
      </c>
    </row>
    <row r="31" spans="4:29" ht="22" customHeight="1" x14ac:dyDescent="0.2">
      <c r="D31" s="1" t="str">
        <f>LOOKUP(Table1[[#This Row],[X]],A97:A534,B97:B534)</f>
        <v>Reparación y mantenimiento de aparatos eléctricos para el hogar y personales</v>
      </c>
      <c r="E31" s="5">
        <v>811410</v>
      </c>
      <c r="F31" s="2">
        <v>19.603448275862</v>
      </c>
      <c r="G31" s="2">
        <v>5.8793103448275801</v>
      </c>
      <c r="H31" s="2">
        <v>9.2586206896551708</v>
      </c>
      <c r="I31" s="2">
        <v>7.94827586206896</v>
      </c>
      <c r="J31" s="2">
        <v>3.91379310344827</v>
      </c>
      <c r="K31" s="2">
        <v>4.0862068965517198</v>
      </c>
      <c r="L31" s="2">
        <v>3.3793103448275801</v>
      </c>
      <c r="M31" s="2">
        <v>3.2758620689655098</v>
      </c>
      <c r="N31" s="2">
        <v>2.8620689655172402</v>
      </c>
      <c r="O31" s="2">
        <v>5.2413793103448203</v>
      </c>
      <c r="P31" s="2">
        <v>3.2931034482758599</v>
      </c>
      <c r="Q31" s="2">
        <v>3.2931034482758599</v>
      </c>
      <c r="R31" s="2">
        <v>3.8275862068965498</v>
      </c>
      <c r="S31" s="2">
        <v>2.9310344827586201</v>
      </c>
      <c r="T31" s="2">
        <v>2.6551724137931001</v>
      </c>
      <c r="U31" s="2">
        <v>2.1206896551724101</v>
      </c>
      <c r="V31" s="2">
        <v>2.0517241379310298</v>
      </c>
      <c r="W31" s="2">
        <v>2.9827586206896499</v>
      </c>
      <c r="X31" s="2">
        <v>2.5172413793103399</v>
      </c>
      <c r="Y31" s="2">
        <v>2.7068965517241299</v>
      </c>
      <c r="Z31" s="2">
        <v>2.7413793103448199</v>
      </c>
      <c r="AA31" s="2">
        <v>2.7413793103448199</v>
      </c>
      <c r="AB31" s="2">
        <v>1.27586206896551</v>
      </c>
      <c r="AC31" s="2">
        <v>1.63793103448275</v>
      </c>
    </row>
    <row r="32" spans="4:29" ht="22" customHeight="1" x14ac:dyDescent="0.2">
      <c r="D32" s="1" t="str">
        <f>LOOKUP(Table1[[#This Row],[X]],A98:A535,B98:B535)</f>
        <v>Comercio al por menor de artículos de mercería y bonetería</v>
      </c>
      <c r="E32" s="5">
        <v>463113</v>
      </c>
      <c r="F32" s="2">
        <v>18.9508196721311</v>
      </c>
      <c r="G32" s="2">
        <v>5.5409836065573703</v>
      </c>
      <c r="H32" s="2">
        <v>9.0983606557377001</v>
      </c>
      <c r="I32" s="2">
        <v>18.8524590163934</v>
      </c>
      <c r="J32" s="2">
        <v>6.1639344262294999</v>
      </c>
      <c r="K32" s="2">
        <v>6.65573770491803</v>
      </c>
      <c r="L32" s="2">
        <v>4.7377049180327804</v>
      </c>
      <c r="M32" s="2">
        <v>2.9016393442622901</v>
      </c>
      <c r="N32" s="2">
        <v>3.8360655737704898</v>
      </c>
      <c r="O32" s="2">
        <v>10.344262295081901</v>
      </c>
      <c r="P32" s="2">
        <v>4.4262295081967196</v>
      </c>
      <c r="Q32" s="2">
        <v>4.0819672131147504</v>
      </c>
      <c r="R32" s="2">
        <v>7.1639344262294999</v>
      </c>
      <c r="S32" s="2">
        <v>3.9672131147540899</v>
      </c>
      <c r="T32" s="2">
        <v>3.5901639344262199</v>
      </c>
      <c r="U32" s="2">
        <v>2.0491803278688501</v>
      </c>
      <c r="V32" s="2">
        <v>3.1639344262294999</v>
      </c>
      <c r="W32" s="2">
        <v>3.4426229508196702</v>
      </c>
      <c r="X32" s="2">
        <v>1.63934426229508</v>
      </c>
      <c r="Y32" s="2">
        <v>3.27868852459016</v>
      </c>
      <c r="Z32" s="2">
        <v>3.3114754098360599</v>
      </c>
      <c r="AA32" s="2">
        <v>4.0491803278688501</v>
      </c>
      <c r="AB32" s="2">
        <v>1.1803278688524499</v>
      </c>
      <c r="AC32" s="2">
        <v>2.3278688524590101</v>
      </c>
    </row>
    <row r="33" spans="4:29" ht="22" customHeight="1" x14ac:dyDescent="0.2">
      <c r="D33" s="1" t="str">
        <f>LOOKUP(Table1[[#This Row],[X]],A99:A536,B99:B536)</f>
        <v>Comercio al por mayor de cemento, tabique y grava</v>
      </c>
      <c r="E33" s="5">
        <v>434211</v>
      </c>
      <c r="F33" s="2">
        <v>9.7213114754098306</v>
      </c>
      <c r="G33" s="2">
        <v>2.78688524590163</v>
      </c>
      <c r="H33" s="2">
        <v>3.2459016393442601</v>
      </c>
      <c r="I33" s="2">
        <v>1.0655737704918</v>
      </c>
      <c r="J33" s="2">
        <v>1.44262295081967</v>
      </c>
      <c r="K33" s="2">
        <v>1.3770491803278599</v>
      </c>
      <c r="L33" s="2">
        <v>1.3114754098360599</v>
      </c>
      <c r="M33" s="2">
        <v>1.4754098360655701</v>
      </c>
      <c r="N33" s="2">
        <v>1.4754098360655701</v>
      </c>
      <c r="O33" s="2">
        <v>1.4590163934426199</v>
      </c>
      <c r="P33" s="2">
        <v>1.57377049180327</v>
      </c>
      <c r="Q33" s="2">
        <v>1.1639344262294999</v>
      </c>
      <c r="R33" s="2">
        <v>1.36065573770491</v>
      </c>
      <c r="S33" s="2">
        <v>1.0491803278688501</v>
      </c>
      <c r="T33" s="2">
        <v>1.3770491803278599</v>
      </c>
      <c r="U33" s="2">
        <v>0.95081967213114704</v>
      </c>
      <c r="V33" s="2">
        <v>1.0163934426229499</v>
      </c>
      <c r="W33" s="2">
        <v>1.0655737704918</v>
      </c>
      <c r="X33" s="2">
        <v>1.1311475409836</v>
      </c>
      <c r="Y33" s="2">
        <v>1.0491803278688501</v>
      </c>
      <c r="Z33" s="2">
        <v>1.0983606557376999</v>
      </c>
      <c r="AA33" s="2">
        <v>0.98360655737704905</v>
      </c>
      <c r="AB33" s="2">
        <v>0.786885245901639</v>
      </c>
      <c r="AC33" s="2">
        <v>0.44262295081967201</v>
      </c>
    </row>
    <row r="34" spans="4:29" ht="22" customHeight="1" x14ac:dyDescent="0.2">
      <c r="D34" s="1" t="str">
        <f>LOOKUP(Table1[[#This Row],[X]],A100:A537,B100:B537)</f>
        <v>Comercio al por menor de muebles para el hogar</v>
      </c>
      <c r="E34" s="5">
        <v>466111</v>
      </c>
      <c r="F34" s="2">
        <v>18.2372881355932</v>
      </c>
      <c r="G34" s="2">
        <v>5.84745762711864</v>
      </c>
      <c r="H34" s="2">
        <v>9.5084745762711798</v>
      </c>
      <c r="I34" s="2">
        <v>7.4406779661016902</v>
      </c>
      <c r="J34" s="2">
        <v>3.6779661016949099</v>
      </c>
      <c r="K34" s="2">
        <v>3.1864406779660999</v>
      </c>
      <c r="L34" s="2">
        <v>3.3220338983050799</v>
      </c>
      <c r="M34" s="2">
        <v>3.5254237288135499</v>
      </c>
      <c r="N34" s="2">
        <v>2.9830508474576201</v>
      </c>
      <c r="O34" s="2">
        <v>3.3389830508474501</v>
      </c>
      <c r="P34" s="2">
        <v>3.7288135593220302</v>
      </c>
      <c r="Q34" s="2">
        <v>3.6949152542372801</v>
      </c>
      <c r="R34" s="2">
        <v>2.77966101694915</v>
      </c>
      <c r="S34" s="2">
        <v>4.0677966101694896</v>
      </c>
      <c r="T34" s="2">
        <v>3.5593220338983</v>
      </c>
      <c r="U34" s="2">
        <v>2.5084745762711802</v>
      </c>
      <c r="V34" s="2">
        <v>2.06779661016949</v>
      </c>
      <c r="W34" s="2">
        <v>2.77966101694915</v>
      </c>
      <c r="X34" s="2">
        <v>1.6949152542372801</v>
      </c>
      <c r="Y34" s="2">
        <v>2.5762711864406702</v>
      </c>
      <c r="Z34" s="3">
        <v>2.2372881355932202</v>
      </c>
      <c r="AA34" s="2">
        <v>2.77966101694915</v>
      </c>
      <c r="AB34" s="2">
        <v>1.44067796610169</v>
      </c>
      <c r="AC34" s="2">
        <v>1.4745762711864401</v>
      </c>
    </row>
    <row r="35" spans="4:29" ht="22" customHeight="1" x14ac:dyDescent="0.2">
      <c r="D35" s="1" t="str">
        <f>LOOKUP(Table1[[#This Row],[X]],A101:A538,B101:B538)</f>
        <v>Comercio al por menor de bebidas no alcohólicas y hielo</v>
      </c>
      <c r="E35" s="5">
        <v>461213</v>
      </c>
      <c r="F35" s="2">
        <v>20.620689655172399</v>
      </c>
      <c r="G35" s="2">
        <v>6.7931034482758603</v>
      </c>
      <c r="H35" s="2">
        <v>9.2241379310344804</v>
      </c>
      <c r="I35" s="2">
        <v>6.9827586206896504</v>
      </c>
      <c r="J35" s="2">
        <v>4.1034482758620596</v>
      </c>
      <c r="K35" s="2">
        <v>4.0862068965517198</v>
      </c>
      <c r="L35" s="2">
        <v>4.2241379310344804</v>
      </c>
      <c r="M35" s="2">
        <v>3.2413793103448199</v>
      </c>
      <c r="N35" s="2">
        <v>3.22413793103448</v>
      </c>
      <c r="O35" s="2">
        <v>4.3103448275862002</v>
      </c>
      <c r="P35" s="2">
        <v>3.44827586206896</v>
      </c>
      <c r="Q35" s="2">
        <v>3.6034482758620601</v>
      </c>
      <c r="R35" s="2">
        <v>3.2413793103448199</v>
      </c>
      <c r="S35" s="2">
        <v>3.0862068965517202</v>
      </c>
      <c r="T35" s="2">
        <v>2.8448275862068901</v>
      </c>
      <c r="U35" s="2">
        <v>2.1551724137931001</v>
      </c>
      <c r="V35" s="2">
        <v>2.44827586206896</v>
      </c>
      <c r="W35" s="2">
        <v>2.63793103448275</v>
      </c>
      <c r="X35" s="2">
        <v>2.0517241379310298</v>
      </c>
      <c r="Y35" s="2">
        <v>2.17241379310344</v>
      </c>
      <c r="Z35" s="2">
        <v>2.68965517241379</v>
      </c>
      <c r="AA35" s="2">
        <v>2.9655172413793101</v>
      </c>
      <c r="AB35" s="2">
        <v>1.3965517241379299</v>
      </c>
      <c r="AC35" s="2">
        <v>1.7586206896551699</v>
      </c>
    </row>
    <row r="36" spans="4:29" ht="22" customHeight="1" x14ac:dyDescent="0.2">
      <c r="D36" s="1" t="str">
        <f>LOOKUP(Table1[[#This Row],[X]],A102:A539,B102:B539)</f>
        <v>Comercio al por menor de productos naturistas, medicamentos homeopáticos y de complementos alimenticios</v>
      </c>
      <c r="E36" s="5">
        <v>464113</v>
      </c>
      <c r="F36" s="2">
        <v>15.214285714285699</v>
      </c>
      <c r="G36" s="2">
        <v>4.4821428571428497</v>
      </c>
      <c r="H36" s="2">
        <v>8.8571428571428505</v>
      </c>
      <c r="I36" s="2">
        <v>13.7678571428571</v>
      </c>
      <c r="J36" s="2">
        <v>4.8035714285714199</v>
      </c>
      <c r="K36" s="2">
        <v>4.9464285714285703</v>
      </c>
      <c r="L36" s="2">
        <v>3.8571428571428501</v>
      </c>
      <c r="M36" s="2">
        <v>2.6607142857142798</v>
      </c>
      <c r="N36" s="2">
        <v>2.9464285714285698</v>
      </c>
      <c r="O36" s="3">
        <v>7.875</v>
      </c>
      <c r="P36" s="2">
        <v>3.7321428571428501</v>
      </c>
      <c r="Q36" s="3">
        <v>3.875</v>
      </c>
      <c r="R36" s="3">
        <v>5.125</v>
      </c>
      <c r="S36" s="2">
        <v>2.9464285714285698</v>
      </c>
      <c r="T36" s="2">
        <v>2.6785714285714199</v>
      </c>
      <c r="U36" s="2">
        <v>1.78571428571428</v>
      </c>
      <c r="V36" s="2">
        <v>2.2857142857142798</v>
      </c>
      <c r="W36" s="3">
        <v>3.125</v>
      </c>
      <c r="X36" s="2">
        <v>1.66071428571428</v>
      </c>
      <c r="Y36" s="3">
        <v>2.75</v>
      </c>
      <c r="Z36" s="2">
        <v>2.2857142857142798</v>
      </c>
      <c r="AA36" s="2">
        <v>3.1964285714285698</v>
      </c>
      <c r="AB36" s="2">
        <v>0.89285714285714202</v>
      </c>
      <c r="AC36" s="2">
        <v>1.8571428571428501</v>
      </c>
    </row>
    <row r="37" spans="4:29" ht="22" customHeight="1" x14ac:dyDescent="0.2">
      <c r="D37" s="1" t="str">
        <f>LOOKUP(Table1[[#This Row],[X]],A103:A540,B103:B540)</f>
        <v>Comercio al por mayor de medicamentos veterinarios y alimentos para animales, excepto mascotas</v>
      </c>
      <c r="E37" s="5">
        <v>434112</v>
      </c>
      <c r="F37" s="2">
        <v>8.5849056603773501</v>
      </c>
      <c r="G37" s="2">
        <v>2.5849056603773501</v>
      </c>
      <c r="H37" s="2">
        <v>3.5849056603773501</v>
      </c>
      <c r="I37" s="2">
        <v>3.8301886792452802</v>
      </c>
      <c r="J37" s="2">
        <v>2.3773584905660301</v>
      </c>
      <c r="K37" s="2">
        <v>1.7735849056603701</v>
      </c>
      <c r="L37" s="2">
        <v>1.39622641509433</v>
      </c>
      <c r="M37" s="2">
        <v>1.56603773584905</v>
      </c>
      <c r="N37" s="2">
        <v>1.7735849056603701</v>
      </c>
      <c r="O37" s="2">
        <v>2.39622641509433</v>
      </c>
      <c r="P37" s="2">
        <v>1.8113207547169801</v>
      </c>
      <c r="Q37" s="2">
        <v>1.7735849056603701</v>
      </c>
      <c r="R37" s="2">
        <v>2.2264150943396199</v>
      </c>
      <c r="S37" s="2">
        <v>1.71698113207547</v>
      </c>
      <c r="T37" s="2">
        <v>2.1886792452830099</v>
      </c>
      <c r="U37" s="2">
        <v>1.2641509433962199</v>
      </c>
      <c r="V37" s="2">
        <v>1.3396226415094299</v>
      </c>
      <c r="W37" s="2">
        <v>1.32075471698113</v>
      </c>
      <c r="X37" s="2">
        <v>0.73584905660377298</v>
      </c>
      <c r="Y37" s="2">
        <v>1.1320754716981101</v>
      </c>
      <c r="Z37" s="2">
        <v>1.1886792452830099</v>
      </c>
      <c r="AA37" s="2">
        <v>1.3396226415094299</v>
      </c>
      <c r="AB37" s="2">
        <v>0.56603773584905603</v>
      </c>
      <c r="AC37" s="2">
        <v>0.69811320754716899</v>
      </c>
    </row>
    <row r="38" spans="4:29" ht="22" customHeight="1" x14ac:dyDescent="0.2">
      <c r="D38" s="1" t="str">
        <f>LOOKUP(Table1[[#This Row],[X]],A104:A541,B104:B541)</f>
        <v>Otras reparaciones mecánicas de automóviles y camiones</v>
      </c>
      <c r="E38" s="5">
        <v>811119</v>
      </c>
      <c r="F38" s="2">
        <v>11.566037735848999</v>
      </c>
      <c r="G38" s="2">
        <v>3.2264150943396199</v>
      </c>
      <c r="H38" s="2">
        <v>4.8113207547169798</v>
      </c>
      <c r="I38" s="2">
        <v>3.2264150943396199</v>
      </c>
      <c r="J38" s="2">
        <v>1.9433962264150899</v>
      </c>
      <c r="K38" s="2">
        <v>1.92452830188679</v>
      </c>
      <c r="L38" s="2">
        <v>1.79245283018867</v>
      </c>
      <c r="M38" s="2">
        <v>1.75471698113207</v>
      </c>
      <c r="N38" s="2">
        <v>1.64150943396226</v>
      </c>
      <c r="O38" s="2">
        <v>2.39622641509433</v>
      </c>
      <c r="P38" s="2">
        <v>2.64150943396226</v>
      </c>
      <c r="Q38" s="2">
        <v>1.6603773584905599</v>
      </c>
      <c r="R38" s="2">
        <v>1.79245283018867</v>
      </c>
      <c r="S38" s="2">
        <v>1.32075471698113</v>
      </c>
      <c r="T38" s="2">
        <v>1.4905660377358401</v>
      </c>
      <c r="U38" s="2">
        <v>1.0377358490566</v>
      </c>
      <c r="V38" s="2">
        <v>1.0566037735849001</v>
      </c>
      <c r="W38" s="2">
        <v>1.71698113207547</v>
      </c>
      <c r="X38" s="2">
        <v>2.1886792452830099</v>
      </c>
      <c r="Y38" s="2">
        <v>1.3396226415094299</v>
      </c>
      <c r="Z38" s="2">
        <v>1.3396226415094299</v>
      </c>
      <c r="AA38" s="2">
        <v>1.52830188679245</v>
      </c>
      <c r="AB38" s="2">
        <v>0.77358490566037696</v>
      </c>
      <c r="AC38" s="2">
        <v>1.11320754716981</v>
      </c>
    </row>
    <row r="39" spans="4:29" ht="22" customHeight="1" x14ac:dyDescent="0.2">
      <c r="D39" s="1" t="str">
        <f>LOOKUP(Table1[[#This Row],[X]],A105:A542,B105:B542)</f>
        <v>Comercio al por menor en minisupers</v>
      </c>
      <c r="E39" s="5">
        <v>462112</v>
      </c>
      <c r="F39" s="2">
        <v>13.2307692307692</v>
      </c>
      <c r="G39" s="2">
        <v>4.9230769230769198</v>
      </c>
      <c r="H39" s="2">
        <v>6.1692307692307597</v>
      </c>
      <c r="I39" s="2">
        <v>4.6461538461538403</v>
      </c>
      <c r="J39" s="2">
        <v>2.7692307692307598</v>
      </c>
      <c r="K39" s="3">
        <v>2.6</v>
      </c>
      <c r="L39" s="2">
        <v>2.5538461538461501</v>
      </c>
      <c r="M39" s="2">
        <v>2.1538461538461502</v>
      </c>
      <c r="N39" s="2">
        <v>2.6461538461538399</v>
      </c>
      <c r="O39" s="2">
        <v>3.3230769230769202</v>
      </c>
      <c r="P39" s="3">
        <v>2.8</v>
      </c>
      <c r="Q39" s="2">
        <v>2.5076923076923001</v>
      </c>
      <c r="R39" s="2">
        <v>2.6923076923076898</v>
      </c>
      <c r="S39" s="2">
        <v>2.3076923076922999</v>
      </c>
      <c r="T39" s="2">
        <v>2.3538461538461499</v>
      </c>
      <c r="U39" s="2">
        <v>1.7846153846153801</v>
      </c>
      <c r="V39" s="2">
        <v>1.4769230769230699</v>
      </c>
      <c r="W39" s="2">
        <v>1.84615384615384</v>
      </c>
      <c r="X39" s="2">
        <v>1.3230769230769199</v>
      </c>
      <c r="Y39" s="2">
        <v>2.0923076923076902</v>
      </c>
      <c r="Z39" s="2">
        <v>1.92307692307692</v>
      </c>
      <c r="AA39" s="2">
        <v>2.0307692307692302</v>
      </c>
      <c r="AB39" s="2">
        <v>0.87692307692307603</v>
      </c>
      <c r="AC39" s="3">
        <v>1.4</v>
      </c>
    </row>
    <row r="40" spans="4:29" ht="22" customHeight="1" x14ac:dyDescent="0.2">
      <c r="D40" s="1" t="str">
        <f>LOOKUP(Table1[[#This Row],[X]],A106:A543,B106:B543)</f>
        <v>Bares, cantinas y similares</v>
      </c>
      <c r="E40" s="5">
        <v>722412</v>
      </c>
      <c r="F40" s="2">
        <v>6.3269230769230704</v>
      </c>
      <c r="G40" s="2">
        <v>2.1153846153846101</v>
      </c>
      <c r="H40" s="2">
        <v>4.0576923076923004</v>
      </c>
      <c r="I40" s="3">
        <v>2.25</v>
      </c>
      <c r="J40" s="2">
        <v>1.8076923076922999</v>
      </c>
      <c r="K40" s="2">
        <v>1.4423076923076901</v>
      </c>
      <c r="L40" s="2">
        <v>1.1346153846153799</v>
      </c>
      <c r="M40" s="2">
        <v>1.5192307692307601</v>
      </c>
      <c r="N40" s="2">
        <v>1.2115384615384599</v>
      </c>
      <c r="O40" s="2">
        <v>1.4807692307692299</v>
      </c>
      <c r="P40" s="2">
        <v>1.67307692307692</v>
      </c>
      <c r="Q40" s="2">
        <v>1.40384615384615</v>
      </c>
      <c r="R40" s="2">
        <v>1.34615384615384</v>
      </c>
      <c r="S40" s="2">
        <v>1.40384615384615</v>
      </c>
      <c r="T40" s="2">
        <v>1.34615384615384</v>
      </c>
      <c r="U40" s="2">
        <v>0.98076923076922995</v>
      </c>
      <c r="V40" s="2">
        <v>0.67307692307692302</v>
      </c>
      <c r="W40" s="2">
        <v>1.07692307692307</v>
      </c>
      <c r="X40" s="2">
        <v>0.86538461538461497</v>
      </c>
      <c r="Y40" s="2">
        <v>0.90384615384615297</v>
      </c>
      <c r="Z40" s="2">
        <v>1.07692307692307</v>
      </c>
      <c r="AA40" s="2">
        <v>1.2307692307692299</v>
      </c>
      <c r="AB40" s="3">
        <v>0.5</v>
      </c>
      <c r="AC40" s="2">
        <v>0.80769230769230704</v>
      </c>
    </row>
    <row r="41" spans="4:29" ht="22" customHeight="1" x14ac:dyDescent="0.2">
      <c r="D41" s="1" t="str">
        <f>LOOKUP(Table1[[#This Row],[X]],A107:A544,B107:B544)</f>
        <v>Comercio al por mayor de desechos metálicos</v>
      </c>
      <c r="E41" s="5">
        <v>434311</v>
      </c>
      <c r="F41" s="2">
        <v>20.176470588235201</v>
      </c>
      <c r="G41" s="2">
        <v>5.8823529411764701</v>
      </c>
      <c r="H41" s="2">
        <v>6.3529411764705799</v>
      </c>
      <c r="I41" s="2">
        <v>3.3529411764705799</v>
      </c>
      <c r="J41" s="2">
        <v>2.7450980392156801</v>
      </c>
      <c r="K41" s="2">
        <v>2.2941176470588198</v>
      </c>
      <c r="L41" s="2">
        <v>2.7450980392156801</v>
      </c>
      <c r="M41" s="2">
        <v>2.39215686274509</v>
      </c>
      <c r="N41" s="2">
        <v>2.8039215686274499</v>
      </c>
      <c r="O41" s="2">
        <v>2.9411764705882302</v>
      </c>
      <c r="P41" s="2">
        <v>2.1960784313725399</v>
      </c>
      <c r="Q41" s="2">
        <v>2.2156862745098</v>
      </c>
      <c r="R41" s="2">
        <v>2.0196078431372499</v>
      </c>
      <c r="S41" s="2">
        <v>2.37254901960784</v>
      </c>
      <c r="T41" s="2">
        <v>1.86274509803921</v>
      </c>
      <c r="U41" s="2">
        <v>1.9019607843137201</v>
      </c>
      <c r="V41" s="2">
        <v>2.0392156862744999</v>
      </c>
      <c r="W41" s="2">
        <v>1.86274509803921</v>
      </c>
      <c r="X41" s="2">
        <v>1.8039215686274499</v>
      </c>
      <c r="Y41" s="2">
        <v>1.4313725490196001</v>
      </c>
      <c r="Z41" s="2">
        <v>1.4117647058823499</v>
      </c>
      <c r="AA41" s="2">
        <v>1.5098039215686201</v>
      </c>
      <c r="AB41" s="2">
        <v>1.31372549019607</v>
      </c>
      <c r="AC41" s="2">
        <v>1.37254901960784</v>
      </c>
    </row>
    <row r="42" spans="4:29" ht="22" customHeight="1" x14ac:dyDescent="0.2">
      <c r="D42" s="1" t="str">
        <f>LOOKUP(Table1[[#This Row],[X]],A108:A545,B108:B545)</f>
        <v>Reparación y mantenimiento de equipo electrónico de uso doméstico</v>
      </c>
      <c r="E42" s="5">
        <v>811211</v>
      </c>
      <c r="F42" s="2">
        <v>15.0217391304347</v>
      </c>
      <c r="G42" s="2">
        <v>5.2608695652173898</v>
      </c>
      <c r="H42" s="2">
        <v>7.8478260869565197</v>
      </c>
      <c r="I42" s="2">
        <v>2.1739130434782599</v>
      </c>
      <c r="J42" s="2">
        <v>2.3913043478260798</v>
      </c>
      <c r="K42" s="2">
        <v>2.5652173913043401</v>
      </c>
      <c r="L42" s="2">
        <v>2.7391304347826</v>
      </c>
      <c r="M42" s="2">
        <v>2.7608695652173898</v>
      </c>
      <c r="N42" s="2">
        <v>2.3695652173913002</v>
      </c>
      <c r="O42" s="2">
        <v>2.4565217391304301</v>
      </c>
      <c r="P42" s="2">
        <v>3.0869565217391299</v>
      </c>
      <c r="Q42" s="2">
        <v>2.3260869565217299</v>
      </c>
      <c r="R42" s="2">
        <v>2.4565217391304301</v>
      </c>
      <c r="S42" s="2">
        <v>2.4565217391304301</v>
      </c>
      <c r="T42" s="2">
        <v>1.97826086956521</v>
      </c>
      <c r="U42" s="2">
        <v>1.9347826086956501</v>
      </c>
      <c r="V42" s="2">
        <v>1.4130434782608601</v>
      </c>
      <c r="W42" s="2">
        <v>2.5652173913043401</v>
      </c>
      <c r="X42" s="2">
        <v>2.3043478260869499</v>
      </c>
      <c r="Y42" s="2">
        <v>2.0434782608695601</v>
      </c>
      <c r="Z42" s="2">
        <v>2.3913043478260798</v>
      </c>
      <c r="AA42" s="2">
        <v>1.97826086956521</v>
      </c>
      <c r="AB42" s="2">
        <v>1.3043478260869501</v>
      </c>
      <c r="AC42" s="2">
        <v>1.47826086956521</v>
      </c>
    </row>
    <row r="43" spans="4:29" ht="22" customHeight="1" x14ac:dyDescent="0.2">
      <c r="D43" s="1" t="str">
        <f>LOOKUP(Table1[[#This Row],[X]],A109:A546,B109:B546)</f>
        <v>Farmacias con minisúper</v>
      </c>
      <c r="E43" s="5">
        <v>464112</v>
      </c>
      <c r="F43" s="2">
        <v>17.632653061224399</v>
      </c>
      <c r="G43" s="2">
        <v>5.4693877551020398</v>
      </c>
      <c r="H43" s="2">
        <v>7.4897959183673404</v>
      </c>
      <c r="I43" s="2">
        <v>6.87755102040816</v>
      </c>
      <c r="J43" s="2">
        <v>3.9183673469387701</v>
      </c>
      <c r="K43" s="2">
        <v>3.2448979591836702</v>
      </c>
      <c r="L43" s="2">
        <v>3.2653061224489699</v>
      </c>
      <c r="M43" s="2">
        <v>2.9591836734693802</v>
      </c>
      <c r="N43" s="2">
        <v>3.0408163265306101</v>
      </c>
      <c r="O43" s="3">
        <v>4.3673469387755102</v>
      </c>
      <c r="P43" s="3">
        <v>3</v>
      </c>
      <c r="Q43" s="2">
        <v>3.1020408163265301</v>
      </c>
      <c r="R43" s="2">
        <v>3.2653061224489699</v>
      </c>
      <c r="S43" s="3">
        <v>2.3673469387755102</v>
      </c>
      <c r="T43" s="2">
        <v>2.5510204081632599</v>
      </c>
      <c r="U43" s="2">
        <v>1.9183673469387701</v>
      </c>
      <c r="V43" s="2">
        <v>2.2448979591836702</v>
      </c>
      <c r="W43" s="2">
        <v>2.2244897959183598</v>
      </c>
      <c r="X43" s="2">
        <v>1.65306122448979</v>
      </c>
      <c r="Y43" s="2">
        <v>1.8979591836734599</v>
      </c>
      <c r="Z43" s="2">
        <v>1.6326530612244801</v>
      </c>
      <c r="AA43" s="2">
        <v>2.0408163265306101</v>
      </c>
      <c r="AB43" s="2">
        <v>1.1428571428571399</v>
      </c>
      <c r="AC43" s="2">
        <v>1.30612244897959</v>
      </c>
    </row>
    <row r="44" spans="4:29" ht="22" customHeight="1" x14ac:dyDescent="0.2">
      <c r="D44" s="1" t="str">
        <f>LOOKUP(Table1[[#This Row],[X]],A110:A547,B110:B547)</f>
        <v>Comercio al por menor de bisutería y accesorios de vestir</v>
      </c>
      <c r="E44" s="5">
        <v>463215</v>
      </c>
      <c r="F44" s="2">
        <v>24.488888888888798</v>
      </c>
      <c r="G44" s="3">
        <v>8.2888888888888896</v>
      </c>
      <c r="H44" s="2">
        <v>13.288888888888801</v>
      </c>
      <c r="I44" s="2">
        <v>26.9777777777777</v>
      </c>
      <c r="J44" s="2">
        <v>8.5111111111111093</v>
      </c>
      <c r="K44" s="2">
        <v>8.6666666666666607</v>
      </c>
      <c r="L44" s="2">
        <v>6.2222222222222197</v>
      </c>
      <c r="M44" s="2">
        <v>4.1555555555555497</v>
      </c>
      <c r="N44" s="2">
        <v>5.3555555555555499</v>
      </c>
      <c r="O44" s="3">
        <v>13.8</v>
      </c>
      <c r="P44" s="2">
        <v>6.4222222222222198</v>
      </c>
      <c r="Q44" s="2">
        <v>5.86666666666666</v>
      </c>
      <c r="R44" s="2">
        <v>8.93333333333333</v>
      </c>
      <c r="S44" s="2">
        <v>5.4444444444444402</v>
      </c>
      <c r="T44" s="2">
        <v>4.6666666666666599</v>
      </c>
      <c r="U44" s="2">
        <v>2.8222222222222202</v>
      </c>
      <c r="V44" s="2">
        <v>4.3555555555555499</v>
      </c>
      <c r="W44" s="3">
        <v>4.8</v>
      </c>
      <c r="X44" s="2">
        <v>2.3333333333333299</v>
      </c>
      <c r="Y44" s="2">
        <v>4.6888888888888802</v>
      </c>
      <c r="Z44" s="2">
        <v>3.7111111111111099</v>
      </c>
      <c r="AA44" s="2">
        <v>5.3777777777777702</v>
      </c>
      <c r="AB44" s="3">
        <v>1.4</v>
      </c>
      <c r="AC44" s="2">
        <v>2.8444444444444401</v>
      </c>
    </row>
    <row r="45" spans="4:29" ht="22" customHeight="1" x14ac:dyDescent="0.2">
      <c r="D45" s="1" t="str">
        <f>LOOKUP(Table1[[#This Row],[X]],A111:A548,B111:B548)</f>
        <v>Servicios de fotografía y videograbación</v>
      </c>
      <c r="E45" s="5">
        <v>541920</v>
      </c>
      <c r="F45" s="2">
        <v>14.702127659574399</v>
      </c>
      <c r="G45" s="2">
        <v>5.5957446808510598</v>
      </c>
      <c r="H45" s="2">
        <v>9.1702127659574408</v>
      </c>
      <c r="I45" s="2">
        <v>11.659574468085101</v>
      </c>
      <c r="J45" s="2">
        <v>4.1276595744680797</v>
      </c>
      <c r="K45" s="2">
        <v>3.9787234042553101</v>
      </c>
      <c r="L45" s="2">
        <v>3.3829787234042499</v>
      </c>
      <c r="M45" s="2">
        <v>2.6170212765957399</v>
      </c>
      <c r="N45" s="2">
        <v>2.6170212765957399</v>
      </c>
      <c r="O45" s="2">
        <v>4.8936170212765902</v>
      </c>
      <c r="P45" s="2">
        <v>4.63829787234042</v>
      </c>
      <c r="Q45" s="2">
        <v>3.6170212765957399</v>
      </c>
      <c r="R45" s="2">
        <v>4.2978723404255303</v>
      </c>
      <c r="S45" s="2">
        <v>3.9148936170212698</v>
      </c>
      <c r="T45" s="2">
        <v>3.2765957446808498</v>
      </c>
      <c r="U45" s="2">
        <v>2.1702127659574399</v>
      </c>
      <c r="V45" s="2">
        <v>2.1914893617021201</v>
      </c>
      <c r="W45" s="2">
        <v>3.0212765957446801</v>
      </c>
      <c r="X45" s="2">
        <v>1.7021276595744601</v>
      </c>
      <c r="Y45" s="2">
        <v>2.4680851063829699</v>
      </c>
      <c r="Z45" s="2">
        <v>2.7021276595744599</v>
      </c>
      <c r="AA45" s="2">
        <v>4.1063829787234001</v>
      </c>
      <c r="AB45" s="2">
        <v>0.74468085106382897</v>
      </c>
      <c r="AC45" s="2">
        <v>1.68085106382978</v>
      </c>
    </row>
    <row r="46" spans="4:29" ht="22" customHeight="1" x14ac:dyDescent="0.2">
      <c r="D46" s="1" t="str">
        <f>LOOKUP(Table1[[#This Row],[X]],A112:A549,B112:B549)</f>
        <v>Comercio al por menor de pintura</v>
      </c>
      <c r="E46" s="5">
        <v>467113</v>
      </c>
      <c r="F46" s="2">
        <v>21.3541666666666</v>
      </c>
      <c r="G46" s="2">
        <v>6.7708333333333304</v>
      </c>
      <c r="H46" s="2">
        <v>14.0208333333333</v>
      </c>
      <c r="I46" s="2">
        <v>11.3333333333333</v>
      </c>
      <c r="J46" s="2">
        <v>4.7083333333333304</v>
      </c>
      <c r="K46" s="2">
        <v>4.4791666666666599</v>
      </c>
      <c r="L46" s="2">
        <v>3.8958333333333299</v>
      </c>
      <c r="M46" s="3">
        <v>4.1875</v>
      </c>
      <c r="N46" s="3">
        <v>3.0625</v>
      </c>
      <c r="O46" s="2">
        <v>5.3541666666666599</v>
      </c>
      <c r="P46" s="2">
        <v>5.6458333333333304</v>
      </c>
      <c r="Q46" s="2">
        <v>4.3333333333333304</v>
      </c>
      <c r="R46" s="2">
        <v>4.6458333333333304</v>
      </c>
      <c r="S46" s="2">
        <v>4.3333333333333304</v>
      </c>
      <c r="T46" s="2">
        <v>4.2083333333333304</v>
      </c>
      <c r="U46" s="2">
        <v>2.7916666666666599</v>
      </c>
      <c r="V46" s="2">
        <v>2.2291666666666599</v>
      </c>
      <c r="W46" s="2">
        <v>4.4166666666666599</v>
      </c>
      <c r="X46" s="3">
        <v>3</v>
      </c>
      <c r="Y46" s="2">
        <v>3.1666666666666599</v>
      </c>
      <c r="Z46" s="3">
        <v>3.5625</v>
      </c>
      <c r="AA46" s="3">
        <v>5.25</v>
      </c>
      <c r="AB46" s="3">
        <v>1.5625</v>
      </c>
      <c r="AC46" s="2">
        <v>2.1666666666666599</v>
      </c>
    </row>
    <row r="47" spans="4:29" ht="22" customHeight="1" x14ac:dyDescent="0.2">
      <c r="D47" s="1" t="str">
        <f>LOOKUP(Table1[[#This Row],[X]],A113:A550,B113:B550)</f>
        <v>Impresión de formas continuas y otros impresos</v>
      </c>
      <c r="E47" s="5">
        <v>323119</v>
      </c>
      <c r="F47" s="2">
        <v>17.4761904761904</v>
      </c>
      <c r="G47" s="2">
        <v>5.6428571428571397</v>
      </c>
      <c r="H47" s="2">
        <v>10.047619047618999</v>
      </c>
      <c r="I47" s="2">
        <v>8.4047619047618998</v>
      </c>
      <c r="J47" s="2">
        <v>3.3333333333333299</v>
      </c>
      <c r="K47" s="2">
        <v>3.8095238095238</v>
      </c>
      <c r="L47" s="2">
        <v>2.9523809523809499</v>
      </c>
      <c r="M47" s="2">
        <v>3.0238095238095202</v>
      </c>
      <c r="N47" s="2">
        <v>2.3571428571428501</v>
      </c>
      <c r="O47" s="2">
        <v>3.9285714285714199</v>
      </c>
      <c r="P47" s="2">
        <v>4.0714285714285703</v>
      </c>
      <c r="Q47" s="2">
        <v>3.3333333333333299</v>
      </c>
      <c r="R47" s="2">
        <v>3.6904761904761898</v>
      </c>
      <c r="S47" s="2">
        <v>3.0476190476190399</v>
      </c>
      <c r="T47" s="2">
        <v>2.6190476190476102</v>
      </c>
      <c r="U47" s="2">
        <v>2.0476190476190399</v>
      </c>
      <c r="V47" s="2">
        <v>1.69047619047619</v>
      </c>
      <c r="W47" s="2">
        <v>2.9761904761904701</v>
      </c>
      <c r="X47" s="2">
        <v>2.6428571428571401</v>
      </c>
      <c r="Y47" s="2">
        <v>2.5714285714285698</v>
      </c>
      <c r="Z47" s="2">
        <v>2.9047619047619002</v>
      </c>
      <c r="AA47" s="2">
        <v>3.9523809523809499</v>
      </c>
      <c r="AB47" s="2">
        <v>1.21428571428571</v>
      </c>
      <c r="AC47" s="2">
        <v>1.5476190476190399</v>
      </c>
    </row>
    <row r="48" spans="4:29" ht="22" customHeight="1" x14ac:dyDescent="0.2">
      <c r="D48" s="1" t="str">
        <f>LOOKUP(Table1[[#This Row],[X]],A114:A551,B114:B551)</f>
        <v>Bufetes jurídicos</v>
      </c>
      <c r="E48" s="5">
        <v>541110</v>
      </c>
      <c r="F48" s="3">
        <v>6.55</v>
      </c>
      <c r="G48" s="3">
        <v>2.375</v>
      </c>
      <c r="H48" s="3">
        <v>4.875</v>
      </c>
      <c r="I48" s="3">
        <v>9.4250000000000007</v>
      </c>
      <c r="J48" s="3">
        <v>3.125</v>
      </c>
      <c r="K48" s="3">
        <v>2.65</v>
      </c>
      <c r="L48" s="3">
        <v>1.35</v>
      </c>
      <c r="M48" s="3">
        <v>1.0249999999999999</v>
      </c>
      <c r="N48" s="3">
        <v>1.825</v>
      </c>
      <c r="O48" s="3">
        <v>4.8</v>
      </c>
      <c r="P48" s="3">
        <v>1.95</v>
      </c>
      <c r="Q48" s="3">
        <v>1.925</v>
      </c>
      <c r="R48" s="3">
        <v>2.8250000000000002</v>
      </c>
      <c r="S48" s="3">
        <v>1.375</v>
      </c>
      <c r="T48" s="3">
        <v>1.125</v>
      </c>
      <c r="U48" s="3">
        <v>0.75</v>
      </c>
      <c r="V48" s="3">
        <v>1.1499999999999999</v>
      </c>
      <c r="W48" s="3">
        <v>1.8</v>
      </c>
      <c r="X48" s="3">
        <v>0.65</v>
      </c>
      <c r="Y48" s="3">
        <v>1.45</v>
      </c>
      <c r="Z48" s="3">
        <v>1.175</v>
      </c>
      <c r="AA48" s="3">
        <v>2.1749999999999998</v>
      </c>
      <c r="AB48" s="3">
        <v>0.42499999999999999</v>
      </c>
      <c r="AC48" s="3">
        <v>0.97499999999999998</v>
      </c>
    </row>
    <row r="49" spans="4:29" ht="22" customHeight="1" x14ac:dyDescent="0.2">
      <c r="D49" s="1" t="str">
        <f>LOOKUP(Table1[[#This Row],[X]],A115:A552,B115:B552)</f>
        <v>Servicios veterinarios para mascotas prestados por el sector privado</v>
      </c>
      <c r="E49" s="5">
        <v>541941</v>
      </c>
      <c r="F49" s="3">
        <v>16.975000000000001</v>
      </c>
      <c r="G49" s="3">
        <v>6.2750000000000004</v>
      </c>
      <c r="H49" s="3">
        <v>9.6</v>
      </c>
      <c r="I49" s="3">
        <v>8.4749999999999996</v>
      </c>
      <c r="J49" s="3">
        <v>3.875</v>
      </c>
      <c r="K49" s="3">
        <v>3.8</v>
      </c>
      <c r="L49" s="3">
        <v>3.8250000000000002</v>
      </c>
      <c r="M49" s="3">
        <v>3.3</v>
      </c>
      <c r="N49" s="3">
        <v>3.125</v>
      </c>
      <c r="O49" s="3">
        <v>4.3250000000000002</v>
      </c>
      <c r="P49" s="3">
        <v>4.3</v>
      </c>
      <c r="Q49" s="3">
        <v>3.6749999999999998</v>
      </c>
      <c r="R49" s="3">
        <v>3.35</v>
      </c>
      <c r="S49" s="3">
        <v>3.7250000000000001</v>
      </c>
      <c r="T49" s="3">
        <v>3.05</v>
      </c>
      <c r="U49" s="3">
        <v>2.35</v>
      </c>
      <c r="V49" s="3">
        <v>2.0750000000000002</v>
      </c>
      <c r="W49" s="3">
        <v>3.0750000000000002</v>
      </c>
      <c r="X49" s="3">
        <v>2.2000000000000002</v>
      </c>
      <c r="Y49" s="3">
        <v>2.3250000000000002</v>
      </c>
      <c r="Z49" s="3">
        <v>2.9</v>
      </c>
      <c r="AA49" s="3">
        <v>3.45</v>
      </c>
      <c r="AB49" s="3">
        <v>1.125</v>
      </c>
      <c r="AC49" s="3">
        <v>1.875</v>
      </c>
    </row>
    <row r="50" spans="4:29" ht="22" customHeight="1" x14ac:dyDescent="0.2">
      <c r="D50" s="1" t="str">
        <f>LOOKUP(Table1[[#This Row],[X]],A116:A553,B116:B553)</f>
        <v>Fabricación de muebles, excepto cocinas integrales, muebles modulares de baño y muebles de oficina y estantería</v>
      </c>
      <c r="E50" s="5">
        <v>337120</v>
      </c>
      <c r="F50" s="2">
        <v>32.973684210526301</v>
      </c>
      <c r="G50" s="2">
        <v>10.684210526315701</v>
      </c>
      <c r="H50" s="2">
        <v>11.421052631578901</v>
      </c>
      <c r="I50" s="2">
        <v>7.3947368421052602</v>
      </c>
      <c r="J50" s="3">
        <v>5</v>
      </c>
      <c r="K50" s="2">
        <v>5.6052631578947301</v>
      </c>
      <c r="L50" s="2">
        <v>5.3157894736842097</v>
      </c>
      <c r="M50" s="2">
        <v>4.4736842105263097</v>
      </c>
      <c r="N50" s="2">
        <v>4.5526315789473601</v>
      </c>
      <c r="O50" s="2">
        <v>5.3421052631578902</v>
      </c>
      <c r="P50" s="2">
        <v>3.9210526315789398</v>
      </c>
      <c r="Q50" s="2">
        <v>4.3157894736842097</v>
      </c>
      <c r="R50" s="2">
        <v>4.1578947368421</v>
      </c>
      <c r="S50" s="2">
        <v>4.3421052631578902</v>
      </c>
      <c r="T50" s="2">
        <v>3.6578947368421</v>
      </c>
      <c r="U50" s="2">
        <v>3.5526315789473601</v>
      </c>
      <c r="V50" s="2">
        <v>3.1052631578947301</v>
      </c>
      <c r="W50" s="2">
        <v>3.7105263157894699</v>
      </c>
      <c r="X50" s="2">
        <v>3.4736842105263102</v>
      </c>
      <c r="Y50" s="3">
        <v>3</v>
      </c>
      <c r="Z50" s="2">
        <v>3.3157894736842102</v>
      </c>
      <c r="AA50" s="2">
        <v>3.0526315789473601</v>
      </c>
      <c r="AB50" s="2">
        <v>2.3684210526315699</v>
      </c>
      <c r="AC50" s="2">
        <v>2.4736842105263102</v>
      </c>
    </row>
    <row r="51" spans="4:29" ht="22" customHeight="1" x14ac:dyDescent="0.2">
      <c r="D51" s="1" t="str">
        <f>LOOKUP(Table1[[#This Row],[X]],A117:A554,B117:B554)</f>
        <v>Estacionamientos y pensiones para vehículos automotores</v>
      </c>
      <c r="E51" s="5">
        <v>812410</v>
      </c>
      <c r="F51" s="2">
        <v>8.2894736842105203</v>
      </c>
      <c r="G51" s="2">
        <v>2.23684210526315</v>
      </c>
      <c r="H51" s="2">
        <v>6.6578947368421</v>
      </c>
      <c r="I51" s="2">
        <v>18.368421052631501</v>
      </c>
      <c r="J51" s="2">
        <v>4.7631578947368398</v>
      </c>
      <c r="K51" s="2">
        <v>4.3947368421052602</v>
      </c>
      <c r="L51" s="2">
        <v>2.7105263157894699</v>
      </c>
      <c r="M51" s="2">
        <v>1.6842105263157801</v>
      </c>
      <c r="N51" s="2">
        <v>2.1315789473684199</v>
      </c>
      <c r="O51" s="2">
        <v>9.1052631578947292</v>
      </c>
      <c r="P51" s="2">
        <v>2.8684210526315699</v>
      </c>
      <c r="Q51" s="2">
        <v>3.23684210526315</v>
      </c>
      <c r="R51" s="2">
        <v>5.6315789473684204</v>
      </c>
      <c r="S51" s="2">
        <v>2.6052631578947301</v>
      </c>
      <c r="T51" s="2">
        <v>2.1315789473684199</v>
      </c>
      <c r="U51" s="2">
        <v>1.2894736842105201</v>
      </c>
      <c r="V51" s="2">
        <v>2.0526315789473601</v>
      </c>
      <c r="W51" s="2">
        <v>2.3684210526315699</v>
      </c>
      <c r="X51" s="2">
        <v>0.97368421052631504</v>
      </c>
      <c r="Y51" s="3">
        <v>2.5</v>
      </c>
      <c r="Z51" s="2">
        <v>1.5263157894736801</v>
      </c>
      <c r="AA51" s="2">
        <v>3.6052631578947301</v>
      </c>
      <c r="AB51" s="2">
        <v>0.18421052631578899</v>
      </c>
      <c r="AC51" s="2">
        <v>1.57894736842105</v>
      </c>
    </row>
    <row r="52" spans="4:29" ht="22" customHeight="1" x14ac:dyDescent="0.2">
      <c r="D52" s="1" t="str">
        <f>LOOKUP(Table1[[#This Row],[X]],A118:A555,B118:B555)</f>
        <v>Reparación y mantenimiento de motocicletas</v>
      </c>
      <c r="E52" s="5">
        <v>811492</v>
      </c>
      <c r="F52" s="2">
        <v>30.2222222222222</v>
      </c>
      <c r="G52" s="2">
        <v>10.3888888888888</v>
      </c>
      <c r="H52" s="2">
        <v>12.8055555555555</v>
      </c>
      <c r="I52" s="2">
        <v>6.2222222222222197</v>
      </c>
      <c r="J52" s="2">
        <v>4.6666666666666599</v>
      </c>
      <c r="K52" s="2">
        <v>4.2777777777777697</v>
      </c>
      <c r="L52" s="2">
        <v>5.0833333333333304</v>
      </c>
      <c r="M52" s="2">
        <v>4.7222222222222197</v>
      </c>
      <c r="N52" s="2">
        <v>4.4166666666666599</v>
      </c>
      <c r="O52" s="2">
        <v>4.3888888888888804</v>
      </c>
      <c r="P52" s="2">
        <v>5.1666666666666599</v>
      </c>
      <c r="Q52" s="2">
        <v>4.4166666666666599</v>
      </c>
      <c r="R52" s="2">
        <v>3.6666666666666599</v>
      </c>
      <c r="S52" s="2">
        <v>4.5277777777777697</v>
      </c>
      <c r="T52" s="2">
        <v>3.5277777777777701</v>
      </c>
      <c r="U52" s="2">
        <v>3.2222222222222201</v>
      </c>
      <c r="V52" s="2">
        <v>3.1111111111111098</v>
      </c>
      <c r="W52" s="2">
        <v>3.88888888888888</v>
      </c>
      <c r="X52" s="2">
        <v>3.3333333333333299</v>
      </c>
      <c r="Y52" s="2">
        <v>3.1666666666666599</v>
      </c>
      <c r="Z52" s="2">
        <v>3.4722222222222201</v>
      </c>
      <c r="AA52" s="2">
        <v>3.1944444444444402</v>
      </c>
      <c r="AB52" s="2">
        <v>2.0833333333333299</v>
      </c>
      <c r="AC52" s="2">
        <v>2.7777777777777701</v>
      </c>
    </row>
    <row r="53" spans="4:29" ht="22" customHeight="1" x14ac:dyDescent="0.2">
      <c r="D53" s="1" t="str">
        <f>LOOKUP(Table1[[#This Row],[X]],A119:A556,B119:B556)</f>
        <v>Comercio al por menor de lencería</v>
      </c>
      <c r="E53" s="5">
        <v>463213</v>
      </c>
      <c r="F53" s="2">
        <v>29.078947368421002</v>
      </c>
      <c r="G53" s="2">
        <v>8.5263157894736796</v>
      </c>
      <c r="H53" s="2">
        <v>18.2631578947368</v>
      </c>
      <c r="I53" s="2">
        <v>46.236842105263101</v>
      </c>
      <c r="J53" s="2">
        <v>13.105263157894701</v>
      </c>
      <c r="K53" s="2">
        <v>13.605263157894701</v>
      </c>
      <c r="L53" s="2">
        <v>8.5789473684210495</v>
      </c>
      <c r="M53" s="2">
        <v>5.1052631578947301</v>
      </c>
      <c r="N53" s="2">
        <v>6.5263157894736796</v>
      </c>
      <c r="O53" s="2">
        <v>24.078947368421002</v>
      </c>
      <c r="P53" s="2">
        <v>8.3421052631578902</v>
      </c>
      <c r="Q53" s="2">
        <v>8.2368421052631504</v>
      </c>
      <c r="R53" s="3">
        <v>14.5</v>
      </c>
      <c r="S53" s="2">
        <v>6.8684210526315699</v>
      </c>
      <c r="T53" s="2">
        <v>5.9210526315789398</v>
      </c>
      <c r="U53" s="2">
        <v>3.3421052631578898</v>
      </c>
      <c r="V53" s="2">
        <v>5.7631578947368398</v>
      </c>
      <c r="W53" s="2">
        <v>6.3947368421052602</v>
      </c>
      <c r="X53" s="3">
        <v>2.5</v>
      </c>
      <c r="Y53" s="2">
        <v>7.0789473684210504</v>
      </c>
      <c r="Z53" s="2">
        <v>4.6578947368421</v>
      </c>
      <c r="AA53" s="2">
        <v>8.0263157894736796</v>
      </c>
      <c r="AB53" s="2">
        <v>1.3947368421052599</v>
      </c>
      <c r="AC53" s="2">
        <v>4.3157894736842097</v>
      </c>
    </row>
    <row r="54" spans="4:29" ht="22" customHeight="1" x14ac:dyDescent="0.2">
      <c r="D54" s="1" t="str">
        <f>LOOKUP(Table1[[#This Row],[X]],A120:A557,B120:B557)</f>
        <v>Actividades administrativas de instituciones de bienestar social</v>
      </c>
      <c r="E54" s="5">
        <v>931610</v>
      </c>
      <c r="F54" s="2">
        <v>18.209302325581302</v>
      </c>
      <c r="G54" s="2">
        <v>6.3953488372093004</v>
      </c>
      <c r="H54" s="2">
        <v>8.7441860465116203</v>
      </c>
      <c r="I54" s="2">
        <v>7.8604651162790597</v>
      </c>
      <c r="J54" s="2">
        <v>3.8372093023255802</v>
      </c>
      <c r="K54" s="2">
        <v>3.2790697674418601</v>
      </c>
      <c r="L54" s="2">
        <v>3.30232558139534</v>
      </c>
      <c r="M54" s="2">
        <v>2.30232558139534</v>
      </c>
      <c r="N54" s="2">
        <v>2.5813953488372001</v>
      </c>
      <c r="O54" s="2">
        <v>3.9767441860465098</v>
      </c>
      <c r="P54" s="2">
        <v>3.3953488372092999</v>
      </c>
      <c r="Q54" s="2">
        <v>3.6279069767441801</v>
      </c>
      <c r="R54" s="2">
        <v>3.48837209302325</v>
      </c>
      <c r="S54" s="2">
        <v>3.0465116279069702</v>
      </c>
      <c r="T54" s="2">
        <v>2.2093023255813899</v>
      </c>
      <c r="U54" s="2">
        <v>2.0930232558139501</v>
      </c>
      <c r="V54" s="2">
        <v>1.7906976744186001</v>
      </c>
      <c r="W54" s="2">
        <v>2.8837209302325499</v>
      </c>
      <c r="X54" s="2">
        <v>1.30232558139534</v>
      </c>
      <c r="Y54" s="2">
        <v>2.7209302325581302</v>
      </c>
      <c r="Z54" s="3">
        <v>2.13953488372093</v>
      </c>
      <c r="AA54" s="2">
        <v>2.7209302325581302</v>
      </c>
      <c r="AB54" s="2">
        <v>1.0697674418604599</v>
      </c>
      <c r="AC54" s="2">
        <v>1.5813953488371999</v>
      </c>
    </row>
    <row r="55" spans="4:29" ht="22" customHeight="1" x14ac:dyDescent="0.2">
      <c r="D55" s="1" t="e">
        <f>LOOKUP(Table1[[#This Row],[X]],A121:A558,B121:B558)</f>
        <v>#N/A</v>
      </c>
      <c r="E55" s="5">
        <v>311520</v>
      </c>
      <c r="F55" s="2">
        <v>14.5555555555555</v>
      </c>
      <c r="G55" s="2">
        <v>5.6388888888888804</v>
      </c>
      <c r="H55" s="2">
        <v>5.9166666666666599</v>
      </c>
      <c r="I55" s="2">
        <v>2.3611111111111098</v>
      </c>
      <c r="J55" s="3">
        <v>2.5</v>
      </c>
      <c r="K55" s="2">
        <v>2.6111111111111098</v>
      </c>
      <c r="L55" s="2">
        <v>2.2222222222222201</v>
      </c>
      <c r="M55" s="2">
        <v>2.6111111111111098</v>
      </c>
      <c r="N55" s="2">
        <v>2.38888888888888</v>
      </c>
      <c r="O55" s="2">
        <v>1.8333333333333299</v>
      </c>
      <c r="P55" s="2">
        <v>2.2777777777777701</v>
      </c>
      <c r="Q55" s="3">
        <v>2.25</v>
      </c>
      <c r="R55" s="3">
        <v>1.75</v>
      </c>
      <c r="S55" s="2">
        <v>2.5277777777777701</v>
      </c>
      <c r="T55" s="2">
        <v>1.7222222222222201</v>
      </c>
      <c r="U55" s="2">
        <v>1.7222222222222201</v>
      </c>
      <c r="V55" s="2">
        <v>1.4166666666666601</v>
      </c>
      <c r="W55" s="2">
        <v>1.4166666666666601</v>
      </c>
      <c r="X55" s="2">
        <v>1.44444444444444</v>
      </c>
      <c r="Y55" s="3">
        <v>1.75</v>
      </c>
      <c r="Z55" s="2">
        <v>1.5833333333333299</v>
      </c>
      <c r="AA55" s="2">
        <v>1.88888888888888</v>
      </c>
      <c r="AB55" s="2">
        <v>1.05555555555555</v>
      </c>
      <c r="AC55" s="2">
        <v>1.5833333333333299</v>
      </c>
    </row>
    <row r="56" spans="4:29" ht="22" customHeight="1" x14ac:dyDescent="0.2">
      <c r="D56" s="1" t="str">
        <f>LOOKUP(Table1[[#This Row],[X]],A122:A559,B122:B559)</f>
        <v>Comercio al por menor de automóviles y camionetas usados</v>
      </c>
      <c r="E56" s="5">
        <v>468112</v>
      </c>
      <c r="F56" s="2">
        <v>4.1714285714285699</v>
      </c>
      <c r="G56" s="2">
        <v>1.3714285714285701</v>
      </c>
      <c r="H56" s="2">
        <v>2.2285714285714202</v>
      </c>
      <c r="I56" s="2">
        <v>0.71428571428571397</v>
      </c>
      <c r="J56" s="2">
        <v>0.45714285714285702</v>
      </c>
      <c r="K56" s="2">
        <v>0.77142857142857102</v>
      </c>
      <c r="L56" s="2">
        <v>0.97142857142857097</v>
      </c>
      <c r="M56" s="2">
        <v>0.77142857142857102</v>
      </c>
      <c r="N56" s="2">
        <v>0.74285714285714199</v>
      </c>
      <c r="O56" s="2">
        <v>0.34285714285714203</v>
      </c>
      <c r="P56" s="2">
        <v>1.1714285714285699</v>
      </c>
      <c r="Q56" s="2">
        <v>0.54285714285714204</v>
      </c>
      <c r="R56" s="2">
        <v>0.42857142857142799</v>
      </c>
      <c r="S56" s="2">
        <v>0.314285714285714</v>
      </c>
      <c r="T56" s="2">
        <v>0.68571428571428505</v>
      </c>
      <c r="U56" s="2">
        <v>0.34285714285714203</v>
      </c>
      <c r="V56" s="3">
        <v>0.2</v>
      </c>
      <c r="W56" s="2">
        <v>0.77142857142857102</v>
      </c>
      <c r="X56" s="2">
        <v>1.02857142857142</v>
      </c>
      <c r="Y56" s="2">
        <v>0.51428571428571401</v>
      </c>
      <c r="Z56" s="2">
        <v>0.65714285714285703</v>
      </c>
      <c r="AA56" s="2">
        <v>0.65714285714285703</v>
      </c>
      <c r="AB56" s="2">
        <v>0.51428571428571401</v>
      </c>
      <c r="AC56" s="2">
        <v>0.57142857142857095</v>
      </c>
    </row>
    <row r="57" spans="4:29" ht="22" customHeight="1" x14ac:dyDescent="0.2">
      <c r="D57" s="1" t="str">
        <f>LOOKUP(Table1[[#This Row],[X]],A123:A560,B123:B560)</f>
        <v>Reparación de tapicería de muebles para el hogar</v>
      </c>
      <c r="E57" s="5">
        <v>811420</v>
      </c>
      <c r="F57" s="2">
        <v>20.9411764705882</v>
      </c>
      <c r="G57" s="2">
        <v>6.2647058823529402</v>
      </c>
      <c r="H57" s="2">
        <v>7.8823529411764701</v>
      </c>
      <c r="I57" s="2">
        <v>3.3235294117646998</v>
      </c>
      <c r="J57" s="2">
        <v>2.8529411764705799</v>
      </c>
      <c r="K57" s="2">
        <v>3.0588235294117601</v>
      </c>
      <c r="L57" s="2">
        <v>2.8235294117646998</v>
      </c>
      <c r="M57" s="2">
        <v>3.7647058823529398</v>
      </c>
      <c r="N57" s="2">
        <v>2.6176470588235201</v>
      </c>
      <c r="O57" s="2">
        <v>2.52941176470588</v>
      </c>
      <c r="P57" s="2">
        <v>3.2647058823529398</v>
      </c>
      <c r="Q57" s="2">
        <v>2.8529411764705799</v>
      </c>
      <c r="R57" s="2">
        <v>2.23529411764705</v>
      </c>
      <c r="S57" s="2">
        <v>2.7647058823529398</v>
      </c>
      <c r="T57" s="2">
        <v>2.1764705882352899</v>
      </c>
      <c r="U57" s="2">
        <v>1.94117647058823</v>
      </c>
      <c r="V57" s="2">
        <v>2.1470588235294099</v>
      </c>
      <c r="W57" s="2">
        <v>2.4117647058823501</v>
      </c>
      <c r="X57" s="2">
        <v>2.8235294117646998</v>
      </c>
      <c r="Y57" s="2">
        <v>2.1764705882352899</v>
      </c>
      <c r="Z57" s="2">
        <v>2.3529411764705799</v>
      </c>
      <c r="AA57" s="2">
        <v>2.4117647058823501</v>
      </c>
      <c r="AB57" s="2">
        <v>1.3235294117647001</v>
      </c>
      <c r="AC57" s="2">
        <v>1.44117647058823</v>
      </c>
    </row>
    <row r="58" spans="4:29" ht="22" customHeight="1" x14ac:dyDescent="0.2">
      <c r="D58" s="1" t="str">
        <f>LOOKUP(Table1[[#This Row],[X]],A124:A561,B124:B561)</f>
        <v>Restaurantes con servicio de preparación de pescados y mariscos</v>
      </c>
      <c r="E58" s="5">
        <v>722512</v>
      </c>
      <c r="F58" s="2">
        <v>13.272727272727201</v>
      </c>
      <c r="G58" s="2">
        <v>4.4545454545454497</v>
      </c>
      <c r="H58" s="2">
        <v>9.1818181818181799</v>
      </c>
      <c r="I58" s="2">
        <v>15.060606060606</v>
      </c>
      <c r="J58" s="2">
        <v>4.3636363636363598</v>
      </c>
      <c r="K58" s="2">
        <v>4.4545454545454497</v>
      </c>
      <c r="L58" s="2">
        <v>3.1212121212121202</v>
      </c>
      <c r="M58" s="2">
        <v>2.4545454545454501</v>
      </c>
      <c r="N58" s="2">
        <v>2.5454545454545401</v>
      </c>
      <c r="O58" s="2">
        <v>6.39393939393939</v>
      </c>
      <c r="P58" s="2">
        <v>4.8181818181818103</v>
      </c>
      <c r="Q58" s="2">
        <v>3.63636363636363</v>
      </c>
      <c r="R58" s="2">
        <v>4.7272727272727204</v>
      </c>
      <c r="S58" s="2">
        <v>3.3333333333333299</v>
      </c>
      <c r="T58" s="2">
        <v>3.15151515151515</v>
      </c>
      <c r="U58" s="2">
        <v>1.72727272727272</v>
      </c>
      <c r="V58" s="2">
        <v>2.0909090909090899</v>
      </c>
      <c r="W58" s="2">
        <v>3.24242424242424</v>
      </c>
      <c r="X58" s="2">
        <v>1.39393939393939</v>
      </c>
      <c r="Y58" s="2">
        <v>2.6969696969696901</v>
      </c>
      <c r="Z58" s="2">
        <v>2.5454545454545401</v>
      </c>
      <c r="AA58" s="2">
        <v>3.9393939393939301</v>
      </c>
      <c r="AB58" s="2">
        <v>0.78787878787878696</v>
      </c>
      <c r="AC58" s="2">
        <v>1.39393939393939</v>
      </c>
    </row>
    <row r="59" spans="4:29" ht="22" customHeight="1" x14ac:dyDescent="0.2">
      <c r="D59" s="1" t="str">
        <f>LOOKUP(Table1[[#This Row],[X]],A125:A562,B125:B562)</f>
        <v>Asociaciones y organizaciones civiles</v>
      </c>
      <c r="E59" s="5">
        <v>813230</v>
      </c>
      <c r="F59" s="2">
        <v>27.8611111111111</v>
      </c>
      <c r="G59" s="2">
        <v>8.4166666666666607</v>
      </c>
      <c r="H59" s="2">
        <v>13.0277777777777</v>
      </c>
      <c r="I59" s="2">
        <v>5.1111111111111098</v>
      </c>
      <c r="J59" s="3">
        <v>4.5</v>
      </c>
      <c r="K59" s="2">
        <v>4.7777777777777697</v>
      </c>
      <c r="L59" s="2">
        <v>4.4444444444444402</v>
      </c>
      <c r="M59" s="2">
        <v>4.6944444444444402</v>
      </c>
      <c r="N59" s="2">
        <v>3.7777777777777701</v>
      </c>
      <c r="O59" s="2">
        <v>3.1944444444444402</v>
      </c>
      <c r="P59" s="2">
        <v>4.9166666666666599</v>
      </c>
      <c r="Q59" s="2">
        <v>4.05555555555555</v>
      </c>
      <c r="R59" s="2">
        <v>4.0277777777777697</v>
      </c>
      <c r="S59" s="2">
        <v>3.6111111111111098</v>
      </c>
      <c r="T59" s="2">
        <v>3.8611111111111098</v>
      </c>
      <c r="U59" s="2">
        <v>2.9722222222222201</v>
      </c>
      <c r="V59" s="2">
        <v>2.5833333333333299</v>
      </c>
      <c r="W59" s="2">
        <v>4.0833333333333304</v>
      </c>
      <c r="X59" s="2">
        <v>3.5277777777777701</v>
      </c>
      <c r="Y59" s="2">
        <v>3.2777777777777701</v>
      </c>
      <c r="Z59" s="3">
        <v>4.5</v>
      </c>
      <c r="AA59" s="2">
        <v>3.55555555555555</v>
      </c>
      <c r="AB59" s="3">
        <v>1.75</v>
      </c>
      <c r="AC59" s="2">
        <v>2.3611111111111098</v>
      </c>
    </row>
    <row r="60" spans="4:29" ht="22" customHeight="1" x14ac:dyDescent="0.2">
      <c r="D60" s="1" t="str">
        <f>LOOKUP(Table1[[#This Row],[X]],A126:A563,B126:B563)</f>
        <v>Reparación y mantenimiento de otro equipo electrónico y de equipo de precisión</v>
      </c>
      <c r="E60" s="5">
        <v>811219</v>
      </c>
      <c r="F60" s="2">
        <v>19.8823529411764</v>
      </c>
      <c r="G60" s="2">
        <v>6.7647058823529402</v>
      </c>
      <c r="H60" s="2">
        <v>10.617647058823501</v>
      </c>
      <c r="I60" s="2">
        <v>15.088235294117601</v>
      </c>
      <c r="J60" s="2">
        <v>5.6764705882352899</v>
      </c>
      <c r="K60" s="2">
        <v>5.2941176470588198</v>
      </c>
      <c r="L60" s="3">
        <v>4.5</v>
      </c>
      <c r="M60" s="2">
        <v>3.4705882352941102</v>
      </c>
      <c r="N60" s="2">
        <v>3.6176470588235201</v>
      </c>
      <c r="O60" s="2">
        <v>9.0882352941176396</v>
      </c>
      <c r="P60" s="2">
        <v>4.23529411764705</v>
      </c>
      <c r="Q60" s="2">
        <v>4.3235294117647003</v>
      </c>
      <c r="R60" s="2">
        <v>5.5588235294117601</v>
      </c>
      <c r="S60" s="2">
        <v>3.9411764705882302</v>
      </c>
      <c r="T60" s="2">
        <v>2.9117647058823501</v>
      </c>
      <c r="U60" s="2">
        <v>2.4411764705882302</v>
      </c>
      <c r="V60" s="2">
        <v>2.6764705882352899</v>
      </c>
      <c r="W60" s="2">
        <v>3.7941176470588198</v>
      </c>
      <c r="X60" s="2">
        <v>2.20588235294117</v>
      </c>
      <c r="Y60" s="2">
        <v>3.7941176470588198</v>
      </c>
      <c r="Z60" s="2">
        <v>2.73529411764705</v>
      </c>
      <c r="AA60" s="2">
        <v>3.7647058823529398</v>
      </c>
      <c r="AB60" s="2">
        <v>1.3235294117647001</v>
      </c>
      <c r="AC60" s="2">
        <v>2.3529411764705799</v>
      </c>
    </row>
    <row r="61" spans="4:29" ht="22" customHeight="1" x14ac:dyDescent="0.2">
      <c r="D61" s="1" t="str">
        <f>LOOKUP(Table1[[#This Row],[X]],A127:A564,B127:B564)</f>
        <v>Laboratorios médicos y de diagnóstico del sector privado</v>
      </c>
      <c r="E61" s="5">
        <v>621511</v>
      </c>
      <c r="F61" s="3">
        <v>18.3125</v>
      </c>
      <c r="G61" s="3">
        <v>6.34375</v>
      </c>
      <c r="H61" s="3">
        <v>13.78125</v>
      </c>
      <c r="I61" s="3">
        <v>14.28125</v>
      </c>
      <c r="J61" s="3">
        <v>5.09375</v>
      </c>
      <c r="K61" s="3">
        <v>4.21875</v>
      </c>
      <c r="L61" s="3">
        <v>3.6875</v>
      </c>
      <c r="M61" s="3">
        <v>4.0625</v>
      </c>
      <c r="N61" s="3">
        <v>2.78125</v>
      </c>
      <c r="O61" s="3">
        <v>4.15625</v>
      </c>
      <c r="P61" s="3">
        <v>6.1875</v>
      </c>
      <c r="Q61" s="3">
        <v>5.0625</v>
      </c>
      <c r="R61" s="3">
        <v>4.5</v>
      </c>
      <c r="S61" s="3">
        <v>5.4375</v>
      </c>
      <c r="T61" s="3">
        <v>4.46875</v>
      </c>
      <c r="U61" s="3">
        <v>3.40625</v>
      </c>
      <c r="V61" s="3">
        <v>2.09375</v>
      </c>
      <c r="W61" s="3">
        <v>4.15625</v>
      </c>
      <c r="X61" s="3">
        <v>1.71875</v>
      </c>
      <c r="Y61" s="3">
        <v>3.65625</v>
      </c>
      <c r="Z61" s="3">
        <v>3.375</v>
      </c>
      <c r="AA61" s="3">
        <v>5.71875</v>
      </c>
      <c r="AB61" s="3">
        <v>1.3125</v>
      </c>
      <c r="AC61" s="3">
        <v>1.90625</v>
      </c>
    </row>
    <row r="62" spans="4:29" ht="22" customHeight="1" x14ac:dyDescent="0.2">
      <c r="D62" s="1" t="str">
        <f>LOOKUP(Table1[[#This Row],[X]],A128:A565,B128:B565)</f>
        <v>Comercio al por menor de aceites y grasas lubricantes, aditivos y similares para vehículos de motor</v>
      </c>
      <c r="E62" s="5">
        <v>468420</v>
      </c>
      <c r="F62" s="2">
        <v>32.322580645161203</v>
      </c>
      <c r="G62" s="2">
        <v>10.322580645161199</v>
      </c>
      <c r="H62" s="2">
        <v>10.709677419354801</v>
      </c>
      <c r="I62" s="2">
        <v>4.9354838709677402</v>
      </c>
      <c r="J62" s="2">
        <v>4.4193548387096699</v>
      </c>
      <c r="K62" s="2">
        <v>3.8387096774193501</v>
      </c>
      <c r="L62" s="3">
        <v>4.67741935483871</v>
      </c>
      <c r="M62" s="2">
        <v>4.0967741935483799</v>
      </c>
      <c r="N62" s="2">
        <v>4.6451612903225801</v>
      </c>
      <c r="O62" s="2">
        <v>4.1290322580645098</v>
      </c>
      <c r="P62" s="2">
        <v>4.8064516129032198</v>
      </c>
      <c r="Q62" s="2">
        <v>4.3548387096774102</v>
      </c>
      <c r="R62" s="2">
        <v>2.9677419354838701</v>
      </c>
      <c r="S62" s="2">
        <v>3.3548387096774102</v>
      </c>
      <c r="T62" s="2">
        <v>3.7096774193548301</v>
      </c>
      <c r="U62" s="2">
        <v>3.6774193548387002</v>
      </c>
      <c r="V62" s="2">
        <v>3.0967741935483799</v>
      </c>
      <c r="W62" s="2">
        <v>3.7741935483870899</v>
      </c>
      <c r="X62" s="2">
        <v>3.7741935483870899</v>
      </c>
      <c r="Y62" s="2">
        <v>2.54838709677419</v>
      </c>
      <c r="Z62" s="2">
        <v>2.9677419354838701</v>
      </c>
      <c r="AA62" s="2">
        <v>2.74193548387096</v>
      </c>
      <c r="AB62" s="2">
        <v>2.38709677419354</v>
      </c>
      <c r="AC62" s="2">
        <v>2.32258064516129</v>
      </c>
    </row>
    <row r="63" spans="4:29" ht="22" customHeight="1" x14ac:dyDescent="0.2">
      <c r="D63" s="1" t="e">
        <f>LOOKUP(Table1[[#This Row],[X]],A129:A566,B129:B566)</f>
        <v>#N/A</v>
      </c>
      <c r="E63" s="5">
        <v>311910</v>
      </c>
      <c r="F63" s="3">
        <v>9.21875</v>
      </c>
      <c r="G63" s="3">
        <v>3.71875</v>
      </c>
      <c r="H63" s="3">
        <v>6.375</v>
      </c>
      <c r="I63" s="3">
        <v>3.46875</v>
      </c>
      <c r="J63" s="3">
        <v>2.28125</v>
      </c>
      <c r="K63" s="3">
        <v>1.96875</v>
      </c>
      <c r="L63" s="3">
        <v>2.15625</v>
      </c>
      <c r="M63" s="3">
        <v>2.09375</v>
      </c>
      <c r="N63" s="3">
        <v>2.125</v>
      </c>
      <c r="O63" s="3">
        <v>2.4375</v>
      </c>
      <c r="P63" s="3">
        <v>2.28125</v>
      </c>
      <c r="Q63" s="3">
        <v>2.34375</v>
      </c>
      <c r="R63" s="3">
        <v>1.6875</v>
      </c>
      <c r="S63" s="3">
        <v>2.84375</v>
      </c>
      <c r="T63" s="3">
        <v>1.625</v>
      </c>
      <c r="U63" s="3">
        <v>1.53125</v>
      </c>
      <c r="V63" s="3">
        <v>1.40625</v>
      </c>
      <c r="W63" s="3">
        <v>1.59375</v>
      </c>
      <c r="X63" s="3">
        <v>1.1875</v>
      </c>
      <c r="Y63" s="3">
        <v>1.5</v>
      </c>
      <c r="Z63" s="3">
        <v>1.78125</v>
      </c>
      <c r="AA63" s="3">
        <v>1.84375</v>
      </c>
      <c r="AB63" s="3">
        <v>0.75</v>
      </c>
      <c r="AC63" s="3">
        <v>2.0625</v>
      </c>
    </row>
    <row r="64" spans="4:29" ht="22" customHeight="1" x14ac:dyDescent="0.2">
      <c r="D64" s="1" t="str">
        <f>LOOKUP(Table1[[#This Row],[X]],A130:A567,B130:B567)</f>
        <v>Comercio al por menor de artículos desechables</v>
      </c>
      <c r="E64" s="5">
        <v>465914</v>
      </c>
      <c r="F64" s="2">
        <v>45.161290322580598</v>
      </c>
      <c r="G64" s="2">
        <v>14.3548387096774</v>
      </c>
      <c r="H64" s="2">
        <v>21.870967741935399</v>
      </c>
      <c r="I64" s="2">
        <v>24.129032258064498</v>
      </c>
      <c r="J64" s="2">
        <v>9.5806451612903203</v>
      </c>
      <c r="K64" s="2">
        <v>9.9354838709677402</v>
      </c>
      <c r="L64" s="2">
        <v>8.4193548387096708</v>
      </c>
      <c r="M64" s="2">
        <v>7.1935483870967696</v>
      </c>
      <c r="N64" s="2">
        <v>6.9032258064516103</v>
      </c>
      <c r="O64" s="2">
        <v>13.2903225806451</v>
      </c>
      <c r="P64" s="2">
        <v>7.8387096774193497</v>
      </c>
      <c r="Q64" s="2">
        <v>8.0645161290322491</v>
      </c>
      <c r="R64" s="2">
        <v>8.8387096774193505</v>
      </c>
      <c r="S64" s="2">
        <v>7.6129032258064502</v>
      </c>
      <c r="T64" s="2">
        <v>5.5483870967741904</v>
      </c>
      <c r="U64" s="2">
        <v>4.6451612903225801</v>
      </c>
      <c r="V64" s="2">
        <v>5.5806451612903203</v>
      </c>
      <c r="W64" s="2">
        <v>6.38709677419354</v>
      </c>
      <c r="X64" s="2">
        <v>4.5806451612903203</v>
      </c>
      <c r="Y64" s="2">
        <v>6.9354838709677402</v>
      </c>
      <c r="Z64" s="2">
        <v>5.5483870967741904</v>
      </c>
      <c r="AA64" s="2">
        <v>7.1612903225806397</v>
      </c>
      <c r="AB64" s="2">
        <v>2.7096774193548301</v>
      </c>
      <c r="AC64" s="2">
        <v>4.3548387096774102</v>
      </c>
    </row>
    <row r="67" spans="1:2" ht="22" customHeight="1" x14ac:dyDescent="0.2">
      <c r="A67" s="10" t="s">
        <v>253</v>
      </c>
      <c r="B67" s="10" t="s">
        <v>254</v>
      </c>
    </row>
    <row r="68" spans="1:2" ht="22" customHeight="1" x14ac:dyDescent="0.2">
      <c r="A68" s="9">
        <v>112512</v>
      </c>
      <c r="B68" s="7" t="s">
        <v>138</v>
      </c>
    </row>
    <row r="69" spans="1:2" ht="22" customHeight="1" x14ac:dyDescent="0.2">
      <c r="A69" s="9">
        <v>212321</v>
      </c>
      <c r="B69" s="7" t="s">
        <v>464</v>
      </c>
    </row>
    <row r="70" spans="1:2" ht="22" customHeight="1" x14ac:dyDescent="0.2">
      <c r="A70" s="8">
        <v>221111</v>
      </c>
      <c r="B70" s="6" t="s">
        <v>463</v>
      </c>
    </row>
    <row r="71" spans="1:2" ht="22" customHeight="1" x14ac:dyDescent="0.2">
      <c r="A71" s="9">
        <v>221123</v>
      </c>
      <c r="B71" s="7" t="s">
        <v>462</v>
      </c>
    </row>
    <row r="72" spans="1:2" ht="22" customHeight="1" x14ac:dyDescent="0.2">
      <c r="A72" s="9">
        <v>221311</v>
      </c>
      <c r="B72" s="7" t="s">
        <v>185</v>
      </c>
    </row>
    <row r="73" spans="1:2" ht="22" customHeight="1" x14ac:dyDescent="0.2">
      <c r="A73" s="9">
        <v>221312</v>
      </c>
      <c r="B73" s="7" t="s">
        <v>147</v>
      </c>
    </row>
    <row r="74" spans="1:2" ht="22" customHeight="1" x14ac:dyDescent="0.2">
      <c r="A74" s="8">
        <v>236111</v>
      </c>
      <c r="B74" s="6" t="s">
        <v>461</v>
      </c>
    </row>
    <row r="75" spans="1:2" ht="22" customHeight="1" x14ac:dyDescent="0.2">
      <c r="A75" s="9">
        <v>236221</v>
      </c>
      <c r="B75" s="7" t="s">
        <v>460</v>
      </c>
    </row>
    <row r="76" spans="1:2" ht="22" customHeight="1" x14ac:dyDescent="0.2">
      <c r="A76" s="8">
        <v>237131</v>
      </c>
      <c r="B76" s="6" t="s">
        <v>459</v>
      </c>
    </row>
    <row r="77" spans="1:2" ht="22" customHeight="1" x14ac:dyDescent="0.2">
      <c r="A77" s="9">
        <v>237312</v>
      </c>
      <c r="B77" s="7" t="s">
        <v>458</v>
      </c>
    </row>
    <row r="78" spans="1:2" ht="22" customHeight="1" x14ac:dyDescent="0.2">
      <c r="A78" s="8">
        <v>237993</v>
      </c>
      <c r="B78" s="6" t="s">
        <v>457</v>
      </c>
    </row>
    <row r="79" spans="1:2" ht="22" customHeight="1" x14ac:dyDescent="0.2">
      <c r="A79" s="9">
        <v>238122</v>
      </c>
      <c r="B79" s="7" t="s">
        <v>456</v>
      </c>
    </row>
    <row r="80" spans="1:2" ht="22" customHeight="1" x14ac:dyDescent="0.2">
      <c r="A80" s="8">
        <v>238130</v>
      </c>
      <c r="B80" s="6" t="s">
        <v>455</v>
      </c>
    </row>
    <row r="81" spans="1:2" ht="22" customHeight="1" x14ac:dyDescent="0.2">
      <c r="A81" s="9">
        <v>238190</v>
      </c>
      <c r="B81" s="7" t="s">
        <v>454</v>
      </c>
    </row>
    <row r="82" spans="1:2" ht="22" customHeight="1" x14ac:dyDescent="0.2">
      <c r="A82" s="8">
        <v>238210</v>
      </c>
      <c r="B82" s="6" t="s">
        <v>192</v>
      </c>
    </row>
    <row r="83" spans="1:2" ht="22" customHeight="1" x14ac:dyDescent="0.2">
      <c r="A83" s="8">
        <v>238221</v>
      </c>
      <c r="B83" s="6" t="s">
        <v>231</v>
      </c>
    </row>
    <row r="84" spans="1:2" ht="22" customHeight="1" x14ac:dyDescent="0.2">
      <c r="A84" s="8">
        <v>238311</v>
      </c>
      <c r="B84" s="6" t="s">
        <v>453</v>
      </c>
    </row>
    <row r="85" spans="1:2" ht="22" customHeight="1" x14ac:dyDescent="0.2">
      <c r="A85" s="9">
        <v>238350</v>
      </c>
      <c r="B85" s="7" t="s">
        <v>452</v>
      </c>
    </row>
    <row r="86" spans="1:2" ht="22" customHeight="1" x14ac:dyDescent="0.2">
      <c r="A86" s="8">
        <v>238390</v>
      </c>
      <c r="B86" s="6" t="s">
        <v>451</v>
      </c>
    </row>
    <row r="87" spans="1:2" ht="22" customHeight="1" x14ac:dyDescent="0.2">
      <c r="A87" s="9">
        <v>238990</v>
      </c>
      <c r="B87" s="7" t="s">
        <v>450</v>
      </c>
    </row>
    <row r="88" spans="1:2" ht="22" customHeight="1" x14ac:dyDescent="0.2">
      <c r="A88" s="9">
        <v>311214</v>
      </c>
      <c r="B88" s="7" t="s">
        <v>281</v>
      </c>
    </row>
    <row r="89" spans="1:2" ht="22" customHeight="1" x14ac:dyDescent="0.2">
      <c r="A89" s="8">
        <v>311340</v>
      </c>
      <c r="B89" s="6" t="s">
        <v>337</v>
      </c>
    </row>
    <row r="90" spans="1:2" ht="22" customHeight="1" x14ac:dyDescent="0.2">
      <c r="A90" s="8">
        <v>311422</v>
      </c>
      <c r="B90" s="6" t="s">
        <v>449</v>
      </c>
    </row>
    <row r="91" spans="1:2" ht="22" customHeight="1" x14ac:dyDescent="0.2">
      <c r="A91" s="9">
        <v>311513</v>
      </c>
      <c r="B91" s="7" t="s">
        <v>448</v>
      </c>
    </row>
    <row r="92" spans="1:2" ht="22" customHeight="1" x14ac:dyDescent="0.2">
      <c r="A92" s="8">
        <v>311520</v>
      </c>
      <c r="B92" s="6" t="s">
        <v>83</v>
      </c>
    </row>
    <row r="93" spans="1:2" ht="22" customHeight="1" x14ac:dyDescent="0.2">
      <c r="A93" s="9">
        <v>311611</v>
      </c>
      <c r="B93" s="7" t="s">
        <v>336</v>
      </c>
    </row>
    <row r="94" spans="1:2" ht="22" customHeight="1" x14ac:dyDescent="0.2">
      <c r="A94" s="8">
        <v>311812</v>
      </c>
      <c r="B94" s="6" t="s">
        <v>265</v>
      </c>
    </row>
    <row r="95" spans="1:2" ht="22" customHeight="1" x14ac:dyDescent="0.2">
      <c r="A95" s="9">
        <v>311813</v>
      </c>
      <c r="B95" s="7" t="s">
        <v>213</v>
      </c>
    </row>
    <row r="96" spans="1:2" ht="22" customHeight="1" x14ac:dyDescent="0.2">
      <c r="A96" s="9">
        <v>311830</v>
      </c>
      <c r="B96" s="7" t="s">
        <v>264</v>
      </c>
    </row>
    <row r="97" spans="1:2" ht="22" customHeight="1" x14ac:dyDescent="0.2">
      <c r="A97" s="9">
        <v>311910</v>
      </c>
      <c r="B97" s="7" t="s">
        <v>84</v>
      </c>
    </row>
    <row r="98" spans="1:2" ht="22" customHeight="1" x14ac:dyDescent="0.2">
      <c r="A98" s="8">
        <v>311999</v>
      </c>
      <c r="B98" s="6" t="s">
        <v>447</v>
      </c>
    </row>
    <row r="99" spans="1:2" ht="22" customHeight="1" x14ac:dyDescent="0.2">
      <c r="A99" s="8">
        <v>312112</v>
      </c>
      <c r="B99" s="6" t="s">
        <v>47</v>
      </c>
    </row>
    <row r="100" spans="1:2" ht="22" customHeight="1" x14ac:dyDescent="0.2">
      <c r="A100" s="9">
        <v>313113</v>
      </c>
      <c r="B100" s="7" t="s">
        <v>446</v>
      </c>
    </row>
    <row r="101" spans="1:2" ht="22" customHeight="1" x14ac:dyDescent="0.2">
      <c r="A101" s="8">
        <v>313210</v>
      </c>
      <c r="B101" s="6" t="s">
        <v>335</v>
      </c>
    </row>
    <row r="102" spans="1:2" ht="22" customHeight="1" x14ac:dyDescent="0.2">
      <c r="A102" s="9">
        <v>314120</v>
      </c>
      <c r="B102" s="7" t="s">
        <v>334</v>
      </c>
    </row>
    <row r="103" spans="1:2" ht="22" customHeight="1" x14ac:dyDescent="0.2">
      <c r="A103" s="8">
        <v>314912</v>
      </c>
      <c r="B103" s="6" t="s">
        <v>280</v>
      </c>
    </row>
    <row r="104" spans="1:2" ht="22" customHeight="1" x14ac:dyDescent="0.2">
      <c r="A104" s="9">
        <v>314991</v>
      </c>
      <c r="B104" s="7" t="s">
        <v>165</v>
      </c>
    </row>
    <row r="105" spans="1:2" ht="22" customHeight="1" x14ac:dyDescent="0.2">
      <c r="A105" s="8">
        <v>314992</v>
      </c>
      <c r="B105" s="6" t="s">
        <v>333</v>
      </c>
    </row>
    <row r="106" spans="1:2" ht="22" customHeight="1" x14ac:dyDescent="0.2">
      <c r="A106" s="8">
        <v>314999</v>
      </c>
      <c r="B106" s="6" t="s">
        <v>445</v>
      </c>
    </row>
    <row r="107" spans="1:2" ht="22" customHeight="1" x14ac:dyDescent="0.2">
      <c r="A107" s="9">
        <v>315192</v>
      </c>
      <c r="B107" s="7" t="s">
        <v>332</v>
      </c>
    </row>
    <row r="108" spans="1:2" ht="22" customHeight="1" x14ac:dyDescent="0.2">
      <c r="A108" s="8">
        <v>315223</v>
      </c>
      <c r="B108" s="6" t="s">
        <v>127</v>
      </c>
    </row>
    <row r="109" spans="1:2" ht="22" customHeight="1" x14ac:dyDescent="0.2">
      <c r="A109" s="8">
        <v>315224</v>
      </c>
      <c r="B109" s="6" t="s">
        <v>331</v>
      </c>
    </row>
    <row r="110" spans="1:2" ht="22" customHeight="1" x14ac:dyDescent="0.2">
      <c r="A110" s="8">
        <v>315225</v>
      </c>
      <c r="B110" s="6" t="s">
        <v>114</v>
      </c>
    </row>
    <row r="111" spans="1:2" ht="22" customHeight="1" x14ac:dyDescent="0.2">
      <c r="A111" s="8">
        <v>315229</v>
      </c>
      <c r="B111" s="6" t="s">
        <v>155</v>
      </c>
    </row>
    <row r="112" spans="1:2" ht="22" customHeight="1" x14ac:dyDescent="0.2">
      <c r="A112" s="9">
        <v>316211</v>
      </c>
      <c r="B112" s="7" t="s">
        <v>444</v>
      </c>
    </row>
    <row r="113" spans="1:2" ht="22" customHeight="1" x14ac:dyDescent="0.2">
      <c r="A113" s="8">
        <v>316212</v>
      </c>
      <c r="B113" s="6" t="s">
        <v>443</v>
      </c>
    </row>
    <row r="114" spans="1:2" ht="22" customHeight="1" x14ac:dyDescent="0.2">
      <c r="A114" s="9">
        <v>316991</v>
      </c>
      <c r="B114" s="7" t="s">
        <v>330</v>
      </c>
    </row>
    <row r="115" spans="1:2" ht="22" customHeight="1" x14ac:dyDescent="0.2">
      <c r="A115" s="8">
        <v>321910</v>
      </c>
      <c r="B115" s="6" t="s">
        <v>36</v>
      </c>
    </row>
    <row r="116" spans="1:2" ht="22" customHeight="1" x14ac:dyDescent="0.2">
      <c r="A116" s="9">
        <v>321920</v>
      </c>
      <c r="B116" s="7" t="s">
        <v>197</v>
      </c>
    </row>
    <row r="117" spans="1:2" ht="22" customHeight="1" x14ac:dyDescent="0.2">
      <c r="A117" s="9">
        <v>321992</v>
      </c>
      <c r="B117" s="7" t="s">
        <v>230</v>
      </c>
    </row>
    <row r="118" spans="1:2" ht="22" customHeight="1" x14ac:dyDescent="0.2">
      <c r="A118" s="9">
        <v>321999</v>
      </c>
      <c r="B118" s="7" t="s">
        <v>442</v>
      </c>
    </row>
    <row r="119" spans="1:2" ht="22" customHeight="1" x14ac:dyDescent="0.2">
      <c r="A119" s="8">
        <v>322210</v>
      </c>
      <c r="B119" s="6" t="s">
        <v>186</v>
      </c>
    </row>
    <row r="120" spans="1:2" ht="22" customHeight="1" x14ac:dyDescent="0.2">
      <c r="A120" s="8">
        <v>322220</v>
      </c>
      <c r="B120" s="6" t="s">
        <v>441</v>
      </c>
    </row>
    <row r="121" spans="1:2" ht="22" customHeight="1" x14ac:dyDescent="0.2">
      <c r="A121" s="8">
        <v>322299</v>
      </c>
      <c r="B121" s="6" t="s">
        <v>241</v>
      </c>
    </row>
    <row r="122" spans="1:2" ht="22" customHeight="1" x14ac:dyDescent="0.2">
      <c r="A122" s="9">
        <v>323111</v>
      </c>
      <c r="B122" s="7" t="s">
        <v>440</v>
      </c>
    </row>
    <row r="123" spans="1:2" ht="22" customHeight="1" x14ac:dyDescent="0.2">
      <c r="A123" s="8">
        <v>323119</v>
      </c>
      <c r="B123" s="6" t="s">
        <v>71</v>
      </c>
    </row>
    <row r="124" spans="1:2" ht="22" customHeight="1" x14ac:dyDescent="0.2">
      <c r="A124" s="8">
        <v>325130</v>
      </c>
      <c r="B124" s="6" t="s">
        <v>329</v>
      </c>
    </row>
    <row r="125" spans="1:2" ht="22" customHeight="1" x14ac:dyDescent="0.2">
      <c r="A125" s="9">
        <v>325180</v>
      </c>
      <c r="B125" s="7" t="s">
        <v>328</v>
      </c>
    </row>
    <row r="126" spans="1:2" ht="22" customHeight="1" x14ac:dyDescent="0.2">
      <c r="A126" s="8">
        <v>325412</v>
      </c>
      <c r="B126" s="6" t="s">
        <v>439</v>
      </c>
    </row>
    <row r="127" spans="1:2" ht="22" customHeight="1" x14ac:dyDescent="0.2">
      <c r="A127" s="8">
        <v>325610</v>
      </c>
      <c r="B127" s="6" t="s">
        <v>327</v>
      </c>
    </row>
    <row r="128" spans="1:2" ht="22" customHeight="1" x14ac:dyDescent="0.2">
      <c r="A128" s="9">
        <v>325620</v>
      </c>
      <c r="B128" s="7" t="s">
        <v>438</v>
      </c>
    </row>
    <row r="129" spans="1:2" ht="22" customHeight="1" x14ac:dyDescent="0.2">
      <c r="A129" s="8">
        <v>325993</v>
      </c>
      <c r="B129" s="6" t="s">
        <v>437</v>
      </c>
    </row>
    <row r="130" spans="1:2" ht="22" customHeight="1" x14ac:dyDescent="0.2">
      <c r="A130" s="9">
        <v>325999</v>
      </c>
      <c r="B130" s="7" t="s">
        <v>436</v>
      </c>
    </row>
    <row r="131" spans="1:2" ht="22" customHeight="1" x14ac:dyDescent="0.2">
      <c r="A131" s="8">
        <v>326110</v>
      </c>
      <c r="B131" s="6" t="s">
        <v>435</v>
      </c>
    </row>
    <row r="132" spans="1:2" ht="22" customHeight="1" x14ac:dyDescent="0.2">
      <c r="A132" s="9">
        <v>326130</v>
      </c>
      <c r="B132" s="7" t="s">
        <v>434</v>
      </c>
    </row>
    <row r="133" spans="1:2" ht="22" customHeight="1" x14ac:dyDescent="0.2">
      <c r="A133" s="9">
        <v>326140</v>
      </c>
      <c r="B133" s="7" t="s">
        <v>326</v>
      </c>
    </row>
    <row r="134" spans="1:2" ht="22" customHeight="1" x14ac:dyDescent="0.2">
      <c r="A134" s="8">
        <v>326191</v>
      </c>
      <c r="B134" s="6" t="s">
        <v>433</v>
      </c>
    </row>
    <row r="135" spans="1:2" ht="22" customHeight="1" x14ac:dyDescent="0.2">
      <c r="A135" s="9">
        <v>326192</v>
      </c>
      <c r="B135" s="7" t="s">
        <v>229</v>
      </c>
    </row>
    <row r="136" spans="1:2" ht="22" customHeight="1" x14ac:dyDescent="0.2">
      <c r="A136" s="9">
        <v>326193</v>
      </c>
      <c r="B136" s="7" t="s">
        <v>432</v>
      </c>
    </row>
    <row r="137" spans="1:2" ht="22" customHeight="1" x14ac:dyDescent="0.2">
      <c r="A137" s="8">
        <v>326198</v>
      </c>
      <c r="B137" s="6" t="s">
        <v>240</v>
      </c>
    </row>
    <row r="138" spans="1:2" ht="22" customHeight="1" x14ac:dyDescent="0.2">
      <c r="A138" s="8">
        <v>326220</v>
      </c>
      <c r="B138" s="6" t="s">
        <v>431</v>
      </c>
    </row>
    <row r="139" spans="1:2" ht="22" customHeight="1" x14ac:dyDescent="0.2">
      <c r="A139" s="9">
        <v>326290</v>
      </c>
      <c r="B139" s="7" t="s">
        <v>430</v>
      </c>
    </row>
    <row r="140" spans="1:2" ht="22" customHeight="1" x14ac:dyDescent="0.2">
      <c r="A140" s="9">
        <v>327111</v>
      </c>
      <c r="B140" s="7" t="s">
        <v>252</v>
      </c>
    </row>
    <row r="141" spans="1:2" ht="22" customHeight="1" x14ac:dyDescent="0.2">
      <c r="A141" s="8">
        <v>327121</v>
      </c>
      <c r="B141" s="6" t="s">
        <v>251</v>
      </c>
    </row>
    <row r="142" spans="1:2" ht="22" customHeight="1" x14ac:dyDescent="0.2">
      <c r="A142" s="8">
        <v>327214</v>
      </c>
      <c r="B142" s="6" t="s">
        <v>429</v>
      </c>
    </row>
    <row r="143" spans="1:2" ht="22" customHeight="1" x14ac:dyDescent="0.2">
      <c r="A143" s="9">
        <v>327219</v>
      </c>
      <c r="B143" s="7" t="s">
        <v>428</v>
      </c>
    </row>
    <row r="144" spans="1:2" ht="22" customHeight="1" x14ac:dyDescent="0.2">
      <c r="A144" s="8">
        <v>327310</v>
      </c>
      <c r="B144" s="6" t="s">
        <v>427</v>
      </c>
    </row>
    <row r="145" spans="1:2" ht="22" customHeight="1" x14ac:dyDescent="0.2">
      <c r="A145" s="8">
        <v>327330</v>
      </c>
      <c r="B145" s="6" t="s">
        <v>123</v>
      </c>
    </row>
    <row r="146" spans="1:2" ht="22" customHeight="1" x14ac:dyDescent="0.2">
      <c r="A146" s="9">
        <v>327391</v>
      </c>
      <c r="B146" s="7" t="s">
        <v>426</v>
      </c>
    </row>
    <row r="147" spans="1:2" ht="22" customHeight="1" x14ac:dyDescent="0.2">
      <c r="A147" s="8">
        <v>327399</v>
      </c>
      <c r="B147" s="6" t="s">
        <v>325</v>
      </c>
    </row>
    <row r="148" spans="1:2" ht="22" customHeight="1" x14ac:dyDescent="0.2">
      <c r="A148" s="9">
        <v>327420</v>
      </c>
      <c r="B148" s="7" t="s">
        <v>324</v>
      </c>
    </row>
    <row r="149" spans="1:2" ht="22" customHeight="1" x14ac:dyDescent="0.2">
      <c r="A149" s="8">
        <v>327991</v>
      </c>
      <c r="B149" s="6" t="s">
        <v>425</v>
      </c>
    </row>
    <row r="150" spans="1:2" ht="22" customHeight="1" x14ac:dyDescent="0.2">
      <c r="A150" s="9">
        <v>327999</v>
      </c>
      <c r="B150" s="7" t="s">
        <v>424</v>
      </c>
    </row>
    <row r="151" spans="1:2" ht="22" customHeight="1" x14ac:dyDescent="0.2">
      <c r="A151" s="8">
        <v>331220</v>
      </c>
      <c r="B151" s="6" t="s">
        <v>423</v>
      </c>
    </row>
    <row r="152" spans="1:2" ht="22" customHeight="1" x14ac:dyDescent="0.2">
      <c r="A152" s="9">
        <v>331420</v>
      </c>
      <c r="B152" s="7" t="s">
        <v>422</v>
      </c>
    </row>
    <row r="153" spans="1:2" ht="22" customHeight="1" x14ac:dyDescent="0.2">
      <c r="A153" s="8">
        <v>331510</v>
      </c>
      <c r="B153" s="6" t="s">
        <v>421</v>
      </c>
    </row>
    <row r="154" spans="1:2" ht="22" customHeight="1" x14ac:dyDescent="0.2">
      <c r="A154" s="9">
        <v>331520</v>
      </c>
      <c r="B154" s="7" t="s">
        <v>420</v>
      </c>
    </row>
    <row r="155" spans="1:2" ht="22" customHeight="1" x14ac:dyDescent="0.2">
      <c r="A155" s="8">
        <v>332211</v>
      </c>
      <c r="B155" s="6" t="s">
        <v>323</v>
      </c>
    </row>
    <row r="156" spans="1:2" ht="22" customHeight="1" x14ac:dyDescent="0.2">
      <c r="A156" s="8">
        <v>332212</v>
      </c>
      <c r="B156" s="6" t="s">
        <v>419</v>
      </c>
    </row>
    <row r="157" spans="1:2" ht="22" customHeight="1" x14ac:dyDescent="0.2">
      <c r="A157" s="8">
        <v>332310</v>
      </c>
      <c r="B157" s="6" t="s">
        <v>170</v>
      </c>
    </row>
    <row r="158" spans="1:2" ht="22" customHeight="1" x14ac:dyDescent="0.2">
      <c r="A158" s="8">
        <v>332320</v>
      </c>
      <c r="B158" s="6" t="s">
        <v>277</v>
      </c>
    </row>
    <row r="159" spans="1:2" ht="22" customHeight="1" x14ac:dyDescent="0.2">
      <c r="A159" s="9">
        <v>332610</v>
      </c>
      <c r="B159" s="7" t="s">
        <v>418</v>
      </c>
    </row>
    <row r="160" spans="1:2" ht="22" customHeight="1" x14ac:dyDescent="0.2">
      <c r="A160" s="8">
        <v>332710</v>
      </c>
      <c r="B160" s="6" t="s">
        <v>111</v>
      </c>
    </row>
    <row r="161" spans="1:2" ht="22" customHeight="1" x14ac:dyDescent="0.2">
      <c r="A161" s="8">
        <v>332810</v>
      </c>
      <c r="B161" s="6" t="s">
        <v>208</v>
      </c>
    </row>
    <row r="162" spans="1:2" ht="22" customHeight="1" x14ac:dyDescent="0.2">
      <c r="A162" s="8">
        <v>332999</v>
      </c>
      <c r="B162" s="6" t="s">
        <v>417</v>
      </c>
    </row>
    <row r="163" spans="1:2" ht="22" customHeight="1" x14ac:dyDescent="0.2">
      <c r="A163" s="9">
        <v>333245</v>
      </c>
      <c r="B163" s="7" t="s">
        <v>416</v>
      </c>
    </row>
    <row r="164" spans="1:2" ht="22" customHeight="1" x14ac:dyDescent="0.2">
      <c r="A164" s="8">
        <v>333920</v>
      </c>
      <c r="B164" s="6" t="s">
        <v>415</v>
      </c>
    </row>
    <row r="165" spans="1:2" ht="22" customHeight="1" x14ac:dyDescent="0.2">
      <c r="A165" s="9">
        <v>333999</v>
      </c>
      <c r="B165" s="7" t="s">
        <v>322</v>
      </c>
    </row>
    <row r="166" spans="1:2" ht="22" customHeight="1" x14ac:dyDescent="0.2">
      <c r="A166" s="8">
        <v>334410</v>
      </c>
      <c r="B166" s="6" t="s">
        <v>321</v>
      </c>
    </row>
    <row r="167" spans="1:2" ht="22" customHeight="1" x14ac:dyDescent="0.2">
      <c r="A167" s="9">
        <v>334519</v>
      </c>
      <c r="B167" s="7" t="s">
        <v>414</v>
      </c>
    </row>
    <row r="168" spans="1:2" ht="22" customHeight="1" x14ac:dyDescent="0.2">
      <c r="A168" s="8">
        <v>335312</v>
      </c>
      <c r="B168" s="6" t="s">
        <v>413</v>
      </c>
    </row>
    <row r="169" spans="1:2" ht="22" customHeight="1" x14ac:dyDescent="0.2">
      <c r="A169" s="9">
        <v>336370</v>
      </c>
      <c r="B169" s="7" t="s">
        <v>412</v>
      </c>
    </row>
    <row r="170" spans="1:2" ht="22" customHeight="1" x14ac:dyDescent="0.2">
      <c r="A170" s="9">
        <v>337110</v>
      </c>
      <c r="B170" s="7" t="s">
        <v>180</v>
      </c>
    </row>
    <row r="171" spans="1:2" ht="22" customHeight="1" x14ac:dyDescent="0.2">
      <c r="A171" s="9">
        <v>337120</v>
      </c>
      <c r="B171" s="7" t="s">
        <v>74</v>
      </c>
    </row>
    <row r="172" spans="1:2" ht="22" customHeight="1" x14ac:dyDescent="0.2">
      <c r="A172" s="8">
        <v>337210</v>
      </c>
      <c r="B172" s="6" t="s">
        <v>172</v>
      </c>
    </row>
    <row r="173" spans="1:2" ht="22" customHeight="1" x14ac:dyDescent="0.2">
      <c r="A173" s="8">
        <v>337910</v>
      </c>
      <c r="B173" s="6" t="s">
        <v>411</v>
      </c>
    </row>
    <row r="174" spans="1:2" ht="22" customHeight="1" x14ac:dyDescent="0.2">
      <c r="A174" s="9">
        <v>339111</v>
      </c>
      <c r="B174" s="7" t="s">
        <v>320</v>
      </c>
    </row>
    <row r="175" spans="1:2" ht="22" customHeight="1" x14ac:dyDescent="0.2">
      <c r="A175" s="9">
        <v>339112</v>
      </c>
      <c r="B175" s="7" t="s">
        <v>410</v>
      </c>
    </row>
    <row r="176" spans="1:2" ht="22" customHeight="1" x14ac:dyDescent="0.2">
      <c r="A176" s="8">
        <v>339113</v>
      </c>
      <c r="B176" s="6" t="s">
        <v>409</v>
      </c>
    </row>
    <row r="177" spans="1:2" ht="22" customHeight="1" x14ac:dyDescent="0.2">
      <c r="A177" s="9">
        <v>339913</v>
      </c>
      <c r="B177" s="7" t="s">
        <v>408</v>
      </c>
    </row>
    <row r="178" spans="1:2" ht="22" customHeight="1" x14ac:dyDescent="0.2">
      <c r="A178" s="8">
        <v>339930</v>
      </c>
      <c r="B178" s="6" t="s">
        <v>407</v>
      </c>
    </row>
    <row r="179" spans="1:2" ht="22" customHeight="1" x14ac:dyDescent="0.2">
      <c r="A179" s="9">
        <v>339950</v>
      </c>
      <c r="B179" s="7" t="s">
        <v>406</v>
      </c>
    </row>
    <row r="180" spans="1:2" ht="22" customHeight="1" x14ac:dyDescent="0.2">
      <c r="A180" s="8">
        <v>339991</v>
      </c>
      <c r="B180" s="6" t="s">
        <v>405</v>
      </c>
    </row>
    <row r="181" spans="1:2" ht="22" customHeight="1" x14ac:dyDescent="0.2">
      <c r="A181" s="9">
        <v>339994</v>
      </c>
      <c r="B181" s="7" t="s">
        <v>404</v>
      </c>
    </row>
    <row r="182" spans="1:2" ht="22" customHeight="1" x14ac:dyDescent="0.2">
      <c r="A182" s="8">
        <v>339999</v>
      </c>
      <c r="B182" s="6" t="s">
        <v>153</v>
      </c>
    </row>
    <row r="183" spans="1:2" ht="22" customHeight="1" x14ac:dyDescent="0.2">
      <c r="A183" s="8">
        <v>431110</v>
      </c>
      <c r="B183" s="6" t="s">
        <v>199</v>
      </c>
    </row>
    <row r="184" spans="1:2" ht="22" customHeight="1" x14ac:dyDescent="0.2">
      <c r="A184" s="8">
        <v>431121</v>
      </c>
      <c r="B184" s="6" t="s">
        <v>319</v>
      </c>
    </row>
    <row r="185" spans="1:2" ht="22" customHeight="1" x14ac:dyDescent="0.2">
      <c r="A185" s="8">
        <v>431122</v>
      </c>
      <c r="B185" s="6" t="s">
        <v>403</v>
      </c>
    </row>
    <row r="186" spans="1:2" ht="22" customHeight="1" x14ac:dyDescent="0.2">
      <c r="A186" s="9">
        <v>431130</v>
      </c>
      <c r="B186" s="7" t="s">
        <v>318</v>
      </c>
    </row>
    <row r="187" spans="1:2" ht="22" customHeight="1" x14ac:dyDescent="0.2">
      <c r="A187" s="8">
        <v>431150</v>
      </c>
      <c r="B187" s="6" t="s">
        <v>317</v>
      </c>
    </row>
    <row r="188" spans="1:2" ht="22" customHeight="1" x14ac:dyDescent="0.2">
      <c r="A188" s="9">
        <v>431160</v>
      </c>
      <c r="B188" s="7" t="s">
        <v>402</v>
      </c>
    </row>
    <row r="189" spans="1:2" ht="22" customHeight="1" x14ac:dyDescent="0.2">
      <c r="A189" s="9">
        <v>431180</v>
      </c>
      <c r="B189" s="7" t="s">
        <v>239</v>
      </c>
    </row>
    <row r="190" spans="1:2" ht="22" customHeight="1" x14ac:dyDescent="0.2">
      <c r="A190" s="9">
        <v>431192</v>
      </c>
      <c r="B190" s="7" t="s">
        <v>316</v>
      </c>
    </row>
    <row r="191" spans="1:2" ht="22" customHeight="1" x14ac:dyDescent="0.2">
      <c r="A191" s="8">
        <v>431199</v>
      </c>
      <c r="B191" s="6" t="s">
        <v>401</v>
      </c>
    </row>
    <row r="192" spans="1:2" ht="22" customHeight="1" x14ac:dyDescent="0.2">
      <c r="A192" s="9">
        <v>431211</v>
      </c>
      <c r="B192" s="7" t="s">
        <v>400</v>
      </c>
    </row>
    <row r="193" spans="1:2" ht="22" customHeight="1" x14ac:dyDescent="0.2">
      <c r="A193" s="8">
        <v>431213</v>
      </c>
      <c r="B193" s="6" t="s">
        <v>315</v>
      </c>
    </row>
    <row r="194" spans="1:2" ht="22" customHeight="1" x14ac:dyDescent="0.2">
      <c r="A194" s="8">
        <v>432120</v>
      </c>
      <c r="B194" s="6" t="s">
        <v>399</v>
      </c>
    </row>
    <row r="195" spans="1:2" ht="22" customHeight="1" x14ac:dyDescent="0.2">
      <c r="A195" s="9">
        <v>432130</v>
      </c>
      <c r="B195" s="7" t="s">
        <v>314</v>
      </c>
    </row>
    <row r="196" spans="1:2" ht="22" customHeight="1" x14ac:dyDescent="0.2">
      <c r="A196" s="8">
        <v>433110</v>
      </c>
      <c r="B196" s="6" t="s">
        <v>250</v>
      </c>
    </row>
    <row r="197" spans="1:2" ht="22" customHeight="1" x14ac:dyDescent="0.2">
      <c r="A197" s="9">
        <v>433220</v>
      </c>
      <c r="B197" s="7" t="s">
        <v>398</v>
      </c>
    </row>
    <row r="198" spans="1:2" ht="22" customHeight="1" x14ac:dyDescent="0.2">
      <c r="A198" s="8">
        <v>433312</v>
      </c>
      <c r="B198" s="6" t="s">
        <v>313</v>
      </c>
    </row>
    <row r="199" spans="1:2" ht="22" customHeight="1" x14ac:dyDescent="0.2">
      <c r="A199" s="9">
        <v>433410</v>
      </c>
      <c r="B199" s="7" t="s">
        <v>312</v>
      </c>
    </row>
    <row r="200" spans="1:2" ht="22" customHeight="1" x14ac:dyDescent="0.2">
      <c r="A200" s="8">
        <v>433510</v>
      </c>
      <c r="B200" s="6" t="s">
        <v>397</v>
      </c>
    </row>
    <row r="201" spans="1:2" ht="22" customHeight="1" x14ac:dyDescent="0.2">
      <c r="A201" s="9">
        <v>434111</v>
      </c>
      <c r="B201" s="7" t="s">
        <v>396</v>
      </c>
    </row>
    <row r="202" spans="1:2" ht="22" customHeight="1" x14ac:dyDescent="0.2">
      <c r="A202" s="9">
        <v>434112</v>
      </c>
      <c r="B202" s="7" t="s">
        <v>63</v>
      </c>
    </row>
    <row r="203" spans="1:2" ht="22" customHeight="1" x14ac:dyDescent="0.2">
      <c r="A203" s="8">
        <v>434211</v>
      </c>
      <c r="B203" s="6" t="s">
        <v>58</v>
      </c>
    </row>
    <row r="204" spans="1:2" ht="22" customHeight="1" x14ac:dyDescent="0.2">
      <c r="A204" s="9">
        <v>434219</v>
      </c>
      <c r="B204" s="7" t="s">
        <v>191</v>
      </c>
    </row>
    <row r="205" spans="1:2" ht="22" customHeight="1" x14ac:dyDescent="0.2">
      <c r="A205" s="9">
        <v>434221</v>
      </c>
      <c r="B205" s="7" t="s">
        <v>149</v>
      </c>
    </row>
    <row r="206" spans="1:2" ht="22" customHeight="1" x14ac:dyDescent="0.2">
      <c r="A206" s="8">
        <v>434222</v>
      </c>
      <c r="B206" s="6" t="s">
        <v>395</v>
      </c>
    </row>
    <row r="207" spans="1:2" ht="22" customHeight="1" x14ac:dyDescent="0.2">
      <c r="A207" s="9">
        <v>434223</v>
      </c>
      <c r="B207" s="7" t="s">
        <v>228</v>
      </c>
    </row>
    <row r="208" spans="1:2" ht="22" customHeight="1" x14ac:dyDescent="0.2">
      <c r="A208" s="8">
        <v>434224</v>
      </c>
      <c r="B208" s="6" t="s">
        <v>134</v>
      </c>
    </row>
    <row r="209" spans="1:2" ht="22" customHeight="1" x14ac:dyDescent="0.2">
      <c r="A209" s="9">
        <v>434225</v>
      </c>
      <c r="B209" s="7" t="s">
        <v>160</v>
      </c>
    </row>
    <row r="210" spans="1:2" ht="22" customHeight="1" x14ac:dyDescent="0.2">
      <c r="A210" s="8">
        <v>434226</v>
      </c>
      <c r="B210" s="6" t="s">
        <v>311</v>
      </c>
    </row>
    <row r="211" spans="1:2" ht="22" customHeight="1" x14ac:dyDescent="0.2">
      <c r="A211" s="9">
        <v>434227</v>
      </c>
      <c r="B211" s="7" t="s">
        <v>394</v>
      </c>
    </row>
    <row r="212" spans="1:2" ht="22" customHeight="1" x14ac:dyDescent="0.2">
      <c r="A212" s="9">
        <v>434229</v>
      </c>
      <c r="B212" s="7" t="s">
        <v>164</v>
      </c>
    </row>
    <row r="213" spans="1:2" ht="22" customHeight="1" x14ac:dyDescent="0.2">
      <c r="A213" s="9">
        <v>434311</v>
      </c>
      <c r="B213" s="7" t="s">
        <v>61</v>
      </c>
    </row>
    <row r="214" spans="1:2" ht="22" customHeight="1" x14ac:dyDescent="0.2">
      <c r="A214" s="9">
        <v>434312</v>
      </c>
      <c r="B214" s="7" t="s">
        <v>128</v>
      </c>
    </row>
    <row r="215" spans="1:2" ht="22" customHeight="1" x14ac:dyDescent="0.2">
      <c r="A215" s="8">
        <v>434313</v>
      </c>
      <c r="B215" s="6" t="s">
        <v>393</v>
      </c>
    </row>
    <row r="216" spans="1:2" ht="22" customHeight="1" x14ac:dyDescent="0.2">
      <c r="A216" s="8">
        <v>434314</v>
      </c>
      <c r="B216" s="6" t="s">
        <v>119</v>
      </c>
    </row>
    <row r="217" spans="1:2" ht="22" customHeight="1" x14ac:dyDescent="0.2">
      <c r="A217" s="9">
        <v>434319</v>
      </c>
      <c r="B217" s="7" t="s">
        <v>139</v>
      </c>
    </row>
    <row r="218" spans="1:2" ht="22" customHeight="1" x14ac:dyDescent="0.2">
      <c r="A218" s="9">
        <v>435220</v>
      </c>
      <c r="B218" s="7" t="s">
        <v>310</v>
      </c>
    </row>
    <row r="219" spans="1:2" ht="22" customHeight="1" x14ac:dyDescent="0.2">
      <c r="A219" s="8">
        <v>435312</v>
      </c>
      <c r="B219" s="6" t="s">
        <v>227</v>
      </c>
    </row>
    <row r="220" spans="1:2" ht="22" customHeight="1" x14ac:dyDescent="0.2">
      <c r="A220" s="8">
        <v>435313</v>
      </c>
      <c r="B220" s="6" t="s">
        <v>184</v>
      </c>
    </row>
    <row r="221" spans="1:2" ht="22" customHeight="1" x14ac:dyDescent="0.2">
      <c r="A221" s="8">
        <v>435319</v>
      </c>
      <c r="B221" s="6" t="s">
        <v>163</v>
      </c>
    </row>
    <row r="222" spans="1:2" ht="22" customHeight="1" x14ac:dyDescent="0.2">
      <c r="A222" s="9">
        <v>435419</v>
      </c>
      <c r="B222" s="7" t="s">
        <v>249</v>
      </c>
    </row>
    <row r="223" spans="1:2" ht="22" customHeight="1" x14ac:dyDescent="0.2">
      <c r="A223" s="8">
        <v>436112</v>
      </c>
      <c r="B223" s="6" t="s">
        <v>309</v>
      </c>
    </row>
    <row r="224" spans="1:2" ht="22" customHeight="1" x14ac:dyDescent="0.2">
      <c r="A224" s="9">
        <v>437210</v>
      </c>
      <c r="B224" s="7" t="s">
        <v>392</v>
      </c>
    </row>
    <row r="225" spans="1:2" ht="22" customHeight="1" x14ac:dyDescent="0.2">
      <c r="A225" s="8">
        <v>461110</v>
      </c>
      <c r="B225" s="6" t="s">
        <v>255</v>
      </c>
    </row>
    <row r="226" spans="1:2" ht="22" customHeight="1" x14ac:dyDescent="0.2">
      <c r="A226" s="8">
        <v>461121</v>
      </c>
      <c r="B226" s="6" t="s">
        <v>267</v>
      </c>
    </row>
    <row r="227" spans="1:2" ht="22" customHeight="1" x14ac:dyDescent="0.2">
      <c r="A227" s="8">
        <v>461122</v>
      </c>
      <c r="B227" s="6" t="s">
        <v>259</v>
      </c>
    </row>
    <row r="228" spans="1:2" ht="22" customHeight="1" x14ac:dyDescent="0.2">
      <c r="A228" s="8">
        <v>461123</v>
      </c>
      <c r="B228" s="6" t="s">
        <v>177</v>
      </c>
    </row>
    <row r="229" spans="1:2" ht="22" customHeight="1" x14ac:dyDescent="0.2">
      <c r="A229" s="9">
        <v>461130</v>
      </c>
      <c r="B229" s="7" t="s">
        <v>262</v>
      </c>
    </row>
    <row r="230" spans="1:2" ht="22" customHeight="1" x14ac:dyDescent="0.2">
      <c r="A230" s="9">
        <v>461140</v>
      </c>
      <c r="B230" s="7" t="s">
        <v>43</v>
      </c>
    </row>
    <row r="231" spans="1:2" ht="22" customHeight="1" x14ac:dyDescent="0.2">
      <c r="A231" s="9">
        <v>461150</v>
      </c>
      <c r="B231" s="7" t="s">
        <v>31</v>
      </c>
    </row>
    <row r="232" spans="1:2" ht="22" customHeight="1" x14ac:dyDescent="0.2">
      <c r="A232" s="8">
        <v>461160</v>
      </c>
      <c r="B232" s="6" t="s">
        <v>263</v>
      </c>
    </row>
    <row r="233" spans="1:2" ht="22" customHeight="1" x14ac:dyDescent="0.2">
      <c r="A233" s="8">
        <v>461170</v>
      </c>
      <c r="B233" s="6" t="s">
        <v>45</v>
      </c>
    </row>
    <row r="234" spans="1:2" ht="22" customHeight="1" x14ac:dyDescent="0.2">
      <c r="A234" s="9">
        <v>461190</v>
      </c>
      <c r="B234" s="7" t="s">
        <v>278</v>
      </c>
    </row>
    <row r="235" spans="1:2" ht="22" customHeight="1" x14ac:dyDescent="0.2">
      <c r="A235" s="9">
        <v>461211</v>
      </c>
      <c r="B235" s="7" t="s">
        <v>122</v>
      </c>
    </row>
    <row r="236" spans="1:2" ht="22" customHeight="1" x14ac:dyDescent="0.2">
      <c r="A236" s="8">
        <v>461212</v>
      </c>
      <c r="B236" s="6" t="s">
        <v>103</v>
      </c>
    </row>
    <row r="237" spans="1:2" ht="22" customHeight="1" x14ac:dyDescent="0.2">
      <c r="A237" s="8">
        <v>461213</v>
      </c>
      <c r="B237" s="6" t="s">
        <v>53</v>
      </c>
    </row>
    <row r="238" spans="1:2" ht="22" customHeight="1" x14ac:dyDescent="0.2">
      <c r="A238" s="8">
        <v>462111</v>
      </c>
      <c r="B238" s="6" t="s">
        <v>146</v>
      </c>
    </row>
    <row r="239" spans="1:2" ht="22" customHeight="1" x14ac:dyDescent="0.2">
      <c r="A239" s="8">
        <v>462112</v>
      </c>
      <c r="B239" s="6" t="s">
        <v>54</v>
      </c>
    </row>
    <row r="240" spans="1:2" ht="22" customHeight="1" x14ac:dyDescent="0.2">
      <c r="A240" s="9">
        <v>462210</v>
      </c>
      <c r="B240" s="7" t="s">
        <v>218</v>
      </c>
    </row>
    <row r="241" spans="1:2" ht="22" customHeight="1" x14ac:dyDescent="0.2">
      <c r="A241" s="8">
        <v>463111</v>
      </c>
      <c r="B241" s="6" t="s">
        <v>158</v>
      </c>
    </row>
    <row r="242" spans="1:2" ht="22" customHeight="1" x14ac:dyDescent="0.2">
      <c r="A242" s="9">
        <v>463112</v>
      </c>
      <c r="B242" s="7" t="s">
        <v>157</v>
      </c>
    </row>
    <row r="243" spans="1:2" ht="22" customHeight="1" x14ac:dyDescent="0.2">
      <c r="A243" s="9">
        <v>463113</v>
      </c>
      <c r="B243" s="7" t="s">
        <v>62</v>
      </c>
    </row>
    <row r="244" spans="1:2" ht="22" customHeight="1" x14ac:dyDescent="0.2">
      <c r="A244" s="9">
        <v>463211</v>
      </c>
      <c r="B244" s="7" t="s">
        <v>258</v>
      </c>
    </row>
    <row r="245" spans="1:2" ht="22" customHeight="1" x14ac:dyDescent="0.2">
      <c r="A245" s="8">
        <v>463212</v>
      </c>
      <c r="B245" s="6" t="s">
        <v>102</v>
      </c>
    </row>
    <row r="246" spans="1:2" ht="22" customHeight="1" x14ac:dyDescent="0.2">
      <c r="A246" s="8">
        <v>463213</v>
      </c>
      <c r="B246" s="6" t="s">
        <v>77</v>
      </c>
    </row>
    <row r="247" spans="1:2" ht="22" customHeight="1" x14ac:dyDescent="0.2">
      <c r="A247" s="9">
        <v>463214</v>
      </c>
      <c r="B247" s="7" t="s">
        <v>169</v>
      </c>
    </row>
    <row r="248" spans="1:2" ht="22" customHeight="1" x14ac:dyDescent="0.2">
      <c r="A248" s="8">
        <v>463215</v>
      </c>
      <c r="B248" s="6" t="s">
        <v>66</v>
      </c>
    </row>
    <row r="249" spans="1:2" ht="22" customHeight="1" x14ac:dyDescent="0.2">
      <c r="A249" s="9">
        <v>463216</v>
      </c>
      <c r="B249" s="7" t="s">
        <v>126</v>
      </c>
    </row>
    <row r="250" spans="1:2" ht="22" customHeight="1" x14ac:dyDescent="0.2">
      <c r="A250" s="9">
        <v>463217</v>
      </c>
      <c r="B250" s="7" t="s">
        <v>162</v>
      </c>
    </row>
    <row r="251" spans="1:2" ht="22" customHeight="1" x14ac:dyDescent="0.2">
      <c r="A251" s="8">
        <v>463218</v>
      </c>
      <c r="B251" s="6" t="s">
        <v>205</v>
      </c>
    </row>
    <row r="252" spans="1:2" ht="22" customHeight="1" x14ac:dyDescent="0.2">
      <c r="A252" s="8">
        <v>463310</v>
      </c>
      <c r="B252" s="6" t="s">
        <v>33</v>
      </c>
    </row>
    <row r="253" spans="1:2" ht="22" customHeight="1" x14ac:dyDescent="0.2">
      <c r="A253" s="9">
        <v>464111</v>
      </c>
      <c r="B253" s="7" t="s">
        <v>268</v>
      </c>
    </row>
    <row r="254" spans="1:2" ht="22" customHeight="1" x14ac:dyDescent="0.2">
      <c r="A254" s="8">
        <v>464112</v>
      </c>
      <c r="B254" s="6" t="s">
        <v>64</v>
      </c>
    </row>
    <row r="255" spans="1:2" ht="22" customHeight="1" x14ac:dyDescent="0.2">
      <c r="A255" s="9">
        <v>464113</v>
      </c>
      <c r="B255" s="7" t="s">
        <v>56</v>
      </c>
    </row>
    <row r="256" spans="1:2" ht="22" customHeight="1" x14ac:dyDescent="0.2">
      <c r="A256" s="8">
        <v>464121</v>
      </c>
      <c r="B256" s="6" t="s">
        <v>94</v>
      </c>
    </row>
    <row r="257" spans="1:2" ht="22" customHeight="1" x14ac:dyDescent="0.2">
      <c r="A257" s="8">
        <v>464122</v>
      </c>
      <c r="B257" s="6" t="s">
        <v>391</v>
      </c>
    </row>
    <row r="258" spans="1:2" ht="22" customHeight="1" x14ac:dyDescent="0.2">
      <c r="A258" s="8">
        <v>465111</v>
      </c>
      <c r="B258" s="6" t="s">
        <v>37</v>
      </c>
    </row>
    <row r="259" spans="1:2" ht="22" customHeight="1" x14ac:dyDescent="0.2">
      <c r="A259" s="9">
        <v>465112</v>
      </c>
      <c r="B259" s="7" t="s">
        <v>143</v>
      </c>
    </row>
    <row r="260" spans="1:2" ht="22" customHeight="1" x14ac:dyDescent="0.2">
      <c r="A260" s="9">
        <v>465211</v>
      </c>
      <c r="B260" s="7" t="s">
        <v>49</v>
      </c>
    </row>
    <row r="261" spans="1:2" ht="22" customHeight="1" x14ac:dyDescent="0.2">
      <c r="A261" s="9">
        <v>465212</v>
      </c>
      <c r="B261" s="7" t="s">
        <v>98</v>
      </c>
    </row>
    <row r="262" spans="1:2" ht="22" customHeight="1" x14ac:dyDescent="0.2">
      <c r="A262" s="8">
        <v>465213</v>
      </c>
      <c r="B262" s="6" t="s">
        <v>226</v>
      </c>
    </row>
    <row r="263" spans="1:2" ht="22" customHeight="1" x14ac:dyDescent="0.2">
      <c r="A263" s="9">
        <v>465214</v>
      </c>
      <c r="B263" s="7" t="s">
        <v>390</v>
      </c>
    </row>
    <row r="264" spans="1:2" ht="22" customHeight="1" x14ac:dyDescent="0.2">
      <c r="A264" s="9">
        <v>465215</v>
      </c>
      <c r="B264" s="7" t="s">
        <v>104</v>
      </c>
    </row>
    <row r="265" spans="1:2" ht="22" customHeight="1" x14ac:dyDescent="0.2">
      <c r="A265" s="9">
        <v>465216</v>
      </c>
      <c r="B265" s="7" t="s">
        <v>204</v>
      </c>
    </row>
    <row r="266" spans="1:2" ht="22" customHeight="1" x14ac:dyDescent="0.2">
      <c r="A266" s="9">
        <v>465311</v>
      </c>
      <c r="B266" s="7" t="s">
        <v>256</v>
      </c>
    </row>
    <row r="267" spans="1:2" ht="22" customHeight="1" x14ac:dyDescent="0.2">
      <c r="A267" s="9">
        <v>465312</v>
      </c>
      <c r="B267" s="7" t="s">
        <v>248</v>
      </c>
    </row>
    <row r="268" spans="1:2" ht="22" customHeight="1" x14ac:dyDescent="0.2">
      <c r="A268" s="9">
        <v>465313</v>
      </c>
      <c r="B268" s="7" t="s">
        <v>132</v>
      </c>
    </row>
    <row r="269" spans="1:2" ht="22" customHeight="1" x14ac:dyDescent="0.2">
      <c r="A269" s="8">
        <v>465911</v>
      </c>
      <c r="B269" s="6" t="s">
        <v>109</v>
      </c>
    </row>
    <row r="270" spans="1:2" ht="22" customHeight="1" x14ac:dyDescent="0.2">
      <c r="A270" s="9">
        <v>465912</v>
      </c>
      <c r="B270" s="7" t="s">
        <v>25</v>
      </c>
    </row>
    <row r="271" spans="1:2" ht="22" customHeight="1" x14ac:dyDescent="0.2">
      <c r="A271" s="8">
        <v>465913</v>
      </c>
      <c r="B271" s="6" t="s">
        <v>196</v>
      </c>
    </row>
    <row r="272" spans="1:2" ht="22" customHeight="1" x14ac:dyDescent="0.2">
      <c r="A272" s="9">
        <v>465914</v>
      </c>
      <c r="B272" s="7" t="s">
        <v>92</v>
      </c>
    </row>
    <row r="273" spans="1:2" ht="22" customHeight="1" x14ac:dyDescent="0.2">
      <c r="A273" s="8">
        <v>465915</v>
      </c>
      <c r="B273" s="6" t="s">
        <v>116</v>
      </c>
    </row>
    <row r="274" spans="1:2" ht="22" customHeight="1" x14ac:dyDescent="0.2">
      <c r="A274" s="9">
        <v>465919</v>
      </c>
      <c r="B274" s="7" t="s">
        <v>115</v>
      </c>
    </row>
    <row r="275" spans="1:2" ht="22" customHeight="1" x14ac:dyDescent="0.2">
      <c r="A275" s="9">
        <v>466111</v>
      </c>
      <c r="B275" s="7" t="s">
        <v>59</v>
      </c>
    </row>
    <row r="276" spans="1:2" ht="22" customHeight="1" x14ac:dyDescent="0.2">
      <c r="A276" s="8">
        <v>466112</v>
      </c>
      <c r="B276" s="6" t="s">
        <v>154</v>
      </c>
    </row>
    <row r="277" spans="1:2" ht="22" customHeight="1" x14ac:dyDescent="0.2">
      <c r="A277" s="9">
        <v>466114</v>
      </c>
      <c r="B277" s="7" t="s">
        <v>97</v>
      </c>
    </row>
    <row r="278" spans="1:2" ht="22" customHeight="1" x14ac:dyDescent="0.2">
      <c r="A278" s="8">
        <v>466211</v>
      </c>
      <c r="B278" s="6" t="s">
        <v>156</v>
      </c>
    </row>
    <row r="279" spans="1:2" ht="22" customHeight="1" x14ac:dyDescent="0.2">
      <c r="A279" s="9">
        <v>466212</v>
      </c>
      <c r="B279" s="7" t="s">
        <v>51</v>
      </c>
    </row>
    <row r="280" spans="1:2" ht="22" customHeight="1" x14ac:dyDescent="0.2">
      <c r="A280" s="9">
        <v>466311</v>
      </c>
      <c r="B280" s="7" t="s">
        <v>183</v>
      </c>
    </row>
    <row r="281" spans="1:2" ht="22" customHeight="1" x14ac:dyDescent="0.2">
      <c r="A281" s="8">
        <v>466312</v>
      </c>
      <c r="B281" s="6" t="s">
        <v>40</v>
      </c>
    </row>
    <row r="282" spans="1:2" ht="22" customHeight="1" x14ac:dyDescent="0.2">
      <c r="A282" s="9">
        <v>466314</v>
      </c>
      <c r="B282" s="7" t="s">
        <v>308</v>
      </c>
    </row>
    <row r="283" spans="1:2" ht="22" customHeight="1" x14ac:dyDescent="0.2">
      <c r="A283" s="8">
        <v>466319</v>
      </c>
      <c r="B283" s="6" t="s">
        <v>152</v>
      </c>
    </row>
    <row r="284" spans="1:2" ht="22" customHeight="1" x14ac:dyDescent="0.2">
      <c r="A284" s="8">
        <v>466410</v>
      </c>
      <c r="B284" s="6" t="s">
        <v>26</v>
      </c>
    </row>
    <row r="285" spans="1:2" ht="22" customHeight="1" x14ac:dyDescent="0.2">
      <c r="A285" s="8">
        <v>467111</v>
      </c>
      <c r="B285" s="6" t="s">
        <v>261</v>
      </c>
    </row>
    <row r="286" spans="1:2" ht="22" customHeight="1" x14ac:dyDescent="0.2">
      <c r="A286" s="9">
        <v>467112</v>
      </c>
      <c r="B286" s="7" t="s">
        <v>135</v>
      </c>
    </row>
    <row r="287" spans="1:2" ht="22" customHeight="1" x14ac:dyDescent="0.2">
      <c r="A287" s="9">
        <v>467113</v>
      </c>
      <c r="B287" s="7" t="s">
        <v>72</v>
      </c>
    </row>
    <row r="288" spans="1:2" ht="22" customHeight="1" x14ac:dyDescent="0.2">
      <c r="A288" s="9">
        <v>467114</v>
      </c>
      <c r="B288" s="7" t="s">
        <v>38</v>
      </c>
    </row>
    <row r="289" spans="1:2" ht="22" customHeight="1" x14ac:dyDescent="0.2">
      <c r="A289" s="8">
        <v>467115</v>
      </c>
      <c r="B289" s="6" t="s">
        <v>271</v>
      </c>
    </row>
    <row r="290" spans="1:2" ht="22" customHeight="1" x14ac:dyDescent="0.2">
      <c r="A290" s="8">
        <v>467116</v>
      </c>
      <c r="B290" s="6" t="s">
        <v>389</v>
      </c>
    </row>
    <row r="291" spans="1:2" ht="22" customHeight="1" x14ac:dyDescent="0.2">
      <c r="A291" s="9">
        <v>468111</v>
      </c>
      <c r="B291" s="7" t="s">
        <v>388</v>
      </c>
    </row>
    <row r="292" spans="1:2" ht="22" customHeight="1" x14ac:dyDescent="0.2">
      <c r="A292" s="9">
        <v>468112</v>
      </c>
      <c r="B292" s="7" t="s">
        <v>79</v>
      </c>
    </row>
    <row r="293" spans="1:2" ht="22" customHeight="1" x14ac:dyDescent="0.2">
      <c r="A293" s="9">
        <v>468211</v>
      </c>
      <c r="B293" s="7" t="s">
        <v>29</v>
      </c>
    </row>
    <row r="294" spans="1:2" ht="22" customHeight="1" x14ac:dyDescent="0.2">
      <c r="A294" s="8">
        <v>468212</v>
      </c>
      <c r="B294" s="6" t="s">
        <v>238</v>
      </c>
    </row>
    <row r="295" spans="1:2" ht="22" customHeight="1" x14ac:dyDescent="0.2">
      <c r="A295" s="8">
        <v>468213</v>
      </c>
      <c r="B295" s="6" t="s">
        <v>137</v>
      </c>
    </row>
    <row r="296" spans="1:2" ht="22" customHeight="1" x14ac:dyDescent="0.2">
      <c r="A296" s="9">
        <v>468311</v>
      </c>
      <c r="B296" s="7" t="s">
        <v>110</v>
      </c>
    </row>
    <row r="297" spans="1:2" ht="22" customHeight="1" x14ac:dyDescent="0.2">
      <c r="A297" s="9">
        <v>468411</v>
      </c>
      <c r="B297" s="7" t="s">
        <v>140</v>
      </c>
    </row>
    <row r="298" spans="1:2" ht="22" customHeight="1" x14ac:dyDescent="0.2">
      <c r="A298" s="8">
        <v>468412</v>
      </c>
      <c r="B298" s="6" t="s">
        <v>117</v>
      </c>
    </row>
    <row r="299" spans="1:2" ht="22" customHeight="1" x14ac:dyDescent="0.2">
      <c r="A299" s="8">
        <v>468413</v>
      </c>
      <c r="B299" s="6" t="s">
        <v>194</v>
      </c>
    </row>
    <row r="300" spans="1:2" ht="22" customHeight="1" x14ac:dyDescent="0.2">
      <c r="A300" s="9">
        <v>468419</v>
      </c>
      <c r="B300" s="7" t="s">
        <v>203</v>
      </c>
    </row>
    <row r="301" spans="1:2" ht="22" customHeight="1" x14ac:dyDescent="0.2">
      <c r="A301" s="8">
        <v>468420</v>
      </c>
      <c r="B301" s="6" t="s">
        <v>91</v>
      </c>
    </row>
    <row r="302" spans="1:2" ht="22" customHeight="1" x14ac:dyDescent="0.2">
      <c r="A302" s="8">
        <v>484119</v>
      </c>
      <c r="B302" s="6" t="s">
        <v>307</v>
      </c>
    </row>
    <row r="303" spans="1:2" ht="22" customHeight="1" x14ac:dyDescent="0.2">
      <c r="A303" s="9">
        <v>484129</v>
      </c>
      <c r="B303" s="7" t="s">
        <v>198</v>
      </c>
    </row>
    <row r="304" spans="1:2" ht="22" customHeight="1" x14ac:dyDescent="0.2">
      <c r="A304" s="8">
        <v>484210</v>
      </c>
      <c r="B304" s="6" t="s">
        <v>387</v>
      </c>
    </row>
    <row r="305" spans="1:2" ht="22" customHeight="1" x14ac:dyDescent="0.2">
      <c r="A305" s="9">
        <v>484221</v>
      </c>
      <c r="B305" s="7" t="s">
        <v>386</v>
      </c>
    </row>
    <row r="306" spans="1:2" ht="22" customHeight="1" x14ac:dyDescent="0.2">
      <c r="A306" s="9">
        <v>484231</v>
      </c>
      <c r="B306" s="7" t="s">
        <v>306</v>
      </c>
    </row>
    <row r="307" spans="1:2" ht="22" customHeight="1" x14ac:dyDescent="0.2">
      <c r="A307" s="8">
        <v>484239</v>
      </c>
      <c r="B307" s="6" t="s">
        <v>305</v>
      </c>
    </row>
    <row r="308" spans="1:2" ht="22" customHeight="1" x14ac:dyDescent="0.2">
      <c r="A308" s="9">
        <v>485111</v>
      </c>
      <c r="B308" s="7" t="s">
        <v>167</v>
      </c>
    </row>
    <row r="309" spans="1:2" ht="22" customHeight="1" x14ac:dyDescent="0.2">
      <c r="A309" s="8">
        <v>485210</v>
      </c>
      <c r="B309" s="6" t="s">
        <v>187</v>
      </c>
    </row>
    <row r="310" spans="1:2" ht="22" customHeight="1" x14ac:dyDescent="0.2">
      <c r="A310" s="9">
        <v>485510</v>
      </c>
      <c r="B310" s="7" t="s">
        <v>304</v>
      </c>
    </row>
    <row r="311" spans="1:2" ht="22" customHeight="1" x14ac:dyDescent="0.2">
      <c r="A311" s="8">
        <v>488410</v>
      </c>
      <c r="B311" s="6" t="s">
        <v>385</v>
      </c>
    </row>
    <row r="312" spans="1:2" ht="22" customHeight="1" x14ac:dyDescent="0.2">
      <c r="A312" s="9">
        <v>488493</v>
      </c>
      <c r="B312" s="7" t="s">
        <v>384</v>
      </c>
    </row>
    <row r="313" spans="1:2" ht="22" customHeight="1" x14ac:dyDescent="0.2">
      <c r="A313" s="8">
        <v>488519</v>
      </c>
      <c r="B313" s="6" t="s">
        <v>383</v>
      </c>
    </row>
    <row r="314" spans="1:2" ht="22" customHeight="1" x14ac:dyDescent="0.2">
      <c r="A314" s="8">
        <v>492110</v>
      </c>
      <c r="B314" s="6" t="s">
        <v>303</v>
      </c>
    </row>
    <row r="315" spans="1:2" ht="22" customHeight="1" x14ac:dyDescent="0.2">
      <c r="A315" s="9">
        <v>511112</v>
      </c>
      <c r="B315" s="7" t="s">
        <v>382</v>
      </c>
    </row>
    <row r="316" spans="1:2" ht="22" customHeight="1" x14ac:dyDescent="0.2">
      <c r="A316" s="9">
        <v>512130</v>
      </c>
      <c r="B316" s="7" t="s">
        <v>302</v>
      </c>
    </row>
    <row r="317" spans="1:2" ht="22" customHeight="1" x14ac:dyDescent="0.2">
      <c r="A317" s="8">
        <v>517311</v>
      </c>
      <c r="B317" s="6" t="s">
        <v>242</v>
      </c>
    </row>
    <row r="318" spans="1:2" ht="22" customHeight="1" x14ac:dyDescent="0.2">
      <c r="A318" s="8">
        <v>517312</v>
      </c>
      <c r="B318" s="6" t="s">
        <v>301</v>
      </c>
    </row>
    <row r="319" spans="1:2" ht="22" customHeight="1" x14ac:dyDescent="0.2">
      <c r="A319" s="8">
        <v>517910</v>
      </c>
      <c r="B319" s="6" t="s">
        <v>190</v>
      </c>
    </row>
    <row r="320" spans="1:2" ht="22" customHeight="1" x14ac:dyDescent="0.2">
      <c r="A320" s="8">
        <v>519122</v>
      </c>
      <c r="B320" s="6" t="s">
        <v>214</v>
      </c>
    </row>
    <row r="321" spans="1:2" ht="22" customHeight="1" x14ac:dyDescent="0.2">
      <c r="A321" s="9">
        <v>522110</v>
      </c>
      <c r="B321" s="7" t="s">
        <v>82</v>
      </c>
    </row>
    <row r="322" spans="1:2" ht="22" customHeight="1" x14ac:dyDescent="0.2">
      <c r="A322" s="8">
        <v>522210</v>
      </c>
      <c r="B322" s="6" t="s">
        <v>381</v>
      </c>
    </row>
    <row r="323" spans="1:2" ht="22" customHeight="1" x14ac:dyDescent="0.2">
      <c r="A323" s="9">
        <v>522320</v>
      </c>
      <c r="B323" s="7" t="s">
        <v>217</v>
      </c>
    </row>
    <row r="324" spans="1:2" ht="22" customHeight="1" x14ac:dyDescent="0.2">
      <c r="A324" s="8">
        <v>522451</v>
      </c>
      <c r="B324" s="6" t="s">
        <v>216</v>
      </c>
    </row>
    <row r="325" spans="1:2" ht="22" customHeight="1" x14ac:dyDescent="0.2">
      <c r="A325" s="8">
        <v>522452</v>
      </c>
      <c r="B325" s="6" t="s">
        <v>125</v>
      </c>
    </row>
    <row r="326" spans="1:2" ht="22" customHeight="1" x14ac:dyDescent="0.2">
      <c r="A326" s="9">
        <v>522460</v>
      </c>
      <c r="B326" s="7" t="s">
        <v>215</v>
      </c>
    </row>
    <row r="327" spans="1:2" ht="22" customHeight="1" x14ac:dyDescent="0.2">
      <c r="A327" s="9">
        <v>522490</v>
      </c>
      <c r="B327" s="7" t="s">
        <v>300</v>
      </c>
    </row>
    <row r="328" spans="1:2" ht="22" customHeight="1" x14ac:dyDescent="0.2">
      <c r="A328" s="9">
        <v>524210</v>
      </c>
      <c r="B328" s="7" t="s">
        <v>380</v>
      </c>
    </row>
    <row r="329" spans="1:2" ht="22" customHeight="1" x14ac:dyDescent="0.2">
      <c r="A329" s="8">
        <v>531113</v>
      </c>
      <c r="B329" s="6" t="s">
        <v>27</v>
      </c>
    </row>
    <row r="330" spans="1:2" ht="22" customHeight="1" x14ac:dyDescent="0.2">
      <c r="A330" s="9">
        <v>531114</v>
      </c>
      <c r="B330" s="7" t="s">
        <v>237</v>
      </c>
    </row>
    <row r="331" spans="1:2" ht="22" customHeight="1" x14ac:dyDescent="0.2">
      <c r="A331" s="8">
        <v>531210</v>
      </c>
      <c r="B331" s="6" t="s">
        <v>379</v>
      </c>
    </row>
    <row r="332" spans="1:2" ht="22" customHeight="1" x14ac:dyDescent="0.2">
      <c r="A332" s="8">
        <v>531311</v>
      </c>
      <c r="B332" s="6" t="s">
        <v>212</v>
      </c>
    </row>
    <row r="333" spans="1:2" ht="22" customHeight="1" x14ac:dyDescent="0.2">
      <c r="A333" s="8">
        <v>531319</v>
      </c>
      <c r="B333" s="6" t="s">
        <v>299</v>
      </c>
    </row>
    <row r="334" spans="1:2" ht="22" customHeight="1" x14ac:dyDescent="0.2">
      <c r="A334" s="9">
        <v>532121</v>
      </c>
      <c r="B334" s="7" t="s">
        <v>378</v>
      </c>
    </row>
    <row r="335" spans="1:2" ht="22" customHeight="1" x14ac:dyDescent="0.2">
      <c r="A335" s="8">
        <v>532122</v>
      </c>
      <c r="B335" s="6" t="s">
        <v>377</v>
      </c>
    </row>
    <row r="336" spans="1:2" ht="22" customHeight="1" x14ac:dyDescent="0.2">
      <c r="A336" s="9">
        <v>532281</v>
      </c>
      <c r="B336" s="7" t="s">
        <v>159</v>
      </c>
    </row>
    <row r="337" spans="1:2" ht="22" customHeight="1" x14ac:dyDescent="0.2">
      <c r="A337" s="9">
        <v>532282</v>
      </c>
      <c r="B337" s="7" t="s">
        <v>86</v>
      </c>
    </row>
    <row r="338" spans="1:2" ht="22" customHeight="1" x14ac:dyDescent="0.2">
      <c r="A338" s="9">
        <v>532310</v>
      </c>
      <c r="B338" s="7" t="s">
        <v>298</v>
      </c>
    </row>
    <row r="339" spans="1:2" ht="22" customHeight="1" x14ac:dyDescent="0.2">
      <c r="A339" s="9">
        <v>532411</v>
      </c>
      <c r="B339" s="7" t="s">
        <v>174</v>
      </c>
    </row>
    <row r="340" spans="1:2" ht="22" customHeight="1" x14ac:dyDescent="0.2">
      <c r="A340" s="8">
        <v>532493</v>
      </c>
      <c r="B340" s="6" t="s">
        <v>182</v>
      </c>
    </row>
    <row r="341" spans="1:2" ht="22" customHeight="1" x14ac:dyDescent="0.2">
      <c r="A341" s="8">
        <v>541110</v>
      </c>
      <c r="B341" s="6" t="s">
        <v>70</v>
      </c>
    </row>
    <row r="342" spans="1:2" ht="22" customHeight="1" x14ac:dyDescent="0.2">
      <c r="A342" s="9">
        <v>541120</v>
      </c>
      <c r="B342" s="7" t="s">
        <v>376</v>
      </c>
    </row>
    <row r="343" spans="1:2" ht="22" customHeight="1" x14ac:dyDescent="0.2">
      <c r="A343" s="8">
        <v>541190</v>
      </c>
      <c r="B343" s="6" t="s">
        <v>247</v>
      </c>
    </row>
    <row r="344" spans="1:2" ht="22" customHeight="1" x14ac:dyDescent="0.2">
      <c r="A344" s="9">
        <v>541211</v>
      </c>
      <c r="B344" s="7" t="s">
        <v>124</v>
      </c>
    </row>
    <row r="345" spans="1:2" ht="22" customHeight="1" x14ac:dyDescent="0.2">
      <c r="A345" s="8">
        <v>541219</v>
      </c>
      <c r="B345" s="6" t="s">
        <v>297</v>
      </c>
    </row>
    <row r="346" spans="1:2" ht="22" customHeight="1" x14ac:dyDescent="0.2">
      <c r="A346" s="9">
        <v>541310</v>
      </c>
      <c r="B346" s="7" t="s">
        <v>296</v>
      </c>
    </row>
    <row r="347" spans="1:2" ht="22" customHeight="1" x14ac:dyDescent="0.2">
      <c r="A347" s="8">
        <v>541330</v>
      </c>
      <c r="B347" s="6" t="s">
        <v>375</v>
      </c>
    </row>
    <row r="348" spans="1:2" ht="22" customHeight="1" x14ac:dyDescent="0.2">
      <c r="A348" s="9">
        <v>541370</v>
      </c>
      <c r="B348" s="7" t="s">
        <v>374</v>
      </c>
    </row>
    <row r="349" spans="1:2" ht="22" customHeight="1" x14ac:dyDescent="0.2">
      <c r="A349" s="8">
        <v>541410</v>
      </c>
      <c r="B349" s="6" t="s">
        <v>373</v>
      </c>
    </row>
    <row r="350" spans="1:2" ht="22" customHeight="1" x14ac:dyDescent="0.2">
      <c r="A350" s="9">
        <v>541430</v>
      </c>
      <c r="B350" s="7" t="s">
        <v>189</v>
      </c>
    </row>
    <row r="351" spans="1:2" ht="22" customHeight="1" x14ac:dyDescent="0.2">
      <c r="A351" s="9">
        <v>541490</v>
      </c>
      <c r="B351" s="7" t="s">
        <v>372</v>
      </c>
    </row>
    <row r="352" spans="1:2" ht="22" customHeight="1" x14ac:dyDescent="0.2">
      <c r="A352" s="8">
        <v>541610</v>
      </c>
      <c r="B352" s="6" t="s">
        <v>295</v>
      </c>
    </row>
    <row r="353" spans="1:2" ht="22" customHeight="1" x14ac:dyDescent="0.2">
      <c r="A353" s="9">
        <v>541810</v>
      </c>
      <c r="B353" s="7" t="s">
        <v>294</v>
      </c>
    </row>
    <row r="354" spans="1:2" ht="22" customHeight="1" x14ac:dyDescent="0.2">
      <c r="A354" s="8">
        <v>541850</v>
      </c>
      <c r="B354" s="6" t="s">
        <v>371</v>
      </c>
    </row>
    <row r="355" spans="1:2" ht="22" customHeight="1" x14ac:dyDescent="0.2">
      <c r="A355" s="9">
        <v>541870</v>
      </c>
      <c r="B355" s="7" t="s">
        <v>370</v>
      </c>
    </row>
    <row r="356" spans="1:2" ht="22" customHeight="1" x14ac:dyDescent="0.2">
      <c r="A356" s="9">
        <v>541890</v>
      </c>
      <c r="B356" s="7" t="s">
        <v>202</v>
      </c>
    </row>
    <row r="357" spans="1:2" ht="22" customHeight="1" x14ac:dyDescent="0.2">
      <c r="A357" s="8">
        <v>541920</v>
      </c>
      <c r="B357" s="6" t="s">
        <v>68</v>
      </c>
    </row>
    <row r="358" spans="1:2" ht="22" customHeight="1" x14ac:dyDescent="0.2">
      <c r="A358" s="9">
        <v>541941</v>
      </c>
      <c r="B358" s="7" t="s">
        <v>80</v>
      </c>
    </row>
    <row r="359" spans="1:2" ht="22" customHeight="1" x14ac:dyDescent="0.2">
      <c r="A359" s="8">
        <v>541943</v>
      </c>
      <c r="B359" s="6" t="s">
        <v>369</v>
      </c>
    </row>
    <row r="360" spans="1:2" ht="22" customHeight="1" x14ac:dyDescent="0.2">
      <c r="A360" s="9">
        <v>561110</v>
      </c>
      <c r="B360" s="7" t="s">
        <v>246</v>
      </c>
    </row>
    <row r="361" spans="1:2" ht="22" customHeight="1" x14ac:dyDescent="0.2">
      <c r="A361" s="9">
        <v>561330</v>
      </c>
      <c r="B361" s="7" t="s">
        <v>368</v>
      </c>
    </row>
    <row r="362" spans="1:2" ht="22" customHeight="1" x14ac:dyDescent="0.2">
      <c r="A362" s="8">
        <v>561431</v>
      </c>
      <c r="B362" s="6" t="s">
        <v>188</v>
      </c>
    </row>
    <row r="363" spans="1:2" ht="22" customHeight="1" x14ac:dyDescent="0.2">
      <c r="A363" s="9">
        <v>561432</v>
      </c>
      <c r="B363" s="7" t="s">
        <v>270</v>
      </c>
    </row>
    <row r="364" spans="1:2" ht="22" customHeight="1" x14ac:dyDescent="0.2">
      <c r="A364" s="8">
        <v>561490</v>
      </c>
      <c r="B364" s="6" t="s">
        <v>367</v>
      </c>
    </row>
    <row r="365" spans="1:2" ht="22" customHeight="1" x14ac:dyDescent="0.2">
      <c r="A365" s="8">
        <v>561510</v>
      </c>
      <c r="B365" s="6" t="s">
        <v>225</v>
      </c>
    </row>
    <row r="366" spans="1:2" ht="22" customHeight="1" x14ac:dyDescent="0.2">
      <c r="A366" s="9">
        <v>561710</v>
      </c>
      <c r="B366" s="7" t="s">
        <v>366</v>
      </c>
    </row>
    <row r="367" spans="1:2" ht="22" customHeight="1" x14ac:dyDescent="0.2">
      <c r="A367" s="8">
        <v>561910</v>
      </c>
      <c r="B367" s="6" t="s">
        <v>365</v>
      </c>
    </row>
    <row r="368" spans="1:2" ht="22" customHeight="1" x14ac:dyDescent="0.2">
      <c r="A368" s="9">
        <v>561990</v>
      </c>
      <c r="B368" s="7" t="s">
        <v>364</v>
      </c>
    </row>
    <row r="369" spans="1:2" ht="22" customHeight="1" x14ac:dyDescent="0.2">
      <c r="A369" s="8">
        <v>611111</v>
      </c>
      <c r="B369" s="6" t="s">
        <v>39</v>
      </c>
    </row>
    <row r="370" spans="1:2" ht="22" customHeight="1" x14ac:dyDescent="0.2">
      <c r="A370" s="8">
        <v>611112</v>
      </c>
      <c r="B370" s="6" t="s">
        <v>60</v>
      </c>
    </row>
    <row r="371" spans="1:2" ht="22" customHeight="1" x14ac:dyDescent="0.2">
      <c r="A371" s="9">
        <v>611121</v>
      </c>
      <c r="B371" s="7" t="s">
        <v>141</v>
      </c>
    </row>
    <row r="372" spans="1:2" ht="22" customHeight="1" x14ac:dyDescent="0.2">
      <c r="A372" s="9">
        <v>611122</v>
      </c>
      <c r="B372" s="7" t="s">
        <v>50</v>
      </c>
    </row>
    <row r="373" spans="1:2" ht="22" customHeight="1" x14ac:dyDescent="0.2">
      <c r="A373" s="9">
        <v>611131</v>
      </c>
      <c r="B373" s="7" t="s">
        <v>179</v>
      </c>
    </row>
    <row r="374" spans="1:2" ht="22" customHeight="1" x14ac:dyDescent="0.2">
      <c r="A374" s="8">
        <v>611132</v>
      </c>
      <c r="B374" s="6" t="s">
        <v>100</v>
      </c>
    </row>
    <row r="375" spans="1:2" ht="22" customHeight="1" x14ac:dyDescent="0.2">
      <c r="A375" s="8">
        <v>611141</v>
      </c>
      <c r="B375" s="6" t="s">
        <v>363</v>
      </c>
    </row>
    <row r="376" spans="1:2" ht="22" customHeight="1" x14ac:dyDescent="0.2">
      <c r="A376" s="9">
        <v>611142</v>
      </c>
      <c r="B376" s="7" t="s">
        <v>166</v>
      </c>
    </row>
    <row r="377" spans="1:2" ht="22" customHeight="1" x14ac:dyDescent="0.2">
      <c r="A377" s="9">
        <v>611151</v>
      </c>
      <c r="B377" s="7" t="s">
        <v>362</v>
      </c>
    </row>
    <row r="378" spans="1:2" ht="22" customHeight="1" x14ac:dyDescent="0.2">
      <c r="A378" s="8">
        <v>611161</v>
      </c>
      <c r="B378" s="6" t="s">
        <v>171</v>
      </c>
    </row>
    <row r="379" spans="1:2" ht="22" customHeight="1" x14ac:dyDescent="0.2">
      <c r="A379" s="8">
        <v>611162</v>
      </c>
      <c r="B379" s="6" t="s">
        <v>130</v>
      </c>
    </row>
    <row r="380" spans="1:2" ht="22" customHeight="1" x14ac:dyDescent="0.2">
      <c r="A380" s="9">
        <v>611171</v>
      </c>
      <c r="B380" s="7" t="s">
        <v>113</v>
      </c>
    </row>
    <row r="381" spans="1:2" ht="22" customHeight="1" x14ac:dyDescent="0.2">
      <c r="A381" s="9">
        <v>611172</v>
      </c>
      <c r="B381" s="7" t="s">
        <v>207</v>
      </c>
    </row>
    <row r="382" spans="1:2" ht="22" customHeight="1" x14ac:dyDescent="0.2">
      <c r="A382" s="8">
        <v>611181</v>
      </c>
      <c r="B382" s="6" t="s">
        <v>361</v>
      </c>
    </row>
    <row r="383" spans="1:2" ht="22" customHeight="1" x14ac:dyDescent="0.2">
      <c r="A383" s="8">
        <v>611182</v>
      </c>
      <c r="B383" s="6" t="s">
        <v>144</v>
      </c>
    </row>
    <row r="384" spans="1:2" ht="22" customHeight="1" x14ac:dyDescent="0.2">
      <c r="A384" s="9">
        <v>611211</v>
      </c>
      <c r="B384" s="7" t="s">
        <v>360</v>
      </c>
    </row>
    <row r="385" spans="1:2" ht="22" customHeight="1" x14ac:dyDescent="0.2">
      <c r="A385" s="9">
        <v>611311</v>
      </c>
      <c r="B385" s="7" t="s">
        <v>224</v>
      </c>
    </row>
    <row r="386" spans="1:2" ht="22" customHeight="1" x14ac:dyDescent="0.2">
      <c r="A386" s="8">
        <v>611312</v>
      </c>
      <c r="B386" s="6" t="s">
        <v>236</v>
      </c>
    </row>
    <row r="387" spans="1:2" ht="22" customHeight="1" x14ac:dyDescent="0.2">
      <c r="A387" s="8">
        <v>611421</v>
      </c>
      <c r="B387" s="6" t="s">
        <v>359</v>
      </c>
    </row>
    <row r="388" spans="1:2" ht="22" customHeight="1" x14ac:dyDescent="0.2">
      <c r="A388" s="8">
        <v>611511</v>
      </c>
      <c r="B388" s="6" t="s">
        <v>168</v>
      </c>
    </row>
    <row r="389" spans="1:2" ht="22" customHeight="1" x14ac:dyDescent="0.2">
      <c r="A389" s="9">
        <v>611512</v>
      </c>
      <c r="B389" s="7" t="s">
        <v>245</v>
      </c>
    </row>
    <row r="390" spans="1:2" ht="22" customHeight="1" x14ac:dyDescent="0.2">
      <c r="A390" s="8">
        <v>611611</v>
      </c>
      <c r="B390" s="6" t="s">
        <v>131</v>
      </c>
    </row>
    <row r="391" spans="1:2" ht="22" customHeight="1" x14ac:dyDescent="0.2">
      <c r="A391" s="8">
        <v>611621</v>
      </c>
      <c r="B391" s="6" t="s">
        <v>90</v>
      </c>
    </row>
    <row r="392" spans="1:2" ht="22" customHeight="1" x14ac:dyDescent="0.2">
      <c r="A392" s="8">
        <v>611631</v>
      </c>
      <c r="B392" s="6" t="s">
        <v>244</v>
      </c>
    </row>
    <row r="393" spans="1:2" ht="22" customHeight="1" x14ac:dyDescent="0.2">
      <c r="A393" s="9">
        <v>611691</v>
      </c>
      <c r="B393" s="7" t="s">
        <v>151</v>
      </c>
    </row>
    <row r="394" spans="1:2" ht="22" customHeight="1" x14ac:dyDescent="0.2">
      <c r="A394" s="9">
        <v>611698</v>
      </c>
      <c r="B394" s="7" t="s">
        <v>223</v>
      </c>
    </row>
    <row r="395" spans="1:2" ht="22" customHeight="1" x14ac:dyDescent="0.2">
      <c r="A395" s="9">
        <v>611699</v>
      </c>
      <c r="B395" s="7" t="s">
        <v>358</v>
      </c>
    </row>
    <row r="396" spans="1:2" ht="22" customHeight="1" x14ac:dyDescent="0.2">
      <c r="A396" s="8">
        <v>621111</v>
      </c>
      <c r="B396" s="6" t="s">
        <v>42</v>
      </c>
    </row>
    <row r="397" spans="1:2" ht="22" customHeight="1" x14ac:dyDescent="0.2">
      <c r="A397" s="9">
        <v>621112</v>
      </c>
      <c r="B397" s="7" t="s">
        <v>176</v>
      </c>
    </row>
    <row r="398" spans="1:2" ht="22" customHeight="1" x14ac:dyDescent="0.2">
      <c r="A398" s="9">
        <v>621113</v>
      </c>
      <c r="B398" s="7" t="s">
        <v>142</v>
      </c>
    </row>
    <row r="399" spans="1:2" ht="22" customHeight="1" x14ac:dyDescent="0.2">
      <c r="A399" s="8">
        <v>621115</v>
      </c>
      <c r="B399" s="6" t="s">
        <v>175</v>
      </c>
    </row>
    <row r="400" spans="1:2" ht="22" customHeight="1" x14ac:dyDescent="0.2">
      <c r="A400" s="9">
        <v>621116</v>
      </c>
      <c r="B400" s="7" t="s">
        <v>193</v>
      </c>
    </row>
    <row r="401" spans="1:2" ht="22" customHeight="1" x14ac:dyDescent="0.2">
      <c r="A401" s="9">
        <v>621211</v>
      </c>
      <c r="B401" s="7" t="s">
        <v>276</v>
      </c>
    </row>
    <row r="402" spans="1:2" ht="22" customHeight="1" x14ac:dyDescent="0.2">
      <c r="A402" s="9">
        <v>621311</v>
      </c>
      <c r="B402" s="7" t="s">
        <v>112</v>
      </c>
    </row>
    <row r="403" spans="1:2" ht="22" customHeight="1" x14ac:dyDescent="0.2">
      <c r="A403" s="8">
        <v>621320</v>
      </c>
      <c r="B403" s="6" t="s">
        <v>121</v>
      </c>
    </row>
    <row r="404" spans="1:2" ht="22" customHeight="1" x14ac:dyDescent="0.2">
      <c r="A404" s="8">
        <v>621331</v>
      </c>
      <c r="B404" s="6" t="s">
        <v>120</v>
      </c>
    </row>
    <row r="405" spans="1:2" ht="22" customHeight="1" x14ac:dyDescent="0.2">
      <c r="A405" s="9">
        <v>621341</v>
      </c>
      <c r="B405" s="7" t="s">
        <v>181</v>
      </c>
    </row>
    <row r="406" spans="1:2" ht="22" customHeight="1" x14ac:dyDescent="0.2">
      <c r="A406" s="8">
        <v>621342</v>
      </c>
      <c r="B406" s="6" t="s">
        <v>293</v>
      </c>
    </row>
    <row r="407" spans="1:2" ht="22" customHeight="1" x14ac:dyDescent="0.2">
      <c r="A407" s="9">
        <v>621391</v>
      </c>
      <c r="B407" s="7" t="s">
        <v>292</v>
      </c>
    </row>
    <row r="408" spans="1:2" ht="22" customHeight="1" x14ac:dyDescent="0.2">
      <c r="A408" s="8">
        <v>621398</v>
      </c>
      <c r="B408" s="6" t="s">
        <v>87</v>
      </c>
    </row>
    <row r="409" spans="1:2" ht="22" customHeight="1" x14ac:dyDescent="0.2">
      <c r="A409" s="8">
        <v>621411</v>
      </c>
      <c r="B409" s="6" t="s">
        <v>357</v>
      </c>
    </row>
    <row r="410" spans="1:2" ht="22" customHeight="1" x14ac:dyDescent="0.2">
      <c r="A410" s="8">
        <v>621511</v>
      </c>
      <c r="B410" s="6" t="s">
        <v>88</v>
      </c>
    </row>
    <row r="411" spans="1:2" ht="22" customHeight="1" x14ac:dyDescent="0.2">
      <c r="A411" s="9">
        <v>621610</v>
      </c>
      <c r="B411" s="7" t="s">
        <v>356</v>
      </c>
    </row>
    <row r="412" spans="1:2" ht="22" customHeight="1" x14ac:dyDescent="0.2">
      <c r="A412" s="8">
        <v>621910</v>
      </c>
      <c r="B412" s="6" t="s">
        <v>355</v>
      </c>
    </row>
    <row r="413" spans="1:2" ht="22" customHeight="1" x14ac:dyDescent="0.2">
      <c r="A413" s="9">
        <v>622111</v>
      </c>
      <c r="B413" s="7" t="s">
        <v>354</v>
      </c>
    </row>
    <row r="414" spans="1:2" ht="22" customHeight="1" x14ac:dyDescent="0.2">
      <c r="A414" s="8">
        <v>622112</v>
      </c>
      <c r="B414" s="6" t="s">
        <v>353</v>
      </c>
    </row>
    <row r="415" spans="1:2" ht="22" customHeight="1" x14ac:dyDescent="0.2">
      <c r="A415" s="8">
        <v>622311</v>
      </c>
      <c r="B415" s="6" t="s">
        <v>233</v>
      </c>
    </row>
    <row r="416" spans="1:2" ht="22" customHeight="1" x14ac:dyDescent="0.2">
      <c r="A416" s="9">
        <v>623111</v>
      </c>
      <c r="B416" s="7" t="s">
        <v>352</v>
      </c>
    </row>
    <row r="417" spans="1:2" ht="22" customHeight="1" x14ac:dyDescent="0.2">
      <c r="A417" s="8">
        <v>623312</v>
      </c>
      <c r="B417" s="6" t="s">
        <v>351</v>
      </c>
    </row>
    <row r="418" spans="1:2" ht="22" customHeight="1" x14ac:dyDescent="0.2">
      <c r="A418" s="9">
        <v>624111</v>
      </c>
      <c r="B418" s="7" t="s">
        <v>350</v>
      </c>
    </row>
    <row r="419" spans="1:2" ht="22" customHeight="1" x14ac:dyDescent="0.2">
      <c r="A419" s="9">
        <v>624112</v>
      </c>
      <c r="B419" s="7" t="s">
        <v>195</v>
      </c>
    </row>
    <row r="420" spans="1:2" ht="22" customHeight="1" x14ac:dyDescent="0.2">
      <c r="A420" s="8">
        <v>624122</v>
      </c>
      <c r="B420" s="6" t="s">
        <v>222</v>
      </c>
    </row>
    <row r="421" spans="1:2" ht="22" customHeight="1" x14ac:dyDescent="0.2">
      <c r="A421" s="8">
        <v>624191</v>
      </c>
      <c r="B421" s="6" t="s">
        <v>105</v>
      </c>
    </row>
    <row r="422" spans="1:2" ht="22" customHeight="1" x14ac:dyDescent="0.2">
      <c r="A422" s="8">
        <v>624199</v>
      </c>
      <c r="B422" s="6" t="s">
        <v>201</v>
      </c>
    </row>
    <row r="423" spans="1:2" ht="22" customHeight="1" x14ac:dyDescent="0.2">
      <c r="A423" s="8">
        <v>624211</v>
      </c>
      <c r="B423" s="6" t="s">
        <v>349</v>
      </c>
    </row>
    <row r="424" spans="1:2" ht="22" customHeight="1" x14ac:dyDescent="0.2">
      <c r="A424" s="9">
        <v>624212</v>
      </c>
      <c r="B424" s="7" t="s">
        <v>348</v>
      </c>
    </row>
    <row r="425" spans="1:2" ht="22" customHeight="1" x14ac:dyDescent="0.2">
      <c r="A425" s="8">
        <v>624311</v>
      </c>
      <c r="B425" s="6" t="s">
        <v>347</v>
      </c>
    </row>
    <row r="426" spans="1:2" ht="22" customHeight="1" x14ac:dyDescent="0.2">
      <c r="A426" s="8">
        <v>624411</v>
      </c>
      <c r="B426" s="6" t="s">
        <v>150</v>
      </c>
    </row>
    <row r="427" spans="1:2" ht="22" customHeight="1" x14ac:dyDescent="0.2">
      <c r="A427" s="9">
        <v>624412</v>
      </c>
      <c r="B427" s="7" t="s">
        <v>210</v>
      </c>
    </row>
    <row r="428" spans="1:2" ht="22" customHeight="1" x14ac:dyDescent="0.2">
      <c r="A428" s="8">
        <v>711121</v>
      </c>
      <c r="B428" s="6" t="s">
        <v>291</v>
      </c>
    </row>
    <row r="429" spans="1:2" ht="22" customHeight="1" x14ac:dyDescent="0.2">
      <c r="A429" s="9">
        <v>711122</v>
      </c>
      <c r="B429" s="7" t="s">
        <v>346</v>
      </c>
    </row>
    <row r="430" spans="1:2" ht="22" customHeight="1" x14ac:dyDescent="0.2">
      <c r="A430" s="9">
        <v>711131</v>
      </c>
      <c r="B430" s="7" t="s">
        <v>290</v>
      </c>
    </row>
    <row r="431" spans="1:2" ht="22" customHeight="1" x14ac:dyDescent="0.2">
      <c r="A431" s="9">
        <v>711311</v>
      </c>
      <c r="B431" s="7" t="s">
        <v>221</v>
      </c>
    </row>
    <row r="432" spans="1:2" ht="22" customHeight="1" x14ac:dyDescent="0.2">
      <c r="A432" s="8">
        <v>711312</v>
      </c>
      <c r="B432" s="6" t="s">
        <v>209</v>
      </c>
    </row>
    <row r="433" spans="1:2" ht="22" customHeight="1" x14ac:dyDescent="0.2">
      <c r="A433" s="8">
        <v>711410</v>
      </c>
      <c r="B433" s="6" t="s">
        <v>345</v>
      </c>
    </row>
    <row r="434" spans="1:2" ht="22" customHeight="1" x14ac:dyDescent="0.2">
      <c r="A434" s="9">
        <v>713112</v>
      </c>
      <c r="B434" s="7" t="s">
        <v>344</v>
      </c>
    </row>
    <row r="435" spans="1:2" ht="22" customHeight="1" x14ac:dyDescent="0.2">
      <c r="A435" s="8">
        <v>713113</v>
      </c>
      <c r="B435" s="6" t="s">
        <v>343</v>
      </c>
    </row>
    <row r="436" spans="1:2" ht="22" customHeight="1" x14ac:dyDescent="0.2">
      <c r="A436" s="8">
        <v>713120</v>
      </c>
      <c r="B436" s="6" t="s">
        <v>28</v>
      </c>
    </row>
    <row r="437" spans="1:2" ht="22" customHeight="1" x14ac:dyDescent="0.2">
      <c r="A437" s="9">
        <v>713291</v>
      </c>
      <c r="B437" s="7" t="s">
        <v>342</v>
      </c>
    </row>
    <row r="438" spans="1:2" ht="22" customHeight="1" x14ac:dyDescent="0.2">
      <c r="A438" s="8">
        <v>713299</v>
      </c>
      <c r="B438" s="6" t="s">
        <v>289</v>
      </c>
    </row>
    <row r="439" spans="1:2" ht="22" customHeight="1" x14ac:dyDescent="0.2">
      <c r="A439" s="9">
        <v>713943</v>
      </c>
      <c r="B439" s="7" t="s">
        <v>35</v>
      </c>
    </row>
    <row r="440" spans="1:2" ht="22" customHeight="1" x14ac:dyDescent="0.2">
      <c r="A440" s="8">
        <v>713944</v>
      </c>
      <c r="B440" s="6" t="s">
        <v>211</v>
      </c>
    </row>
    <row r="441" spans="1:2" ht="22" customHeight="1" x14ac:dyDescent="0.2">
      <c r="A441" s="9">
        <v>713991</v>
      </c>
      <c r="B441" s="7" t="s">
        <v>148</v>
      </c>
    </row>
    <row r="442" spans="1:2" ht="22" customHeight="1" x14ac:dyDescent="0.2">
      <c r="A442" s="9">
        <v>713992</v>
      </c>
      <c r="B442" s="7" t="s">
        <v>200</v>
      </c>
    </row>
    <row r="443" spans="1:2" ht="22" customHeight="1" x14ac:dyDescent="0.2">
      <c r="A443" s="8">
        <v>713998</v>
      </c>
      <c r="B443" s="6" t="s">
        <v>173</v>
      </c>
    </row>
    <row r="444" spans="1:2" ht="22" customHeight="1" x14ac:dyDescent="0.2">
      <c r="A444" s="8">
        <v>721111</v>
      </c>
      <c r="B444" s="6" t="s">
        <v>341</v>
      </c>
    </row>
    <row r="445" spans="1:2" ht="22" customHeight="1" x14ac:dyDescent="0.2">
      <c r="A445" s="9">
        <v>721112</v>
      </c>
      <c r="B445" s="7" t="s">
        <v>235</v>
      </c>
    </row>
    <row r="446" spans="1:2" ht="22" customHeight="1" x14ac:dyDescent="0.2">
      <c r="A446" s="8">
        <v>721113</v>
      </c>
      <c r="B446" s="6" t="s">
        <v>161</v>
      </c>
    </row>
    <row r="447" spans="1:2" ht="22" customHeight="1" x14ac:dyDescent="0.2">
      <c r="A447" s="9">
        <v>721311</v>
      </c>
      <c r="B447" s="7" t="s">
        <v>340</v>
      </c>
    </row>
    <row r="448" spans="1:2" ht="22" customHeight="1" x14ac:dyDescent="0.2">
      <c r="A448" s="8">
        <v>722320</v>
      </c>
      <c r="B448" s="6" t="s">
        <v>220</v>
      </c>
    </row>
    <row r="449" spans="1:2" ht="22" customHeight="1" x14ac:dyDescent="0.2">
      <c r="A449" s="9">
        <v>722411</v>
      </c>
      <c r="B449" s="7" t="s">
        <v>288</v>
      </c>
    </row>
    <row r="450" spans="1:2" ht="22" customHeight="1" x14ac:dyDescent="0.2">
      <c r="A450" s="8">
        <v>722412</v>
      </c>
      <c r="B450" s="6" t="s">
        <v>57</v>
      </c>
    </row>
    <row r="451" spans="1:2" ht="22" customHeight="1" x14ac:dyDescent="0.2">
      <c r="A451" s="8">
        <v>722511</v>
      </c>
      <c r="B451" s="6" t="s">
        <v>34</v>
      </c>
    </row>
    <row r="452" spans="1:2" ht="22" customHeight="1" x14ac:dyDescent="0.2">
      <c r="A452" s="9">
        <v>722512</v>
      </c>
      <c r="B452" s="7" t="s">
        <v>85</v>
      </c>
    </row>
    <row r="453" spans="1:2" ht="22" customHeight="1" x14ac:dyDescent="0.2">
      <c r="A453" s="9">
        <v>722513</v>
      </c>
      <c r="B453" s="7" t="s">
        <v>260</v>
      </c>
    </row>
    <row r="454" spans="1:2" ht="22" customHeight="1" x14ac:dyDescent="0.2">
      <c r="A454" s="9">
        <v>722514</v>
      </c>
      <c r="B454" s="7" t="s">
        <v>266</v>
      </c>
    </row>
    <row r="455" spans="1:2" ht="22" customHeight="1" x14ac:dyDescent="0.2">
      <c r="A455" s="9">
        <v>722515</v>
      </c>
      <c r="B455" s="7" t="s">
        <v>274</v>
      </c>
    </row>
    <row r="456" spans="1:2" ht="22" customHeight="1" x14ac:dyDescent="0.2">
      <c r="A456" s="8">
        <v>722516</v>
      </c>
      <c r="B456" s="6" t="s">
        <v>129</v>
      </c>
    </row>
    <row r="457" spans="1:2" ht="22" customHeight="1" x14ac:dyDescent="0.2">
      <c r="A457" s="8">
        <v>722517</v>
      </c>
      <c r="B457" s="6" t="s">
        <v>269</v>
      </c>
    </row>
    <row r="458" spans="1:2" ht="22" customHeight="1" x14ac:dyDescent="0.2">
      <c r="A458" s="8">
        <v>722518</v>
      </c>
      <c r="B458" s="6" t="s">
        <v>273</v>
      </c>
    </row>
    <row r="459" spans="1:2" ht="22" customHeight="1" x14ac:dyDescent="0.2">
      <c r="A459" s="8">
        <v>722519</v>
      </c>
      <c r="B459" s="6" t="s">
        <v>275</v>
      </c>
    </row>
    <row r="460" spans="1:2" ht="22" customHeight="1" x14ac:dyDescent="0.2">
      <c r="A460" s="9">
        <v>811111</v>
      </c>
      <c r="B460" s="7" t="s">
        <v>272</v>
      </c>
    </row>
    <row r="461" spans="1:2" ht="22" customHeight="1" x14ac:dyDescent="0.2">
      <c r="A461" s="9">
        <v>811112</v>
      </c>
      <c r="B461" s="7" t="s">
        <v>46</v>
      </c>
    </row>
    <row r="462" spans="1:2" ht="22" customHeight="1" x14ac:dyDescent="0.2">
      <c r="A462" s="9">
        <v>811113</v>
      </c>
      <c r="B462" s="7" t="s">
        <v>178</v>
      </c>
    </row>
    <row r="463" spans="1:2" ht="22" customHeight="1" x14ac:dyDescent="0.2">
      <c r="A463" s="9">
        <v>811114</v>
      </c>
      <c r="B463" s="7" t="s">
        <v>133</v>
      </c>
    </row>
    <row r="464" spans="1:2" ht="22" customHeight="1" x14ac:dyDescent="0.2">
      <c r="A464" s="9">
        <v>811115</v>
      </c>
      <c r="B464" s="7" t="s">
        <v>107</v>
      </c>
    </row>
    <row r="465" spans="1:2" ht="22" customHeight="1" x14ac:dyDescent="0.2">
      <c r="A465" s="9">
        <v>811116</v>
      </c>
      <c r="B465" s="7" t="s">
        <v>145</v>
      </c>
    </row>
    <row r="466" spans="1:2" ht="22" customHeight="1" x14ac:dyDescent="0.2">
      <c r="A466" s="8">
        <v>811119</v>
      </c>
      <c r="B466" s="6" t="s">
        <v>65</v>
      </c>
    </row>
    <row r="467" spans="1:2" ht="22" customHeight="1" x14ac:dyDescent="0.2">
      <c r="A467" s="9">
        <v>811121</v>
      </c>
      <c r="B467" s="7" t="s">
        <v>30</v>
      </c>
    </row>
    <row r="468" spans="1:2" ht="22" customHeight="1" x14ac:dyDescent="0.2">
      <c r="A468" s="8">
        <v>811122</v>
      </c>
      <c r="B468" s="6" t="s">
        <v>232</v>
      </c>
    </row>
    <row r="469" spans="1:2" ht="22" customHeight="1" x14ac:dyDescent="0.2">
      <c r="A469" s="8">
        <v>811129</v>
      </c>
      <c r="B469" s="6" t="s">
        <v>136</v>
      </c>
    </row>
    <row r="470" spans="1:2" ht="22" customHeight="1" x14ac:dyDescent="0.2">
      <c r="A470" s="9">
        <v>811191</v>
      </c>
      <c r="B470" s="7" t="s">
        <v>32</v>
      </c>
    </row>
    <row r="471" spans="1:2" ht="22" customHeight="1" x14ac:dyDescent="0.2">
      <c r="A471" s="9">
        <v>811192</v>
      </c>
      <c r="B471" s="7" t="s">
        <v>44</v>
      </c>
    </row>
    <row r="472" spans="1:2" ht="22" customHeight="1" x14ac:dyDescent="0.2">
      <c r="A472" s="8">
        <v>811199</v>
      </c>
      <c r="B472" s="6" t="s">
        <v>106</v>
      </c>
    </row>
    <row r="473" spans="1:2" ht="22" customHeight="1" x14ac:dyDescent="0.2">
      <c r="A473" s="9">
        <v>811211</v>
      </c>
      <c r="B473" s="7" t="s">
        <v>67</v>
      </c>
    </row>
    <row r="474" spans="1:2" ht="22" customHeight="1" x14ac:dyDescent="0.2">
      <c r="A474" s="9">
        <v>811219</v>
      </c>
      <c r="B474" s="7" t="s">
        <v>78</v>
      </c>
    </row>
    <row r="475" spans="1:2" ht="22" customHeight="1" x14ac:dyDescent="0.2">
      <c r="A475" s="8">
        <v>811311</v>
      </c>
      <c r="B475" s="6" t="s">
        <v>287</v>
      </c>
    </row>
    <row r="476" spans="1:2" ht="22" customHeight="1" x14ac:dyDescent="0.2">
      <c r="A476" s="9">
        <v>811312</v>
      </c>
      <c r="B476" s="7" t="s">
        <v>95</v>
      </c>
    </row>
    <row r="477" spans="1:2" ht="22" customHeight="1" x14ac:dyDescent="0.2">
      <c r="A477" s="9">
        <v>811313</v>
      </c>
      <c r="B477" s="7" t="s">
        <v>286</v>
      </c>
    </row>
    <row r="478" spans="1:2" ht="22" customHeight="1" x14ac:dyDescent="0.2">
      <c r="A478" s="8">
        <v>811314</v>
      </c>
      <c r="B478" s="6" t="s">
        <v>339</v>
      </c>
    </row>
    <row r="479" spans="1:2" ht="22" customHeight="1" x14ac:dyDescent="0.2">
      <c r="A479" s="8">
        <v>811410</v>
      </c>
      <c r="B479" s="6" t="s">
        <v>55</v>
      </c>
    </row>
    <row r="480" spans="1:2" ht="22" customHeight="1" x14ac:dyDescent="0.2">
      <c r="A480" s="8">
        <v>811420</v>
      </c>
      <c r="B480" s="6" t="s">
        <v>81</v>
      </c>
    </row>
    <row r="481" spans="1:2" ht="22" customHeight="1" x14ac:dyDescent="0.2">
      <c r="A481" s="9">
        <v>811430</v>
      </c>
      <c r="B481" s="7" t="s">
        <v>52</v>
      </c>
    </row>
    <row r="482" spans="1:2" ht="22" customHeight="1" x14ac:dyDescent="0.2">
      <c r="A482" s="9">
        <v>811491</v>
      </c>
      <c r="B482" s="7" t="s">
        <v>93</v>
      </c>
    </row>
    <row r="483" spans="1:2" ht="22" customHeight="1" x14ac:dyDescent="0.2">
      <c r="A483" s="9">
        <v>811492</v>
      </c>
      <c r="B483" s="7" t="s">
        <v>76</v>
      </c>
    </row>
    <row r="484" spans="1:2" ht="22" customHeight="1" x14ac:dyDescent="0.2">
      <c r="A484" s="8">
        <v>811493</v>
      </c>
      <c r="B484" s="6" t="s">
        <v>101</v>
      </c>
    </row>
    <row r="485" spans="1:2" ht="22" customHeight="1" x14ac:dyDescent="0.2">
      <c r="A485" s="8">
        <v>811499</v>
      </c>
      <c r="B485" s="6" t="s">
        <v>48</v>
      </c>
    </row>
    <row r="486" spans="1:2" ht="22" customHeight="1" x14ac:dyDescent="0.2">
      <c r="A486" s="8">
        <v>812110</v>
      </c>
      <c r="B486" s="6" t="s">
        <v>257</v>
      </c>
    </row>
    <row r="487" spans="1:2" ht="22" customHeight="1" x14ac:dyDescent="0.2">
      <c r="A487" s="8">
        <v>812120</v>
      </c>
      <c r="B487" s="6" t="s">
        <v>285</v>
      </c>
    </row>
    <row r="488" spans="1:2" ht="22" customHeight="1" x14ac:dyDescent="0.2">
      <c r="A488" s="8">
        <v>812130</v>
      </c>
      <c r="B488" s="6" t="s">
        <v>89</v>
      </c>
    </row>
    <row r="489" spans="1:2" ht="22" customHeight="1" x14ac:dyDescent="0.2">
      <c r="A489" s="9">
        <v>812210</v>
      </c>
      <c r="B489" s="7" t="s">
        <v>41</v>
      </c>
    </row>
    <row r="490" spans="1:2" ht="22" customHeight="1" x14ac:dyDescent="0.2">
      <c r="A490" s="9">
        <v>812310</v>
      </c>
      <c r="B490" s="7" t="s">
        <v>108</v>
      </c>
    </row>
    <row r="491" spans="1:2" ht="22" customHeight="1" x14ac:dyDescent="0.2">
      <c r="A491" s="9">
        <v>812321</v>
      </c>
      <c r="B491" s="7" t="s">
        <v>219</v>
      </c>
    </row>
    <row r="492" spans="1:2" ht="22" customHeight="1" x14ac:dyDescent="0.2">
      <c r="A492" s="8">
        <v>812322</v>
      </c>
      <c r="B492" s="6" t="s">
        <v>206</v>
      </c>
    </row>
    <row r="493" spans="1:2" ht="22" customHeight="1" x14ac:dyDescent="0.2">
      <c r="A493" s="9">
        <v>812410</v>
      </c>
      <c r="B493" s="7" t="s">
        <v>75</v>
      </c>
    </row>
    <row r="494" spans="1:2" ht="22" customHeight="1" x14ac:dyDescent="0.2">
      <c r="A494" s="8">
        <v>812910</v>
      </c>
      <c r="B494" s="6" t="s">
        <v>243</v>
      </c>
    </row>
    <row r="495" spans="1:2" ht="22" customHeight="1" x14ac:dyDescent="0.2">
      <c r="A495" s="9">
        <v>812990</v>
      </c>
      <c r="B495" s="7" t="s">
        <v>96</v>
      </c>
    </row>
    <row r="496" spans="1:2" ht="22" customHeight="1" x14ac:dyDescent="0.2">
      <c r="A496" s="9">
        <v>813110</v>
      </c>
      <c r="B496" s="7" t="s">
        <v>234</v>
      </c>
    </row>
    <row r="497" spans="1:2" ht="22" customHeight="1" x14ac:dyDescent="0.2">
      <c r="A497" s="9">
        <v>813120</v>
      </c>
      <c r="B497" s="7" t="s">
        <v>284</v>
      </c>
    </row>
    <row r="498" spans="1:2" ht="22" customHeight="1" x14ac:dyDescent="0.2">
      <c r="A498" s="8">
        <v>813210</v>
      </c>
      <c r="B498" s="6" t="s">
        <v>279</v>
      </c>
    </row>
    <row r="499" spans="1:2" ht="22" customHeight="1" x14ac:dyDescent="0.2">
      <c r="A499" s="8">
        <v>813230</v>
      </c>
      <c r="B499" s="6" t="s">
        <v>73</v>
      </c>
    </row>
    <row r="500" spans="1:2" ht="22" customHeight="1" x14ac:dyDescent="0.2">
      <c r="A500" s="8">
        <v>931210</v>
      </c>
      <c r="B500" s="6" t="s">
        <v>99</v>
      </c>
    </row>
    <row r="501" spans="1:2" ht="22" customHeight="1" x14ac:dyDescent="0.2">
      <c r="A501" s="8">
        <v>931310</v>
      </c>
      <c r="B501" s="6" t="s">
        <v>283</v>
      </c>
    </row>
    <row r="502" spans="1:2" ht="22" customHeight="1" x14ac:dyDescent="0.2">
      <c r="A502" s="9">
        <v>931410</v>
      </c>
      <c r="B502" s="7" t="s">
        <v>118</v>
      </c>
    </row>
    <row r="503" spans="1:2" ht="22" customHeight="1" x14ac:dyDescent="0.2">
      <c r="A503" s="9">
        <v>931510</v>
      </c>
      <c r="B503" s="7" t="s">
        <v>338</v>
      </c>
    </row>
    <row r="504" spans="1:2" ht="22" customHeight="1" x14ac:dyDescent="0.2">
      <c r="A504" s="9">
        <v>931610</v>
      </c>
      <c r="B504" s="7" t="s">
        <v>69</v>
      </c>
    </row>
    <row r="505" spans="1:2" ht="22" customHeight="1" x14ac:dyDescent="0.2">
      <c r="A505" s="11">
        <v>931810</v>
      </c>
      <c r="B505" s="12" t="s">
        <v>282</v>
      </c>
    </row>
  </sheetData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B42D-F7D9-5749-8628-CB8CE310D55B}">
  <dimension ref="A1:AZ64"/>
  <sheetViews>
    <sheetView topLeftCell="AA6" workbookViewId="0">
      <selection activeCell="AN14" sqref="AN14"/>
    </sheetView>
  </sheetViews>
  <sheetFormatPr baseColWidth="10" defaultColWidth="8.1640625" defaultRowHeight="22" customHeight="1" x14ac:dyDescent="0.2"/>
  <cols>
    <col min="1" max="1" width="8.1640625" style="5"/>
  </cols>
  <sheetData>
    <row r="1" spans="1:52" ht="55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AB1" s="5" t="s">
        <v>0</v>
      </c>
      <c r="AC1" s="5" t="s">
        <v>1</v>
      </c>
      <c r="AD1" s="5" t="s">
        <v>2</v>
      </c>
      <c r="AE1" s="5" t="s">
        <v>3</v>
      </c>
      <c r="AF1" s="5" t="s">
        <v>4</v>
      </c>
      <c r="AG1" s="5" t="s">
        <v>5</v>
      </c>
      <c r="AH1" s="5" t="s">
        <v>6</v>
      </c>
      <c r="AI1" s="5" t="s">
        <v>7</v>
      </c>
      <c r="AJ1" s="5" t="s">
        <v>8</v>
      </c>
      <c r="AK1" s="5" t="s">
        <v>9</v>
      </c>
      <c r="AL1" s="5" t="s">
        <v>10</v>
      </c>
      <c r="AM1" s="5" t="s">
        <v>11</v>
      </c>
      <c r="AN1" s="5" t="s">
        <v>12</v>
      </c>
      <c r="AO1" s="5" t="s">
        <v>13</v>
      </c>
      <c r="AP1" s="5" t="s">
        <v>14</v>
      </c>
      <c r="AQ1" s="5" t="s">
        <v>15</v>
      </c>
      <c r="AR1" s="5" t="s">
        <v>16</v>
      </c>
      <c r="AS1" s="5" t="s">
        <v>17</v>
      </c>
      <c r="AT1" s="5" t="s">
        <v>18</v>
      </c>
      <c r="AU1" s="5" t="s">
        <v>19</v>
      </c>
      <c r="AV1" s="5" t="s">
        <v>20</v>
      </c>
      <c r="AW1" s="5" t="s">
        <v>21</v>
      </c>
      <c r="AX1" s="5" t="s">
        <v>22</v>
      </c>
      <c r="AY1" s="5" t="s">
        <v>23</v>
      </c>
      <c r="AZ1" s="5" t="s">
        <v>24</v>
      </c>
    </row>
    <row r="2" spans="1:52" ht="22" customHeight="1" x14ac:dyDescent="0.2">
      <c r="A2" s="5">
        <v>465912</v>
      </c>
      <c r="B2" s="2">
        <v>5.0977443609022499</v>
      </c>
      <c r="C2" s="2">
        <v>1.9849624060150299</v>
      </c>
      <c r="D2" s="2">
        <v>2.9548872180451098</v>
      </c>
      <c r="E2" s="2">
        <v>3.84962406015037</v>
      </c>
      <c r="F2" s="2">
        <v>1.66917293233082</v>
      </c>
      <c r="G2" s="2">
        <v>1.4962406015037499</v>
      </c>
      <c r="H2" s="2">
        <v>1.3684210526315701</v>
      </c>
      <c r="I2" s="2">
        <v>1.1729323308270601</v>
      </c>
      <c r="J2" s="2">
        <v>1.2330827067669099</v>
      </c>
      <c r="K2" s="2">
        <v>2.2105263157894699</v>
      </c>
      <c r="L2" s="2">
        <v>1.3834586466165399</v>
      </c>
      <c r="M2" s="2">
        <v>1.1578947368421</v>
      </c>
      <c r="N2" s="2">
        <v>1.60150375939849</v>
      </c>
      <c r="O2" s="2">
        <v>1.24060150375939</v>
      </c>
      <c r="P2" s="2">
        <v>1.1578947368421</v>
      </c>
      <c r="Q2" s="2">
        <v>0.66165413533834505</v>
      </c>
      <c r="R2" s="3">
        <v>0.92481203007518797</v>
      </c>
      <c r="S2" s="2">
        <v>1.0150375939849601</v>
      </c>
      <c r="T2" s="2">
        <v>0.50375939849623996</v>
      </c>
      <c r="U2" s="2">
        <v>0.977443609022556</v>
      </c>
      <c r="V2" s="2">
        <v>0.83458646616541299</v>
      </c>
      <c r="W2" s="2">
        <v>0.977443609022556</v>
      </c>
      <c r="X2" s="2">
        <v>0.35338345864661602</v>
      </c>
      <c r="Y2" s="2">
        <v>0.80451127819548796</v>
      </c>
      <c r="AB2" s="5">
        <v>465912</v>
      </c>
      <c r="AC2" s="2">
        <f>IF(Table13[[#This Row],[461110]]&gt;=0.9,Table13[[#This Row],[461110]],0)</f>
        <v>5.0977443609022499</v>
      </c>
      <c r="AD2" s="2">
        <f>IF(Table13[[#This Row],[465311]]&gt;=0.9,Table13[[#This Row],[465311]],0)</f>
        <v>1.9849624060150299</v>
      </c>
      <c r="AE2" s="2">
        <f>IF(Table13[[#This Row],[812110]]&gt;=0.9,Table13[[#This Row],[812110]],0)</f>
        <v>2.9548872180451098</v>
      </c>
      <c r="AF2" s="2">
        <f>IF(Table13[[#This Row],[463211]]&gt;=0.9,Table13[[#This Row],[463211]],0)</f>
        <v>3.84962406015037</v>
      </c>
      <c r="AG2" s="2">
        <f>IF(Table13[[#This Row],[461122]]&gt;=0.9,Table13[[#This Row],[461122]],0)</f>
        <v>1.66917293233082</v>
      </c>
      <c r="AH2" s="2">
        <f>IF(Table13[[#This Row],[722513]]&gt;=0.9,Table13[[#This Row],[722513]],0)</f>
        <v>1.4962406015037499</v>
      </c>
      <c r="AI2" s="2">
        <f>IF(Table13[[#This Row],[461160]]&gt;=0.9,Table13[[#This Row],[461160]],0)</f>
        <v>1.3684210526315701</v>
      </c>
      <c r="AJ2" s="2">
        <f>IF(Table13[[#This Row],[467111]]&gt;=0.9,Table13[[#This Row],[467111]],0)</f>
        <v>1.1729323308270601</v>
      </c>
      <c r="AK2" s="2">
        <f>IF(Table13[[#This Row],[311830]]&gt;=0.9,Table13[[#This Row],[311830]],0)</f>
        <v>1.2330827067669099</v>
      </c>
      <c r="AL2" s="2">
        <f>IF(Table13[[#This Row],[461130]]&gt;=0.9,Table13[[#This Row],[461130]],0)</f>
        <v>2.2105263157894699</v>
      </c>
      <c r="AM2" s="2">
        <f>IF(Table13[[#This Row],[722514]]&gt;=0.9,Table13[[#This Row],[722514]],0)</f>
        <v>1.3834586466165399</v>
      </c>
      <c r="AN2" s="2">
        <f>IF(Table13[[#This Row],[311812]]&gt;=0.9,Table13[[#This Row],[311812]],0)</f>
        <v>1.1578947368421</v>
      </c>
      <c r="AO2" s="2">
        <f>IF(Table13[[#This Row],[461121]]&gt;=0.9,Table13[[#This Row],[461121]],0)</f>
        <v>1.60150375939849</v>
      </c>
      <c r="AP2" s="2">
        <f>IF(Table13[[#This Row],[464111]]&gt;=0.9,Table13[[#This Row],[464111]],0)</f>
        <v>1.24060150375939</v>
      </c>
      <c r="AQ2" s="2">
        <f>IF(Table13[[#This Row],[722517]]&gt;=0.9,Table13[[#This Row],[722517]],0)</f>
        <v>1.1578947368421</v>
      </c>
      <c r="AR2" s="2">
        <f>IF(Table13[[#This Row],[561432]]&gt;=0.9,Table13[[#This Row],[561432]],0)</f>
        <v>0</v>
      </c>
      <c r="AS2" s="2">
        <f>IF(Table13[[#This Row],[467115]]&gt;=0.9,Table13[[#This Row],[467115]],0)</f>
        <v>0.92481203007518797</v>
      </c>
      <c r="AT2" s="2">
        <f>IF(Table13[[#This Row],[722518]]&gt;=0.9,Table13[[#This Row],[722518]],0)</f>
        <v>1.0150375939849601</v>
      </c>
      <c r="AU2" s="2">
        <f>IF(Table13[[#This Row],[811111]]&gt;=0.9,Table13[[#This Row],[811111]],0)</f>
        <v>0</v>
      </c>
      <c r="AV2" s="2">
        <f>IF(Table13[[#This Row],[722515]]&gt;=0.9,Table13[[#This Row],[722515]],0)</f>
        <v>0.977443609022556</v>
      </c>
      <c r="AW2" s="2">
        <f>IF(Table13[[#This Row],[722519]]&gt;=0.9,Table13[[#This Row],[722519]],0)</f>
        <v>0</v>
      </c>
      <c r="AX2" s="2">
        <f>IF(Table13[[#This Row],[621211]]&gt;=0.9,Table13[[#This Row],[621211]],0)</f>
        <v>0.977443609022556</v>
      </c>
      <c r="AY2" s="2">
        <f>IF(Table13[[#This Row],[332320]]&gt;=0.9,Table13[[#This Row],[332320]],0)</f>
        <v>0</v>
      </c>
      <c r="AZ2" s="2">
        <f>IF(Table13[[#This Row],[461190]]&gt;=0.9,Table13[[#This Row],[461190]],0)</f>
        <v>0</v>
      </c>
    </row>
    <row r="3" spans="1:52" ht="22" customHeight="1" x14ac:dyDescent="0.2">
      <c r="A3" s="5">
        <v>466410</v>
      </c>
      <c r="B3" s="2">
        <v>4.7235772357723498</v>
      </c>
      <c r="C3" s="2">
        <v>1.73170731707317</v>
      </c>
      <c r="D3" s="2">
        <v>2.5284552845528401</v>
      </c>
      <c r="E3" s="2">
        <v>1.6260162601626</v>
      </c>
      <c r="F3" s="2">
        <v>1.27642276422764</v>
      </c>
      <c r="G3" s="2">
        <v>1.0243902439024299</v>
      </c>
      <c r="H3" s="3">
        <v>1</v>
      </c>
      <c r="I3" s="3">
        <v>0.98373983739837401</v>
      </c>
      <c r="J3" s="2">
        <v>1.1626016260162599</v>
      </c>
      <c r="K3" s="2">
        <v>1.2276422764227599</v>
      </c>
      <c r="L3" s="2">
        <v>0.91869918699186903</v>
      </c>
      <c r="M3" s="2">
        <v>1.0081300813008101</v>
      </c>
      <c r="N3" s="3">
        <v>0.92682926829268297</v>
      </c>
      <c r="O3" s="3">
        <v>0.95934959349593496</v>
      </c>
      <c r="P3" s="2">
        <v>0.85365853658536495</v>
      </c>
      <c r="Q3" s="2">
        <v>0.56910569105691</v>
      </c>
      <c r="R3" s="2">
        <v>0.69105691056910501</v>
      </c>
      <c r="S3" s="2">
        <v>0.88617886178861704</v>
      </c>
      <c r="T3" s="2">
        <v>0.47967479674796698</v>
      </c>
      <c r="U3" s="2">
        <v>0.79674796747967402</v>
      </c>
      <c r="V3" s="2">
        <v>0.59349593495934905</v>
      </c>
      <c r="W3" s="2">
        <v>0.585365853658536</v>
      </c>
      <c r="X3" s="2">
        <v>0.49593495934959297</v>
      </c>
      <c r="Y3" s="2">
        <v>0.52032520325203202</v>
      </c>
      <c r="AB3" s="5">
        <v>466410</v>
      </c>
      <c r="AC3" s="2">
        <f>IF(Table13[[#This Row],[461110]]&gt;=0.9,Table13[[#This Row],[461110]],0)</f>
        <v>4.7235772357723498</v>
      </c>
      <c r="AD3" s="2">
        <f>IF(Table13[[#This Row],[465311]]&gt;=0.9,Table13[[#This Row],[465311]],0)</f>
        <v>1.73170731707317</v>
      </c>
      <c r="AE3" s="2">
        <f>IF(Table13[[#This Row],[812110]]&gt;=0.9,Table13[[#This Row],[812110]],0)</f>
        <v>2.5284552845528401</v>
      </c>
      <c r="AF3" s="2">
        <f>IF(Table13[[#This Row],[463211]]&gt;=0.9,Table13[[#This Row],[463211]],0)</f>
        <v>1.6260162601626</v>
      </c>
      <c r="AG3" s="2">
        <f>IF(Table13[[#This Row],[461122]]&gt;=0.9,Table13[[#This Row],[461122]],0)</f>
        <v>1.27642276422764</v>
      </c>
      <c r="AH3" s="2">
        <f>IF(Table13[[#This Row],[722513]]&gt;=0.9,Table13[[#This Row],[722513]],0)</f>
        <v>1.0243902439024299</v>
      </c>
      <c r="AI3" s="2">
        <f>IF(Table13[[#This Row],[461160]]&gt;=0.9,Table13[[#This Row],[461160]],0)</f>
        <v>1</v>
      </c>
      <c r="AJ3" s="2">
        <f>IF(Table13[[#This Row],[467111]]&gt;=0.9,Table13[[#This Row],[467111]],0)</f>
        <v>0.98373983739837401</v>
      </c>
      <c r="AK3" s="2">
        <f>IF(Table13[[#This Row],[311830]]&gt;=0.9,Table13[[#This Row],[311830]],0)</f>
        <v>1.1626016260162599</v>
      </c>
      <c r="AL3" s="2">
        <f>IF(Table13[[#This Row],[461130]]&gt;=0.9,Table13[[#This Row],[461130]],0)</f>
        <v>1.2276422764227599</v>
      </c>
      <c r="AM3" s="2">
        <f>IF(Table13[[#This Row],[722514]]&gt;=0.9,Table13[[#This Row],[722514]],0)</f>
        <v>0.91869918699186903</v>
      </c>
      <c r="AN3" s="2">
        <f>IF(Table13[[#This Row],[311812]]&gt;=0.9,Table13[[#This Row],[311812]],0)</f>
        <v>1.0081300813008101</v>
      </c>
      <c r="AO3" s="2">
        <f>IF(Table13[[#This Row],[461121]]&gt;=0.9,Table13[[#This Row],[461121]],0)</f>
        <v>0.92682926829268297</v>
      </c>
      <c r="AP3" s="2">
        <f>IF(Table13[[#This Row],[464111]]&gt;=0.9,Table13[[#This Row],[464111]],0)</f>
        <v>0.95934959349593496</v>
      </c>
      <c r="AQ3" s="2">
        <f>IF(Table13[[#This Row],[722517]]&gt;=0.9,Table13[[#This Row],[722517]],0)</f>
        <v>0</v>
      </c>
      <c r="AR3" s="2">
        <f>IF(Table13[[#This Row],[561432]]&gt;=0.9,Table13[[#This Row],[561432]],0)</f>
        <v>0</v>
      </c>
      <c r="AS3" s="2">
        <f>IF(Table13[[#This Row],[467115]]&gt;=0.9,Table13[[#This Row],[467115]],0)</f>
        <v>0</v>
      </c>
      <c r="AT3" s="2">
        <f>IF(Table13[[#This Row],[722518]]&gt;=0.9,Table13[[#This Row],[722518]],0)</f>
        <v>0</v>
      </c>
      <c r="AU3" s="2">
        <f>IF(Table13[[#This Row],[811111]]&gt;=0.9,Table13[[#This Row],[811111]],0)</f>
        <v>0</v>
      </c>
      <c r="AV3" s="2">
        <f>IF(Table13[[#This Row],[722515]]&gt;=0.9,Table13[[#This Row],[722515]],0)</f>
        <v>0</v>
      </c>
      <c r="AW3" s="2">
        <f>IF(Table13[[#This Row],[722519]]&gt;=0.9,Table13[[#This Row],[722519]],0)</f>
        <v>0</v>
      </c>
      <c r="AX3" s="2">
        <f>IF(Table13[[#This Row],[621211]]&gt;=0.9,Table13[[#This Row],[621211]],0)</f>
        <v>0</v>
      </c>
      <c r="AY3" s="2">
        <f>IF(Table13[[#This Row],[332320]]&gt;=0.9,Table13[[#This Row],[332320]],0)</f>
        <v>0</v>
      </c>
      <c r="AZ3" s="2">
        <f>IF(Table13[[#This Row],[461190]]&gt;=0.9,Table13[[#This Row],[461190]],0)</f>
        <v>0</v>
      </c>
    </row>
    <row r="4" spans="1:52" ht="22" customHeight="1" x14ac:dyDescent="0.2">
      <c r="A4" s="5">
        <v>813210</v>
      </c>
      <c r="B4" s="2">
        <v>6.63087248322147</v>
      </c>
      <c r="C4" s="2">
        <v>2.2751677852348902</v>
      </c>
      <c r="D4" s="3">
        <v>2.4899328859060401</v>
      </c>
      <c r="E4" s="3">
        <v>1.7449664429530201</v>
      </c>
      <c r="F4" s="2">
        <v>1.2617449664429501</v>
      </c>
      <c r="G4" s="2">
        <v>1.1275167785234801</v>
      </c>
      <c r="H4" s="2">
        <v>1.0872483221476501</v>
      </c>
      <c r="I4" s="2">
        <v>0.97986577181208001</v>
      </c>
      <c r="J4" s="2">
        <v>1.06040268456375</v>
      </c>
      <c r="K4" s="2">
        <v>1.2953020134228099</v>
      </c>
      <c r="L4" s="2">
        <v>1.0469798657718099</v>
      </c>
      <c r="M4" s="2">
        <v>0.98657718120805304</v>
      </c>
      <c r="N4" s="2">
        <v>1.1208053691275099</v>
      </c>
      <c r="O4" s="2">
        <v>1.02013422818791</v>
      </c>
      <c r="P4" s="2">
        <v>0.95302013422818699</v>
      </c>
      <c r="Q4" s="3">
        <v>0.69798657718120805</v>
      </c>
      <c r="R4" s="2">
        <v>0.81879194630872398</v>
      </c>
      <c r="S4" s="2">
        <v>0.79865771812080499</v>
      </c>
      <c r="T4" s="2">
        <v>0.644295302013422</v>
      </c>
      <c r="U4" s="2">
        <v>0.74496644295301995</v>
      </c>
      <c r="V4" s="2">
        <v>0.74496644295301995</v>
      </c>
      <c r="W4" s="2">
        <v>0.65100671140939503</v>
      </c>
      <c r="X4" s="2">
        <v>0.46979865771812002</v>
      </c>
      <c r="Y4" s="2">
        <v>0.48993288590604001</v>
      </c>
      <c r="AB4" s="5">
        <v>813210</v>
      </c>
      <c r="AC4" s="2">
        <f>IF(Table13[[#This Row],[461110]]&gt;=0.9,Table13[[#This Row],[461110]],0)</f>
        <v>6.63087248322147</v>
      </c>
      <c r="AD4" s="2">
        <f>IF(Table13[[#This Row],[465311]]&gt;=0.9,Table13[[#This Row],[465311]],0)</f>
        <v>2.2751677852348902</v>
      </c>
      <c r="AE4" s="2">
        <f>IF(Table13[[#This Row],[812110]]&gt;=0.9,Table13[[#This Row],[812110]],0)</f>
        <v>2.4899328859060401</v>
      </c>
      <c r="AF4" s="2">
        <f>IF(Table13[[#This Row],[463211]]&gt;=0.9,Table13[[#This Row],[463211]],0)</f>
        <v>1.7449664429530201</v>
      </c>
      <c r="AG4" s="2">
        <f>IF(Table13[[#This Row],[461122]]&gt;=0.9,Table13[[#This Row],[461122]],0)</f>
        <v>1.2617449664429501</v>
      </c>
      <c r="AH4" s="2">
        <f>IF(Table13[[#This Row],[722513]]&gt;=0.9,Table13[[#This Row],[722513]],0)</f>
        <v>1.1275167785234801</v>
      </c>
      <c r="AI4" s="2">
        <f>IF(Table13[[#This Row],[461160]]&gt;=0.9,Table13[[#This Row],[461160]],0)</f>
        <v>1.0872483221476501</v>
      </c>
      <c r="AJ4" s="2">
        <f>IF(Table13[[#This Row],[467111]]&gt;=0.9,Table13[[#This Row],[467111]],0)</f>
        <v>0.97986577181208001</v>
      </c>
      <c r="AK4" s="2">
        <f>IF(Table13[[#This Row],[311830]]&gt;=0.9,Table13[[#This Row],[311830]],0)</f>
        <v>1.06040268456375</v>
      </c>
      <c r="AL4" s="2">
        <f>IF(Table13[[#This Row],[461130]]&gt;=0.9,Table13[[#This Row],[461130]],0)</f>
        <v>1.2953020134228099</v>
      </c>
      <c r="AM4" s="2">
        <f>IF(Table13[[#This Row],[722514]]&gt;=0.9,Table13[[#This Row],[722514]],0)</f>
        <v>1.0469798657718099</v>
      </c>
      <c r="AN4" s="2">
        <f>IF(Table13[[#This Row],[311812]]&gt;=0.9,Table13[[#This Row],[311812]],0)</f>
        <v>0.98657718120805304</v>
      </c>
      <c r="AO4" s="2">
        <f>IF(Table13[[#This Row],[461121]]&gt;=0.9,Table13[[#This Row],[461121]],0)</f>
        <v>1.1208053691275099</v>
      </c>
      <c r="AP4" s="2">
        <f>IF(Table13[[#This Row],[464111]]&gt;=0.9,Table13[[#This Row],[464111]],0)</f>
        <v>1.02013422818791</v>
      </c>
      <c r="AQ4" s="2">
        <f>IF(Table13[[#This Row],[722517]]&gt;=0.9,Table13[[#This Row],[722517]],0)</f>
        <v>0.95302013422818699</v>
      </c>
      <c r="AR4" s="2">
        <f>IF(Table13[[#This Row],[561432]]&gt;=0.9,Table13[[#This Row],[561432]],0)</f>
        <v>0</v>
      </c>
      <c r="AS4" s="2">
        <f>IF(Table13[[#This Row],[467115]]&gt;=0.9,Table13[[#This Row],[467115]],0)</f>
        <v>0</v>
      </c>
      <c r="AT4" s="2">
        <f>IF(Table13[[#This Row],[722518]]&gt;=0.9,Table13[[#This Row],[722518]],0)</f>
        <v>0</v>
      </c>
      <c r="AU4" s="2">
        <f>IF(Table13[[#This Row],[811111]]&gt;=0.9,Table13[[#This Row],[811111]],0)</f>
        <v>0</v>
      </c>
      <c r="AV4" s="2">
        <f>IF(Table13[[#This Row],[722515]]&gt;=0.9,Table13[[#This Row],[722515]],0)</f>
        <v>0</v>
      </c>
      <c r="AW4" s="2">
        <f>IF(Table13[[#This Row],[722519]]&gt;=0.9,Table13[[#This Row],[722519]],0)</f>
        <v>0</v>
      </c>
      <c r="AX4" s="2">
        <f>IF(Table13[[#This Row],[621211]]&gt;=0.9,Table13[[#This Row],[621211]],0)</f>
        <v>0</v>
      </c>
      <c r="AY4" s="2">
        <f>IF(Table13[[#This Row],[332320]]&gt;=0.9,Table13[[#This Row],[332320]],0)</f>
        <v>0</v>
      </c>
      <c r="AZ4" s="2">
        <f>IF(Table13[[#This Row],[461190]]&gt;=0.9,Table13[[#This Row],[461190]],0)</f>
        <v>0</v>
      </c>
    </row>
    <row r="5" spans="1:52" ht="46" customHeight="1" x14ac:dyDescent="0.2">
      <c r="A5" s="5">
        <v>468211</v>
      </c>
      <c r="B5" s="2">
        <v>2.58196721311475</v>
      </c>
      <c r="C5" s="2">
        <v>0.70491803278688503</v>
      </c>
      <c r="D5" s="2">
        <v>1.6229508196721301</v>
      </c>
      <c r="E5" s="2">
        <v>0.44262295081967201</v>
      </c>
      <c r="F5" s="2">
        <v>0.36885245901639302</v>
      </c>
      <c r="G5" s="2">
        <v>0.36885245901639302</v>
      </c>
      <c r="H5" s="2">
        <v>0.34426229508196698</v>
      </c>
      <c r="I5" s="2">
        <v>0.59836065573770403</v>
      </c>
      <c r="J5" s="2">
        <v>0.43442622950819598</v>
      </c>
      <c r="K5" s="3">
        <v>0.31967213114754101</v>
      </c>
      <c r="L5" s="2">
        <v>0.92622950819672101</v>
      </c>
      <c r="M5" s="2">
        <v>0.38524590163934402</v>
      </c>
      <c r="N5" s="2">
        <v>0.37704918032786799</v>
      </c>
      <c r="O5" s="2">
        <v>0.483606557377049</v>
      </c>
      <c r="P5" s="2">
        <v>0.65573770491803196</v>
      </c>
      <c r="Q5" s="2">
        <v>0.38524590163934402</v>
      </c>
      <c r="R5" s="2">
        <v>0.15573770491803199</v>
      </c>
      <c r="S5" s="2">
        <v>0.49180327868852403</v>
      </c>
      <c r="T5" s="2">
        <v>0.62295081967213095</v>
      </c>
      <c r="U5" s="2">
        <v>0.37704918032786799</v>
      </c>
      <c r="V5" s="2">
        <v>0.36885245901639302</v>
      </c>
      <c r="W5" s="2">
        <v>0.58196721311475397</v>
      </c>
      <c r="X5" s="2">
        <v>0.46721311475409799</v>
      </c>
      <c r="Y5" s="2">
        <v>0.286885245901639</v>
      </c>
      <c r="AB5" s="5">
        <v>468211</v>
      </c>
      <c r="AC5" s="2">
        <f>IF(Table13[[#This Row],[461110]]&gt;=0.9,Table13[[#This Row],[461110]],0)</f>
        <v>2.58196721311475</v>
      </c>
      <c r="AD5" s="2">
        <f>IF(Table13[[#This Row],[465311]]&gt;=0.9,Table13[[#This Row],[465311]],0)</f>
        <v>0</v>
      </c>
      <c r="AE5" s="2">
        <f>IF(Table13[[#This Row],[812110]]&gt;=0.9,Table13[[#This Row],[812110]],0)</f>
        <v>1.6229508196721301</v>
      </c>
      <c r="AF5" s="2">
        <f>IF(Table13[[#This Row],[463211]]&gt;=0.9,Table13[[#This Row],[463211]],0)</f>
        <v>0</v>
      </c>
      <c r="AG5" s="2">
        <f>IF(Table13[[#This Row],[461122]]&gt;=0.9,Table13[[#This Row],[461122]],0)</f>
        <v>0</v>
      </c>
      <c r="AH5" s="2">
        <f>IF(Table13[[#This Row],[722513]]&gt;=0.9,Table13[[#This Row],[722513]],0)</f>
        <v>0</v>
      </c>
      <c r="AI5" s="2">
        <f>IF(Table13[[#This Row],[461160]]&gt;=0.9,Table13[[#This Row],[461160]],0)</f>
        <v>0</v>
      </c>
      <c r="AJ5" s="2">
        <f>IF(Table13[[#This Row],[467111]]&gt;=0.9,Table13[[#This Row],[467111]],0)</f>
        <v>0</v>
      </c>
      <c r="AK5" s="2">
        <f>IF(Table13[[#This Row],[311830]]&gt;=0.9,Table13[[#This Row],[311830]],0)</f>
        <v>0</v>
      </c>
      <c r="AL5" s="2">
        <f>IF(Table13[[#This Row],[461130]]&gt;=0.9,Table13[[#This Row],[461130]],0)</f>
        <v>0</v>
      </c>
      <c r="AM5" s="2">
        <f>IF(Table13[[#This Row],[722514]]&gt;=0.9,Table13[[#This Row],[722514]],0)</f>
        <v>0.92622950819672101</v>
      </c>
      <c r="AN5" s="2">
        <f>IF(Table13[[#This Row],[311812]]&gt;=0.9,Table13[[#This Row],[311812]],0)</f>
        <v>0</v>
      </c>
      <c r="AO5" s="2">
        <f>IF(Table13[[#This Row],[461121]]&gt;=0.9,Table13[[#This Row],[461121]],0)</f>
        <v>0</v>
      </c>
      <c r="AP5" s="2">
        <f>IF(Table13[[#This Row],[464111]]&gt;=0.9,Table13[[#This Row],[464111]],0)</f>
        <v>0</v>
      </c>
      <c r="AQ5" s="2">
        <f>IF(Table13[[#This Row],[722517]]&gt;=0.9,Table13[[#This Row],[722517]],0)</f>
        <v>0</v>
      </c>
      <c r="AR5" s="2">
        <f>IF(Table13[[#This Row],[561432]]&gt;=0.9,Table13[[#This Row],[561432]],0)</f>
        <v>0</v>
      </c>
      <c r="AS5" s="2">
        <f>IF(Table13[[#This Row],[467115]]&gt;=0.9,Table13[[#This Row],[467115]],0)</f>
        <v>0</v>
      </c>
      <c r="AT5" s="2">
        <f>IF(Table13[[#This Row],[722518]]&gt;=0.9,Table13[[#This Row],[722518]],0)</f>
        <v>0</v>
      </c>
      <c r="AU5" s="2">
        <f>IF(Table13[[#This Row],[811111]]&gt;=0.9,Table13[[#This Row],[811111]],0)</f>
        <v>0</v>
      </c>
      <c r="AV5" s="2">
        <f>IF(Table13[[#This Row],[722515]]&gt;=0.9,Table13[[#This Row],[722515]],0)</f>
        <v>0</v>
      </c>
      <c r="AW5" s="2">
        <f>IF(Table13[[#This Row],[722519]]&gt;=0.9,Table13[[#This Row],[722519]],0)</f>
        <v>0</v>
      </c>
      <c r="AX5" s="2">
        <f>IF(Table13[[#This Row],[621211]]&gt;=0.9,Table13[[#This Row],[621211]],0)</f>
        <v>0</v>
      </c>
      <c r="AY5" s="2">
        <f>IF(Table13[[#This Row],[332320]]&gt;=0.9,Table13[[#This Row],[332320]],0)</f>
        <v>0</v>
      </c>
      <c r="AZ5" s="2">
        <f>IF(Table13[[#This Row],[461190]]&gt;=0.9,Table13[[#This Row],[461190]],0)</f>
        <v>0</v>
      </c>
    </row>
    <row r="6" spans="1:52" ht="22" customHeight="1" x14ac:dyDescent="0.2">
      <c r="A6" s="5">
        <v>811121</v>
      </c>
      <c r="B6" s="2">
        <v>5.6017699115044204</v>
      </c>
      <c r="C6" s="2">
        <v>1.78761061946902</v>
      </c>
      <c r="D6" s="2">
        <v>2.3716814159292001</v>
      </c>
      <c r="E6" s="2">
        <v>0.87610619469026496</v>
      </c>
      <c r="F6" s="2">
        <v>0.787610619469026</v>
      </c>
      <c r="G6" s="3">
        <v>0.83185840707964598</v>
      </c>
      <c r="H6" s="2">
        <v>0.80530973451327403</v>
      </c>
      <c r="I6" s="2">
        <v>0.893805309734513</v>
      </c>
      <c r="J6" s="2">
        <v>0.79646017699115002</v>
      </c>
      <c r="K6" s="2">
        <v>0.63716814159292001</v>
      </c>
      <c r="L6" s="2">
        <v>0.96460176991150404</v>
      </c>
      <c r="M6" s="2">
        <v>0.893805309734513</v>
      </c>
      <c r="N6" s="2">
        <v>0.68141592920353899</v>
      </c>
      <c r="O6" s="2">
        <v>0.88495575221238898</v>
      </c>
      <c r="P6" s="2">
        <v>0.787610619469026</v>
      </c>
      <c r="Q6" s="2">
        <v>0.55752212389380496</v>
      </c>
      <c r="R6" s="2">
        <v>0.57522123893805299</v>
      </c>
      <c r="S6" s="2">
        <v>0.85840707964601703</v>
      </c>
      <c r="T6" s="2">
        <v>0.840707964601769</v>
      </c>
      <c r="U6" s="2">
        <v>0.45132743362831801</v>
      </c>
      <c r="V6" s="2">
        <v>0.68141592920353899</v>
      </c>
      <c r="W6" s="2">
        <v>0.51327433628318497</v>
      </c>
      <c r="X6" s="2">
        <v>0.51327433628318497</v>
      </c>
      <c r="Y6" s="2">
        <v>0.52212389380530899</v>
      </c>
      <c r="AB6" s="5">
        <v>811121</v>
      </c>
      <c r="AC6" s="2">
        <f>IF(Table13[[#This Row],[461110]]&gt;=0.9,Table13[[#This Row],[461110]],0)</f>
        <v>5.6017699115044204</v>
      </c>
      <c r="AD6" s="2">
        <f>IF(Table13[[#This Row],[465311]]&gt;=0.9,Table13[[#This Row],[465311]],0)</f>
        <v>1.78761061946902</v>
      </c>
      <c r="AE6" s="2">
        <f>IF(Table13[[#This Row],[812110]]&gt;=0.9,Table13[[#This Row],[812110]],0)</f>
        <v>2.3716814159292001</v>
      </c>
      <c r="AF6" s="2">
        <f>IF(Table13[[#This Row],[463211]]&gt;=0.9,Table13[[#This Row],[463211]],0)</f>
        <v>0</v>
      </c>
      <c r="AG6" s="2">
        <f>IF(Table13[[#This Row],[461122]]&gt;=0.9,Table13[[#This Row],[461122]],0)</f>
        <v>0</v>
      </c>
      <c r="AH6" s="2">
        <f>IF(Table13[[#This Row],[722513]]&gt;=0.9,Table13[[#This Row],[722513]],0)</f>
        <v>0</v>
      </c>
      <c r="AI6" s="2">
        <f>IF(Table13[[#This Row],[461160]]&gt;=0.9,Table13[[#This Row],[461160]],0)</f>
        <v>0</v>
      </c>
      <c r="AJ6" s="2">
        <f>IF(Table13[[#This Row],[467111]]&gt;=0.9,Table13[[#This Row],[467111]],0)</f>
        <v>0</v>
      </c>
      <c r="AK6" s="2">
        <f>IF(Table13[[#This Row],[311830]]&gt;=0.9,Table13[[#This Row],[311830]],0)</f>
        <v>0</v>
      </c>
      <c r="AL6" s="2">
        <f>IF(Table13[[#This Row],[461130]]&gt;=0.9,Table13[[#This Row],[461130]],0)</f>
        <v>0</v>
      </c>
      <c r="AM6" s="2">
        <f>IF(Table13[[#This Row],[722514]]&gt;=0.9,Table13[[#This Row],[722514]],0)</f>
        <v>0.96460176991150404</v>
      </c>
      <c r="AN6" s="2">
        <f>IF(Table13[[#This Row],[311812]]&gt;=0.9,Table13[[#This Row],[311812]],0)</f>
        <v>0</v>
      </c>
      <c r="AO6" s="2">
        <f>IF(Table13[[#This Row],[461121]]&gt;=0.9,Table13[[#This Row],[461121]],0)</f>
        <v>0</v>
      </c>
      <c r="AP6" s="2">
        <f>IF(Table13[[#This Row],[464111]]&gt;=0.9,Table13[[#This Row],[464111]],0)</f>
        <v>0</v>
      </c>
      <c r="AQ6" s="2">
        <f>IF(Table13[[#This Row],[722517]]&gt;=0.9,Table13[[#This Row],[722517]],0)</f>
        <v>0</v>
      </c>
      <c r="AR6" s="2">
        <f>IF(Table13[[#This Row],[561432]]&gt;=0.9,Table13[[#This Row],[561432]],0)</f>
        <v>0</v>
      </c>
      <c r="AS6" s="2">
        <f>IF(Table13[[#This Row],[467115]]&gt;=0.9,Table13[[#This Row],[467115]],0)</f>
        <v>0</v>
      </c>
      <c r="AT6" s="2">
        <f>IF(Table13[[#This Row],[722518]]&gt;=0.9,Table13[[#This Row],[722518]],0)</f>
        <v>0</v>
      </c>
      <c r="AU6" s="2">
        <f>IF(Table13[[#This Row],[811111]]&gt;=0.9,Table13[[#This Row],[811111]],0)</f>
        <v>0</v>
      </c>
      <c r="AV6" s="2">
        <f>IF(Table13[[#This Row],[722515]]&gt;=0.9,Table13[[#This Row],[722515]],0)</f>
        <v>0</v>
      </c>
      <c r="AW6" s="2">
        <f>IF(Table13[[#This Row],[722519]]&gt;=0.9,Table13[[#This Row],[722519]],0)</f>
        <v>0</v>
      </c>
      <c r="AX6" s="2">
        <f>IF(Table13[[#This Row],[621211]]&gt;=0.9,Table13[[#This Row],[621211]],0)</f>
        <v>0</v>
      </c>
      <c r="AY6" s="2">
        <f>IF(Table13[[#This Row],[332320]]&gt;=0.9,Table13[[#This Row],[332320]],0)</f>
        <v>0</v>
      </c>
      <c r="AZ6" s="2">
        <f>IF(Table13[[#This Row],[461190]]&gt;=0.9,Table13[[#This Row],[461190]],0)</f>
        <v>0</v>
      </c>
    </row>
    <row r="7" spans="1:52" ht="22" customHeight="1" x14ac:dyDescent="0.2">
      <c r="A7" s="5">
        <v>531113</v>
      </c>
      <c r="B7" s="3">
        <v>4.8760330578512399</v>
      </c>
      <c r="C7" s="2">
        <v>1.8347107438016499</v>
      </c>
      <c r="D7" s="2">
        <v>2.0495867768595</v>
      </c>
      <c r="E7" s="3">
        <v>0.76859504132231404</v>
      </c>
      <c r="F7" s="2">
        <v>0.82644628099173501</v>
      </c>
      <c r="G7" s="3">
        <v>0.85950413223140498</v>
      </c>
      <c r="H7" s="2">
        <v>0.90909090909090895</v>
      </c>
      <c r="I7" s="2">
        <v>0.73553719008264395</v>
      </c>
      <c r="J7" s="2">
        <v>0.76033057851239605</v>
      </c>
      <c r="K7" s="2">
        <v>0.76033057851239605</v>
      </c>
      <c r="L7" s="2">
        <v>0.82644628099173501</v>
      </c>
      <c r="M7" s="2">
        <v>0.82644628099173501</v>
      </c>
      <c r="N7" s="2">
        <v>0.61157024793388404</v>
      </c>
      <c r="O7" s="2">
        <v>0.77685950413223104</v>
      </c>
      <c r="P7" s="2">
        <v>0.69421487603305698</v>
      </c>
      <c r="Q7" s="2">
        <v>0.58677685950413205</v>
      </c>
      <c r="R7" s="2">
        <v>0.47933884297520601</v>
      </c>
      <c r="S7" s="2">
        <v>0.70247933884297498</v>
      </c>
      <c r="T7" s="2">
        <v>0.75206611570247905</v>
      </c>
      <c r="U7" s="2">
        <v>0.56198347107437996</v>
      </c>
      <c r="V7" s="2">
        <v>0.63636363636363602</v>
      </c>
      <c r="W7" s="2">
        <v>0.504132231404958</v>
      </c>
      <c r="X7" s="2">
        <v>0.28099173553718998</v>
      </c>
      <c r="Y7" s="2">
        <v>0.38016528925619802</v>
      </c>
      <c r="AB7" s="5">
        <v>531113</v>
      </c>
      <c r="AC7" s="3">
        <f>IF(Table13[[#This Row],[461110]]&gt;=0.9,Table13[[#This Row],[461110]],0)</f>
        <v>4.8760330578512399</v>
      </c>
      <c r="AD7" s="3">
        <f>IF(Table13[[#This Row],[465311]]&gt;=0.9,Table13[[#This Row],[465311]],0)</f>
        <v>1.8347107438016499</v>
      </c>
      <c r="AE7" s="3">
        <f>IF(Table13[[#This Row],[812110]]&gt;=0.9,Table13[[#This Row],[812110]],0)</f>
        <v>2.0495867768595</v>
      </c>
      <c r="AF7" s="3">
        <f>IF(Table13[[#This Row],[463211]]&gt;=0.9,Table13[[#This Row],[463211]],0)</f>
        <v>0</v>
      </c>
      <c r="AG7" s="3">
        <f>IF(Table13[[#This Row],[461122]]&gt;=0.9,Table13[[#This Row],[461122]],0)</f>
        <v>0</v>
      </c>
      <c r="AH7" s="3">
        <f>IF(Table13[[#This Row],[722513]]&gt;=0.9,Table13[[#This Row],[722513]],0)</f>
        <v>0</v>
      </c>
      <c r="AI7" s="3">
        <f>IF(Table13[[#This Row],[461160]]&gt;=0.9,Table13[[#This Row],[461160]],0)</f>
        <v>0.90909090909090895</v>
      </c>
      <c r="AJ7" s="3">
        <f>IF(Table13[[#This Row],[467111]]&gt;=0.9,Table13[[#This Row],[467111]],0)</f>
        <v>0</v>
      </c>
      <c r="AK7" s="3">
        <f>IF(Table13[[#This Row],[311830]]&gt;=0.9,Table13[[#This Row],[311830]],0)</f>
        <v>0</v>
      </c>
      <c r="AL7" s="3">
        <f>IF(Table13[[#This Row],[461130]]&gt;=0.9,Table13[[#This Row],[461130]],0)</f>
        <v>0</v>
      </c>
      <c r="AM7" s="3">
        <f>IF(Table13[[#This Row],[722514]]&gt;=0.9,Table13[[#This Row],[722514]],0)</f>
        <v>0</v>
      </c>
      <c r="AN7" s="3">
        <f>IF(Table13[[#This Row],[311812]]&gt;=0.9,Table13[[#This Row],[311812]],0)</f>
        <v>0</v>
      </c>
      <c r="AO7" s="3">
        <f>IF(Table13[[#This Row],[461121]]&gt;=0.9,Table13[[#This Row],[461121]],0)</f>
        <v>0</v>
      </c>
      <c r="AP7" s="3">
        <f>IF(Table13[[#This Row],[464111]]&gt;=0.9,Table13[[#This Row],[464111]],0)</f>
        <v>0</v>
      </c>
      <c r="AQ7" s="3">
        <f>IF(Table13[[#This Row],[722517]]&gt;=0.9,Table13[[#This Row],[722517]],0)</f>
        <v>0</v>
      </c>
      <c r="AR7" s="3">
        <f>IF(Table13[[#This Row],[561432]]&gt;=0.9,Table13[[#This Row],[561432]],0)</f>
        <v>0</v>
      </c>
      <c r="AS7" s="3">
        <f>IF(Table13[[#This Row],[467115]]&gt;=0.9,Table13[[#This Row],[467115]],0)</f>
        <v>0</v>
      </c>
      <c r="AT7" s="3">
        <f>IF(Table13[[#This Row],[722518]]&gt;=0.9,Table13[[#This Row],[722518]],0)</f>
        <v>0</v>
      </c>
      <c r="AU7" s="3">
        <f>IF(Table13[[#This Row],[811111]]&gt;=0.9,Table13[[#This Row],[811111]],0)</f>
        <v>0</v>
      </c>
      <c r="AV7" s="3">
        <f>IF(Table13[[#This Row],[722515]]&gt;=0.9,Table13[[#This Row],[722515]],0)</f>
        <v>0</v>
      </c>
      <c r="AW7" s="3">
        <f>IF(Table13[[#This Row],[722519]]&gt;=0.9,Table13[[#This Row],[722519]],0)</f>
        <v>0</v>
      </c>
      <c r="AX7" s="3">
        <f>IF(Table13[[#This Row],[621211]]&gt;=0.9,Table13[[#This Row],[621211]],0)</f>
        <v>0</v>
      </c>
      <c r="AY7" s="3">
        <f>IF(Table13[[#This Row],[332320]]&gt;=0.9,Table13[[#This Row],[332320]],0)</f>
        <v>0</v>
      </c>
      <c r="AZ7" s="3">
        <f>IF(Table13[[#This Row],[461190]]&gt;=0.9,Table13[[#This Row],[461190]],0)</f>
        <v>0</v>
      </c>
    </row>
    <row r="8" spans="1:52" ht="22" customHeight="1" x14ac:dyDescent="0.2">
      <c r="A8" s="5">
        <v>713120</v>
      </c>
      <c r="B8" s="2">
        <v>7.6991150442477796</v>
      </c>
      <c r="C8" s="2">
        <v>2.5840707964601699</v>
      </c>
      <c r="D8" s="3">
        <v>3.5221238938053099</v>
      </c>
      <c r="E8" s="3">
        <v>6</v>
      </c>
      <c r="F8" s="2">
        <v>2.4601769911504401</v>
      </c>
      <c r="G8" s="2">
        <v>2.23893805309734</v>
      </c>
      <c r="H8" s="2">
        <v>1.6017699115044199</v>
      </c>
      <c r="I8" s="2">
        <v>1.1592920353982299</v>
      </c>
      <c r="J8" s="2">
        <v>1.6017699115044199</v>
      </c>
      <c r="K8" s="2">
        <v>3.6106194690265401</v>
      </c>
      <c r="L8" s="2">
        <v>1.6017699115044199</v>
      </c>
      <c r="M8" s="2">
        <v>1.57522123893805</v>
      </c>
      <c r="N8" s="2">
        <v>2.2831858407079602</v>
      </c>
      <c r="O8" s="2">
        <v>1.7079646017699099</v>
      </c>
      <c r="P8" s="2">
        <v>1.3539823008849501</v>
      </c>
      <c r="Q8" s="2">
        <v>0.96460176991150404</v>
      </c>
      <c r="R8" s="2">
        <v>1.2920353982300801</v>
      </c>
      <c r="S8" s="2">
        <v>1.2920353982300801</v>
      </c>
      <c r="T8" s="2">
        <v>0.49557522123893799</v>
      </c>
      <c r="U8" s="2">
        <v>1.34513274336283</v>
      </c>
      <c r="V8" s="2">
        <v>0.97345132743362806</v>
      </c>
      <c r="W8" s="2">
        <v>1.2035398230088401</v>
      </c>
      <c r="X8" s="2">
        <v>0.52212389380530899</v>
      </c>
      <c r="Y8" s="2">
        <v>1.0530973451327399</v>
      </c>
      <c r="AB8" s="5">
        <v>713120</v>
      </c>
      <c r="AC8" s="2">
        <f>IF(Table13[[#This Row],[461110]]&gt;=0.9,Table13[[#This Row],[461110]],0)</f>
        <v>7.6991150442477796</v>
      </c>
      <c r="AD8" s="2">
        <f>IF(Table13[[#This Row],[465311]]&gt;=0.9,Table13[[#This Row],[465311]],0)</f>
        <v>2.5840707964601699</v>
      </c>
      <c r="AE8" s="2">
        <f>IF(Table13[[#This Row],[812110]]&gt;=0.9,Table13[[#This Row],[812110]],0)</f>
        <v>3.5221238938053099</v>
      </c>
      <c r="AF8" s="2">
        <f>IF(Table13[[#This Row],[463211]]&gt;=0.9,Table13[[#This Row],[463211]],0)</f>
        <v>6</v>
      </c>
      <c r="AG8" s="2">
        <f>IF(Table13[[#This Row],[461122]]&gt;=0.9,Table13[[#This Row],[461122]],0)</f>
        <v>2.4601769911504401</v>
      </c>
      <c r="AH8" s="2">
        <f>IF(Table13[[#This Row],[722513]]&gt;=0.9,Table13[[#This Row],[722513]],0)</f>
        <v>2.23893805309734</v>
      </c>
      <c r="AI8" s="2">
        <f>IF(Table13[[#This Row],[461160]]&gt;=0.9,Table13[[#This Row],[461160]],0)</f>
        <v>1.6017699115044199</v>
      </c>
      <c r="AJ8" s="2">
        <f>IF(Table13[[#This Row],[467111]]&gt;=0.9,Table13[[#This Row],[467111]],0)</f>
        <v>1.1592920353982299</v>
      </c>
      <c r="AK8" s="2">
        <f>IF(Table13[[#This Row],[311830]]&gt;=0.9,Table13[[#This Row],[311830]],0)</f>
        <v>1.6017699115044199</v>
      </c>
      <c r="AL8" s="2">
        <f>IF(Table13[[#This Row],[461130]]&gt;=0.9,Table13[[#This Row],[461130]],0)</f>
        <v>3.6106194690265401</v>
      </c>
      <c r="AM8" s="2">
        <f>IF(Table13[[#This Row],[722514]]&gt;=0.9,Table13[[#This Row],[722514]],0)</f>
        <v>1.6017699115044199</v>
      </c>
      <c r="AN8" s="2">
        <f>IF(Table13[[#This Row],[311812]]&gt;=0.9,Table13[[#This Row],[311812]],0)</f>
        <v>1.57522123893805</v>
      </c>
      <c r="AO8" s="2">
        <f>IF(Table13[[#This Row],[461121]]&gt;=0.9,Table13[[#This Row],[461121]],0)</f>
        <v>2.2831858407079602</v>
      </c>
      <c r="AP8" s="2">
        <f>IF(Table13[[#This Row],[464111]]&gt;=0.9,Table13[[#This Row],[464111]],0)</f>
        <v>1.7079646017699099</v>
      </c>
      <c r="AQ8" s="2">
        <f>IF(Table13[[#This Row],[722517]]&gt;=0.9,Table13[[#This Row],[722517]],0)</f>
        <v>1.3539823008849501</v>
      </c>
      <c r="AR8" s="2">
        <f>IF(Table13[[#This Row],[561432]]&gt;=0.9,Table13[[#This Row],[561432]],0)</f>
        <v>0.96460176991150404</v>
      </c>
      <c r="AS8" s="2">
        <f>IF(Table13[[#This Row],[467115]]&gt;=0.9,Table13[[#This Row],[467115]],0)</f>
        <v>1.2920353982300801</v>
      </c>
      <c r="AT8" s="2">
        <f>IF(Table13[[#This Row],[722518]]&gt;=0.9,Table13[[#This Row],[722518]],0)</f>
        <v>1.2920353982300801</v>
      </c>
      <c r="AU8" s="2">
        <f>IF(Table13[[#This Row],[811111]]&gt;=0.9,Table13[[#This Row],[811111]],0)</f>
        <v>0</v>
      </c>
      <c r="AV8" s="2">
        <f>IF(Table13[[#This Row],[722515]]&gt;=0.9,Table13[[#This Row],[722515]],0)</f>
        <v>1.34513274336283</v>
      </c>
      <c r="AW8" s="2">
        <f>IF(Table13[[#This Row],[722519]]&gt;=0.9,Table13[[#This Row],[722519]],0)</f>
        <v>0.97345132743362806</v>
      </c>
      <c r="AX8" s="2">
        <f>IF(Table13[[#This Row],[621211]]&gt;=0.9,Table13[[#This Row],[621211]],0)</f>
        <v>1.2035398230088401</v>
      </c>
      <c r="AY8" s="2">
        <f>IF(Table13[[#This Row],[332320]]&gt;=0.9,Table13[[#This Row],[332320]],0)</f>
        <v>0</v>
      </c>
      <c r="AZ8" s="2">
        <f>IF(Table13[[#This Row],[461190]]&gt;=0.9,Table13[[#This Row],[461190]],0)</f>
        <v>1.0530973451327399</v>
      </c>
    </row>
    <row r="9" spans="1:52" ht="22" customHeight="1" x14ac:dyDescent="0.2">
      <c r="A9" s="5">
        <v>461150</v>
      </c>
      <c r="B9" s="2">
        <v>8.2818181818181795</v>
      </c>
      <c r="C9" s="2">
        <v>3.0636363636363599</v>
      </c>
      <c r="D9" s="2">
        <v>3.9636363636363598</v>
      </c>
      <c r="E9" s="2">
        <v>7.5636363636363599</v>
      </c>
      <c r="F9" s="2">
        <v>2.8181818181818099</v>
      </c>
      <c r="G9" s="2">
        <v>2.6181818181818102</v>
      </c>
      <c r="H9" s="2">
        <v>1.9545454545454499</v>
      </c>
      <c r="I9" s="2">
        <v>1.39090909090909</v>
      </c>
      <c r="J9" s="2">
        <v>1.8181818181818099</v>
      </c>
      <c r="K9" s="2">
        <v>4.3272727272727201</v>
      </c>
      <c r="L9" s="2">
        <v>2.1181818181818102</v>
      </c>
      <c r="M9" s="2">
        <v>1.7909090909090899</v>
      </c>
      <c r="N9" s="2">
        <v>3.1181818181818102</v>
      </c>
      <c r="O9" s="2">
        <v>1.8181818181818099</v>
      </c>
      <c r="P9" s="2">
        <v>1.5090909090908999</v>
      </c>
      <c r="Q9" s="3">
        <v>1.2</v>
      </c>
      <c r="R9" s="2">
        <v>1.39090909090909</v>
      </c>
      <c r="S9" s="2">
        <v>1.58181818181818</v>
      </c>
      <c r="T9" s="2">
        <v>0.64545454545454495</v>
      </c>
      <c r="U9" s="2">
        <v>1.5727272727272701</v>
      </c>
      <c r="V9" s="2">
        <v>1.28181818181818</v>
      </c>
      <c r="W9" s="2">
        <v>1.41818181818181</v>
      </c>
      <c r="X9" s="2">
        <v>0.55454545454545401</v>
      </c>
      <c r="Y9" s="2">
        <v>0.85454545454545405</v>
      </c>
      <c r="AB9" s="5">
        <v>461150</v>
      </c>
      <c r="AC9" s="2">
        <f>IF(Table13[[#This Row],[461110]]&gt;=0.9,Table13[[#This Row],[461110]],0)</f>
        <v>8.2818181818181795</v>
      </c>
      <c r="AD9" s="2">
        <f>IF(Table13[[#This Row],[465311]]&gt;=0.9,Table13[[#This Row],[465311]],0)</f>
        <v>3.0636363636363599</v>
      </c>
      <c r="AE9" s="2">
        <f>IF(Table13[[#This Row],[812110]]&gt;=0.9,Table13[[#This Row],[812110]],0)</f>
        <v>3.9636363636363598</v>
      </c>
      <c r="AF9" s="2">
        <f>IF(Table13[[#This Row],[463211]]&gt;=0.9,Table13[[#This Row],[463211]],0)</f>
        <v>7.5636363636363599</v>
      </c>
      <c r="AG9" s="2">
        <f>IF(Table13[[#This Row],[461122]]&gt;=0.9,Table13[[#This Row],[461122]],0)</f>
        <v>2.8181818181818099</v>
      </c>
      <c r="AH9" s="2">
        <f>IF(Table13[[#This Row],[722513]]&gt;=0.9,Table13[[#This Row],[722513]],0)</f>
        <v>2.6181818181818102</v>
      </c>
      <c r="AI9" s="2">
        <f>IF(Table13[[#This Row],[461160]]&gt;=0.9,Table13[[#This Row],[461160]],0)</f>
        <v>1.9545454545454499</v>
      </c>
      <c r="AJ9" s="2">
        <f>IF(Table13[[#This Row],[467111]]&gt;=0.9,Table13[[#This Row],[467111]],0)</f>
        <v>1.39090909090909</v>
      </c>
      <c r="AK9" s="2">
        <f>IF(Table13[[#This Row],[311830]]&gt;=0.9,Table13[[#This Row],[311830]],0)</f>
        <v>1.8181818181818099</v>
      </c>
      <c r="AL9" s="2">
        <f>IF(Table13[[#This Row],[461130]]&gt;=0.9,Table13[[#This Row],[461130]],0)</f>
        <v>4.3272727272727201</v>
      </c>
      <c r="AM9" s="2">
        <f>IF(Table13[[#This Row],[722514]]&gt;=0.9,Table13[[#This Row],[722514]],0)</f>
        <v>2.1181818181818102</v>
      </c>
      <c r="AN9" s="2">
        <f>IF(Table13[[#This Row],[311812]]&gt;=0.9,Table13[[#This Row],[311812]],0)</f>
        <v>1.7909090909090899</v>
      </c>
      <c r="AO9" s="2">
        <f>IF(Table13[[#This Row],[461121]]&gt;=0.9,Table13[[#This Row],[461121]],0)</f>
        <v>3.1181818181818102</v>
      </c>
      <c r="AP9" s="2">
        <f>IF(Table13[[#This Row],[464111]]&gt;=0.9,Table13[[#This Row],[464111]],0)</f>
        <v>1.8181818181818099</v>
      </c>
      <c r="AQ9" s="2">
        <f>IF(Table13[[#This Row],[722517]]&gt;=0.9,Table13[[#This Row],[722517]],0)</f>
        <v>1.5090909090908999</v>
      </c>
      <c r="AR9" s="2">
        <f>IF(Table13[[#This Row],[561432]]&gt;=0.9,Table13[[#This Row],[561432]],0)</f>
        <v>1.2</v>
      </c>
      <c r="AS9" s="2">
        <f>IF(Table13[[#This Row],[467115]]&gt;=0.9,Table13[[#This Row],[467115]],0)</f>
        <v>1.39090909090909</v>
      </c>
      <c r="AT9" s="2">
        <f>IF(Table13[[#This Row],[722518]]&gt;=0.9,Table13[[#This Row],[722518]],0)</f>
        <v>1.58181818181818</v>
      </c>
      <c r="AU9" s="2">
        <f>IF(Table13[[#This Row],[811111]]&gt;=0.9,Table13[[#This Row],[811111]],0)</f>
        <v>0</v>
      </c>
      <c r="AV9" s="2">
        <f>IF(Table13[[#This Row],[722515]]&gt;=0.9,Table13[[#This Row],[722515]],0)</f>
        <v>1.5727272727272701</v>
      </c>
      <c r="AW9" s="2">
        <f>IF(Table13[[#This Row],[722519]]&gt;=0.9,Table13[[#This Row],[722519]],0)</f>
        <v>1.28181818181818</v>
      </c>
      <c r="AX9" s="2">
        <f>IF(Table13[[#This Row],[621211]]&gt;=0.9,Table13[[#This Row],[621211]],0)</f>
        <v>1.41818181818181</v>
      </c>
      <c r="AY9" s="2">
        <f>IF(Table13[[#This Row],[332320]]&gt;=0.9,Table13[[#This Row],[332320]],0)</f>
        <v>0</v>
      </c>
      <c r="AZ9" s="2">
        <f>IF(Table13[[#This Row],[461190]]&gt;=0.9,Table13[[#This Row],[461190]],0)</f>
        <v>0</v>
      </c>
    </row>
    <row r="10" spans="1:52" ht="22" customHeight="1" x14ac:dyDescent="0.2">
      <c r="A10" s="5">
        <v>463310</v>
      </c>
      <c r="B10" s="2">
        <v>5.8888888888888804</v>
      </c>
      <c r="C10" s="2">
        <v>1.6666666666666601</v>
      </c>
      <c r="D10" s="2">
        <v>3.0185185185185102</v>
      </c>
      <c r="E10" s="2">
        <v>22.203703703703699</v>
      </c>
      <c r="F10" s="2">
        <v>5.1481481481481399</v>
      </c>
      <c r="G10" s="2">
        <v>6.9166666666666599</v>
      </c>
      <c r="H10" s="2">
        <v>1.6111111111111101</v>
      </c>
      <c r="I10" s="2">
        <v>0.99074074074074003</v>
      </c>
      <c r="J10" s="2">
        <v>1.49074074074074</v>
      </c>
      <c r="K10" s="2">
        <v>10.6018518518518</v>
      </c>
      <c r="L10" s="2">
        <v>2.7037037037037002</v>
      </c>
      <c r="M10" s="2">
        <v>1.44444444444444</v>
      </c>
      <c r="N10" s="2">
        <v>6.4537037037036997</v>
      </c>
      <c r="O10" s="2">
        <v>1.06481481481481</v>
      </c>
      <c r="P10" s="2">
        <v>1.75925925925925</v>
      </c>
      <c r="Q10" s="2">
        <v>0.48148148148148101</v>
      </c>
      <c r="R10" s="2">
        <v>2.9444444444444402</v>
      </c>
      <c r="S10" s="2">
        <v>2.7314814814814801</v>
      </c>
      <c r="T10" s="2">
        <v>0.21296296296296199</v>
      </c>
      <c r="U10" s="3">
        <v>2.5</v>
      </c>
      <c r="V10" s="2">
        <v>1.2314814814814801</v>
      </c>
      <c r="W10" s="3">
        <v>1.75</v>
      </c>
      <c r="X10" s="2">
        <v>0.157407407407407</v>
      </c>
      <c r="Y10" s="2">
        <v>0.48148148148148101</v>
      </c>
      <c r="AB10" s="5">
        <v>463310</v>
      </c>
      <c r="AC10" s="2">
        <f>IF(Table13[[#This Row],[461110]]&gt;=0.9,Table13[[#This Row],[461110]],0)</f>
        <v>5.8888888888888804</v>
      </c>
      <c r="AD10" s="2">
        <f>IF(Table13[[#This Row],[465311]]&gt;=0.9,Table13[[#This Row],[465311]],0)</f>
        <v>1.6666666666666601</v>
      </c>
      <c r="AE10" s="2">
        <f>IF(Table13[[#This Row],[812110]]&gt;=0.9,Table13[[#This Row],[812110]],0)</f>
        <v>3.0185185185185102</v>
      </c>
      <c r="AF10" s="2">
        <f>IF(Table13[[#This Row],[463211]]&gt;=0.9,Table13[[#This Row],[463211]],0)</f>
        <v>22.203703703703699</v>
      </c>
      <c r="AG10" s="2">
        <f>IF(Table13[[#This Row],[461122]]&gt;=0.9,Table13[[#This Row],[461122]],0)</f>
        <v>5.1481481481481399</v>
      </c>
      <c r="AH10" s="2">
        <f>IF(Table13[[#This Row],[722513]]&gt;=0.9,Table13[[#This Row],[722513]],0)</f>
        <v>6.9166666666666599</v>
      </c>
      <c r="AI10" s="2">
        <f>IF(Table13[[#This Row],[461160]]&gt;=0.9,Table13[[#This Row],[461160]],0)</f>
        <v>1.6111111111111101</v>
      </c>
      <c r="AJ10" s="2">
        <f>IF(Table13[[#This Row],[467111]]&gt;=0.9,Table13[[#This Row],[467111]],0)</f>
        <v>0.99074074074074003</v>
      </c>
      <c r="AK10" s="2">
        <f>IF(Table13[[#This Row],[311830]]&gt;=0.9,Table13[[#This Row],[311830]],0)</f>
        <v>1.49074074074074</v>
      </c>
      <c r="AL10" s="2">
        <f>IF(Table13[[#This Row],[461130]]&gt;=0.9,Table13[[#This Row],[461130]],0)</f>
        <v>10.6018518518518</v>
      </c>
      <c r="AM10" s="2">
        <f>IF(Table13[[#This Row],[722514]]&gt;=0.9,Table13[[#This Row],[722514]],0)</f>
        <v>2.7037037037037002</v>
      </c>
      <c r="AN10" s="2">
        <f>IF(Table13[[#This Row],[311812]]&gt;=0.9,Table13[[#This Row],[311812]],0)</f>
        <v>1.44444444444444</v>
      </c>
      <c r="AO10" s="2">
        <f>IF(Table13[[#This Row],[461121]]&gt;=0.9,Table13[[#This Row],[461121]],0)</f>
        <v>6.4537037037036997</v>
      </c>
      <c r="AP10" s="2">
        <f>IF(Table13[[#This Row],[464111]]&gt;=0.9,Table13[[#This Row],[464111]],0)</f>
        <v>1.06481481481481</v>
      </c>
      <c r="AQ10" s="2">
        <f>IF(Table13[[#This Row],[722517]]&gt;=0.9,Table13[[#This Row],[722517]],0)</f>
        <v>1.75925925925925</v>
      </c>
      <c r="AR10" s="2">
        <f>IF(Table13[[#This Row],[561432]]&gt;=0.9,Table13[[#This Row],[561432]],0)</f>
        <v>0</v>
      </c>
      <c r="AS10" s="2">
        <f>IF(Table13[[#This Row],[467115]]&gt;=0.9,Table13[[#This Row],[467115]],0)</f>
        <v>2.9444444444444402</v>
      </c>
      <c r="AT10" s="2">
        <f>IF(Table13[[#This Row],[722518]]&gt;=0.9,Table13[[#This Row],[722518]],0)</f>
        <v>2.7314814814814801</v>
      </c>
      <c r="AU10" s="2">
        <f>IF(Table13[[#This Row],[811111]]&gt;=0.9,Table13[[#This Row],[811111]],0)</f>
        <v>0</v>
      </c>
      <c r="AV10" s="2">
        <f>IF(Table13[[#This Row],[722515]]&gt;=0.9,Table13[[#This Row],[722515]],0)</f>
        <v>2.5</v>
      </c>
      <c r="AW10" s="2">
        <f>IF(Table13[[#This Row],[722519]]&gt;=0.9,Table13[[#This Row],[722519]],0)</f>
        <v>1.2314814814814801</v>
      </c>
      <c r="AX10" s="2">
        <f>IF(Table13[[#This Row],[621211]]&gt;=0.9,Table13[[#This Row],[621211]],0)</f>
        <v>1.75</v>
      </c>
      <c r="AY10" s="2">
        <f>IF(Table13[[#This Row],[332320]]&gt;=0.9,Table13[[#This Row],[332320]],0)</f>
        <v>0</v>
      </c>
      <c r="AZ10" s="2">
        <f>IF(Table13[[#This Row],[461190]]&gt;=0.9,Table13[[#This Row],[461190]],0)</f>
        <v>0</v>
      </c>
    </row>
    <row r="11" spans="1:52" ht="22" customHeight="1" x14ac:dyDescent="0.2">
      <c r="A11" s="5">
        <v>811191</v>
      </c>
      <c r="B11" s="3">
        <v>10</v>
      </c>
      <c r="C11" s="2">
        <v>3.1089108910891001</v>
      </c>
      <c r="D11" s="2">
        <v>4.1782178217821704</v>
      </c>
      <c r="E11" s="2">
        <v>1.51485148514851</v>
      </c>
      <c r="F11" s="2">
        <v>1.51485148514851</v>
      </c>
      <c r="G11" s="2">
        <v>1.6435643564356399</v>
      </c>
      <c r="H11" s="2">
        <v>1.58415841584158</v>
      </c>
      <c r="I11" s="2">
        <v>1.7722772277227701</v>
      </c>
      <c r="J11" s="2">
        <v>1.6237623762376201</v>
      </c>
      <c r="K11" s="2">
        <v>1.3069306930693001</v>
      </c>
      <c r="L11" s="2">
        <v>1.7425742574257399</v>
      </c>
      <c r="M11" s="2">
        <v>1.48514851485148</v>
      </c>
      <c r="N11" s="2">
        <v>1.2079207920791999</v>
      </c>
      <c r="O11" s="2">
        <v>1.26732673267326</v>
      </c>
      <c r="P11" s="2">
        <v>1.5445544554455399</v>
      </c>
      <c r="Q11" s="2">
        <v>1.0891089108910801</v>
      </c>
      <c r="R11" s="2">
        <v>0.97029702970297005</v>
      </c>
      <c r="S11" s="2">
        <v>1.3564356435643501</v>
      </c>
      <c r="T11" s="2">
        <v>1.5445544554455399</v>
      </c>
      <c r="U11" s="2">
        <v>0.99009900990098998</v>
      </c>
      <c r="V11" s="2">
        <v>1.1089108910890999</v>
      </c>
      <c r="W11" s="2">
        <v>0.96039603960396003</v>
      </c>
      <c r="X11" s="2">
        <v>0.95049504950495001</v>
      </c>
      <c r="Y11" s="2">
        <v>0.94059405940593999</v>
      </c>
      <c r="AB11" s="5">
        <v>811191</v>
      </c>
      <c r="AC11" s="3">
        <f>IF(Table13[[#This Row],[461110]]&gt;=0.9,Table13[[#This Row],[461110]],0)</f>
        <v>10</v>
      </c>
      <c r="AD11" s="3">
        <f>IF(Table13[[#This Row],[465311]]&gt;=0.9,Table13[[#This Row],[465311]],0)</f>
        <v>3.1089108910891001</v>
      </c>
      <c r="AE11" s="3">
        <f>IF(Table13[[#This Row],[812110]]&gt;=0.9,Table13[[#This Row],[812110]],0)</f>
        <v>4.1782178217821704</v>
      </c>
      <c r="AF11" s="3">
        <f>IF(Table13[[#This Row],[463211]]&gt;=0.9,Table13[[#This Row],[463211]],0)</f>
        <v>1.51485148514851</v>
      </c>
      <c r="AG11" s="3">
        <f>IF(Table13[[#This Row],[461122]]&gt;=0.9,Table13[[#This Row],[461122]],0)</f>
        <v>1.51485148514851</v>
      </c>
      <c r="AH11" s="3">
        <f>IF(Table13[[#This Row],[722513]]&gt;=0.9,Table13[[#This Row],[722513]],0)</f>
        <v>1.6435643564356399</v>
      </c>
      <c r="AI11" s="3">
        <f>IF(Table13[[#This Row],[461160]]&gt;=0.9,Table13[[#This Row],[461160]],0)</f>
        <v>1.58415841584158</v>
      </c>
      <c r="AJ11" s="3">
        <f>IF(Table13[[#This Row],[467111]]&gt;=0.9,Table13[[#This Row],[467111]],0)</f>
        <v>1.7722772277227701</v>
      </c>
      <c r="AK11" s="3">
        <f>IF(Table13[[#This Row],[311830]]&gt;=0.9,Table13[[#This Row],[311830]],0)</f>
        <v>1.6237623762376201</v>
      </c>
      <c r="AL11" s="3">
        <f>IF(Table13[[#This Row],[461130]]&gt;=0.9,Table13[[#This Row],[461130]],0)</f>
        <v>1.3069306930693001</v>
      </c>
      <c r="AM11" s="3">
        <f>IF(Table13[[#This Row],[722514]]&gt;=0.9,Table13[[#This Row],[722514]],0)</f>
        <v>1.7425742574257399</v>
      </c>
      <c r="AN11" s="3">
        <f>IF(Table13[[#This Row],[311812]]&gt;=0.9,Table13[[#This Row],[311812]],0)</f>
        <v>1.48514851485148</v>
      </c>
      <c r="AO11" s="3">
        <f>IF(Table13[[#This Row],[461121]]&gt;=0.9,Table13[[#This Row],[461121]],0)</f>
        <v>1.2079207920791999</v>
      </c>
      <c r="AP11" s="3">
        <f>IF(Table13[[#This Row],[464111]]&gt;=0.9,Table13[[#This Row],[464111]],0)</f>
        <v>1.26732673267326</v>
      </c>
      <c r="AQ11" s="3">
        <f>IF(Table13[[#This Row],[722517]]&gt;=0.9,Table13[[#This Row],[722517]],0)</f>
        <v>1.5445544554455399</v>
      </c>
      <c r="AR11" s="3">
        <f>IF(Table13[[#This Row],[561432]]&gt;=0.9,Table13[[#This Row],[561432]],0)</f>
        <v>1.0891089108910801</v>
      </c>
      <c r="AS11" s="3">
        <f>IF(Table13[[#This Row],[467115]]&gt;=0.9,Table13[[#This Row],[467115]],0)</f>
        <v>0.97029702970297005</v>
      </c>
      <c r="AT11" s="3">
        <f>IF(Table13[[#This Row],[722518]]&gt;=0.9,Table13[[#This Row],[722518]],0)</f>
        <v>1.3564356435643501</v>
      </c>
      <c r="AU11" s="3">
        <f>IF(Table13[[#This Row],[811111]]&gt;=0.9,Table13[[#This Row],[811111]],0)</f>
        <v>1.5445544554455399</v>
      </c>
      <c r="AV11" s="3">
        <f>IF(Table13[[#This Row],[722515]]&gt;=0.9,Table13[[#This Row],[722515]],0)</f>
        <v>0.99009900990098998</v>
      </c>
      <c r="AW11" s="3">
        <f>IF(Table13[[#This Row],[722519]]&gt;=0.9,Table13[[#This Row],[722519]],0)</f>
        <v>1.1089108910890999</v>
      </c>
      <c r="AX11" s="3">
        <f>IF(Table13[[#This Row],[621211]]&gt;=0.9,Table13[[#This Row],[621211]],0)</f>
        <v>0.96039603960396003</v>
      </c>
      <c r="AY11" s="3">
        <f>IF(Table13[[#This Row],[332320]]&gt;=0.9,Table13[[#This Row],[332320]],0)</f>
        <v>0.95049504950495001</v>
      </c>
      <c r="AZ11" s="3">
        <f>IF(Table13[[#This Row],[461190]]&gt;=0.9,Table13[[#This Row],[461190]],0)</f>
        <v>0.94059405940593999</v>
      </c>
    </row>
    <row r="12" spans="1:52" ht="22" customHeight="1" x14ac:dyDescent="0.2">
      <c r="A12" s="5">
        <v>611111</v>
      </c>
      <c r="B12" s="3">
        <v>7.7346938775510203</v>
      </c>
      <c r="C12" s="2">
        <v>2.8571428571428501</v>
      </c>
      <c r="D12" s="2">
        <v>3.1938775510204001</v>
      </c>
      <c r="E12" s="2">
        <v>1.8469387755102</v>
      </c>
      <c r="F12" s="2">
        <v>1.31632653061224</v>
      </c>
      <c r="G12" s="2">
        <v>1.31632653061224</v>
      </c>
      <c r="H12" s="2">
        <v>1.2040816326530599</v>
      </c>
      <c r="I12" s="2">
        <v>0.98979591836734604</v>
      </c>
      <c r="J12" s="2">
        <v>1.2040816326530599</v>
      </c>
      <c r="K12" s="2">
        <v>1.3877551020408101</v>
      </c>
      <c r="L12" s="2">
        <v>1.2040816326530599</v>
      </c>
      <c r="M12" s="2">
        <v>1.22448979591836</v>
      </c>
      <c r="N12" s="2">
        <v>1.4489795918367301</v>
      </c>
      <c r="O12" s="2">
        <v>1.2346938775510199</v>
      </c>
      <c r="P12" s="2">
        <v>0.94897959183673397</v>
      </c>
      <c r="Q12" s="3">
        <v>1</v>
      </c>
      <c r="R12" s="2">
        <v>0.90816326530612201</v>
      </c>
      <c r="S12" s="2">
        <v>0.97959183673469297</v>
      </c>
      <c r="T12" s="2">
        <v>0.89795918367346905</v>
      </c>
      <c r="U12" s="2">
        <v>0.92857142857142805</v>
      </c>
      <c r="V12" s="2">
        <v>0.91836734693877498</v>
      </c>
      <c r="W12" s="2">
        <v>0.97959183673469297</v>
      </c>
      <c r="X12" s="2">
        <v>0.55102040816326503</v>
      </c>
      <c r="Y12" s="2">
        <v>0.62244897959183598</v>
      </c>
      <c r="AB12" s="5">
        <v>611111</v>
      </c>
      <c r="AC12" s="3">
        <f>IF(Table13[[#This Row],[461110]]&gt;=0.9,Table13[[#This Row],[461110]],0)</f>
        <v>7.7346938775510203</v>
      </c>
      <c r="AD12" s="3">
        <f>IF(Table13[[#This Row],[465311]]&gt;=0.9,Table13[[#This Row],[465311]],0)</f>
        <v>2.8571428571428501</v>
      </c>
      <c r="AE12" s="3">
        <f>IF(Table13[[#This Row],[812110]]&gt;=0.9,Table13[[#This Row],[812110]],0)</f>
        <v>3.1938775510204001</v>
      </c>
      <c r="AF12" s="3">
        <f>IF(Table13[[#This Row],[463211]]&gt;=0.9,Table13[[#This Row],[463211]],0)</f>
        <v>1.8469387755102</v>
      </c>
      <c r="AG12" s="3">
        <f>IF(Table13[[#This Row],[461122]]&gt;=0.9,Table13[[#This Row],[461122]],0)</f>
        <v>1.31632653061224</v>
      </c>
      <c r="AH12" s="3">
        <f>IF(Table13[[#This Row],[722513]]&gt;=0.9,Table13[[#This Row],[722513]],0)</f>
        <v>1.31632653061224</v>
      </c>
      <c r="AI12" s="3">
        <f>IF(Table13[[#This Row],[461160]]&gt;=0.9,Table13[[#This Row],[461160]],0)</f>
        <v>1.2040816326530599</v>
      </c>
      <c r="AJ12" s="3">
        <f>IF(Table13[[#This Row],[467111]]&gt;=0.9,Table13[[#This Row],[467111]],0)</f>
        <v>0.98979591836734604</v>
      </c>
      <c r="AK12" s="3">
        <f>IF(Table13[[#This Row],[311830]]&gt;=0.9,Table13[[#This Row],[311830]],0)</f>
        <v>1.2040816326530599</v>
      </c>
      <c r="AL12" s="3">
        <f>IF(Table13[[#This Row],[461130]]&gt;=0.9,Table13[[#This Row],[461130]],0)</f>
        <v>1.3877551020408101</v>
      </c>
      <c r="AM12" s="3">
        <f>IF(Table13[[#This Row],[722514]]&gt;=0.9,Table13[[#This Row],[722514]],0)</f>
        <v>1.2040816326530599</v>
      </c>
      <c r="AN12" s="3">
        <f>IF(Table13[[#This Row],[311812]]&gt;=0.9,Table13[[#This Row],[311812]],0)</f>
        <v>1.22448979591836</v>
      </c>
      <c r="AO12" s="3">
        <f>IF(Table13[[#This Row],[461121]]&gt;=0.9,Table13[[#This Row],[461121]],0)</f>
        <v>1.4489795918367301</v>
      </c>
      <c r="AP12" s="3">
        <f>IF(Table13[[#This Row],[464111]]&gt;=0.9,Table13[[#This Row],[464111]],0)</f>
        <v>1.2346938775510199</v>
      </c>
      <c r="AQ12" s="3">
        <f>IF(Table13[[#This Row],[722517]]&gt;=0.9,Table13[[#This Row],[722517]],0)</f>
        <v>0.94897959183673397</v>
      </c>
      <c r="AR12" s="3">
        <f>IF(Table13[[#This Row],[561432]]&gt;=0.9,Table13[[#This Row],[561432]],0)</f>
        <v>1</v>
      </c>
      <c r="AS12" s="3">
        <f>IF(Table13[[#This Row],[467115]]&gt;=0.9,Table13[[#This Row],[467115]],0)</f>
        <v>0.90816326530612201</v>
      </c>
      <c r="AT12" s="3">
        <f>IF(Table13[[#This Row],[722518]]&gt;=0.9,Table13[[#This Row],[722518]],0)</f>
        <v>0.97959183673469297</v>
      </c>
      <c r="AU12" s="3">
        <f>IF(Table13[[#This Row],[811111]]&gt;=0.9,Table13[[#This Row],[811111]],0)</f>
        <v>0</v>
      </c>
      <c r="AV12" s="3">
        <f>IF(Table13[[#This Row],[722515]]&gt;=0.9,Table13[[#This Row],[722515]],0)</f>
        <v>0.92857142857142805</v>
      </c>
      <c r="AW12" s="3">
        <f>IF(Table13[[#This Row],[722519]]&gt;=0.9,Table13[[#This Row],[722519]],0)</f>
        <v>0.91836734693877498</v>
      </c>
      <c r="AX12" s="3">
        <f>IF(Table13[[#This Row],[621211]]&gt;=0.9,Table13[[#This Row],[621211]],0)</f>
        <v>0.97959183673469297</v>
      </c>
      <c r="AY12" s="3">
        <f>IF(Table13[[#This Row],[332320]]&gt;=0.9,Table13[[#This Row],[332320]],0)</f>
        <v>0</v>
      </c>
      <c r="AZ12" s="3">
        <f>IF(Table13[[#This Row],[461190]]&gt;=0.9,Table13[[#This Row],[461190]],0)</f>
        <v>0</v>
      </c>
    </row>
    <row r="13" spans="1:52" ht="22" customHeight="1" x14ac:dyDescent="0.2">
      <c r="A13" s="5">
        <v>467114</v>
      </c>
      <c r="B13" s="2">
        <v>10.617977528089799</v>
      </c>
      <c r="C13" s="2">
        <v>3.6292134831460601</v>
      </c>
      <c r="D13" s="2">
        <v>5.1235955056179696</v>
      </c>
      <c r="E13" s="2">
        <v>2.3258426966292101</v>
      </c>
      <c r="F13" s="2">
        <v>1.9662921348314599</v>
      </c>
      <c r="G13" s="2">
        <v>1.68539325842696</v>
      </c>
      <c r="H13" s="2">
        <v>1.7752808988763999</v>
      </c>
      <c r="I13" s="2">
        <v>1.78651685393258</v>
      </c>
      <c r="J13" s="2">
        <v>1.9438202247191001</v>
      </c>
      <c r="K13" s="2">
        <v>1.92134831460674</v>
      </c>
      <c r="L13" s="2">
        <v>1.97752808988764</v>
      </c>
      <c r="M13" s="2">
        <v>1.8314606741573001</v>
      </c>
      <c r="N13" s="2">
        <v>1.78651685393258</v>
      </c>
      <c r="O13" s="2">
        <v>1.8314606741573001</v>
      </c>
      <c r="P13" s="2">
        <v>1.91011235955056</v>
      </c>
      <c r="Q13" s="2">
        <v>1.2584269662921299</v>
      </c>
      <c r="R13" s="2">
        <v>1.2471910112359501</v>
      </c>
      <c r="S13" s="2">
        <v>1.5617977528089799</v>
      </c>
      <c r="T13" s="2">
        <v>1.17977528089887</v>
      </c>
      <c r="U13" s="2">
        <v>1.1348314606741501</v>
      </c>
      <c r="V13" s="2">
        <v>1.6741573033707799</v>
      </c>
      <c r="W13" s="2">
        <v>1.4382022471910101</v>
      </c>
      <c r="X13" s="2">
        <v>0.78651685393258397</v>
      </c>
      <c r="Y13" s="2">
        <v>1.0224719101123501</v>
      </c>
      <c r="AB13" s="5">
        <v>467114</v>
      </c>
      <c r="AC13" s="2">
        <f>IF(Table13[[#This Row],[461110]]&gt;=0.9,Table13[[#This Row],[461110]],0)</f>
        <v>10.617977528089799</v>
      </c>
      <c r="AD13" s="2">
        <f>IF(Table13[[#This Row],[465311]]&gt;=0.9,Table13[[#This Row],[465311]],0)</f>
        <v>3.6292134831460601</v>
      </c>
      <c r="AE13" s="2">
        <f>IF(Table13[[#This Row],[812110]]&gt;=0.9,Table13[[#This Row],[812110]],0)</f>
        <v>5.1235955056179696</v>
      </c>
      <c r="AF13" s="2">
        <f>IF(Table13[[#This Row],[463211]]&gt;=0.9,Table13[[#This Row],[463211]],0)</f>
        <v>2.3258426966292101</v>
      </c>
      <c r="AG13" s="2">
        <f>IF(Table13[[#This Row],[461122]]&gt;=0.9,Table13[[#This Row],[461122]],0)</f>
        <v>1.9662921348314599</v>
      </c>
      <c r="AH13" s="2">
        <f>IF(Table13[[#This Row],[722513]]&gt;=0.9,Table13[[#This Row],[722513]],0)</f>
        <v>1.68539325842696</v>
      </c>
      <c r="AI13" s="2">
        <f>IF(Table13[[#This Row],[461160]]&gt;=0.9,Table13[[#This Row],[461160]],0)</f>
        <v>1.7752808988763999</v>
      </c>
      <c r="AJ13" s="2">
        <f>IF(Table13[[#This Row],[467111]]&gt;=0.9,Table13[[#This Row],[467111]],0)</f>
        <v>1.78651685393258</v>
      </c>
      <c r="AK13" s="2">
        <f>IF(Table13[[#This Row],[311830]]&gt;=0.9,Table13[[#This Row],[311830]],0)</f>
        <v>1.9438202247191001</v>
      </c>
      <c r="AL13" s="2">
        <f>IF(Table13[[#This Row],[461130]]&gt;=0.9,Table13[[#This Row],[461130]],0)</f>
        <v>1.92134831460674</v>
      </c>
      <c r="AM13" s="2">
        <f>IF(Table13[[#This Row],[722514]]&gt;=0.9,Table13[[#This Row],[722514]],0)</f>
        <v>1.97752808988764</v>
      </c>
      <c r="AN13" s="2">
        <f>IF(Table13[[#This Row],[311812]]&gt;=0.9,Table13[[#This Row],[311812]],0)</f>
        <v>1.8314606741573001</v>
      </c>
      <c r="AO13" s="2">
        <f>IF(Table13[[#This Row],[461121]]&gt;=0.9,Table13[[#This Row],[461121]],0)</f>
        <v>1.78651685393258</v>
      </c>
      <c r="AP13" s="2">
        <f>IF(Table13[[#This Row],[464111]]&gt;=0.9,Table13[[#This Row],[464111]],0)</f>
        <v>1.8314606741573001</v>
      </c>
      <c r="AQ13" s="2">
        <f>IF(Table13[[#This Row],[722517]]&gt;=0.9,Table13[[#This Row],[722517]],0)</f>
        <v>1.91011235955056</v>
      </c>
      <c r="AR13" s="2">
        <f>IF(Table13[[#This Row],[561432]]&gt;=0.9,Table13[[#This Row],[561432]],0)</f>
        <v>1.2584269662921299</v>
      </c>
      <c r="AS13" s="2">
        <f>IF(Table13[[#This Row],[467115]]&gt;=0.9,Table13[[#This Row],[467115]],0)</f>
        <v>1.2471910112359501</v>
      </c>
      <c r="AT13" s="2">
        <f>IF(Table13[[#This Row],[722518]]&gt;=0.9,Table13[[#This Row],[722518]],0)</f>
        <v>1.5617977528089799</v>
      </c>
      <c r="AU13" s="2">
        <f>IF(Table13[[#This Row],[811111]]&gt;=0.9,Table13[[#This Row],[811111]],0)</f>
        <v>1.17977528089887</v>
      </c>
      <c r="AV13" s="2">
        <f>IF(Table13[[#This Row],[722515]]&gt;=0.9,Table13[[#This Row],[722515]],0)</f>
        <v>1.1348314606741501</v>
      </c>
      <c r="AW13" s="2">
        <f>IF(Table13[[#This Row],[722519]]&gt;=0.9,Table13[[#This Row],[722519]],0)</f>
        <v>1.6741573033707799</v>
      </c>
      <c r="AX13" s="2">
        <f>IF(Table13[[#This Row],[621211]]&gt;=0.9,Table13[[#This Row],[621211]],0)</f>
        <v>1.4382022471910101</v>
      </c>
      <c r="AY13" s="2">
        <f>IF(Table13[[#This Row],[332320]]&gt;=0.9,Table13[[#This Row],[332320]],0)</f>
        <v>0</v>
      </c>
      <c r="AZ13" s="2">
        <f>IF(Table13[[#This Row],[461190]]&gt;=0.9,Table13[[#This Row],[461190]],0)</f>
        <v>1.0224719101123501</v>
      </c>
    </row>
    <row r="14" spans="1:52" ht="22" customHeight="1" x14ac:dyDescent="0.2">
      <c r="A14" s="5">
        <v>713943</v>
      </c>
      <c r="B14" s="2">
        <v>6.4117647058823497</v>
      </c>
      <c r="C14" s="2">
        <v>2.3294117647058799</v>
      </c>
      <c r="D14" s="2">
        <v>4.0352941176470498</v>
      </c>
      <c r="E14" s="2">
        <v>2.0823529411764699</v>
      </c>
      <c r="F14" s="2">
        <v>1.18823529411764</v>
      </c>
      <c r="G14" s="2">
        <v>1.54117647058823</v>
      </c>
      <c r="H14" s="2">
        <v>1.3058823529411701</v>
      </c>
      <c r="I14" s="2">
        <v>1.3058823529411701</v>
      </c>
      <c r="J14" s="2">
        <v>0.98823529411764699</v>
      </c>
      <c r="K14" s="2">
        <v>1.50588235294117</v>
      </c>
      <c r="L14" s="2">
        <v>1.6117647058823501</v>
      </c>
      <c r="M14" s="2">
        <v>1.2235294117647</v>
      </c>
      <c r="N14" s="2">
        <v>1.5529411764705801</v>
      </c>
      <c r="O14" s="2">
        <v>1.47058823529411</v>
      </c>
      <c r="P14" s="2">
        <v>1.18823529411764</v>
      </c>
      <c r="Q14" s="2">
        <v>0.89411764705882302</v>
      </c>
      <c r="R14" s="2">
        <v>0.76470588235294101</v>
      </c>
      <c r="S14" s="2">
        <v>1.27058823529411</v>
      </c>
      <c r="T14" s="2">
        <v>0.623529411764705</v>
      </c>
      <c r="U14" s="2">
        <v>1.23529411764705</v>
      </c>
      <c r="V14" s="2">
        <v>1.21176470588235</v>
      </c>
      <c r="W14" s="3">
        <v>1</v>
      </c>
      <c r="X14" s="3">
        <v>0.61176470588235299</v>
      </c>
      <c r="Y14" s="2">
        <v>0.76470588235294101</v>
      </c>
      <c r="AB14" s="5">
        <v>713943</v>
      </c>
      <c r="AC14" s="2">
        <f>IF(Table13[[#This Row],[461110]]&gt;=0.9,Table13[[#This Row],[461110]],0)</f>
        <v>6.4117647058823497</v>
      </c>
      <c r="AD14" s="2">
        <f>IF(Table13[[#This Row],[465311]]&gt;=0.9,Table13[[#This Row],[465311]],0)</f>
        <v>2.3294117647058799</v>
      </c>
      <c r="AE14" s="2">
        <f>IF(Table13[[#This Row],[812110]]&gt;=0.9,Table13[[#This Row],[812110]],0)</f>
        <v>4.0352941176470498</v>
      </c>
      <c r="AF14" s="2">
        <f>IF(Table13[[#This Row],[463211]]&gt;=0.9,Table13[[#This Row],[463211]],0)</f>
        <v>2.0823529411764699</v>
      </c>
      <c r="AG14" s="2">
        <f>IF(Table13[[#This Row],[461122]]&gt;=0.9,Table13[[#This Row],[461122]],0)</f>
        <v>1.18823529411764</v>
      </c>
      <c r="AH14" s="2">
        <f>IF(Table13[[#This Row],[722513]]&gt;=0.9,Table13[[#This Row],[722513]],0)</f>
        <v>1.54117647058823</v>
      </c>
      <c r="AI14" s="2">
        <f>IF(Table13[[#This Row],[461160]]&gt;=0.9,Table13[[#This Row],[461160]],0)</f>
        <v>1.3058823529411701</v>
      </c>
      <c r="AJ14" s="2">
        <f>IF(Table13[[#This Row],[467111]]&gt;=0.9,Table13[[#This Row],[467111]],0)</f>
        <v>1.3058823529411701</v>
      </c>
      <c r="AK14" s="2">
        <f>IF(Table13[[#This Row],[311830]]&gt;=0.9,Table13[[#This Row],[311830]],0)</f>
        <v>0.98823529411764699</v>
      </c>
      <c r="AL14" s="2">
        <f>IF(Table13[[#This Row],[461130]]&gt;=0.9,Table13[[#This Row],[461130]],0)</f>
        <v>1.50588235294117</v>
      </c>
      <c r="AM14" s="2">
        <f>IF(Table13[[#This Row],[722514]]&gt;=0.9,Table13[[#This Row],[722514]],0)</f>
        <v>1.6117647058823501</v>
      </c>
      <c r="AN14" s="2">
        <f>IF(Table13[[#This Row],[311812]]&gt;=0.9,Table13[[#This Row],[311812]],0)</f>
        <v>1.2235294117647</v>
      </c>
      <c r="AO14" s="2">
        <f>IF(Table13[[#This Row],[461121]]&gt;=0.9,Table13[[#This Row],[461121]],0)</f>
        <v>1.5529411764705801</v>
      </c>
      <c r="AP14" s="2">
        <f>IF(Table13[[#This Row],[464111]]&gt;=0.9,Table13[[#This Row],[464111]],0)</f>
        <v>1.47058823529411</v>
      </c>
      <c r="AQ14" s="2">
        <f>IF(Table13[[#This Row],[722517]]&gt;=0.9,Table13[[#This Row],[722517]],0)</f>
        <v>1.18823529411764</v>
      </c>
      <c r="AR14" s="2">
        <f>IF(Table13[[#This Row],[561432]]&gt;=0.9,Table13[[#This Row],[561432]],0)</f>
        <v>0</v>
      </c>
      <c r="AS14" s="2">
        <f>IF(Table13[[#This Row],[467115]]&gt;=0.9,Table13[[#This Row],[467115]],0)</f>
        <v>0</v>
      </c>
      <c r="AT14" s="2">
        <f>IF(Table13[[#This Row],[722518]]&gt;=0.9,Table13[[#This Row],[722518]],0)</f>
        <v>1.27058823529411</v>
      </c>
      <c r="AU14" s="2">
        <f>IF(Table13[[#This Row],[811111]]&gt;=0.9,Table13[[#This Row],[811111]],0)</f>
        <v>0</v>
      </c>
      <c r="AV14" s="2">
        <f>IF(Table13[[#This Row],[722515]]&gt;=0.9,Table13[[#This Row],[722515]],0)</f>
        <v>1.23529411764705</v>
      </c>
      <c r="AW14" s="2">
        <f>IF(Table13[[#This Row],[722519]]&gt;=0.9,Table13[[#This Row],[722519]],0)</f>
        <v>1.21176470588235</v>
      </c>
      <c r="AX14" s="2">
        <f>IF(Table13[[#This Row],[621211]]&gt;=0.9,Table13[[#This Row],[621211]],0)</f>
        <v>1</v>
      </c>
      <c r="AY14" s="2">
        <f>IF(Table13[[#This Row],[332320]]&gt;=0.9,Table13[[#This Row],[332320]],0)</f>
        <v>0</v>
      </c>
      <c r="AZ14" s="2">
        <f>IF(Table13[[#This Row],[461190]]&gt;=0.9,Table13[[#This Row],[461190]],0)</f>
        <v>0</v>
      </c>
    </row>
    <row r="15" spans="1:52" ht="22" customHeight="1" x14ac:dyDescent="0.2">
      <c r="A15" s="5">
        <v>465111</v>
      </c>
      <c r="B15" s="2">
        <v>14.511627906976701</v>
      </c>
      <c r="C15" s="2">
        <v>4.1860465116279002</v>
      </c>
      <c r="D15" s="2">
        <v>7.8604651162790597</v>
      </c>
      <c r="E15" s="2">
        <v>19.383720930232499</v>
      </c>
      <c r="F15" s="2">
        <v>5.6279069767441801</v>
      </c>
      <c r="G15" s="3">
        <v>5.2790697674418601</v>
      </c>
      <c r="H15" s="2">
        <v>3.4418604651162701</v>
      </c>
      <c r="I15" s="2">
        <v>2.1046511627906899</v>
      </c>
      <c r="J15" s="2">
        <v>2.9534883720930201</v>
      </c>
      <c r="K15" s="2">
        <v>9.1860465116279002</v>
      </c>
      <c r="L15" s="2">
        <v>4.0697674418604599</v>
      </c>
      <c r="M15" s="2">
        <v>3.6162790697674398</v>
      </c>
      <c r="N15" s="2">
        <v>5.7906976744185998</v>
      </c>
      <c r="O15" s="2">
        <v>3.66279069767441</v>
      </c>
      <c r="P15" s="2">
        <v>3.0930232558139501</v>
      </c>
      <c r="Q15" s="2">
        <v>1.7674418604651101</v>
      </c>
      <c r="R15" s="2">
        <v>2.5697674418604599</v>
      </c>
      <c r="S15" s="3">
        <v>2.86046511627907</v>
      </c>
      <c r="T15" s="2">
        <v>1.0930232558139501</v>
      </c>
      <c r="U15" s="2">
        <v>2.7906976744185998</v>
      </c>
      <c r="V15" s="2">
        <v>2.1162790697674398</v>
      </c>
      <c r="W15" s="2">
        <v>3.5697674418604599</v>
      </c>
      <c r="X15" s="2">
        <v>0.76744186046511598</v>
      </c>
      <c r="Y15" s="2">
        <v>1.4418604651162701</v>
      </c>
      <c r="AB15" s="5">
        <v>465111</v>
      </c>
      <c r="AC15" s="2">
        <f>IF(Table13[[#This Row],[461110]]&gt;=0.9,Table13[[#This Row],[461110]],0)</f>
        <v>14.511627906976701</v>
      </c>
      <c r="AD15" s="2">
        <f>IF(Table13[[#This Row],[465311]]&gt;=0.9,Table13[[#This Row],[465311]],0)</f>
        <v>4.1860465116279002</v>
      </c>
      <c r="AE15" s="2">
        <f>IF(Table13[[#This Row],[812110]]&gt;=0.9,Table13[[#This Row],[812110]],0)</f>
        <v>7.8604651162790597</v>
      </c>
      <c r="AF15" s="2">
        <f>IF(Table13[[#This Row],[463211]]&gt;=0.9,Table13[[#This Row],[463211]],0)</f>
        <v>19.383720930232499</v>
      </c>
      <c r="AG15" s="2">
        <f>IF(Table13[[#This Row],[461122]]&gt;=0.9,Table13[[#This Row],[461122]],0)</f>
        <v>5.6279069767441801</v>
      </c>
      <c r="AH15" s="2">
        <f>IF(Table13[[#This Row],[722513]]&gt;=0.9,Table13[[#This Row],[722513]],0)</f>
        <v>5.2790697674418601</v>
      </c>
      <c r="AI15" s="2">
        <f>IF(Table13[[#This Row],[461160]]&gt;=0.9,Table13[[#This Row],[461160]],0)</f>
        <v>3.4418604651162701</v>
      </c>
      <c r="AJ15" s="2">
        <f>IF(Table13[[#This Row],[467111]]&gt;=0.9,Table13[[#This Row],[467111]],0)</f>
        <v>2.1046511627906899</v>
      </c>
      <c r="AK15" s="2">
        <f>IF(Table13[[#This Row],[311830]]&gt;=0.9,Table13[[#This Row],[311830]],0)</f>
        <v>2.9534883720930201</v>
      </c>
      <c r="AL15" s="2">
        <f>IF(Table13[[#This Row],[461130]]&gt;=0.9,Table13[[#This Row],[461130]],0)</f>
        <v>9.1860465116279002</v>
      </c>
      <c r="AM15" s="2">
        <f>IF(Table13[[#This Row],[722514]]&gt;=0.9,Table13[[#This Row],[722514]],0)</f>
        <v>4.0697674418604599</v>
      </c>
      <c r="AN15" s="2">
        <f>IF(Table13[[#This Row],[311812]]&gt;=0.9,Table13[[#This Row],[311812]],0)</f>
        <v>3.6162790697674398</v>
      </c>
      <c r="AO15" s="2">
        <f>IF(Table13[[#This Row],[461121]]&gt;=0.9,Table13[[#This Row],[461121]],0)</f>
        <v>5.7906976744185998</v>
      </c>
      <c r="AP15" s="2">
        <f>IF(Table13[[#This Row],[464111]]&gt;=0.9,Table13[[#This Row],[464111]],0)</f>
        <v>3.66279069767441</v>
      </c>
      <c r="AQ15" s="2">
        <f>IF(Table13[[#This Row],[722517]]&gt;=0.9,Table13[[#This Row],[722517]],0)</f>
        <v>3.0930232558139501</v>
      </c>
      <c r="AR15" s="2">
        <f>IF(Table13[[#This Row],[561432]]&gt;=0.9,Table13[[#This Row],[561432]],0)</f>
        <v>1.7674418604651101</v>
      </c>
      <c r="AS15" s="2">
        <f>IF(Table13[[#This Row],[467115]]&gt;=0.9,Table13[[#This Row],[467115]],0)</f>
        <v>2.5697674418604599</v>
      </c>
      <c r="AT15" s="2">
        <f>IF(Table13[[#This Row],[722518]]&gt;=0.9,Table13[[#This Row],[722518]],0)</f>
        <v>2.86046511627907</v>
      </c>
      <c r="AU15" s="2">
        <f>IF(Table13[[#This Row],[811111]]&gt;=0.9,Table13[[#This Row],[811111]],0)</f>
        <v>1.0930232558139501</v>
      </c>
      <c r="AV15" s="2">
        <f>IF(Table13[[#This Row],[722515]]&gt;=0.9,Table13[[#This Row],[722515]],0)</f>
        <v>2.7906976744185998</v>
      </c>
      <c r="AW15" s="2">
        <f>IF(Table13[[#This Row],[722519]]&gt;=0.9,Table13[[#This Row],[722519]],0)</f>
        <v>2.1162790697674398</v>
      </c>
      <c r="AX15" s="2">
        <f>IF(Table13[[#This Row],[621211]]&gt;=0.9,Table13[[#This Row],[621211]],0)</f>
        <v>3.5697674418604599</v>
      </c>
      <c r="AY15" s="2">
        <f>IF(Table13[[#This Row],[332320]]&gt;=0.9,Table13[[#This Row],[332320]],0)</f>
        <v>0</v>
      </c>
      <c r="AZ15" s="2">
        <f>IF(Table13[[#This Row],[461190]]&gt;=0.9,Table13[[#This Row],[461190]],0)</f>
        <v>1.4418604651162701</v>
      </c>
    </row>
    <row r="16" spans="1:52" ht="22" customHeight="1" x14ac:dyDescent="0.2">
      <c r="A16" s="5">
        <v>321910</v>
      </c>
      <c r="B16" s="2">
        <v>11.682926829268199</v>
      </c>
      <c r="C16" s="2">
        <v>3.5609756097560901</v>
      </c>
      <c r="D16" s="2">
        <v>4.3536585365853604</v>
      </c>
      <c r="E16" s="2">
        <v>1.8658536585365799</v>
      </c>
      <c r="F16" s="2">
        <v>1.51219512195121</v>
      </c>
      <c r="G16" s="2">
        <v>1.67073170731707</v>
      </c>
      <c r="H16" s="2">
        <v>1.5487804878048701</v>
      </c>
      <c r="I16" s="2">
        <v>1.4634146341463401</v>
      </c>
      <c r="J16" s="2">
        <v>1.6463414634146301</v>
      </c>
      <c r="K16" s="2">
        <v>1.40243902439024</v>
      </c>
      <c r="L16" s="2">
        <v>1.7195121951219501</v>
      </c>
      <c r="M16" s="2">
        <v>1.48780487804878</v>
      </c>
      <c r="N16" s="2">
        <v>1.3780487804878001</v>
      </c>
      <c r="O16" s="2">
        <v>1.2926829268292599</v>
      </c>
      <c r="P16" s="2">
        <v>1.3048780487804801</v>
      </c>
      <c r="Q16" s="2">
        <v>1.15853658536585</v>
      </c>
      <c r="R16" s="2">
        <v>1.2073170731707299</v>
      </c>
      <c r="S16" s="2">
        <v>1.1341463414634101</v>
      </c>
      <c r="T16" s="2">
        <v>1.4756097560975601</v>
      </c>
      <c r="U16" s="2">
        <v>1.07317073170731</v>
      </c>
      <c r="V16" s="2">
        <v>1.2804878048780399</v>
      </c>
      <c r="W16" s="2">
        <v>1.0487804878048701</v>
      </c>
      <c r="X16" s="2">
        <v>0.74390243902439002</v>
      </c>
      <c r="Y16" s="2">
        <v>0.78048780487804803</v>
      </c>
      <c r="AB16" s="5">
        <v>321910</v>
      </c>
      <c r="AC16" s="2">
        <f>IF(Table13[[#This Row],[461110]]&gt;=0.9,Table13[[#This Row],[461110]],0)</f>
        <v>11.682926829268199</v>
      </c>
      <c r="AD16" s="2">
        <f>IF(Table13[[#This Row],[465311]]&gt;=0.9,Table13[[#This Row],[465311]],0)</f>
        <v>3.5609756097560901</v>
      </c>
      <c r="AE16" s="2">
        <f>IF(Table13[[#This Row],[812110]]&gt;=0.9,Table13[[#This Row],[812110]],0)</f>
        <v>4.3536585365853604</v>
      </c>
      <c r="AF16" s="2">
        <f>IF(Table13[[#This Row],[463211]]&gt;=0.9,Table13[[#This Row],[463211]],0)</f>
        <v>1.8658536585365799</v>
      </c>
      <c r="AG16" s="2">
        <f>IF(Table13[[#This Row],[461122]]&gt;=0.9,Table13[[#This Row],[461122]],0)</f>
        <v>1.51219512195121</v>
      </c>
      <c r="AH16" s="2">
        <f>IF(Table13[[#This Row],[722513]]&gt;=0.9,Table13[[#This Row],[722513]],0)</f>
        <v>1.67073170731707</v>
      </c>
      <c r="AI16" s="2">
        <f>IF(Table13[[#This Row],[461160]]&gt;=0.9,Table13[[#This Row],[461160]],0)</f>
        <v>1.5487804878048701</v>
      </c>
      <c r="AJ16" s="2">
        <f>IF(Table13[[#This Row],[467111]]&gt;=0.9,Table13[[#This Row],[467111]],0)</f>
        <v>1.4634146341463401</v>
      </c>
      <c r="AK16" s="2">
        <f>IF(Table13[[#This Row],[311830]]&gt;=0.9,Table13[[#This Row],[311830]],0)</f>
        <v>1.6463414634146301</v>
      </c>
      <c r="AL16" s="2">
        <f>IF(Table13[[#This Row],[461130]]&gt;=0.9,Table13[[#This Row],[461130]],0)</f>
        <v>1.40243902439024</v>
      </c>
      <c r="AM16" s="2">
        <f>IF(Table13[[#This Row],[722514]]&gt;=0.9,Table13[[#This Row],[722514]],0)</f>
        <v>1.7195121951219501</v>
      </c>
      <c r="AN16" s="2">
        <f>IF(Table13[[#This Row],[311812]]&gt;=0.9,Table13[[#This Row],[311812]],0)</f>
        <v>1.48780487804878</v>
      </c>
      <c r="AO16" s="2">
        <f>IF(Table13[[#This Row],[461121]]&gt;=0.9,Table13[[#This Row],[461121]],0)</f>
        <v>1.3780487804878001</v>
      </c>
      <c r="AP16" s="2">
        <f>IF(Table13[[#This Row],[464111]]&gt;=0.9,Table13[[#This Row],[464111]],0)</f>
        <v>1.2926829268292599</v>
      </c>
      <c r="AQ16" s="2">
        <f>IF(Table13[[#This Row],[722517]]&gt;=0.9,Table13[[#This Row],[722517]],0)</f>
        <v>1.3048780487804801</v>
      </c>
      <c r="AR16" s="2">
        <f>IF(Table13[[#This Row],[561432]]&gt;=0.9,Table13[[#This Row],[561432]],0)</f>
        <v>1.15853658536585</v>
      </c>
      <c r="AS16" s="2">
        <f>IF(Table13[[#This Row],[467115]]&gt;=0.9,Table13[[#This Row],[467115]],0)</f>
        <v>1.2073170731707299</v>
      </c>
      <c r="AT16" s="2">
        <f>IF(Table13[[#This Row],[722518]]&gt;=0.9,Table13[[#This Row],[722518]],0)</f>
        <v>1.1341463414634101</v>
      </c>
      <c r="AU16" s="2">
        <f>IF(Table13[[#This Row],[811111]]&gt;=0.9,Table13[[#This Row],[811111]],0)</f>
        <v>1.4756097560975601</v>
      </c>
      <c r="AV16" s="2">
        <f>IF(Table13[[#This Row],[722515]]&gt;=0.9,Table13[[#This Row],[722515]],0)</f>
        <v>1.07317073170731</v>
      </c>
      <c r="AW16" s="2">
        <f>IF(Table13[[#This Row],[722519]]&gt;=0.9,Table13[[#This Row],[722519]],0)</f>
        <v>1.2804878048780399</v>
      </c>
      <c r="AX16" s="2">
        <f>IF(Table13[[#This Row],[621211]]&gt;=0.9,Table13[[#This Row],[621211]],0)</f>
        <v>1.0487804878048701</v>
      </c>
      <c r="AY16" s="2">
        <f>IF(Table13[[#This Row],[332320]]&gt;=0.9,Table13[[#This Row],[332320]],0)</f>
        <v>0</v>
      </c>
      <c r="AZ16" s="2">
        <f>IF(Table13[[#This Row],[461190]]&gt;=0.9,Table13[[#This Row],[461190]],0)</f>
        <v>0</v>
      </c>
    </row>
    <row r="17" spans="1:52" ht="22" customHeight="1" x14ac:dyDescent="0.2">
      <c r="A17" s="5">
        <v>722511</v>
      </c>
      <c r="B17" s="2">
        <v>4.29213483146067</v>
      </c>
      <c r="C17" s="2">
        <v>1.4382022471910101</v>
      </c>
      <c r="D17" s="2">
        <v>2.7640449438202199</v>
      </c>
      <c r="E17" s="2">
        <v>5.1685393258426897</v>
      </c>
      <c r="F17" s="2">
        <v>1.80898876404494</v>
      </c>
      <c r="G17" s="2">
        <v>1.5505617977527999</v>
      </c>
      <c r="H17" s="2">
        <v>1.0561797752808899</v>
      </c>
      <c r="I17" s="2">
        <v>1.1235955056179701</v>
      </c>
      <c r="J17" s="2">
        <v>1.01123595505617</v>
      </c>
      <c r="K17" s="2">
        <v>2.3932584269662902</v>
      </c>
      <c r="L17" s="2">
        <v>1.7191011235955</v>
      </c>
      <c r="M17" s="2">
        <v>1.2696629213483099</v>
      </c>
      <c r="N17" s="2">
        <v>1.70786516853932</v>
      </c>
      <c r="O17" s="2">
        <v>1.2696629213483099</v>
      </c>
      <c r="P17" s="2">
        <v>1.20224719101123</v>
      </c>
      <c r="Q17" s="2">
        <v>0.78651685393258397</v>
      </c>
      <c r="R17" s="3">
        <v>0.651685393258427</v>
      </c>
      <c r="S17" s="2">
        <v>1.0224719101123501</v>
      </c>
      <c r="T17" s="2">
        <v>0.35955056179775202</v>
      </c>
      <c r="U17" s="2">
        <v>1.0224719101123501</v>
      </c>
      <c r="V17" s="2">
        <v>0.70786516853932502</v>
      </c>
      <c r="W17" s="2">
        <v>1.2359550561797701</v>
      </c>
      <c r="X17" s="2">
        <v>0.26966292134831399</v>
      </c>
      <c r="Y17" s="2">
        <v>0.56179775280898803</v>
      </c>
      <c r="AB17" s="5">
        <v>722511</v>
      </c>
      <c r="AC17" s="2">
        <f>IF(Table13[[#This Row],[461110]]&gt;=0.9,Table13[[#This Row],[461110]],0)</f>
        <v>4.29213483146067</v>
      </c>
      <c r="AD17" s="2">
        <f>IF(Table13[[#This Row],[465311]]&gt;=0.9,Table13[[#This Row],[465311]],0)</f>
        <v>1.4382022471910101</v>
      </c>
      <c r="AE17" s="2">
        <f>IF(Table13[[#This Row],[812110]]&gt;=0.9,Table13[[#This Row],[812110]],0)</f>
        <v>2.7640449438202199</v>
      </c>
      <c r="AF17" s="2">
        <f>IF(Table13[[#This Row],[463211]]&gt;=0.9,Table13[[#This Row],[463211]],0)</f>
        <v>5.1685393258426897</v>
      </c>
      <c r="AG17" s="2">
        <f>IF(Table13[[#This Row],[461122]]&gt;=0.9,Table13[[#This Row],[461122]],0)</f>
        <v>1.80898876404494</v>
      </c>
      <c r="AH17" s="2">
        <f>IF(Table13[[#This Row],[722513]]&gt;=0.9,Table13[[#This Row],[722513]],0)</f>
        <v>1.5505617977527999</v>
      </c>
      <c r="AI17" s="2">
        <f>IF(Table13[[#This Row],[461160]]&gt;=0.9,Table13[[#This Row],[461160]],0)</f>
        <v>1.0561797752808899</v>
      </c>
      <c r="AJ17" s="2">
        <f>IF(Table13[[#This Row],[467111]]&gt;=0.9,Table13[[#This Row],[467111]],0)</f>
        <v>1.1235955056179701</v>
      </c>
      <c r="AK17" s="2">
        <f>IF(Table13[[#This Row],[311830]]&gt;=0.9,Table13[[#This Row],[311830]],0)</f>
        <v>1.01123595505617</v>
      </c>
      <c r="AL17" s="2">
        <f>IF(Table13[[#This Row],[461130]]&gt;=0.9,Table13[[#This Row],[461130]],0)</f>
        <v>2.3932584269662902</v>
      </c>
      <c r="AM17" s="2">
        <f>IF(Table13[[#This Row],[722514]]&gt;=0.9,Table13[[#This Row],[722514]],0)</f>
        <v>1.7191011235955</v>
      </c>
      <c r="AN17" s="2">
        <f>IF(Table13[[#This Row],[311812]]&gt;=0.9,Table13[[#This Row],[311812]],0)</f>
        <v>1.2696629213483099</v>
      </c>
      <c r="AO17" s="2">
        <f>IF(Table13[[#This Row],[461121]]&gt;=0.9,Table13[[#This Row],[461121]],0)</f>
        <v>1.70786516853932</v>
      </c>
      <c r="AP17" s="2">
        <f>IF(Table13[[#This Row],[464111]]&gt;=0.9,Table13[[#This Row],[464111]],0)</f>
        <v>1.2696629213483099</v>
      </c>
      <c r="AQ17" s="2">
        <f>IF(Table13[[#This Row],[722517]]&gt;=0.9,Table13[[#This Row],[722517]],0)</f>
        <v>1.20224719101123</v>
      </c>
      <c r="AR17" s="2">
        <f>IF(Table13[[#This Row],[561432]]&gt;=0.9,Table13[[#This Row],[561432]],0)</f>
        <v>0</v>
      </c>
      <c r="AS17" s="2">
        <f>IF(Table13[[#This Row],[467115]]&gt;=0.9,Table13[[#This Row],[467115]],0)</f>
        <v>0</v>
      </c>
      <c r="AT17" s="2">
        <f>IF(Table13[[#This Row],[722518]]&gt;=0.9,Table13[[#This Row],[722518]],0)</f>
        <v>1.0224719101123501</v>
      </c>
      <c r="AU17" s="2">
        <f>IF(Table13[[#This Row],[811111]]&gt;=0.9,Table13[[#This Row],[811111]],0)</f>
        <v>0</v>
      </c>
      <c r="AV17" s="2">
        <f>IF(Table13[[#This Row],[722515]]&gt;=0.9,Table13[[#This Row],[722515]],0)</f>
        <v>1.0224719101123501</v>
      </c>
      <c r="AW17" s="2">
        <f>IF(Table13[[#This Row],[722519]]&gt;=0.9,Table13[[#This Row],[722519]],0)</f>
        <v>0</v>
      </c>
      <c r="AX17" s="2">
        <f>IF(Table13[[#This Row],[621211]]&gt;=0.9,Table13[[#This Row],[621211]],0)</f>
        <v>1.2359550561797701</v>
      </c>
      <c r="AY17" s="2">
        <f>IF(Table13[[#This Row],[332320]]&gt;=0.9,Table13[[#This Row],[332320]],0)</f>
        <v>0</v>
      </c>
      <c r="AZ17" s="2">
        <f>IF(Table13[[#This Row],[461190]]&gt;=0.9,Table13[[#This Row],[461190]],0)</f>
        <v>0</v>
      </c>
    </row>
    <row r="18" spans="1:52" ht="22" customHeight="1" x14ac:dyDescent="0.2">
      <c r="A18" s="5">
        <v>812210</v>
      </c>
      <c r="B18" s="2">
        <v>6.88607594936708</v>
      </c>
      <c r="C18" s="2">
        <v>2.5949367088607498</v>
      </c>
      <c r="D18" s="2">
        <v>3.9113924050632898</v>
      </c>
      <c r="E18" s="2">
        <v>2.7468354430379698</v>
      </c>
      <c r="F18" s="2">
        <v>1.53164556962025</v>
      </c>
      <c r="G18" s="2">
        <v>1.63291139240506</v>
      </c>
      <c r="H18" s="2">
        <v>1.34177215189873</v>
      </c>
      <c r="I18" s="2">
        <v>1.53164556962025</v>
      </c>
      <c r="J18" s="2">
        <v>1.35443037974683</v>
      </c>
      <c r="K18" s="2">
        <v>1.72151898734177</v>
      </c>
      <c r="L18" s="2">
        <v>2.1392405063291098</v>
      </c>
      <c r="M18" s="2">
        <v>1.58227848101265</v>
      </c>
      <c r="N18" s="2">
        <v>1.55696202531645</v>
      </c>
      <c r="O18" s="2">
        <v>1.78481012658227</v>
      </c>
      <c r="P18" s="2">
        <v>1.49367088607594</v>
      </c>
      <c r="Q18" s="2">
        <v>1.0886075949367</v>
      </c>
      <c r="R18" s="2">
        <v>0.797468354430379</v>
      </c>
      <c r="S18" s="2">
        <v>1.45569620253164</v>
      </c>
      <c r="T18" s="3">
        <v>0.759493670886076</v>
      </c>
      <c r="U18" s="2">
        <v>1.0379746835443</v>
      </c>
      <c r="V18" s="2">
        <v>1.37974683544303</v>
      </c>
      <c r="W18" s="2">
        <v>1.25316455696202</v>
      </c>
      <c r="X18" s="2">
        <v>0.696202531645569</v>
      </c>
      <c r="Y18" s="2">
        <v>1.0253164556962</v>
      </c>
      <c r="AB18" s="5">
        <v>812210</v>
      </c>
      <c r="AC18" s="2">
        <f>IF(Table13[[#This Row],[461110]]&gt;=0.9,Table13[[#This Row],[461110]],0)</f>
        <v>6.88607594936708</v>
      </c>
      <c r="AD18" s="2">
        <f>IF(Table13[[#This Row],[465311]]&gt;=0.9,Table13[[#This Row],[465311]],0)</f>
        <v>2.5949367088607498</v>
      </c>
      <c r="AE18" s="2">
        <f>IF(Table13[[#This Row],[812110]]&gt;=0.9,Table13[[#This Row],[812110]],0)</f>
        <v>3.9113924050632898</v>
      </c>
      <c r="AF18" s="2">
        <f>IF(Table13[[#This Row],[463211]]&gt;=0.9,Table13[[#This Row],[463211]],0)</f>
        <v>2.7468354430379698</v>
      </c>
      <c r="AG18" s="2">
        <f>IF(Table13[[#This Row],[461122]]&gt;=0.9,Table13[[#This Row],[461122]],0)</f>
        <v>1.53164556962025</v>
      </c>
      <c r="AH18" s="2">
        <f>IF(Table13[[#This Row],[722513]]&gt;=0.9,Table13[[#This Row],[722513]],0)</f>
        <v>1.63291139240506</v>
      </c>
      <c r="AI18" s="2">
        <f>IF(Table13[[#This Row],[461160]]&gt;=0.9,Table13[[#This Row],[461160]],0)</f>
        <v>1.34177215189873</v>
      </c>
      <c r="AJ18" s="2">
        <f>IF(Table13[[#This Row],[467111]]&gt;=0.9,Table13[[#This Row],[467111]],0)</f>
        <v>1.53164556962025</v>
      </c>
      <c r="AK18" s="2">
        <f>IF(Table13[[#This Row],[311830]]&gt;=0.9,Table13[[#This Row],[311830]],0)</f>
        <v>1.35443037974683</v>
      </c>
      <c r="AL18" s="2">
        <f>IF(Table13[[#This Row],[461130]]&gt;=0.9,Table13[[#This Row],[461130]],0)</f>
        <v>1.72151898734177</v>
      </c>
      <c r="AM18" s="2">
        <f>IF(Table13[[#This Row],[722514]]&gt;=0.9,Table13[[#This Row],[722514]],0)</f>
        <v>2.1392405063291098</v>
      </c>
      <c r="AN18" s="2">
        <f>IF(Table13[[#This Row],[311812]]&gt;=0.9,Table13[[#This Row],[311812]],0)</f>
        <v>1.58227848101265</v>
      </c>
      <c r="AO18" s="2">
        <f>IF(Table13[[#This Row],[461121]]&gt;=0.9,Table13[[#This Row],[461121]],0)</f>
        <v>1.55696202531645</v>
      </c>
      <c r="AP18" s="2">
        <f>IF(Table13[[#This Row],[464111]]&gt;=0.9,Table13[[#This Row],[464111]],0)</f>
        <v>1.78481012658227</v>
      </c>
      <c r="AQ18" s="2">
        <f>IF(Table13[[#This Row],[722517]]&gt;=0.9,Table13[[#This Row],[722517]],0)</f>
        <v>1.49367088607594</v>
      </c>
      <c r="AR18" s="2">
        <f>IF(Table13[[#This Row],[561432]]&gt;=0.9,Table13[[#This Row],[561432]],0)</f>
        <v>1.0886075949367</v>
      </c>
      <c r="AS18" s="2">
        <f>IF(Table13[[#This Row],[467115]]&gt;=0.9,Table13[[#This Row],[467115]],0)</f>
        <v>0</v>
      </c>
      <c r="AT18" s="2">
        <f>IF(Table13[[#This Row],[722518]]&gt;=0.9,Table13[[#This Row],[722518]],0)</f>
        <v>1.45569620253164</v>
      </c>
      <c r="AU18" s="2">
        <f>IF(Table13[[#This Row],[811111]]&gt;=0.9,Table13[[#This Row],[811111]],0)</f>
        <v>0</v>
      </c>
      <c r="AV18" s="2">
        <f>IF(Table13[[#This Row],[722515]]&gt;=0.9,Table13[[#This Row],[722515]],0)</f>
        <v>1.0379746835443</v>
      </c>
      <c r="AW18" s="2">
        <f>IF(Table13[[#This Row],[722519]]&gt;=0.9,Table13[[#This Row],[722519]],0)</f>
        <v>1.37974683544303</v>
      </c>
      <c r="AX18" s="2">
        <f>IF(Table13[[#This Row],[621211]]&gt;=0.9,Table13[[#This Row],[621211]],0)</f>
        <v>1.25316455696202</v>
      </c>
      <c r="AY18" s="2">
        <f>IF(Table13[[#This Row],[332320]]&gt;=0.9,Table13[[#This Row],[332320]],0)</f>
        <v>0</v>
      </c>
      <c r="AZ18" s="2">
        <f>IF(Table13[[#This Row],[461190]]&gt;=0.9,Table13[[#This Row],[461190]],0)</f>
        <v>1.0253164556962</v>
      </c>
    </row>
    <row r="19" spans="1:52" ht="22" customHeight="1" x14ac:dyDescent="0.2">
      <c r="A19" s="5">
        <v>466312</v>
      </c>
      <c r="B19" s="2">
        <v>7.6578947368421</v>
      </c>
      <c r="C19" s="3">
        <v>2.5</v>
      </c>
      <c r="D19" s="2">
        <v>4.6842105263157796</v>
      </c>
      <c r="E19" s="2">
        <v>5.1842105263157796</v>
      </c>
      <c r="F19" s="2">
        <v>2.1315789473684199</v>
      </c>
      <c r="G19" s="2">
        <v>2.2763157894736801</v>
      </c>
      <c r="H19" s="2">
        <v>1.5526315789473599</v>
      </c>
      <c r="I19" s="2">
        <v>1.6052631578947301</v>
      </c>
      <c r="J19" s="2">
        <v>1.5394736842105201</v>
      </c>
      <c r="K19" s="2">
        <v>3.0657894736842102</v>
      </c>
      <c r="L19" s="2">
        <v>2.1184210526315699</v>
      </c>
      <c r="M19" s="2">
        <v>1.4342105263157801</v>
      </c>
      <c r="N19" s="2">
        <v>2.4473684210526301</v>
      </c>
      <c r="O19" s="2">
        <v>1.6842105263157801</v>
      </c>
      <c r="P19" s="2">
        <v>1.76315789473684</v>
      </c>
      <c r="Q19" s="2">
        <v>1.01315789473684</v>
      </c>
      <c r="R19" s="2">
        <v>0.94736842105263097</v>
      </c>
      <c r="S19" s="2">
        <v>1.81578947368421</v>
      </c>
      <c r="T19" s="2">
        <v>1.1842105263157801</v>
      </c>
      <c r="U19" s="2">
        <v>1.2763157894736801</v>
      </c>
      <c r="V19" s="2">
        <v>1.3684210526315701</v>
      </c>
      <c r="W19" s="2">
        <v>1.4078947368421</v>
      </c>
      <c r="X19" s="2">
        <v>0.85526315789473595</v>
      </c>
      <c r="Y19" s="2">
        <v>0.89473684210526305</v>
      </c>
      <c r="AB19" s="5">
        <v>466312</v>
      </c>
      <c r="AC19" s="2">
        <f>IF(Table13[[#This Row],[461110]]&gt;=0.9,Table13[[#This Row],[461110]],0)</f>
        <v>7.6578947368421</v>
      </c>
      <c r="AD19" s="2">
        <f>IF(Table13[[#This Row],[465311]]&gt;=0.9,Table13[[#This Row],[465311]],0)</f>
        <v>2.5</v>
      </c>
      <c r="AE19" s="2">
        <f>IF(Table13[[#This Row],[812110]]&gt;=0.9,Table13[[#This Row],[812110]],0)</f>
        <v>4.6842105263157796</v>
      </c>
      <c r="AF19" s="2">
        <f>IF(Table13[[#This Row],[463211]]&gt;=0.9,Table13[[#This Row],[463211]],0)</f>
        <v>5.1842105263157796</v>
      </c>
      <c r="AG19" s="2">
        <f>IF(Table13[[#This Row],[461122]]&gt;=0.9,Table13[[#This Row],[461122]],0)</f>
        <v>2.1315789473684199</v>
      </c>
      <c r="AH19" s="2">
        <f>IF(Table13[[#This Row],[722513]]&gt;=0.9,Table13[[#This Row],[722513]],0)</f>
        <v>2.2763157894736801</v>
      </c>
      <c r="AI19" s="2">
        <f>IF(Table13[[#This Row],[461160]]&gt;=0.9,Table13[[#This Row],[461160]],0)</f>
        <v>1.5526315789473599</v>
      </c>
      <c r="AJ19" s="2">
        <f>IF(Table13[[#This Row],[467111]]&gt;=0.9,Table13[[#This Row],[467111]],0)</f>
        <v>1.6052631578947301</v>
      </c>
      <c r="AK19" s="2">
        <f>IF(Table13[[#This Row],[311830]]&gt;=0.9,Table13[[#This Row],[311830]],0)</f>
        <v>1.5394736842105201</v>
      </c>
      <c r="AL19" s="2">
        <f>IF(Table13[[#This Row],[461130]]&gt;=0.9,Table13[[#This Row],[461130]],0)</f>
        <v>3.0657894736842102</v>
      </c>
      <c r="AM19" s="2">
        <f>IF(Table13[[#This Row],[722514]]&gt;=0.9,Table13[[#This Row],[722514]],0)</f>
        <v>2.1184210526315699</v>
      </c>
      <c r="AN19" s="2">
        <f>IF(Table13[[#This Row],[311812]]&gt;=0.9,Table13[[#This Row],[311812]],0)</f>
        <v>1.4342105263157801</v>
      </c>
      <c r="AO19" s="2">
        <f>IF(Table13[[#This Row],[461121]]&gt;=0.9,Table13[[#This Row],[461121]],0)</f>
        <v>2.4473684210526301</v>
      </c>
      <c r="AP19" s="2">
        <f>IF(Table13[[#This Row],[464111]]&gt;=0.9,Table13[[#This Row],[464111]],0)</f>
        <v>1.6842105263157801</v>
      </c>
      <c r="AQ19" s="2">
        <f>IF(Table13[[#This Row],[722517]]&gt;=0.9,Table13[[#This Row],[722517]],0)</f>
        <v>1.76315789473684</v>
      </c>
      <c r="AR19" s="2">
        <f>IF(Table13[[#This Row],[561432]]&gt;=0.9,Table13[[#This Row],[561432]],0)</f>
        <v>1.01315789473684</v>
      </c>
      <c r="AS19" s="2">
        <f>IF(Table13[[#This Row],[467115]]&gt;=0.9,Table13[[#This Row],[467115]],0)</f>
        <v>0.94736842105263097</v>
      </c>
      <c r="AT19" s="2">
        <f>IF(Table13[[#This Row],[722518]]&gt;=0.9,Table13[[#This Row],[722518]],0)</f>
        <v>1.81578947368421</v>
      </c>
      <c r="AU19" s="2">
        <f>IF(Table13[[#This Row],[811111]]&gt;=0.9,Table13[[#This Row],[811111]],0)</f>
        <v>1.1842105263157801</v>
      </c>
      <c r="AV19" s="2">
        <f>IF(Table13[[#This Row],[722515]]&gt;=0.9,Table13[[#This Row],[722515]],0)</f>
        <v>1.2763157894736801</v>
      </c>
      <c r="AW19" s="2">
        <f>IF(Table13[[#This Row],[722519]]&gt;=0.9,Table13[[#This Row],[722519]],0)</f>
        <v>1.3684210526315701</v>
      </c>
      <c r="AX19" s="2">
        <f>IF(Table13[[#This Row],[621211]]&gt;=0.9,Table13[[#This Row],[621211]],0)</f>
        <v>1.4078947368421</v>
      </c>
      <c r="AY19" s="2">
        <f>IF(Table13[[#This Row],[332320]]&gt;=0.9,Table13[[#This Row],[332320]],0)</f>
        <v>0</v>
      </c>
      <c r="AZ19" s="2">
        <f>IF(Table13[[#This Row],[461190]]&gt;=0.9,Table13[[#This Row],[461190]],0)</f>
        <v>0</v>
      </c>
    </row>
    <row r="20" spans="1:52" ht="22" customHeight="1" x14ac:dyDescent="0.2">
      <c r="A20" s="5">
        <v>621111</v>
      </c>
      <c r="B20" s="2">
        <v>8.2727272727272698</v>
      </c>
      <c r="C20" s="2">
        <v>3.2467532467532401</v>
      </c>
      <c r="D20" s="2">
        <v>6.2207792207792201</v>
      </c>
      <c r="E20" s="2">
        <v>6.93506493506493</v>
      </c>
      <c r="F20" s="2">
        <v>2.6753246753246702</v>
      </c>
      <c r="G20" s="2">
        <v>2.01298701298701</v>
      </c>
      <c r="H20" s="2">
        <v>1.8571428571428501</v>
      </c>
      <c r="I20" s="2">
        <v>1.71428571428571</v>
      </c>
      <c r="J20" s="2">
        <v>1.5454545454545401</v>
      </c>
      <c r="K20" s="2">
        <v>2.3896103896103802</v>
      </c>
      <c r="L20" s="2">
        <v>3.0909090909090899</v>
      </c>
      <c r="M20" s="2">
        <v>2.4805194805194799</v>
      </c>
      <c r="N20" s="2">
        <v>2.4285714285714199</v>
      </c>
      <c r="O20" s="2">
        <v>2.6753246753246702</v>
      </c>
      <c r="P20" s="2">
        <v>2.1168831168831099</v>
      </c>
      <c r="Q20" s="2">
        <v>1.4155844155844099</v>
      </c>
      <c r="R20" s="3">
        <v>0.97402597402597402</v>
      </c>
      <c r="S20" s="2">
        <v>1.8961038961038901</v>
      </c>
      <c r="T20" s="2">
        <v>0.84415584415584399</v>
      </c>
      <c r="U20" s="2">
        <v>1.63636363636363</v>
      </c>
      <c r="V20" s="3">
        <v>1.8701298701298701</v>
      </c>
      <c r="W20" s="2">
        <v>2.72727272727272</v>
      </c>
      <c r="X20" s="2">
        <v>0.71428571428571397</v>
      </c>
      <c r="Y20" s="2">
        <v>1.05194805194805</v>
      </c>
      <c r="AB20" s="5">
        <v>621111</v>
      </c>
      <c r="AC20" s="2">
        <f>IF(Table13[[#This Row],[461110]]&gt;=0.9,Table13[[#This Row],[461110]],0)</f>
        <v>8.2727272727272698</v>
      </c>
      <c r="AD20" s="2">
        <f>IF(Table13[[#This Row],[465311]]&gt;=0.9,Table13[[#This Row],[465311]],0)</f>
        <v>3.2467532467532401</v>
      </c>
      <c r="AE20" s="2">
        <f>IF(Table13[[#This Row],[812110]]&gt;=0.9,Table13[[#This Row],[812110]],0)</f>
        <v>6.2207792207792201</v>
      </c>
      <c r="AF20" s="2">
        <f>IF(Table13[[#This Row],[463211]]&gt;=0.9,Table13[[#This Row],[463211]],0)</f>
        <v>6.93506493506493</v>
      </c>
      <c r="AG20" s="2">
        <f>IF(Table13[[#This Row],[461122]]&gt;=0.9,Table13[[#This Row],[461122]],0)</f>
        <v>2.6753246753246702</v>
      </c>
      <c r="AH20" s="2">
        <f>IF(Table13[[#This Row],[722513]]&gt;=0.9,Table13[[#This Row],[722513]],0)</f>
        <v>2.01298701298701</v>
      </c>
      <c r="AI20" s="2">
        <f>IF(Table13[[#This Row],[461160]]&gt;=0.9,Table13[[#This Row],[461160]],0)</f>
        <v>1.8571428571428501</v>
      </c>
      <c r="AJ20" s="2">
        <f>IF(Table13[[#This Row],[467111]]&gt;=0.9,Table13[[#This Row],[467111]],0)</f>
        <v>1.71428571428571</v>
      </c>
      <c r="AK20" s="2">
        <f>IF(Table13[[#This Row],[311830]]&gt;=0.9,Table13[[#This Row],[311830]],0)</f>
        <v>1.5454545454545401</v>
      </c>
      <c r="AL20" s="2">
        <f>IF(Table13[[#This Row],[461130]]&gt;=0.9,Table13[[#This Row],[461130]],0)</f>
        <v>2.3896103896103802</v>
      </c>
      <c r="AM20" s="2">
        <f>IF(Table13[[#This Row],[722514]]&gt;=0.9,Table13[[#This Row],[722514]],0)</f>
        <v>3.0909090909090899</v>
      </c>
      <c r="AN20" s="2">
        <f>IF(Table13[[#This Row],[311812]]&gt;=0.9,Table13[[#This Row],[311812]],0)</f>
        <v>2.4805194805194799</v>
      </c>
      <c r="AO20" s="2">
        <f>IF(Table13[[#This Row],[461121]]&gt;=0.9,Table13[[#This Row],[461121]],0)</f>
        <v>2.4285714285714199</v>
      </c>
      <c r="AP20" s="2">
        <f>IF(Table13[[#This Row],[464111]]&gt;=0.9,Table13[[#This Row],[464111]],0)</f>
        <v>2.6753246753246702</v>
      </c>
      <c r="AQ20" s="2">
        <f>IF(Table13[[#This Row],[722517]]&gt;=0.9,Table13[[#This Row],[722517]],0)</f>
        <v>2.1168831168831099</v>
      </c>
      <c r="AR20" s="2">
        <f>IF(Table13[[#This Row],[561432]]&gt;=0.9,Table13[[#This Row],[561432]],0)</f>
        <v>1.4155844155844099</v>
      </c>
      <c r="AS20" s="2">
        <f>IF(Table13[[#This Row],[467115]]&gt;=0.9,Table13[[#This Row],[467115]],0)</f>
        <v>0.97402597402597402</v>
      </c>
      <c r="AT20" s="2">
        <f>IF(Table13[[#This Row],[722518]]&gt;=0.9,Table13[[#This Row],[722518]],0)</f>
        <v>1.8961038961038901</v>
      </c>
      <c r="AU20" s="2">
        <f>IF(Table13[[#This Row],[811111]]&gt;=0.9,Table13[[#This Row],[811111]],0)</f>
        <v>0</v>
      </c>
      <c r="AV20" s="2">
        <f>IF(Table13[[#This Row],[722515]]&gt;=0.9,Table13[[#This Row],[722515]],0)</f>
        <v>1.63636363636363</v>
      </c>
      <c r="AW20" s="2">
        <f>IF(Table13[[#This Row],[722519]]&gt;=0.9,Table13[[#This Row],[722519]],0)</f>
        <v>1.8701298701298701</v>
      </c>
      <c r="AX20" s="2">
        <f>IF(Table13[[#This Row],[621211]]&gt;=0.9,Table13[[#This Row],[621211]],0)</f>
        <v>2.72727272727272</v>
      </c>
      <c r="AY20" s="2">
        <f>IF(Table13[[#This Row],[332320]]&gt;=0.9,Table13[[#This Row],[332320]],0)</f>
        <v>0</v>
      </c>
      <c r="AZ20" s="2">
        <f>IF(Table13[[#This Row],[461190]]&gt;=0.9,Table13[[#This Row],[461190]],0)</f>
        <v>1.05194805194805</v>
      </c>
    </row>
    <row r="21" spans="1:52" ht="22" customHeight="1" x14ac:dyDescent="0.2">
      <c r="A21" s="5">
        <v>461170</v>
      </c>
      <c r="B21" s="2">
        <v>8.4666666666666597</v>
      </c>
      <c r="C21" s="2">
        <v>3.0933333333333302</v>
      </c>
      <c r="D21" s="2">
        <v>5.7733333333333299</v>
      </c>
      <c r="E21" s="3">
        <v>7.16</v>
      </c>
      <c r="F21" s="3">
        <v>2.88</v>
      </c>
      <c r="G21" s="2">
        <v>2.2266666666666599</v>
      </c>
      <c r="H21" s="2">
        <v>2.1466666666666598</v>
      </c>
      <c r="I21" s="2">
        <v>1.7066666666666599</v>
      </c>
      <c r="J21" s="3">
        <v>2</v>
      </c>
      <c r="K21" s="2">
        <v>3.6133333333333302</v>
      </c>
      <c r="L21" s="2">
        <v>2.5333333333333301</v>
      </c>
      <c r="M21" s="2">
        <v>2.0933333333333302</v>
      </c>
      <c r="N21" s="2">
        <v>3.0533333333333301</v>
      </c>
      <c r="O21" s="3">
        <v>2.36</v>
      </c>
      <c r="P21" s="2">
        <v>1.9466666666666601</v>
      </c>
      <c r="Q21" s="2">
        <v>1.2266666666666599</v>
      </c>
      <c r="R21" s="3">
        <v>1.24</v>
      </c>
      <c r="S21" s="2">
        <v>1.5733333333333299</v>
      </c>
      <c r="T21" s="3">
        <v>0.8</v>
      </c>
      <c r="U21" s="3">
        <v>1.6</v>
      </c>
      <c r="V21" s="2">
        <v>1.62666666666666</v>
      </c>
      <c r="W21" s="2">
        <v>2.0533333333333301</v>
      </c>
      <c r="X21" s="3">
        <v>0.6</v>
      </c>
      <c r="Y21" s="2">
        <v>1.2266666666666599</v>
      </c>
      <c r="AB21" s="5">
        <v>461170</v>
      </c>
      <c r="AC21" s="2">
        <f>IF(Table13[[#This Row],[461110]]&gt;=0.9,Table13[[#This Row],[461110]],0)</f>
        <v>8.4666666666666597</v>
      </c>
      <c r="AD21" s="2">
        <f>IF(Table13[[#This Row],[465311]]&gt;=0.9,Table13[[#This Row],[465311]],0)</f>
        <v>3.0933333333333302</v>
      </c>
      <c r="AE21" s="2">
        <f>IF(Table13[[#This Row],[812110]]&gt;=0.9,Table13[[#This Row],[812110]],0)</f>
        <v>5.7733333333333299</v>
      </c>
      <c r="AF21" s="2">
        <f>IF(Table13[[#This Row],[463211]]&gt;=0.9,Table13[[#This Row],[463211]],0)</f>
        <v>7.16</v>
      </c>
      <c r="AG21" s="2">
        <f>IF(Table13[[#This Row],[461122]]&gt;=0.9,Table13[[#This Row],[461122]],0)</f>
        <v>2.88</v>
      </c>
      <c r="AH21" s="2">
        <f>IF(Table13[[#This Row],[722513]]&gt;=0.9,Table13[[#This Row],[722513]],0)</f>
        <v>2.2266666666666599</v>
      </c>
      <c r="AI21" s="2">
        <f>IF(Table13[[#This Row],[461160]]&gt;=0.9,Table13[[#This Row],[461160]],0)</f>
        <v>2.1466666666666598</v>
      </c>
      <c r="AJ21" s="2">
        <f>IF(Table13[[#This Row],[467111]]&gt;=0.9,Table13[[#This Row],[467111]],0)</f>
        <v>1.7066666666666599</v>
      </c>
      <c r="AK21" s="2">
        <f>IF(Table13[[#This Row],[311830]]&gt;=0.9,Table13[[#This Row],[311830]],0)</f>
        <v>2</v>
      </c>
      <c r="AL21" s="2">
        <f>IF(Table13[[#This Row],[461130]]&gt;=0.9,Table13[[#This Row],[461130]],0)</f>
        <v>3.6133333333333302</v>
      </c>
      <c r="AM21" s="2">
        <f>IF(Table13[[#This Row],[722514]]&gt;=0.9,Table13[[#This Row],[722514]],0)</f>
        <v>2.5333333333333301</v>
      </c>
      <c r="AN21" s="2">
        <f>IF(Table13[[#This Row],[311812]]&gt;=0.9,Table13[[#This Row],[311812]],0)</f>
        <v>2.0933333333333302</v>
      </c>
      <c r="AO21" s="2">
        <f>IF(Table13[[#This Row],[461121]]&gt;=0.9,Table13[[#This Row],[461121]],0)</f>
        <v>3.0533333333333301</v>
      </c>
      <c r="AP21" s="2">
        <f>IF(Table13[[#This Row],[464111]]&gt;=0.9,Table13[[#This Row],[464111]],0)</f>
        <v>2.36</v>
      </c>
      <c r="AQ21" s="2">
        <f>IF(Table13[[#This Row],[722517]]&gt;=0.9,Table13[[#This Row],[722517]],0)</f>
        <v>1.9466666666666601</v>
      </c>
      <c r="AR21" s="2">
        <f>IF(Table13[[#This Row],[561432]]&gt;=0.9,Table13[[#This Row],[561432]],0)</f>
        <v>1.2266666666666599</v>
      </c>
      <c r="AS21" s="2">
        <f>IF(Table13[[#This Row],[467115]]&gt;=0.9,Table13[[#This Row],[467115]],0)</f>
        <v>1.24</v>
      </c>
      <c r="AT21" s="2">
        <f>IF(Table13[[#This Row],[722518]]&gt;=0.9,Table13[[#This Row],[722518]],0)</f>
        <v>1.5733333333333299</v>
      </c>
      <c r="AU21" s="2">
        <f>IF(Table13[[#This Row],[811111]]&gt;=0.9,Table13[[#This Row],[811111]],0)</f>
        <v>0</v>
      </c>
      <c r="AV21" s="2">
        <f>IF(Table13[[#This Row],[722515]]&gt;=0.9,Table13[[#This Row],[722515]],0)</f>
        <v>1.6</v>
      </c>
      <c r="AW21" s="2">
        <f>IF(Table13[[#This Row],[722519]]&gt;=0.9,Table13[[#This Row],[722519]],0)</f>
        <v>1.62666666666666</v>
      </c>
      <c r="AX21" s="2">
        <f>IF(Table13[[#This Row],[621211]]&gt;=0.9,Table13[[#This Row],[621211]],0)</f>
        <v>2.0533333333333301</v>
      </c>
      <c r="AY21" s="2">
        <f>IF(Table13[[#This Row],[332320]]&gt;=0.9,Table13[[#This Row],[332320]],0)</f>
        <v>0</v>
      </c>
      <c r="AZ21" s="2">
        <f>IF(Table13[[#This Row],[461190]]&gt;=0.9,Table13[[#This Row],[461190]],0)</f>
        <v>1.2266666666666599</v>
      </c>
    </row>
    <row r="22" spans="1:52" ht="22" customHeight="1" x14ac:dyDescent="0.2">
      <c r="A22" s="5">
        <v>811112</v>
      </c>
      <c r="B22" s="3">
        <v>14.4</v>
      </c>
      <c r="C22" s="2">
        <v>4.82666666666666</v>
      </c>
      <c r="D22" s="2">
        <v>6.82666666666666</v>
      </c>
      <c r="E22" s="2">
        <v>2.1866666666666599</v>
      </c>
      <c r="F22" s="3">
        <v>2.2799999999999998</v>
      </c>
      <c r="G22" s="3">
        <v>2.08</v>
      </c>
      <c r="H22" s="3">
        <v>2.16</v>
      </c>
      <c r="I22" s="2">
        <v>2.37333333333333</v>
      </c>
      <c r="J22" s="3">
        <v>1.96</v>
      </c>
      <c r="K22" s="2">
        <v>1.89333333333333</v>
      </c>
      <c r="L22" s="2">
        <v>2.6666666666666599</v>
      </c>
      <c r="M22" s="3">
        <v>1.84</v>
      </c>
      <c r="N22" s="3">
        <v>1.96</v>
      </c>
      <c r="O22" s="2">
        <v>2.2666666666666599</v>
      </c>
      <c r="P22" s="3">
        <v>2.12</v>
      </c>
      <c r="Q22" s="2">
        <v>1.41333333333333</v>
      </c>
      <c r="R22" s="2">
        <v>1.4666666666666599</v>
      </c>
      <c r="S22" s="2">
        <v>2.1466666666666598</v>
      </c>
      <c r="T22" s="2">
        <v>1.86666666666666</v>
      </c>
      <c r="U22" s="3">
        <v>1.48</v>
      </c>
      <c r="V22" s="2">
        <v>1.8533333333333299</v>
      </c>
      <c r="W22" s="2">
        <v>1.7066666666666599</v>
      </c>
      <c r="X22" s="2">
        <v>1.10666666666666</v>
      </c>
      <c r="Y22" s="3">
        <v>1.52</v>
      </c>
      <c r="AB22" s="5">
        <v>811112</v>
      </c>
      <c r="AC22" s="3">
        <f>IF(Table13[[#This Row],[461110]]&gt;=0.9,Table13[[#This Row],[461110]],0)</f>
        <v>14.4</v>
      </c>
      <c r="AD22" s="3">
        <f>IF(Table13[[#This Row],[465311]]&gt;=0.9,Table13[[#This Row],[465311]],0)</f>
        <v>4.82666666666666</v>
      </c>
      <c r="AE22" s="3">
        <f>IF(Table13[[#This Row],[812110]]&gt;=0.9,Table13[[#This Row],[812110]],0)</f>
        <v>6.82666666666666</v>
      </c>
      <c r="AF22" s="3">
        <f>IF(Table13[[#This Row],[463211]]&gt;=0.9,Table13[[#This Row],[463211]],0)</f>
        <v>2.1866666666666599</v>
      </c>
      <c r="AG22" s="3">
        <f>IF(Table13[[#This Row],[461122]]&gt;=0.9,Table13[[#This Row],[461122]],0)</f>
        <v>2.2799999999999998</v>
      </c>
      <c r="AH22" s="3">
        <f>IF(Table13[[#This Row],[722513]]&gt;=0.9,Table13[[#This Row],[722513]],0)</f>
        <v>2.08</v>
      </c>
      <c r="AI22" s="3">
        <f>IF(Table13[[#This Row],[461160]]&gt;=0.9,Table13[[#This Row],[461160]],0)</f>
        <v>2.16</v>
      </c>
      <c r="AJ22" s="3">
        <f>IF(Table13[[#This Row],[467111]]&gt;=0.9,Table13[[#This Row],[467111]],0)</f>
        <v>2.37333333333333</v>
      </c>
      <c r="AK22" s="3">
        <f>IF(Table13[[#This Row],[311830]]&gt;=0.9,Table13[[#This Row],[311830]],0)</f>
        <v>1.96</v>
      </c>
      <c r="AL22" s="3">
        <f>IF(Table13[[#This Row],[461130]]&gt;=0.9,Table13[[#This Row],[461130]],0)</f>
        <v>1.89333333333333</v>
      </c>
      <c r="AM22" s="3">
        <f>IF(Table13[[#This Row],[722514]]&gt;=0.9,Table13[[#This Row],[722514]],0)</f>
        <v>2.6666666666666599</v>
      </c>
      <c r="AN22" s="3">
        <f>IF(Table13[[#This Row],[311812]]&gt;=0.9,Table13[[#This Row],[311812]],0)</f>
        <v>1.84</v>
      </c>
      <c r="AO22" s="3">
        <f>IF(Table13[[#This Row],[461121]]&gt;=0.9,Table13[[#This Row],[461121]],0)</f>
        <v>1.96</v>
      </c>
      <c r="AP22" s="3">
        <f>IF(Table13[[#This Row],[464111]]&gt;=0.9,Table13[[#This Row],[464111]],0)</f>
        <v>2.2666666666666599</v>
      </c>
      <c r="AQ22" s="3">
        <f>IF(Table13[[#This Row],[722517]]&gt;=0.9,Table13[[#This Row],[722517]],0)</f>
        <v>2.12</v>
      </c>
      <c r="AR22" s="3">
        <f>IF(Table13[[#This Row],[561432]]&gt;=0.9,Table13[[#This Row],[561432]],0)</f>
        <v>1.41333333333333</v>
      </c>
      <c r="AS22" s="3">
        <f>IF(Table13[[#This Row],[467115]]&gt;=0.9,Table13[[#This Row],[467115]],0)</f>
        <v>1.4666666666666599</v>
      </c>
      <c r="AT22" s="3">
        <f>IF(Table13[[#This Row],[722518]]&gt;=0.9,Table13[[#This Row],[722518]],0)</f>
        <v>2.1466666666666598</v>
      </c>
      <c r="AU22" s="3">
        <f>IF(Table13[[#This Row],[811111]]&gt;=0.9,Table13[[#This Row],[811111]],0)</f>
        <v>1.86666666666666</v>
      </c>
      <c r="AV22" s="3">
        <f>IF(Table13[[#This Row],[722515]]&gt;=0.9,Table13[[#This Row],[722515]],0)</f>
        <v>1.48</v>
      </c>
      <c r="AW22" s="3">
        <f>IF(Table13[[#This Row],[722519]]&gt;=0.9,Table13[[#This Row],[722519]],0)</f>
        <v>1.8533333333333299</v>
      </c>
      <c r="AX22" s="3">
        <f>IF(Table13[[#This Row],[621211]]&gt;=0.9,Table13[[#This Row],[621211]],0)</f>
        <v>1.7066666666666599</v>
      </c>
      <c r="AY22" s="3">
        <f>IF(Table13[[#This Row],[332320]]&gt;=0.9,Table13[[#This Row],[332320]],0)</f>
        <v>1.10666666666666</v>
      </c>
      <c r="AZ22" s="3">
        <f>IF(Table13[[#This Row],[461190]]&gt;=0.9,Table13[[#This Row],[461190]],0)</f>
        <v>1.52</v>
      </c>
    </row>
    <row r="23" spans="1:52" ht="22" customHeight="1" x14ac:dyDescent="0.2">
      <c r="A23" s="5">
        <v>461140</v>
      </c>
      <c r="B23" s="3">
        <v>16.597402597402599</v>
      </c>
      <c r="C23" s="2">
        <v>5.5714285714285703</v>
      </c>
      <c r="D23" s="2">
        <v>7.7012987012987004</v>
      </c>
      <c r="E23" s="2">
        <v>16.077922077922</v>
      </c>
      <c r="F23" s="2">
        <v>5.5584415584415501</v>
      </c>
      <c r="G23" s="2">
        <v>5.6363636363636296</v>
      </c>
      <c r="H23" s="2">
        <v>3.93506493506493</v>
      </c>
      <c r="I23" s="2">
        <v>2.5974025974025898</v>
      </c>
      <c r="J23" s="2">
        <v>3.5194805194805099</v>
      </c>
      <c r="K23" s="3">
        <v>9.0389610389610393</v>
      </c>
      <c r="L23" s="2">
        <v>3.7012987012987</v>
      </c>
      <c r="M23" s="2">
        <v>3.8441558441558401</v>
      </c>
      <c r="N23" s="2">
        <v>6.0389610389610304</v>
      </c>
      <c r="O23" s="2">
        <v>3.33766233766233</v>
      </c>
      <c r="P23" s="2">
        <v>2.8831168831168799</v>
      </c>
      <c r="Q23" s="2">
        <v>1.93506493506493</v>
      </c>
      <c r="R23" s="2">
        <v>3.0909090909090899</v>
      </c>
      <c r="S23" s="2">
        <v>2.8051948051947999</v>
      </c>
      <c r="T23" s="2">
        <v>1.5454545454545401</v>
      </c>
      <c r="U23" s="2">
        <v>2.71428571428571</v>
      </c>
      <c r="V23" s="2">
        <v>2.32467532467532</v>
      </c>
      <c r="W23" s="2">
        <v>3.31168831168831</v>
      </c>
      <c r="X23" s="3">
        <v>0.96103896103896103</v>
      </c>
      <c r="Y23" s="2">
        <v>1.93506493506493</v>
      </c>
      <c r="AB23" s="5">
        <v>461140</v>
      </c>
      <c r="AC23" s="3">
        <f>IF(Table13[[#This Row],[461110]]&gt;=0.9,Table13[[#This Row],[461110]],0)</f>
        <v>16.597402597402599</v>
      </c>
      <c r="AD23" s="3">
        <f>IF(Table13[[#This Row],[465311]]&gt;=0.9,Table13[[#This Row],[465311]],0)</f>
        <v>5.5714285714285703</v>
      </c>
      <c r="AE23" s="3">
        <f>IF(Table13[[#This Row],[812110]]&gt;=0.9,Table13[[#This Row],[812110]],0)</f>
        <v>7.7012987012987004</v>
      </c>
      <c r="AF23" s="3">
        <f>IF(Table13[[#This Row],[463211]]&gt;=0.9,Table13[[#This Row],[463211]],0)</f>
        <v>16.077922077922</v>
      </c>
      <c r="AG23" s="3">
        <f>IF(Table13[[#This Row],[461122]]&gt;=0.9,Table13[[#This Row],[461122]],0)</f>
        <v>5.5584415584415501</v>
      </c>
      <c r="AH23" s="3">
        <f>IF(Table13[[#This Row],[722513]]&gt;=0.9,Table13[[#This Row],[722513]],0)</f>
        <v>5.6363636363636296</v>
      </c>
      <c r="AI23" s="3">
        <f>IF(Table13[[#This Row],[461160]]&gt;=0.9,Table13[[#This Row],[461160]],0)</f>
        <v>3.93506493506493</v>
      </c>
      <c r="AJ23" s="3">
        <f>IF(Table13[[#This Row],[467111]]&gt;=0.9,Table13[[#This Row],[467111]],0)</f>
        <v>2.5974025974025898</v>
      </c>
      <c r="AK23" s="3">
        <f>IF(Table13[[#This Row],[311830]]&gt;=0.9,Table13[[#This Row],[311830]],0)</f>
        <v>3.5194805194805099</v>
      </c>
      <c r="AL23" s="3">
        <f>IF(Table13[[#This Row],[461130]]&gt;=0.9,Table13[[#This Row],[461130]],0)</f>
        <v>9.0389610389610393</v>
      </c>
      <c r="AM23" s="3">
        <f>IF(Table13[[#This Row],[722514]]&gt;=0.9,Table13[[#This Row],[722514]],0)</f>
        <v>3.7012987012987</v>
      </c>
      <c r="AN23" s="3">
        <f>IF(Table13[[#This Row],[311812]]&gt;=0.9,Table13[[#This Row],[311812]],0)</f>
        <v>3.8441558441558401</v>
      </c>
      <c r="AO23" s="3">
        <f>IF(Table13[[#This Row],[461121]]&gt;=0.9,Table13[[#This Row],[461121]],0)</f>
        <v>6.0389610389610304</v>
      </c>
      <c r="AP23" s="3">
        <f>IF(Table13[[#This Row],[464111]]&gt;=0.9,Table13[[#This Row],[464111]],0)</f>
        <v>3.33766233766233</v>
      </c>
      <c r="AQ23" s="3">
        <f>IF(Table13[[#This Row],[722517]]&gt;=0.9,Table13[[#This Row],[722517]],0)</f>
        <v>2.8831168831168799</v>
      </c>
      <c r="AR23" s="3">
        <f>IF(Table13[[#This Row],[561432]]&gt;=0.9,Table13[[#This Row],[561432]],0)</f>
        <v>1.93506493506493</v>
      </c>
      <c r="AS23" s="3">
        <f>IF(Table13[[#This Row],[467115]]&gt;=0.9,Table13[[#This Row],[467115]],0)</f>
        <v>3.0909090909090899</v>
      </c>
      <c r="AT23" s="3">
        <f>IF(Table13[[#This Row],[722518]]&gt;=0.9,Table13[[#This Row],[722518]],0)</f>
        <v>2.8051948051947999</v>
      </c>
      <c r="AU23" s="3">
        <f>IF(Table13[[#This Row],[811111]]&gt;=0.9,Table13[[#This Row],[811111]],0)</f>
        <v>1.5454545454545401</v>
      </c>
      <c r="AV23" s="3">
        <f>IF(Table13[[#This Row],[722515]]&gt;=0.9,Table13[[#This Row],[722515]],0)</f>
        <v>2.71428571428571</v>
      </c>
      <c r="AW23" s="3">
        <f>IF(Table13[[#This Row],[722519]]&gt;=0.9,Table13[[#This Row],[722519]],0)</f>
        <v>2.32467532467532</v>
      </c>
      <c r="AX23" s="3">
        <f>IF(Table13[[#This Row],[621211]]&gt;=0.9,Table13[[#This Row],[621211]],0)</f>
        <v>3.31168831168831</v>
      </c>
      <c r="AY23" s="3">
        <f>IF(Table13[[#This Row],[332320]]&gt;=0.9,Table13[[#This Row],[332320]],0)</f>
        <v>0.96103896103896103</v>
      </c>
      <c r="AZ23" s="3">
        <f>IF(Table13[[#This Row],[461190]]&gt;=0.9,Table13[[#This Row],[461190]],0)</f>
        <v>1.93506493506493</v>
      </c>
    </row>
    <row r="24" spans="1:52" ht="70" customHeight="1" x14ac:dyDescent="0.2">
      <c r="A24" s="5">
        <v>312112</v>
      </c>
      <c r="B24" s="2">
        <v>18.591549295774598</v>
      </c>
      <c r="C24" s="2">
        <v>6.0563380281690096</v>
      </c>
      <c r="D24" s="2">
        <v>6.1830985915492898</v>
      </c>
      <c r="E24" s="2">
        <v>2.4788732394366102</v>
      </c>
      <c r="F24" s="2">
        <v>2.7042253521126698</v>
      </c>
      <c r="G24" s="2">
        <v>2.5070422535211199</v>
      </c>
      <c r="H24" s="2">
        <v>2.6619718309859102</v>
      </c>
      <c r="I24" s="2">
        <v>2.57746478873239</v>
      </c>
      <c r="J24" s="2">
        <v>2.7183098591549202</v>
      </c>
      <c r="K24" s="2">
        <v>2.35211267605633</v>
      </c>
      <c r="L24" s="2">
        <v>2.2676056338028099</v>
      </c>
      <c r="M24" s="2">
        <v>2.6901408450704198</v>
      </c>
      <c r="N24" s="2">
        <v>2.0985915492957701</v>
      </c>
      <c r="O24" s="2">
        <v>2.3661971830985902</v>
      </c>
      <c r="P24" s="2">
        <v>2.0845070422535201</v>
      </c>
      <c r="Q24" s="2">
        <v>1.9859154929577401</v>
      </c>
      <c r="R24" s="2">
        <v>2.0422535211267601</v>
      </c>
      <c r="S24" s="2">
        <v>1.8591549295774601</v>
      </c>
      <c r="T24" s="2">
        <v>2.11267605633802</v>
      </c>
      <c r="U24" s="2">
        <v>1.8450704225352099</v>
      </c>
      <c r="V24" s="2">
        <v>1.76056338028169</v>
      </c>
      <c r="W24" s="2">
        <v>1.53521126760563</v>
      </c>
      <c r="X24" s="2">
        <v>1.4507042253521101</v>
      </c>
      <c r="Y24" s="2">
        <v>1.36619718309859</v>
      </c>
      <c r="AB24" s="13">
        <v>312112</v>
      </c>
      <c r="AC24" s="14">
        <f>IF(Table13[[#This Row],[461110]]&gt;=0.9,Table13[[#This Row],[461110]],0)</f>
        <v>18.591549295774598</v>
      </c>
      <c r="AD24" s="14">
        <f>IF(Table13[[#This Row],[465311]]&gt;=0.9,Table13[[#This Row],[465311]],0)</f>
        <v>6.0563380281690096</v>
      </c>
      <c r="AE24" s="14">
        <f>IF(Table13[[#This Row],[812110]]&gt;=0.9,Table13[[#This Row],[812110]],0)</f>
        <v>6.1830985915492898</v>
      </c>
      <c r="AF24" s="14">
        <f>IF(Table13[[#This Row],[463211]]&gt;=0.9,Table13[[#This Row],[463211]],0)</f>
        <v>2.4788732394366102</v>
      </c>
      <c r="AG24" s="14">
        <f>IF(Table13[[#This Row],[461122]]&gt;=0.9,Table13[[#This Row],[461122]],0)</f>
        <v>2.7042253521126698</v>
      </c>
      <c r="AH24" s="14">
        <f>IF(Table13[[#This Row],[722513]]&gt;=0.9,Table13[[#This Row],[722513]],0)</f>
        <v>2.5070422535211199</v>
      </c>
      <c r="AI24" s="14">
        <f>IF(Table13[[#This Row],[461160]]&gt;=0.9,Table13[[#This Row],[461160]],0)</f>
        <v>2.6619718309859102</v>
      </c>
      <c r="AJ24" s="14">
        <f>IF(Table13[[#This Row],[467111]]&gt;=0.9,Table13[[#This Row],[467111]],0)</f>
        <v>2.57746478873239</v>
      </c>
      <c r="AK24" s="14">
        <f>IF(Table13[[#This Row],[311830]]&gt;=0.9,Table13[[#This Row],[311830]],0)</f>
        <v>2.7183098591549202</v>
      </c>
      <c r="AL24" s="14">
        <f>IF(Table13[[#This Row],[461130]]&gt;=0.9,Table13[[#This Row],[461130]],0)</f>
        <v>2.35211267605633</v>
      </c>
      <c r="AM24" s="14">
        <f>IF(Table13[[#This Row],[722514]]&gt;=0.9,Table13[[#This Row],[722514]],0)</f>
        <v>2.2676056338028099</v>
      </c>
      <c r="AN24" s="14">
        <f>IF(Table13[[#This Row],[311812]]&gt;=0.9,Table13[[#This Row],[311812]],0)</f>
        <v>2.6901408450704198</v>
      </c>
      <c r="AO24" s="14">
        <f>IF(Table13[[#This Row],[461121]]&gt;=0.9,Table13[[#This Row],[461121]],0)</f>
        <v>2.0985915492957701</v>
      </c>
      <c r="AP24" s="14">
        <f>IF(Table13[[#This Row],[464111]]&gt;=0.9,Table13[[#This Row],[464111]],0)</f>
        <v>2.3661971830985902</v>
      </c>
      <c r="AQ24" s="14">
        <f>IF(Table13[[#This Row],[722517]]&gt;=0.9,Table13[[#This Row],[722517]],0)</f>
        <v>2.0845070422535201</v>
      </c>
      <c r="AR24" s="14">
        <f>IF(Table13[[#This Row],[561432]]&gt;=0.9,Table13[[#This Row],[561432]],0)</f>
        <v>1.9859154929577401</v>
      </c>
      <c r="AS24" s="14">
        <f>IF(Table13[[#This Row],[467115]]&gt;=0.9,Table13[[#This Row],[467115]],0)</f>
        <v>2.0422535211267601</v>
      </c>
      <c r="AT24" s="14">
        <f>IF(Table13[[#This Row],[722518]]&gt;=0.9,Table13[[#This Row],[722518]],0)</f>
        <v>1.8591549295774601</v>
      </c>
      <c r="AU24" s="14">
        <f>IF(Table13[[#This Row],[811111]]&gt;=0.9,Table13[[#This Row],[811111]],0)</f>
        <v>2.11267605633802</v>
      </c>
      <c r="AV24" s="14">
        <f>IF(Table13[[#This Row],[722515]]&gt;=0.9,Table13[[#This Row],[722515]],0)</f>
        <v>1.8450704225352099</v>
      </c>
      <c r="AW24" s="14">
        <f>IF(Table13[[#This Row],[722519]]&gt;=0.9,Table13[[#This Row],[722519]],0)</f>
        <v>1.76056338028169</v>
      </c>
      <c r="AX24" s="14">
        <f>IF(Table13[[#This Row],[621211]]&gt;=0.9,Table13[[#This Row],[621211]],0)</f>
        <v>1.53521126760563</v>
      </c>
      <c r="AY24" s="14">
        <f>IF(Table13[[#This Row],[332320]]&gt;=0.9,Table13[[#This Row],[332320]],0)</f>
        <v>1.4507042253521101</v>
      </c>
      <c r="AZ24" s="14">
        <f>IF(Table13[[#This Row],[461190]]&gt;=0.9,Table13[[#This Row],[461190]],0)</f>
        <v>1.36619718309859</v>
      </c>
    </row>
    <row r="25" spans="1:52" ht="22" customHeight="1" x14ac:dyDescent="0.2">
      <c r="A25" s="5">
        <v>811430</v>
      </c>
      <c r="B25" s="2">
        <v>17.507246376811501</v>
      </c>
      <c r="C25" s="2">
        <v>6.3188405797101401</v>
      </c>
      <c r="D25" s="2">
        <v>8.8260869565217295</v>
      </c>
      <c r="E25" s="2">
        <v>9.6231884057970998</v>
      </c>
      <c r="F25" s="3">
        <v>4.36231884057971</v>
      </c>
      <c r="G25" s="2">
        <v>3.8695652173913002</v>
      </c>
      <c r="H25" s="2">
        <v>3.6666666666666599</v>
      </c>
      <c r="I25" s="2">
        <v>3.0579710144927499</v>
      </c>
      <c r="J25" s="2">
        <v>3.2753623188405698</v>
      </c>
      <c r="K25" s="2">
        <v>5.3188405797101401</v>
      </c>
      <c r="L25" s="2">
        <v>4.1594202898550696</v>
      </c>
      <c r="M25" s="2">
        <v>3.5942028985507202</v>
      </c>
      <c r="N25" s="2">
        <v>4.2173913043478199</v>
      </c>
      <c r="O25" s="2">
        <v>3.37681159420289</v>
      </c>
      <c r="P25" s="2">
        <v>3.1884057971014399</v>
      </c>
      <c r="Q25" s="2">
        <v>2.2463768115942</v>
      </c>
      <c r="R25" s="2">
        <v>2.5072463768115898</v>
      </c>
      <c r="S25" s="3">
        <v>3</v>
      </c>
      <c r="T25" s="2">
        <v>1.9565217391304299</v>
      </c>
      <c r="U25" s="2">
        <v>2.5072463768115898</v>
      </c>
      <c r="V25" s="2">
        <v>2.4782608695652102</v>
      </c>
      <c r="W25" s="2">
        <v>3.3043478260869499</v>
      </c>
      <c r="X25" s="2">
        <v>1.0579710144927501</v>
      </c>
      <c r="Y25" s="2">
        <v>1.6956521739130399</v>
      </c>
      <c r="AB25" s="5">
        <v>811430</v>
      </c>
      <c r="AC25" s="2">
        <f>IF(Table13[[#This Row],[461110]]&gt;=0.9,Table13[[#This Row],[461110]],0)</f>
        <v>17.507246376811501</v>
      </c>
      <c r="AD25" s="2">
        <f>IF(Table13[[#This Row],[465311]]&gt;=0.9,Table13[[#This Row],[465311]],0)</f>
        <v>6.3188405797101401</v>
      </c>
      <c r="AE25" s="2">
        <f>IF(Table13[[#This Row],[812110]]&gt;=0.9,Table13[[#This Row],[812110]],0)</f>
        <v>8.8260869565217295</v>
      </c>
      <c r="AF25" s="2">
        <f>IF(Table13[[#This Row],[463211]]&gt;=0.9,Table13[[#This Row],[463211]],0)</f>
        <v>9.6231884057970998</v>
      </c>
      <c r="AG25" s="2">
        <f>IF(Table13[[#This Row],[461122]]&gt;=0.9,Table13[[#This Row],[461122]],0)</f>
        <v>4.36231884057971</v>
      </c>
      <c r="AH25" s="2">
        <f>IF(Table13[[#This Row],[722513]]&gt;=0.9,Table13[[#This Row],[722513]],0)</f>
        <v>3.8695652173913002</v>
      </c>
      <c r="AI25" s="2">
        <f>IF(Table13[[#This Row],[461160]]&gt;=0.9,Table13[[#This Row],[461160]],0)</f>
        <v>3.6666666666666599</v>
      </c>
      <c r="AJ25" s="2">
        <f>IF(Table13[[#This Row],[467111]]&gt;=0.9,Table13[[#This Row],[467111]],0)</f>
        <v>3.0579710144927499</v>
      </c>
      <c r="AK25" s="2">
        <f>IF(Table13[[#This Row],[311830]]&gt;=0.9,Table13[[#This Row],[311830]],0)</f>
        <v>3.2753623188405698</v>
      </c>
      <c r="AL25" s="2">
        <f>IF(Table13[[#This Row],[461130]]&gt;=0.9,Table13[[#This Row],[461130]],0)</f>
        <v>5.3188405797101401</v>
      </c>
      <c r="AM25" s="2">
        <f>IF(Table13[[#This Row],[722514]]&gt;=0.9,Table13[[#This Row],[722514]],0)</f>
        <v>4.1594202898550696</v>
      </c>
      <c r="AN25" s="2">
        <f>IF(Table13[[#This Row],[311812]]&gt;=0.9,Table13[[#This Row],[311812]],0)</f>
        <v>3.5942028985507202</v>
      </c>
      <c r="AO25" s="2">
        <f>IF(Table13[[#This Row],[461121]]&gt;=0.9,Table13[[#This Row],[461121]],0)</f>
        <v>4.2173913043478199</v>
      </c>
      <c r="AP25" s="2">
        <f>IF(Table13[[#This Row],[464111]]&gt;=0.9,Table13[[#This Row],[464111]],0)</f>
        <v>3.37681159420289</v>
      </c>
      <c r="AQ25" s="2">
        <f>IF(Table13[[#This Row],[722517]]&gt;=0.9,Table13[[#This Row],[722517]],0)</f>
        <v>3.1884057971014399</v>
      </c>
      <c r="AR25" s="2">
        <f>IF(Table13[[#This Row],[561432]]&gt;=0.9,Table13[[#This Row],[561432]],0)</f>
        <v>2.2463768115942</v>
      </c>
      <c r="AS25" s="2">
        <f>IF(Table13[[#This Row],[467115]]&gt;=0.9,Table13[[#This Row],[467115]],0)</f>
        <v>2.5072463768115898</v>
      </c>
      <c r="AT25" s="2">
        <f>IF(Table13[[#This Row],[722518]]&gt;=0.9,Table13[[#This Row],[722518]],0)</f>
        <v>3</v>
      </c>
      <c r="AU25" s="2">
        <f>IF(Table13[[#This Row],[811111]]&gt;=0.9,Table13[[#This Row],[811111]],0)</f>
        <v>1.9565217391304299</v>
      </c>
      <c r="AV25" s="2">
        <f>IF(Table13[[#This Row],[722515]]&gt;=0.9,Table13[[#This Row],[722515]],0)</f>
        <v>2.5072463768115898</v>
      </c>
      <c r="AW25" s="2">
        <f>IF(Table13[[#This Row],[722519]]&gt;=0.9,Table13[[#This Row],[722519]],0)</f>
        <v>2.4782608695652102</v>
      </c>
      <c r="AX25" s="2">
        <f>IF(Table13[[#This Row],[621211]]&gt;=0.9,Table13[[#This Row],[621211]],0)</f>
        <v>3.3043478260869499</v>
      </c>
      <c r="AY25" s="2">
        <f>IF(Table13[[#This Row],[332320]]&gt;=0.9,Table13[[#This Row],[332320]],0)</f>
        <v>1.0579710144927501</v>
      </c>
      <c r="AZ25" s="2">
        <f>IF(Table13[[#This Row],[461190]]&gt;=0.9,Table13[[#This Row],[461190]],0)</f>
        <v>1.6956521739130399</v>
      </c>
    </row>
    <row r="26" spans="1:52" ht="22" customHeight="1" x14ac:dyDescent="0.2">
      <c r="A26" s="5">
        <v>811192</v>
      </c>
      <c r="B26" s="2">
        <v>9.2222222222222197</v>
      </c>
      <c r="C26" s="2">
        <v>2.9861111111111098</v>
      </c>
      <c r="D26" s="2">
        <v>4.2222222222222197</v>
      </c>
      <c r="E26" s="2">
        <v>1.5833333333333299</v>
      </c>
      <c r="F26" s="2">
        <v>1.43055555555555</v>
      </c>
      <c r="G26" s="2">
        <v>1.43055555555555</v>
      </c>
      <c r="H26" s="2">
        <v>1.3472222222222201</v>
      </c>
      <c r="I26" s="3">
        <v>1.375</v>
      </c>
      <c r="J26" s="2">
        <v>1.1666666666666601</v>
      </c>
      <c r="K26" s="3">
        <v>1.125</v>
      </c>
      <c r="L26" s="2">
        <v>1.9166666666666601</v>
      </c>
      <c r="M26" s="2">
        <v>1.4583333333333299</v>
      </c>
      <c r="N26" s="2">
        <v>1.30555555555555</v>
      </c>
      <c r="O26" s="2">
        <v>1.4861111111111101</v>
      </c>
      <c r="P26" s="2">
        <v>1.7222222222222201</v>
      </c>
      <c r="Q26" s="2">
        <v>1.0833333333333299</v>
      </c>
      <c r="R26" s="2">
        <v>0.68055555555555503</v>
      </c>
      <c r="S26" s="2">
        <v>1.4861111111111101</v>
      </c>
      <c r="T26" s="2">
        <v>1.5277777777777699</v>
      </c>
      <c r="U26" s="2">
        <v>1.2916666666666601</v>
      </c>
      <c r="V26" s="3">
        <v>1.25</v>
      </c>
      <c r="W26" s="2">
        <v>1.18055555555555</v>
      </c>
      <c r="X26" s="2">
        <v>0.81944444444444398</v>
      </c>
      <c r="Y26" s="2">
        <v>1.2777777777777699</v>
      </c>
      <c r="AB26" s="5">
        <v>811192</v>
      </c>
      <c r="AC26" s="2">
        <f>IF(Table13[[#This Row],[461110]]&gt;=0.9,Table13[[#This Row],[461110]],0)</f>
        <v>9.2222222222222197</v>
      </c>
      <c r="AD26" s="2">
        <f>IF(Table13[[#This Row],[465311]]&gt;=0.9,Table13[[#This Row],[465311]],0)</f>
        <v>2.9861111111111098</v>
      </c>
      <c r="AE26" s="2">
        <f>IF(Table13[[#This Row],[812110]]&gt;=0.9,Table13[[#This Row],[812110]],0)</f>
        <v>4.2222222222222197</v>
      </c>
      <c r="AF26" s="2">
        <f>IF(Table13[[#This Row],[463211]]&gt;=0.9,Table13[[#This Row],[463211]],0)</f>
        <v>1.5833333333333299</v>
      </c>
      <c r="AG26" s="2">
        <f>IF(Table13[[#This Row],[461122]]&gt;=0.9,Table13[[#This Row],[461122]],0)</f>
        <v>1.43055555555555</v>
      </c>
      <c r="AH26" s="2">
        <f>IF(Table13[[#This Row],[722513]]&gt;=0.9,Table13[[#This Row],[722513]],0)</f>
        <v>1.43055555555555</v>
      </c>
      <c r="AI26" s="2">
        <f>IF(Table13[[#This Row],[461160]]&gt;=0.9,Table13[[#This Row],[461160]],0)</f>
        <v>1.3472222222222201</v>
      </c>
      <c r="AJ26" s="2">
        <f>IF(Table13[[#This Row],[467111]]&gt;=0.9,Table13[[#This Row],[467111]],0)</f>
        <v>1.375</v>
      </c>
      <c r="AK26" s="2">
        <f>IF(Table13[[#This Row],[311830]]&gt;=0.9,Table13[[#This Row],[311830]],0)</f>
        <v>1.1666666666666601</v>
      </c>
      <c r="AL26" s="2">
        <f>IF(Table13[[#This Row],[461130]]&gt;=0.9,Table13[[#This Row],[461130]],0)</f>
        <v>1.125</v>
      </c>
      <c r="AM26" s="2">
        <f>IF(Table13[[#This Row],[722514]]&gt;=0.9,Table13[[#This Row],[722514]],0)</f>
        <v>1.9166666666666601</v>
      </c>
      <c r="AN26" s="2">
        <f>IF(Table13[[#This Row],[311812]]&gt;=0.9,Table13[[#This Row],[311812]],0)</f>
        <v>1.4583333333333299</v>
      </c>
      <c r="AO26" s="2">
        <f>IF(Table13[[#This Row],[461121]]&gt;=0.9,Table13[[#This Row],[461121]],0)</f>
        <v>1.30555555555555</v>
      </c>
      <c r="AP26" s="2">
        <f>IF(Table13[[#This Row],[464111]]&gt;=0.9,Table13[[#This Row],[464111]],0)</f>
        <v>1.4861111111111101</v>
      </c>
      <c r="AQ26" s="2">
        <f>IF(Table13[[#This Row],[722517]]&gt;=0.9,Table13[[#This Row],[722517]],0)</f>
        <v>1.7222222222222201</v>
      </c>
      <c r="AR26" s="2">
        <f>IF(Table13[[#This Row],[561432]]&gt;=0.9,Table13[[#This Row],[561432]],0)</f>
        <v>1.0833333333333299</v>
      </c>
      <c r="AS26" s="2">
        <f>IF(Table13[[#This Row],[467115]]&gt;=0.9,Table13[[#This Row],[467115]],0)</f>
        <v>0</v>
      </c>
      <c r="AT26" s="2">
        <f>IF(Table13[[#This Row],[722518]]&gt;=0.9,Table13[[#This Row],[722518]],0)</f>
        <v>1.4861111111111101</v>
      </c>
      <c r="AU26" s="2">
        <f>IF(Table13[[#This Row],[811111]]&gt;=0.9,Table13[[#This Row],[811111]],0)</f>
        <v>1.5277777777777699</v>
      </c>
      <c r="AV26" s="2">
        <f>IF(Table13[[#This Row],[722515]]&gt;=0.9,Table13[[#This Row],[722515]],0)</f>
        <v>1.2916666666666601</v>
      </c>
      <c r="AW26" s="2">
        <f>IF(Table13[[#This Row],[722519]]&gt;=0.9,Table13[[#This Row],[722519]],0)</f>
        <v>1.25</v>
      </c>
      <c r="AX26" s="2">
        <f>IF(Table13[[#This Row],[621211]]&gt;=0.9,Table13[[#This Row],[621211]],0)</f>
        <v>1.18055555555555</v>
      </c>
      <c r="AY26" s="2">
        <f>IF(Table13[[#This Row],[332320]]&gt;=0.9,Table13[[#This Row],[332320]],0)</f>
        <v>0</v>
      </c>
      <c r="AZ26" s="2">
        <f>IF(Table13[[#This Row],[461190]]&gt;=0.9,Table13[[#This Row],[461190]],0)</f>
        <v>1.2777777777777699</v>
      </c>
    </row>
    <row r="27" spans="1:52" ht="22" customHeight="1" x14ac:dyDescent="0.2">
      <c r="A27" s="5">
        <v>611112</v>
      </c>
      <c r="B27" s="2">
        <v>19.760563380281599</v>
      </c>
      <c r="C27" s="3">
        <v>6.76056338028169</v>
      </c>
      <c r="D27" s="2">
        <v>7.5492957746478799</v>
      </c>
      <c r="E27" s="3">
        <v>5.47887323943662</v>
      </c>
      <c r="F27" s="2">
        <v>3.4507042253521099</v>
      </c>
      <c r="G27" s="2">
        <v>3.4084507042253498</v>
      </c>
      <c r="H27" s="2">
        <v>3.5633802816901401</v>
      </c>
      <c r="I27" s="2">
        <v>2.7887323943661899</v>
      </c>
      <c r="J27" s="3">
        <v>3</v>
      </c>
      <c r="K27" s="2">
        <v>3.9154929577464701</v>
      </c>
      <c r="L27" s="2">
        <v>2.53521126760563</v>
      </c>
      <c r="M27" s="2">
        <v>2.6197183098591501</v>
      </c>
      <c r="N27" s="2">
        <v>3.0140845070422499</v>
      </c>
      <c r="O27" s="2">
        <v>2.9014084507042202</v>
      </c>
      <c r="P27" s="2">
        <v>2.2676056338028099</v>
      </c>
      <c r="Q27" s="2">
        <v>1.9718309859154901</v>
      </c>
      <c r="R27" s="2">
        <v>2.3239436619718301</v>
      </c>
      <c r="S27" s="2">
        <v>2.3239436619718301</v>
      </c>
      <c r="T27" s="2">
        <v>1.8169014084507</v>
      </c>
      <c r="U27" s="2">
        <v>2.3098591549295699</v>
      </c>
      <c r="V27" s="2">
        <v>2.3661971830985902</v>
      </c>
      <c r="W27" s="2">
        <v>1.9859154929577401</v>
      </c>
      <c r="X27" s="2">
        <v>1.3239436619718301</v>
      </c>
      <c r="Y27" s="2">
        <v>1.5492957746478799</v>
      </c>
      <c r="AB27" s="5">
        <v>611112</v>
      </c>
      <c r="AC27" s="2">
        <f>IF(Table13[[#This Row],[461110]]&gt;=0.9,Table13[[#This Row],[461110]],0)</f>
        <v>19.760563380281599</v>
      </c>
      <c r="AD27" s="2">
        <f>IF(Table13[[#This Row],[465311]]&gt;=0.9,Table13[[#This Row],[465311]],0)</f>
        <v>6.76056338028169</v>
      </c>
      <c r="AE27" s="2">
        <f>IF(Table13[[#This Row],[812110]]&gt;=0.9,Table13[[#This Row],[812110]],0)</f>
        <v>7.5492957746478799</v>
      </c>
      <c r="AF27" s="2">
        <f>IF(Table13[[#This Row],[463211]]&gt;=0.9,Table13[[#This Row],[463211]],0)</f>
        <v>5.47887323943662</v>
      </c>
      <c r="AG27" s="2">
        <f>IF(Table13[[#This Row],[461122]]&gt;=0.9,Table13[[#This Row],[461122]],0)</f>
        <v>3.4507042253521099</v>
      </c>
      <c r="AH27" s="2">
        <f>IF(Table13[[#This Row],[722513]]&gt;=0.9,Table13[[#This Row],[722513]],0)</f>
        <v>3.4084507042253498</v>
      </c>
      <c r="AI27" s="2">
        <f>IF(Table13[[#This Row],[461160]]&gt;=0.9,Table13[[#This Row],[461160]],0)</f>
        <v>3.5633802816901401</v>
      </c>
      <c r="AJ27" s="2">
        <f>IF(Table13[[#This Row],[467111]]&gt;=0.9,Table13[[#This Row],[467111]],0)</f>
        <v>2.7887323943661899</v>
      </c>
      <c r="AK27" s="2">
        <f>IF(Table13[[#This Row],[311830]]&gt;=0.9,Table13[[#This Row],[311830]],0)</f>
        <v>3</v>
      </c>
      <c r="AL27" s="2">
        <f>IF(Table13[[#This Row],[461130]]&gt;=0.9,Table13[[#This Row],[461130]],0)</f>
        <v>3.9154929577464701</v>
      </c>
      <c r="AM27" s="2">
        <f>IF(Table13[[#This Row],[722514]]&gt;=0.9,Table13[[#This Row],[722514]],0)</f>
        <v>2.53521126760563</v>
      </c>
      <c r="AN27" s="2">
        <f>IF(Table13[[#This Row],[311812]]&gt;=0.9,Table13[[#This Row],[311812]],0)</f>
        <v>2.6197183098591501</v>
      </c>
      <c r="AO27" s="2">
        <f>IF(Table13[[#This Row],[461121]]&gt;=0.9,Table13[[#This Row],[461121]],0)</f>
        <v>3.0140845070422499</v>
      </c>
      <c r="AP27" s="2">
        <f>IF(Table13[[#This Row],[464111]]&gt;=0.9,Table13[[#This Row],[464111]],0)</f>
        <v>2.9014084507042202</v>
      </c>
      <c r="AQ27" s="2">
        <f>IF(Table13[[#This Row],[722517]]&gt;=0.9,Table13[[#This Row],[722517]],0)</f>
        <v>2.2676056338028099</v>
      </c>
      <c r="AR27" s="2">
        <f>IF(Table13[[#This Row],[561432]]&gt;=0.9,Table13[[#This Row],[561432]],0)</f>
        <v>1.9718309859154901</v>
      </c>
      <c r="AS27" s="2">
        <f>IF(Table13[[#This Row],[467115]]&gt;=0.9,Table13[[#This Row],[467115]],0)</f>
        <v>2.3239436619718301</v>
      </c>
      <c r="AT27" s="2">
        <f>IF(Table13[[#This Row],[722518]]&gt;=0.9,Table13[[#This Row],[722518]],0)</f>
        <v>2.3239436619718301</v>
      </c>
      <c r="AU27" s="2">
        <f>IF(Table13[[#This Row],[811111]]&gt;=0.9,Table13[[#This Row],[811111]],0)</f>
        <v>1.8169014084507</v>
      </c>
      <c r="AV27" s="2">
        <f>IF(Table13[[#This Row],[722515]]&gt;=0.9,Table13[[#This Row],[722515]],0)</f>
        <v>2.3098591549295699</v>
      </c>
      <c r="AW27" s="2">
        <f>IF(Table13[[#This Row],[722519]]&gt;=0.9,Table13[[#This Row],[722519]],0)</f>
        <v>2.3661971830985902</v>
      </c>
      <c r="AX27" s="2">
        <f>IF(Table13[[#This Row],[621211]]&gt;=0.9,Table13[[#This Row],[621211]],0)</f>
        <v>1.9859154929577401</v>
      </c>
      <c r="AY27" s="2">
        <f>IF(Table13[[#This Row],[332320]]&gt;=0.9,Table13[[#This Row],[332320]],0)</f>
        <v>1.3239436619718301</v>
      </c>
      <c r="AZ27" s="2">
        <f>IF(Table13[[#This Row],[461190]]&gt;=0.9,Table13[[#This Row],[461190]],0)</f>
        <v>1.5492957746478799</v>
      </c>
    </row>
    <row r="28" spans="1:52" ht="22" customHeight="1" x14ac:dyDescent="0.2">
      <c r="A28" s="5">
        <v>465211</v>
      </c>
      <c r="B28" s="2">
        <v>7.6818181818181799</v>
      </c>
      <c r="C28" s="2">
        <v>2.72727272727272</v>
      </c>
      <c r="D28" s="2">
        <v>4.8030303030303001</v>
      </c>
      <c r="E28" s="2">
        <v>10.318181818181801</v>
      </c>
      <c r="F28" s="2">
        <v>3.3181818181818099</v>
      </c>
      <c r="G28" s="2">
        <v>3.5151515151515098</v>
      </c>
      <c r="H28" s="2">
        <v>2.0757575757575699</v>
      </c>
      <c r="I28" s="2">
        <v>1.5454545454545401</v>
      </c>
      <c r="J28" s="2">
        <v>1.9242424242424201</v>
      </c>
      <c r="K28" s="2">
        <v>5.1969696969696901</v>
      </c>
      <c r="L28" s="2">
        <v>2.5303030303030298</v>
      </c>
      <c r="M28" s="2">
        <v>2.22727272727272</v>
      </c>
      <c r="N28" s="2">
        <v>3.8484848484848402</v>
      </c>
      <c r="O28" s="2">
        <v>2.0151515151515098</v>
      </c>
      <c r="P28" s="2">
        <v>1.86363636363636</v>
      </c>
      <c r="Q28" s="2">
        <v>1.12121212121212</v>
      </c>
      <c r="R28" s="2">
        <v>1.63636363636363</v>
      </c>
      <c r="S28" s="2">
        <v>1.8030303030303001</v>
      </c>
      <c r="T28" s="2">
        <v>0.59090909090909005</v>
      </c>
      <c r="U28" s="2">
        <v>1.8181818181818099</v>
      </c>
      <c r="V28" s="2">
        <v>1.4393939393939299</v>
      </c>
      <c r="W28" s="2">
        <v>1.8030303030303001</v>
      </c>
      <c r="X28" s="2">
        <v>0.56060606060606</v>
      </c>
      <c r="Y28" s="2">
        <v>1.1060606060606</v>
      </c>
      <c r="AB28" s="5">
        <v>465211</v>
      </c>
      <c r="AC28" s="2">
        <f>IF(Table13[[#This Row],[461110]]&gt;=0.9,Table13[[#This Row],[461110]],0)</f>
        <v>7.6818181818181799</v>
      </c>
      <c r="AD28" s="2">
        <f>IF(Table13[[#This Row],[465311]]&gt;=0.9,Table13[[#This Row],[465311]],0)</f>
        <v>2.72727272727272</v>
      </c>
      <c r="AE28" s="2">
        <f>IF(Table13[[#This Row],[812110]]&gt;=0.9,Table13[[#This Row],[812110]],0)</f>
        <v>4.8030303030303001</v>
      </c>
      <c r="AF28" s="2">
        <f>IF(Table13[[#This Row],[463211]]&gt;=0.9,Table13[[#This Row],[463211]],0)</f>
        <v>10.318181818181801</v>
      </c>
      <c r="AG28" s="2">
        <f>IF(Table13[[#This Row],[461122]]&gt;=0.9,Table13[[#This Row],[461122]],0)</f>
        <v>3.3181818181818099</v>
      </c>
      <c r="AH28" s="2">
        <f>IF(Table13[[#This Row],[722513]]&gt;=0.9,Table13[[#This Row],[722513]],0)</f>
        <v>3.5151515151515098</v>
      </c>
      <c r="AI28" s="2">
        <f>IF(Table13[[#This Row],[461160]]&gt;=0.9,Table13[[#This Row],[461160]],0)</f>
        <v>2.0757575757575699</v>
      </c>
      <c r="AJ28" s="2">
        <f>IF(Table13[[#This Row],[467111]]&gt;=0.9,Table13[[#This Row],[467111]],0)</f>
        <v>1.5454545454545401</v>
      </c>
      <c r="AK28" s="2">
        <f>IF(Table13[[#This Row],[311830]]&gt;=0.9,Table13[[#This Row],[311830]],0)</f>
        <v>1.9242424242424201</v>
      </c>
      <c r="AL28" s="2">
        <f>IF(Table13[[#This Row],[461130]]&gt;=0.9,Table13[[#This Row],[461130]],0)</f>
        <v>5.1969696969696901</v>
      </c>
      <c r="AM28" s="2">
        <f>IF(Table13[[#This Row],[722514]]&gt;=0.9,Table13[[#This Row],[722514]],0)</f>
        <v>2.5303030303030298</v>
      </c>
      <c r="AN28" s="2">
        <f>IF(Table13[[#This Row],[311812]]&gt;=0.9,Table13[[#This Row],[311812]],0)</f>
        <v>2.22727272727272</v>
      </c>
      <c r="AO28" s="2">
        <f>IF(Table13[[#This Row],[461121]]&gt;=0.9,Table13[[#This Row],[461121]],0)</f>
        <v>3.8484848484848402</v>
      </c>
      <c r="AP28" s="2">
        <f>IF(Table13[[#This Row],[464111]]&gt;=0.9,Table13[[#This Row],[464111]],0)</f>
        <v>2.0151515151515098</v>
      </c>
      <c r="AQ28" s="2">
        <f>IF(Table13[[#This Row],[722517]]&gt;=0.9,Table13[[#This Row],[722517]],0)</f>
        <v>1.86363636363636</v>
      </c>
      <c r="AR28" s="2">
        <f>IF(Table13[[#This Row],[561432]]&gt;=0.9,Table13[[#This Row],[561432]],0)</f>
        <v>1.12121212121212</v>
      </c>
      <c r="AS28" s="2">
        <f>IF(Table13[[#This Row],[467115]]&gt;=0.9,Table13[[#This Row],[467115]],0)</f>
        <v>1.63636363636363</v>
      </c>
      <c r="AT28" s="2">
        <f>IF(Table13[[#This Row],[722518]]&gt;=0.9,Table13[[#This Row],[722518]],0)</f>
        <v>1.8030303030303001</v>
      </c>
      <c r="AU28" s="2">
        <f>IF(Table13[[#This Row],[811111]]&gt;=0.9,Table13[[#This Row],[811111]],0)</f>
        <v>0</v>
      </c>
      <c r="AV28" s="2">
        <f>IF(Table13[[#This Row],[722515]]&gt;=0.9,Table13[[#This Row],[722515]],0)</f>
        <v>1.8181818181818099</v>
      </c>
      <c r="AW28" s="2">
        <f>IF(Table13[[#This Row],[722519]]&gt;=0.9,Table13[[#This Row],[722519]],0)</f>
        <v>1.4393939393939299</v>
      </c>
      <c r="AX28" s="2">
        <f>IF(Table13[[#This Row],[621211]]&gt;=0.9,Table13[[#This Row],[621211]],0)</f>
        <v>1.8030303030303001</v>
      </c>
      <c r="AY28" s="2">
        <f>IF(Table13[[#This Row],[332320]]&gt;=0.9,Table13[[#This Row],[332320]],0)</f>
        <v>0</v>
      </c>
      <c r="AZ28" s="2">
        <f>IF(Table13[[#This Row],[461190]]&gt;=0.9,Table13[[#This Row],[461190]],0)</f>
        <v>1.1060606060606</v>
      </c>
    </row>
    <row r="29" spans="1:52" ht="22" customHeight="1" x14ac:dyDescent="0.2">
      <c r="A29" s="5">
        <v>811499</v>
      </c>
      <c r="B29" s="2">
        <v>11.323529411764699</v>
      </c>
      <c r="C29" s="2">
        <v>3.8823529411764701</v>
      </c>
      <c r="D29" s="2">
        <v>7.3088235294117601</v>
      </c>
      <c r="E29" s="2">
        <v>8.1764705882352899</v>
      </c>
      <c r="F29" s="3">
        <v>3.25</v>
      </c>
      <c r="G29" s="2">
        <v>2.73529411764705</v>
      </c>
      <c r="H29" s="2">
        <v>2.2647058823529398</v>
      </c>
      <c r="I29" s="2">
        <v>2.1323529411764701</v>
      </c>
      <c r="J29" s="2">
        <v>2.1764705882352899</v>
      </c>
      <c r="K29" s="2">
        <v>3.9264705882352899</v>
      </c>
      <c r="L29" s="2">
        <v>2.8970588235294099</v>
      </c>
      <c r="M29" s="2">
        <v>2.5441176470588198</v>
      </c>
      <c r="N29" s="2">
        <v>3.02941176470588</v>
      </c>
      <c r="O29" s="3">
        <v>2.5</v>
      </c>
      <c r="P29" s="2">
        <v>2.1176470588235201</v>
      </c>
      <c r="Q29" s="2">
        <v>1.6029411764705801</v>
      </c>
      <c r="R29" s="2">
        <v>1.8382352941176401</v>
      </c>
      <c r="S29" s="3">
        <v>2.25</v>
      </c>
      <c r="T29" s="2">
        <v>1.3676470588235199</v>
      </c>
      <c r="U29" s="2">
        <v>1.73529411764705</v>
      </c>
      <c r="V29" s="3">
        <v>1.75</v>
      </c>
      <c r="W29" s="2">
        <v>3.0441176470588198</v>
      </c>
      <c r="X29" s="2">
        <v>0.80882352941176405</v>
      </c>
      <c r="Y29" s="2">
        <v>1.1323529411764699</v>
      </c>
      <c r="AB29" s="5">
        <v>811499</v>
      </c>
      <c r="AC29" s="2">
        <f>IF(Table13[[#This Row],[461110]]&gt;=0.9,Table13[[#This Row],[461110]],0)</f>
        <v>11.323529411764699</v>
      </c>
      <c r="AD29" s="2">
        <f>IF(Table13[[#This Row],[465311]]&gt;=0.9,Table13[[#This Row],[465311]],0)</f>
        <v>3.8823529411764701</v>
      </c>
      <c r="AE29" s="2">
        <f>IF(Table13[[#This Row],[812110]]&gt;=0.9,Table13[[#This Row],[812110]],0)</f>
        <v>7.3088235294117601</v>
      </c>
      <c r="AF29" s="2">
        <f>IF(Table13[[#This Row],[463211]]&gt;=0.9,Table13[[#This Row],[463211]],0)</f>
        <v>8.1764705882352899</v>
      </c>
      <c r="AG29" s="2">
        <f>IF(Table13[[#This Row],[461122]]&gt;=0.9,Table13[[#This Row],[461122]],0)</f>
        <v>3.25</v>
      </c>
      <c r="AH29" s="2">
        <f>IF(Table13[[#This Row],[722513]]&gt;=0.9,Table13[[#This Row],[722513]],0)</f>
        <v>2.73529411764705</v>
      </c>
      <c r="AI29" s="2">
        <f>IF(Table13[[#This Row],[461160]]&gt;=0.9,Table13[[#This Row],[461160]],0)</f>
        <v>2.2647058823529398</v>
      </c>
      <c r="AJ29" s="2">
        <f>IF(Table13[[#This Row],[467111]]&gt;=0.9,Table13[[#This Row],[467111]],0)</f>
        <v>2.1323529411764701</v>
      </c>
      <c r="AK29" s="2">
        <f>IF(Table13[[#This Row],[311830]]&gt;=0.9,Table13[[#This Row],[311830]],0)</f>
        <v>2.1764705882352899</v>
      </c>
      <c r="AL29" s="2">
        <f>IF(Table13[[#This Row],[461130]]&gt;=0.9,Table13[[#This Row],[461130]],0)</f>
        <v>3.9264705882352899</v>
      </c>
      <c r="AM29" s="2">
        <f>IF(Table13[[#This Row],[722514]]&gt;=0.9,Table13[[#This Row],[722514]],0)</f>
        <v>2.8970588235294099</v>
      </c>
      <c r="AN29" s="2">
        <f>IF(Table13[[#This Row],[311812]]&gt;=0.9,Table13[[#This Row],[311812]],0)</f>
        <v>2.5441176470588198</v>
      </c>
      <c r="AO29" s="2">
        <f>IF(Table13[[#This Row],[461121]]&gt;=0.9,Table13[[#This Row],[461121]],0)</f>
        <v>3.02941176470588</v>
      </c>
      <c r="AP29" s="2">
        <f>IF(Table13[[#This Row],[464111]]&gt;=0.9,Table13[[#This Row],[464111]],0)</f>
        <v>2.5</v>
      </c>
      <c r="AQ29" s="2">
        <f>IF(Table13[[#This Row],[722517]]&gt;=0.9,Table13[[#This Row],[722517]],0)</f>
        <v>2.1176470588235201</v>
      </c>
      <c r="AR29" s="2">
        <f>IF(Table13[[#This Row],[561432]]&gt;=0.9,Table13[[#This Row],[561432]],0)</f>
        <v>1.6029411764705801</v>
      </c>
      <c r="AS29" s="2">
        <f>IF(Table13[[#This Row],[467115]]&gt;=0.9,Table13[[#This Row],[467115]],0)</f>
        <v>1.8382352941176401</v>
      </c>
      <c r="AT29" s="2">
        <f>IF(Table13[[#This Row],[722518]]&gt;=0.9,Table13[[#This Row],[722518]],0)</f>
        <v>2.25</v>
      </c>
      <c r="AU29" s="2">
        <f>IF(Table13[[#This Row],[811111]]&gt;=0.9,Table13[[#This Row],[811111]],0)</f>
        <v>1.3676470588235199</v>
      </c>
      <c r="AV29" s="2">
        <f>IF(Table13[[#This Row],[722515]]&gt;=0.9,Table13[[#This Row],[722515]],0)</f>
        <v>1.73529411764705</v>
      </c>
      <c r="AW29" s="2">
        <f>IF(Table13[[#This Row],[722519]]&gt;=0.9,Table13[[#This Row],[722519]],0)</f>
        <v>1.75</v>
      </c>
      <c r="AX29" s="2">
        <f>IF(Table13[[#This Row],[621211]]&gt;=0.9,Table13[[#This Row],[621211]],0)</f>
        <v>3.0441176470588198</v>
      </c>
      <c r="AY29" s="2">
        <f>IF(Table13[[#This Row],[332320]]&gt;=0.9,Table13[[#This Row],[332320]],0)</f>
        <v>0</v>
      </c>
      <c r="AZ29" s="2">
        <f>IF(Table13[[#This Row],[461190]]&gt;=0.9,Table13[[#This Row],[461190]],0)</f>
        <v>1.1323529411764699</v>
      </c>
    </row>
    <row r="30" spans="1:52" ht="22" customHeight="1" x14ac:dyDescent="0.2">
      <c r="A30" s="5">
        <v>466212</v>
      </c>
      <c r="B30" s="2">
        <v>2.9154929577464701</v>
      </c>
      <c r="C30" s="2">
        <v>1.12676056338028</v>
      </c>
      <c r="D30" s="2">
        <v>2.2676056338028099</v>
      </c>
      <c r="E30" s="2">
        <v>6.7887323943661899</v>
      </c>
      <c r="F30" s="2">
        <v>1.76056338028169</v>
      </c>
      <c r="G30" s="2">
        <v>2.0281690140844999</v>
      </c>
      <c r="H30" s="2">
        <v>1.3098591549295699</v>
      </c>
      <c r="I30" s="2">
        <v>0.73239436619718301</v>
      </c>
      <c r="J30" s="2">
        <v>0.85915492957746398</v>
      </c>
      <c r="K30" s="2">
        <v>2.9577464788732302</v>
      </c>
      <c r="L30" s="2">
        <v>1.46478873239436</v>
      </c>
      <c r="M30" s="2">
        <v>1.18309859154929</v>
      </c>
      <c r="N30" s="2">
        <v>2.05633802816901</v>
      </c>
      <c r="O30" s="2">
        <v>1.11267605633802</v>
      </c>
      <c r="P30" s="2">
        <v>1.53521126760563</v>
      </c>
      <c r="Q30" s="2">
        <v>0.50704225352112597</v>
      </c>
      <c r="R30" s="2">
        <v>0.83098591549295697</v>
      </c>
      <c r="S30" s="3">
        <v>0.971830985915493</v>
      </c>
      <c r="T30" s="2">
        <v>0.22535211267605601</v>
      </c>
      <c r="U30" s="2">
        <v>0.87323943661971803</v>
      </c>
      <c r="V30" s="2">
        <v>0.76056338028169002</v>
      </c>
      <c r="W30" s="2">
        <v>1.3239436619718301</v>
      </c>
      <c r="X30" s="2">
        <v>0.22535211267605601</v>
      </c>
      <c r="Y30" s="2">
        <v>0.56338028169013998</v>
      </c>
      <c r="AB30" s="5">
        <v>466212</v>
      </c>
      <c r="AC30" s="2">
        <f>IF(Table13[[#This Row],[461110]]&gt;=0.9,Table13[[#This Row],[461110]],0)</f>
        <v>2.9154929577464701</v>
      </c>
      <c r="AD30" s="2">
        <f>IF(Table13[[#This Row],[465311]]&gt;=0.9,Table13[[#This Row],[465311]],0)</f>
        <v>1.12676056338028</v>
      </c>
      <c r="AE30" s="2">
        <f>IF(Table13[[#This Row],[812110]]&gt;=0.9,Table13[[#This Row],[812110]],0)</f>
        <v>2.2676056338028099</v>
      </c>
      <c r="AF30" s="2">
        <f>IF(Table13[[#This Row],[463211]]&gt;=0.9,Table13[[#This Row],[463211]],0)</f>
        <v>6.7887323943661899</v>
      </c>
      <c r="AG30" s="2">
        <f>IF(Table13[[#This Row],[461122]]&gt;=0.9,Table13[[#This Row],[461122]],0)</f>
        <v>1.76056338028169</v>
      </c>
      <c r="AH30" s="2">
        <f>IF(Table13[[#This Row],[722513]]&gt;=0.9,Table13[[#This Row],[722513]],0)</f>
        <v>2.0281690140844999</v>
      </c>
      <c r="AI30" s="2">
        <f>IF(Table13[[#This Row],[461160]]&gt;=0.9,Table13[[#This Row],[461160]],0)</f>
        <v>1.3098591549295699</v>
      </c>
      <c r="AJ30" s="2">
        <f>IF(Table13[[#This Row],[467111]]&gt;=0.9,Table13[[#This Row],[467111]],0)</f>
        <v>0</v>
      </c>
      <c r="AK30" s="2">
        <f>IF(Table13[[#This Row],[311830]]&gt;=0.9,Table13[[#This Row],[311830]],0)</f>
        <v>0</v>
      </c>
      <c r="AL30" s="2">
        <f>IF(Table13[[#This Row],[461130]]&gt;=0.9,Table13[[#This Row],[461130]],0)</f>
        <v>2.9577464788732302</v>
      </c>
      <c r="AM30" s="2">
        <f>IF(Table13[[#This Row],[722514]]&gt;=0.9,Table13[[#This Row],[722514]],0)</f>
        <v>1.46478873239436</v>
      </c>
      <c r="AN30" s="2">
        <f>IF(Table13[[#This Row],[311812]]&gt;=0.9,Table13[[#This Row],[311812]],0)</f>
        <v>1.18309859154929</v>
      </c>
      <c r="AO30" s="2">
        <f>IF(Table13[[#This Row],[461121]]&gt;=0.9,Table13[[#This Row],[461121]],0)</f>
        <v>2.05633802816901</v>
      </c>
      <c r="AP30" s="2">
        <f>IF(Table13[[#This Row],[464111]]&gt;=0.9,Table13[[#This Row],[464111]],0)</f>
        <v>1.11267605633802</v>
      </c>
      <c r="AQ30" s="2">
        <f>IF(Table13[[#This Row],[722517]]&gt;=0.9,Table13[[#This Row],[722517]],0)</f>
        <v>1.53521126760563</v>
      </c>
      <c r="AR30" s="2">
        <f>IF(Table13[[#This Row],[561432]]&gt;=0.9,Table13[[#This Row],[561432]],0)</f>
        <v>0</v>
      </c>
      <c r="AS30" s="2">
        <f>IF(Table13[[#This Row],[467115]]&gt;=0.9,Table13[[#This Row],[467115]],0)</f>
        <v>0</v>
      </c>
      <c r="AT30" s="2">
        <f>IF(Table13[[#This Row],[722518]]&gt;=0.9,Table13[[#This Row],[722518]],0)</f>
        <v>0.971830985915493</v>
      </c>
      <c r="AU30" s="2">
        <f>IF(Table13[[#This Row],[811111]]&gt;=0.9,Table13[[#This Row],[811111]],0)</f>
        <v>0</v>
      </c>
      <c r="AV30" s="2">
        <f>IF(Table13[[#This Row],[722515]]&gt;=0.9,Table13[[#This Row],[722515]],0)</f>
        <v>0</v>
      </c>
      <c r="AW30" s="2">
        <f>IF(Table13[[#This Row],[722519]]&gt;=0.9,Table13[[#This Row],[722519]],0)</f>
        <v>0</v>
      </c>
      <c r="AX30" s="2">
        <f>IF(Table13[[#This Row],[621211]]&gt;=0.9,Table13[[#This Row],[621211]],0)</f>
        <v>1.3239436619718301</v>
      </c>
      <c r="AY30" s="2">
        <f>IF(Table13[[#This Row],[332320]]&gt;=0.9,Table13[[#This Row],[332320]],0)</f>
        <v>0</v>
      </c>
      <c r="AZ30" s="2">
        <f>IF(Table13[[#This Row],[461190]]&gt;=0.9,Table13[[#This Row],[461190]],0)</f>
        <v>0</v>
      </c>
    </row>
    <row r="31" spans="1:52" ht="22" customHeight="1" x14ac:dyDescent="0.2">
      <c r="A31" s="5">
        <v>811410</v>
      </c>
      <c r="B31" s="2">
        <v>19.603448275862</v>
      </c>
      <c r="C31" s="2">
        <v>5.8793103448275801</v>
      </c>
      <c r="D31" s="2">
        <v>9.2586206896551708</v>
      </c>
      <c r="E31" s="2">
        <v>7.94827586206896</v>
      </c>
      <c r="F31" s="2">
        <v>3.91379310344827</v>
      </c>
      <c r="G31" s="2">
        <v>4.0862068965517198</v>
      </c>
      <c r="H31" s="2">
        <v>3.3793103448275801</v>
      </c>
      <c r="I31" s="2">
        <v>3.2758620689655098</v>
      </c>
      <c r="J31" s="2">
        <v>2.8620689655172402</v>
      </c>
      <c r="K31" s="2">
        <v>5.2413793103448203</v>
      </c>
      <c r="L31" s="2">
        <v>3.2931034482758599</v>
      </c>
      <c r="M31" s="2">
        <v>3.2931034482758599</v>
      </c>
      <c r="N31" s="2">
        <v>3.8275862068965498</v>
      </c>
      <c r="O31" s="2">
        <v>2.9310344827586201</v>
      </c>
      <c r="P31" s="2">
        <v>2.6551724137931001</v>
      </c>
      <c r="Q31" s="2">
        <v>2.1206896551724101</v>
      </c>
      <c r="R31" s="2">
        <v>2.0517241379310298</v>
      </c>
      <c r="S31" s="2">
        <v>2.9827586206896499</v>
      </c>
      <c r="T31" s="2">
        <v>2.5172413793103399</v>
      </c>
      <c r="U31" s="2">
        <v>2.7068965517241299</v>
      </c>
      <c r="V31" s="2">
        <v>2.7413793103448199</v>
      </c>
      <c r="W31" s="2">
        <v>2.7413793103448199</v>
      </c>
      <c r="X31" s="2">
        <v>1.27586206896551</v>
      </c>
      <c r="Y31" s="2">
        <v>1.63793103448275</v>
      </c>
      <c r="AB31" s="5">
        <v>811410</v>
      </c>
      <c r="AC31" s="2">
        <f>IF(Table13[[#This Row],[461110]]&gt;=0.9,Table13[[#This Row],[461110]],0)</f>
        <v>19.603448275862</v>
      </c>
      <c r="AD31" s="2">
        <f>IF(Table13[[#This Row],[465311]]&gt;=0.9,Table13[[#This Row],[465311]],0)</f>
        <v>5.8793103448275801</v>
      </c>
      <c r="AE31" s="2">
        <f>IF(Table13[[#This Row],[812110]]&gt;=0.9,Table13[[#This Row],[812110]],0)</f>
        <v>9.2586206896551708</v>
      </c>
      <c r="AF31" s="2">
        <f>IF(Table13[[#This Row],[463211]]&gt;=0.9,Table13[[#This Row],[463211]],0)</f>
        <v>7.94827586206896</v>
      </c>
      <c r="AG31" s="2">
        <f>IF(Table13[[#This Row],[461122]]&gt;=0.9,Table13[[#This Row],[461122]],0)</f>
        <v>3.91379310344827</v>
      </c>
      <c r="AH31" s="2">
        <f>IF(Table13[[#This Row],[722513]]&gt;=0.9,Table13[[#This Row],[722513]],0)</f>
        <v>4.0862068965517198</v>
      </c>
      <c r="AI31" s="2">
        <f>IF(Table13[[#This Row],[461160]]&gt;=0.9,Table13[[#This Row],[461160]],0)</f>
        <v>3.3793103448275801</v>
      </c>
      <c r="AJ31" s="2">
        <f>IF(Table13[[#This Row],[467111]]&gt;=0.9,Table13[[#This Row],[467111]],0)</f>
        <v>3.2758620689655098</v>
      </c>
      <c r="AK31" s="2">
        <f>IF(Table13[[#This Row],[311830]]&gt;=0.9,Table13[[#This Row],[311830]],0)</f>
        <v>2.8620689655172402</v>
      </c>
      <c r="AL31" s="2">
        <f>IF(Table13[[#This Row],[461130]]&gt;=0.9,Table13[[#This Row],[461130]],0)</f>
        <v>5.2413793103448203</v>
      </c>
      <c r="AM31" s="2">
        <f>IF(Table13[[#This Row],[722514]]&gt;=0.9,Table13[[#This Row],[722514]],0)</f>
        <v>3.2931034482758599</v>
      </c>
      <c r="AN31" s="2">
        <f>IF(Table13[[#This Row],[311812]]&gt;=0.9,Table13[[#This Row],[311812]],0)</f>
        <v>3.2931034482758599</v>
      </c>
      <c r="AO31" s="2">
        <f>IF(Table13[[#This Row],[461121]]&gt;=0.9,Table13[[#This Row],[461121]],0)</f>
        <v>3.8275862068965498</v>
      </c>
      <c r="AP31" s="2">
        <f>IF(Table13[[#This Row],[464111]]&gt;=0.9,Table13[[#This Row],[464111]],0)</f>
        <v>2.9310344827586201</v>
      </c>
      <c r="AQ31" s="2">
        <f>IF(Table13[[#This Row],[722517]]&gt;=0.9,Table13[[#This Row],[722517]],0)</f>
        <v>2.6551724137931001</v>
      </c>
      <c r="AR31" s="2">
        <f>IF(Table13[[#This Row],[561432]]&gt;=0.9,Table13[[#This Row],[561432]],0)</f>
        <v>2.1206896551724101</v>
      </c>
      <c r="AS31" s="2">
        <f>IF(Table13[[#This Row],[467115]]&gt;=0.9,Table13[[#This Row],[467115]],0)</f>
        <v>2.0517241379310298</v>
      </c>
      <c r="AT31" s="2">
        <f>IF(Table13[[#This Row],[722518]]&gt;=0.9,Table13[[#This Row],[722518]],0)</f>
        <v>2.9827586206896499</v>
      </c>
      <c r="AU31" s="2">
        <f>IF(Table13[[#This Row],[811111]]&gt;=0.9,Table13[[#This Row],[811111]],0)</f>
        <v>2.5172413793103399</v>
      </c>
      <c r="AV31" s="2">
        <f>IF(Table13[[#This Row],[722515]]&gt;=0.9,Table13[[#This Row],[722515]],0)</f>
        <v>2.7068965517241299</v>
      </c>
      <c r="AW31" s="2">
        <f>IF(Table13[[#This Row],[722519]]&gt;=0.9,Table13[[#This Row],[722519]],0)</f>
        <v>2.7413793103448199</v>
      </c>
      <c r="AX31" s="2">
        <f>IF(Table13[[#This Row],[621211]]&gt;=0.9,Table13[[#This Row],[621211]],0)</f>
        <v>2.7413793103448199</v>
      </c>
      <c r="AY31" s="2">
        <f>IF(Table13[[#This Row],[332320]]&gt;=0.9,Table13[[#This Row],[332320]],0)</f>
        <v>1.27586206896551</v>
      </c>
      <c r="AZ31" s="2">
        <f>IF(Table13[[#This Row],[461190]]&gt;=0.9,Table13[[#This Row],[461190]],0)</f>
        <v>1.63793103448275</v>
      </c>
    </row>
    <row r="32" spans="1:52" ht="22" customHeight="1" x14ac:dyDescent="0.2">
      <c r="A32" s="5">
        <v>463113</v>
      </c>
      <c r="B32" s="2">
        <v>18.9508196721311</v>
      </c>
      <c r="C32" s="2">
        <v>5.5409836065573703</v>
      </c>
      <c r="D32" s="2">
        <v>9.0983606557377001</v>
      </c>
      <c r="E32" s="2">
        <v>18.8524590163934</v>
      </c>
      <c r="F32" s="2">
        <v>6.1639344262294999</v>
      </c>
      <c r="G32" s="2">
        <v>6.65573770491803</v>
      </c>
      <c r="H32" s="2">
        <v>4.7377049180327804</v>
      </c>
      <c r="I32" s="2">
        <v>2.9016393442622901</v>
      </c>
      <c r="J32" s="2">
        <v>3.8360655737704898</v>
      </c>
      <c r="K32" s="2">
        <v>10.344262295081901</v>
      </c>
      <c r="L32" s="2">
        <v>4.4262295081967196</v>
      </c>
      <c r="M32" s="2">
        <v>4.0819672131147504</v>
      </c>
      <c r="N32" s="2">
        <v>7.1639344262294999</v>
      </c>
      <c r="O32" s="2">
        <v>3.9672131147540899</v>
      </c>
      <c r="P32" s="2">
        <v>3.5901639344262199</v>
      </c>
      <c r="Q32" s="2">
        <v>2.0491803278688501</v>
      </c>
      <c r="R32" s="2">
        <v>3.1639344262294999</v>
      </c>
      <c r="S32" s="2">
        <v>3.4426229508196702</v>
      </c>
      <c r="T32" s="2">
        <v>1.63934426229508</v>
      </c>
      <c r="U32" s="2">
        <v>3.27868852459016</v>
      </c>
      <c r="V32" s="2">
        <v>3.3114754098360599</v>
      </c>
      <c r="W32" s="2">
        <v>4.0491803278688501</v>
      </c>
      <c r="X32" s="2">
        <v>1.1803278688524499</v>
      </c>
      <c r="Y32" s="2">
        <v>2.3278688524590101</v>
      </c>
      <c r="AB32" s="5">
        <v>463113</v>
      </c>
      <c r="AC32" s="2">
        <f>IF(Table13[[#This Row],[461110]]&gt;=0.9,Table13[[#This Row],[461110]],0)</f>
        <v>18.9508196721311</v>
      </c>
      <c r="AD32" s="2">
        <f>IF(Table13[[#This Row],[465311]]&gt;=0.9,Table13[[#This Row],[465311]],0)</f>
        <v>5.5409836065573703</v>
      </c>
      <c r="AE32" s="2">
        <f>IF(Table13[[#This Row],[812110]]&gt;=0.9,Table13[[#This Row],[812110]],0)</f>
        <v>9.0983606557377001</v>
      </c>
      <c r="AF32" s="2">
        <f>IF(Table13[[#This Row],[463211]]&gt;=0.9,Table13[[#This Row],[463211]],0)</f>
        <v>18.8524590163934</v>
      </c>
      <c r="AG32" s="2">
        <f>IF(Table13[[#This Row],[461122]]&gt;=0.9,Table13[[#This Row],[461122]],0)</f>
        <v>6.1639344262294999</v>
      </c>
      <c r="AH32" s="2">
        <f>IF(Table13[[#This Row],[722513]]&gt;=0.9,Table13[[#This Row],[722513]],0)</f>
        <v>6.65573770491803</v>
      </c>
      <c r="AI32" s="2">
        <f>IF(Table13[[#This Row],[461160]]&gt;=0.9,Table13[[#This Row],[461160]],0)</f>
        <v>4.7377049180327804</v>
      </c>
      <c r="AJ32" s="2">
        <f>IF(Table13[[#This Row],[467111]]&gt;=0.9,Table13[[#This Row],[467111]],0)</f>
        <v>2.9016393442622901</v>
      </c>
      <c r="AK32" s="2">
        <f>IF(Table13[[#This Row],[311830]]&gt;=0.9,Table13[[#This Row],[311830]],0)</f>
        <v>3.8360655737704898</v>
      </c>
      <c r="AL32" s="2">
        <f>IF(Table13[[#This Row],[461130]]&gt;=0.9,Table13[[#This Row],[461130]],0)</f>
        <v>10.344262295081901</v>
      </c>
      <c r="AM32" s="2">
        <f>IF(Table13[[#This Row],[722514]]&gt;=0.9,Table13[[#This Row],[722514]],0)</f>
        <v>4.4262295081967196</v>
      </c>
      <c r="AN32" s="2">
        <f>IF(Table13[[#This Row],[311812]]&gt;=0.9,Table13[[#This Row],[311812]],0)</f>
        <v>4.0819672131147504</v>
      </c>
      <c r="AO32" s="2">
        <f>IF(Table13[[#This Row],[461121]]&gt;=0.9,Table13[[#This Row],[461121]],0)</f>
        <v>7.1639344262294999</v>
      </c>
      <c r="AP32" s="2">
        <f>IF(Table13[[#This Row],[464111]]&gt;=0.9,Table13[[#This Row],[464111]],0)</f>
        <v>3.9672131147540899</v>
      </c>
      <c r="AQ32" s="2">
        <f>IF(Table13[[#This Row],[722517]]&gt;=0.9,Table13[[#This Row],[722517]],0)</f>
        <v>3.5901639344262199</v>
      </c>
      <c r="AR32" s="2">
        <f>IF(Table13[[#This Row],[561432]]&gt;=0.9,Table13[[#This Row],[561432]],0)</f>
        <v>2.0491803278688501</v>
      </c>
      <c r="AS32" s="2">
        <f>IF(Table13[[#This Row],[467115]]&gt;=0.9,Table13[[#This Row],[467115]],0)</f>
        <v>3.1639344262294999</v>
      </c>
      <c r="AT32" s="2">
        <f>IF(Table13[[#This Row],[722518]]&gt;=0.9,Table13[[#This Row],[722518]],0)</f>
        <v>3.4426229508196702</v>
      </c>
      <c r="AU32" s="2">
        <f>IF(Table13[[#This Row],[811111]]&gt;=0.9,Table13[[#This Row],[811111]],0)</f>
        <v>1.63934426229508</v>
      </c>
      <c r="AV32" s="2">
        <f>IF(Table13[[#This Row],[722515]]&gt;=0.9,Table13[[#This Row],[722515]],0)</f>
        <v>3.27868852459016</v>
      </c>
      <c r="AW32" s="2">
        <f>IF(Table13[[#This Row],[722519]]&gt;=0.9,Table13[[#This Row],[722519]],0)</f>
        <v>3.3114754098360599</v>
      </c>
      <c r="AX32" s="2">
        <f>IF(Table13[[#This Row],[621211]]&gt;=0.9,Table13[[#This Row],[621211]],0)</f>
        <v>4.0491803278688501</v>
      </c>
      <c r="AY32" s="2">
        <f>IF(Table13[[#This Row],[332320]]&gt;=0.9,Table13[[#This Row],[332320]],0)</f>
        <v>1.1803278688524499</v>
      </c>
      <c r="AZ32" s="2">
        <f>IF(Table13[[#This Row],[461190]]&gt;=0.9,Table13[[#This Row],[461190]],0)</f>
        <v>2.3278688524590101</v>
      </c>
    </row>
    <row r="33" spans="1:52" ht="22" customHeight="1" x14ac:dyDescent="0.2">
      <c r="A33" s="5">
        <v>434211</v>
      </c>
      <c r="B33" s="2">
        <v>9.7213114754098306</v>
      </c>
      <c r="C33" s="2">
        <v>2.78688524590163</v>
      </c>
      <c r="D33" s="2">
        <v>3.2459016393442601</v>
      </c>
      <c r="E33" s="2">
        <v>1.0655737704918</v>
      </c>
      <c r="F33" s="2">
        <v>1.44262295081967</v>
      </c>
      <c r="G33" s="2">
        <v>1.3770491803278599</v>
      </c>
      <c r="H33" s="2">
        <v>1.3114754098360599</v>
      </c>
      <c r="I33" s="2">
        <v>1.4754098360655701</v>
      </c>
      <c r="J33" s="2">
        <v>1.4754098360655701</v>
      </c>
      <c r="K33" s="2">
        <v>1.4590163934426199</v>
      </c>
      <c r="L33" s="2">
        <v>1.57377049180327</v>
      </c>
      <c r="M33" s="2">
        <v>1.1639344262294999</v>
      </c>
      <c r="N33" s="2">
        <v>1.36065573770491</v>
      </c>
      <c r="O33" s="2">
        <v>1.0491803278688501</v>
      </c>
      <c r="P33" s="2">
        <v>1.3770491803278599</v>
      </c>
      <c r="Q33" s="2">
        <v>0.95081967213114704</v>
      </c>
      <c r="R33" s="2">
        <v>1.0163934426229499</v>
      </c>
      <c r="S33" s="2">
        <v>1.0655737704918</v>
      </c>
      <c r="T33" s="2">
        <v>1.1311475409836</v>
      </c>
      <c r="U33" s="2">
        <v>1.0491803278688501</v>
      </c>
      <c r="V33" s="2">
        <v>1.0983606557376999</v>
      </c>
      <c r="W33" s="2">
        <v>0.98360655737704905</v>
      </c>
      <c r="X33" s="2">
        <v>0.786885245901639</v>
      </c>
      <c r="Y33" s="2">
        <v>0.44262295081967201</v>
      </c>
      <c r="AB33" s="5">
        <v>434211</v>
      </c>
      <c r="AC33" s="2">
        <f>IF(Table13[[#This Row],[461110]]&gt;=0.9,Table13[[#This Row],[461110]],0)</f>
        <v>9.7213114754098306</v>
      </c>
      <c r="AD33" s="2">
        <f>IF(Table13[[#This Row],[465311]]&gt;=0.9,Table13[[#This Row],[465311]],0)</f>
        <v>2.78688524590163</v>
      </c>
      <c r="AE33" s="2">
        <f>IF(Table13[[#This Row],[812110]]&gt;=0.9,Table13[[#This Row],[812110]],0)</f>
        <v>3.2459016393442601</v>
      </c>
      <c r="AF33" s="2">
        <f>IF(Table13[[#This Row],[463211]]&gt;=0.9,Table13[[#This Row],[463211]],0)</f>
        <v>1.0655737704918</v>
      </c>
      <c r="AG33" s="2">
        <f>IF(Table13[[#This Row],[461122]]&gt;=0.9,Table13[[#This Row],[461122]],0)</f>
        <v>1.44262295081967</v>
      </c>
      <c r="AH33" s="2">
        <f>IF(Table13[[#This Row],[722513]]&gt;=0.9,Table13[[#This Row],[722513]],0)</f>
        <v>1.3770491803278599</v>
      </c>
      <c r="AI33" s="2">
        <f>IF(Table13[[#This Row],[461160]]&gt;=0.9,Table13[[#This Row],[461160]],0)</f>
        <v>1.3114754098360599</v>
      </c>
      <c r="AJ33" s="2">
        <f>IF(Table13[[#This Row],[467111]]&gt;=0.9,Table13[[#This Row],[467111]],0)</f>
        <v>1.4754098360655701</v>
      </c>
      <c r="AK33" s="2">
        <f>IF(Table13[[#This Row],[311830]]&gt;=0.9,Table13[[#This Row],[311830]],0)</f>
        <v>1.4754098360655701</v>
      </c>
      <c r="AL33" s="2">
        <f>IF(Table13[[#This Row],[461130]]&gt;=0.9,Table13[[#This Row],[461130]],0)</f>
        <v>1.4590163934426199</v>
      </c>
      <c r="AM33" s="2">
        <f>IF(Table13[[#This Row],[722514]]&gt;=0.9,Table13[[#This Row],[722514]],0)</f>
        <v>1.57377049180327</v>
      </c>
      <c r="AN33" s="2">
        <f>IF(Table13[[#This Row],[311812]]&gt;=0.9,Table13[[#This Row],[311812]],0)</f>
        <v>1.1639344262294999</v>
      </c>
      <c r="AO33" s="2">
        <f>IF(Table13[[#This Row],[461121]]&gt;=0.9,Table13[[#This Row],[461121]],0)</f>
        <v>1.36065573770491</v>
      </c>
      <c r="AP33" s="2">
        <f>IF(Table13[[#This Row],[464111]]&gt;=0.9,Table13[[#This Row],[464111]],0)</f>
        <v>1.0491803278688501</v>
      </c>
      <c r="AQ33" s="2">
        <f>IF(Table13[[#This Row],[722517]]&gt;=0.9,Table13[[#This Row],[722517]],0)</f>
        <v>1.3770491803278599</v>
      </c>
      <c r="AR33" s="2">
        <f>IF(Table13[[#This Row],[561432]]&gt;=0.9,Table13[[#This Row],[561432]],0)</f>
        <v>0.95081967213114704</v>
      </c>
      <c r="AS33" s="2">
        <f>IF(Table13[[#This Row],[467115]]&gt;=0.9,Table13[[#This Row],[467115]],0)</f>
        <v>1.0163934426229499</v>
      </c>
      <c r="AT33" s="2">
        <f>IF(Table13[[#This Row],[722518]]&gt;=0.9,Table13[[#This Row],[722518]],0)</f>
        <v>1.0655737704918</v>
      </c>
      <c r="AU33" s="2">
        <f>IF(Table13[[#This Row],[811111]]&gt;=0.9,Table13[[#This Row],[811111]],0)</f>
        <v>1.1311475409836</v>
      </c>
      <c r="AV33" s="2">
        <f>IF(Table13[[#This Row],[722515]]&gt;=0.9,Table13[[#This Row],[722515]],0)</f>
        <v>1.0491803278688501</v>
      </c>
      <c r="AW33" s="2">
        <f>IF(Table13[[#This Row],[722519]]&gt;=0.9,Table13[[#This Row],[722519]],0)</f>
        <v>1.0983606557376999</v>
      </c>
      <c r="AX33" s="2">
        <f>IF(Table13[[#This Row],[621211]]&gt;=0.9,Table13[[#This Row],[621211]],0)</f>
        <v>0.98360655737704905</v>
      </c>
      <c r="AY33" s="2">
        <f>IF(Table13[[#This Row],[332320]]&gt;=0.9,Table13[[#This Row],[332320]],0)</f>
        <v>0</v>
      </c>
      <c r="AZ33" s="2">
        <f>IF(Table13[[#This Row],[461190]]&gt;=0.9,Table13[[#This Row],[461190]],0)</f>
        <v>0</v>
      </c>
    </row>
    <row r="34" spans="1:52" ht="22" customHeight="1" x14ac:dyDescent="0.2">
      <c r="A34" s="5">
        <v>466111</v>
      </c>
      <c r="B34" s="2">
        <v>18.2372881355932</v>
      </c>
      <c r="C34" s="2">
        <v>5.84745762711864</v>
      </c>
      <c r="D34" s="2">
        <v>9.5084745762711798</v>
      </c>
      <c r="E34" s="2">
        <v>7.4406779661016902</v>
      </c>
      <c r="F34" s="2">
        <v>3.6779661016949099</v>
      </c>
      <c r="G34" s="2">
        <v>3.1864406779660999</v>
      </c>
      <c r="H34" s="2">
        <v>3.3220338983050799</v>
      </c>
      <c r="I34" s="2">
        <v>3.5254237288135499</v>
      </c>
      <c r="J34" s="2">
        <v>2.9830508474576201</v>
      </c>
      <c r="K34" s="2">
        <v>3.3389830508474501</v>
      </c>
      <c r="L34" s="2">
        <v>3.7288135593220302</v>
      </c>
      <c r="M34" s="2">
        <v>3.6949152542372801</v>
      </c>
      <c r="N34" s="2">
        <v>2.77966101694915</v>
      </c>
      <c r="O34" s="2">
        <v>4.0677966101694896</v>
      </c>
      <c r="P34" s="2">
        <v>3.5593220338983</v>
      </c>
      <c r="Q34" s="2">
        <v>2.5084745762711802</v>
      </c>
      <c r="R34" s="2">
        <v>2.06779661016949</v>
      </c>
      <c r="S34" s="2">
        <v>2.77966101694915</v>
      </c>
      <c r="T34" s="2">
        <v>1.6949152542372801</v>
      </c>
      <c r="U34" s="2">
        <v>2.5762711864406702</v>
      </c>
      <c r="V34" s="3">
        <v>2.2372881355932202</v>
      </c>
      <c r="W34" s="2">
        <v>2.77966101694915</v>
      </c>
      <c r="X34" s="2">
        <v>1.44067796610169</v>
      </c>
      <c r="Y34" s="2">
        <v>1.4745762711864401</v>
      </c>
      <c r="AB34" s="5">
        <v>466111</v>
      </c>
      <c r="AC34" s="2">
        <f>IF(Table13[[#This Row],[461110]]&gt;=0.9,Table13[[#This Row],[461110]],0)</f>
        <v>18.2372881355932</v>
      </c>
      <c r="AD34" s="2">
        <f>IF(Table13[[#This Row],[465311]]&gt;=0.9,Table13[[#This Row],[465311]],0)</f>
        <v>5.84745762711864</v>
      </c>
      <c r="AE34" s="2">
        <f>IF(Table13[[#This Row],[812110]]&gt;=0.9,Table13[[#This Row],[812110]],0)</f>
        <v>9.5084745762711798</v>
      </c>
      <c r="AF34" s="2">
        <f>IF(Table13[[#This Row],[463211]]&gt;=0.9,Table13[[#This Row],[463211]],0)</f>
        <v>7.4406779661016902</v>
      </c>
      <c r="AG34" s="2">
        <f>IF(Table13[[#This Row],[461122]]&gt;=0.9,Table13[[#This Row],[461122]],0)</f>
        <v>3.6779661016949099</v>
      </c>
      <c r="AH34" s="2">
        <f>IF(Table13[[#This Row],[722513]]&gt;=0.9,Table13[[#This Row],[722513]],0)</f>
        <v>3.1864406779660999</v>
      </c>
      <c r="AI34" s="2">
        <f>IF(Table13[[#This Row],[461160]]&gt;=0.9,Table13[[#This Row],[461160]],0)</f>
        <v>3.3220338983050799</v>
      </c>
      <c r="AJ34" s="2">
        <f>IF(Table13[[#This Row],[467111]]&gt;=0.9,Table13[[#This Row],[467111]],0)</f>
        <v>3.5254237288135499</v>
      </c>
      <c r="AK34" s="2">
        <f>IF(Table13[[#This Row],[311830]]&gt;=0.9,Table13[[#This Row],[311830]],0)</f>
        <v>2.9830508474576201</v>
      </c>
      <c r="AL34" s="2">
        <f>IF(Table13[[#This Row],[461130]]&gt;=0.9,Table13[[#This Row],[461130]],0)</f>
        <v>3.3389830508474501</v>
      </c>
      <c r="AM34" s="2">
        <f>IF(Table13[[#This Row],[722514]]&gt;=0.9,Table13[[#This Row],[722514]],0)</f>
        <v>3.7288135593220302</v>
      </c>
      <c r="AN34" s="2">
        <f>IF(Table13[[#This Row],[311812]]&gt;=0.9,Table13[[#This Row],[311812]],0)</f>
        <v>3.6949152542372801</v>
      </c>
      <c r="AO34" s="2">
        <f>IF(Table13[[#This Row],[461121]]&gt;=0.9,Table13[[#This Row],[461121]],0)</f>
        <v>2.77966101694915</v>
      </c>
      <c r="AP34" s="2">
        <f>IF(Table13[[#This Row],[464111]]&gt;=0.9,Table13[[#This Row],[464111]],0)</f>
        <v>4.0677966101694896</v>
      </c>
      <c r="AQ34" s="2">
        <f>IF(Table13[[#This Row],[722517]]&gt;=0.9,Table13[[#This Row],[722517]],0)</f>
        <v>3.5593220338983</v>
      </c>
      <c r="AR34" s="2">
        <f>IF(Table13[[#This Row],[561432]]&gt;=0.9,Table13[[#This Row],[561432]],0)</f>
        <v>2.5084745762711802</v>
      </c>
      <c r="AS34" s="2">
        <f>IF(Table13[[#This Row],[467115]]&gt;=0.9,Table13[[#This Row],[467115]],0)</f>
        <v>2.06779661016949</v>
      </c>
      <c r="AT34" s="2">
        <f>IF(Table13[[#This Row],[722518]]&gt;=0.9,Table13[[#This Row],[722518]],0)</f>
        <v>2.77966101694915</v>
      </c>
      <c r="AU34" s="2">
        <f>IF(Table13[[#This Row],[811111]]&gt;=0.9,Table13[[#This Row],[811111]],0)</f>
        <v>1.6949152542372801</v>
      </c>
      <c r="AV34" s="2">
        <f>IF(Table13[[#This Row],[722515]]&gt;=0.9,Table13[[#This Row],[722515]],0)</f>
        <v>2.5762711864406702</v>
      </c>
      <c r="AW34" s="2">
        <f>IF(Table13[[#This Row],[722519]]&gt;=0.9,Table13[[#This Row],[722519]],0)</f>
        <v>2.2372881355932202</v>
      </c>
      <c r="AX34" s="2">
        <f>IF(Table13[[#This Row],[621211]]&gt;=0.9,Table13[[#This Row],[621211]],0)</f>
        <v>2.77966101694915</v>
      </c>
      <c r="AY34" s="2">
        <f>IF(Table13[[#This Row],[332320]]&gt;=0.9,Table13[[#This Row],[332320]],0)</f>
        <v>1.44067796610169</v>
      </c>
      <c r="AZ34" s="2">
        <f>IF(Table13[[#This Row],[461190]]&gt;=0.9,Table13[[#This Row],[461190]],0)</f>
        <v>1.4745762711864401</v>
      </c>
    </row>
    <row r="35" spans="1:52" ht="22" customHeight="1" x14ac:dyDescent="0.2">
      <c r="A35" s="5">
        <v>461213</v>
      </c>
      <c r="B35" s="2">
        <v>20.620689655172399</v>
      </c>
      <c r="C35" s="2">
        <v>6.7931034482758603</v>
      </c>
      <c r="D35" s="2">
        <v>9.2241379310344804</v>
      </c>
      <c r="E35" s="2">
        <v>6.9827586206896504</v>
      </c>
      <c r="F35" s="2">
        <v>4.1034482758620596</v>
      </c>
      <c r="G35" s="2">
        <v>4.0862068965517198</v>
      </c>
      <c r="H35" s="2">
        <v>4.2241379310344804</v>
      </c>
      <c r="I35" s="2">
        <v>3.2413793103448199</v>
      </c>
      <c r="J35" s="2">
        <v>3.22413793103448</v>
      </c>
      <c r="K35" s="2">
        <v>4.3103448275862002</v>
      </c>
      <c r="L35" s="2">
        <v>3.44827586206896</v>
      </c>
      <c r="M35" s="2">
        <v>3.6034482758620601</v>
      </c>
      <c r="N35" s="2">
        <v>3.2413793103448199</v>
      </c>
      <c r="O35" s="2">
        <v>3.0862068965517202</v>
      </c>
      <c r="P35" s="2">
        <v>2.8448275862068901</v>
      </c>
      <c r="Q35" s="2">
        <v>2.1551724137931001</v>
      </c>
      <c r="R35" s="2">
        <v>2.44827586206896</v>
      </c>
      <c r="S35" s="2">
        <v>2.63793103448275</v>
      </c>
      <c r="T35" s="2">
        <v>2.0517241379310298</v>
      </c>
      <c r="U35" s="2">
        <v>2.17241379310344</v>
      </c>
      <c r="V35" s="2">
        <v>2.68965517241379</v>
      </c>
      <c r="W35" s="2">
        <v>2.9655172413793101</v>
      </c>
      <c r="X35" s="2">
        <v>1.3965517241379299</v>
      </c>
      <c r="Y35" s="2">
        <v>1.7586206896551699</v>
      </c>
      <c r="AB35" s="5">
        <v>461213</v>
      </c>
      <c r="AC35" s="2">
        <f>IF(Table13[[#This Row],[461110]]&gt;=0.9,Table13[[#This Row],[461110]],0)</f>
        <v>20.620689655172399</v>
      </c>
      <c r="AD35" s="2">
        <f>IF(Table13[[#This Row],[465311]]&gt;=0.9,Table13[[#This Row],[465311]],0)</f>
        <v>6.7931034482758603</v>
      </c>
      <c r="AE35" s="2">
        <f>IF(Table13[[#This Row],[812110]]&gt;=0.9,Table13[[#This Row],[812110]],0)</f>
        <v>9.2241379310344804</v>
      </c>
      <c r="AF35" s="2">
        <f>IF(Table13[[#This Row],[463211]]&gt;=0.9,Table13[[#This Row],[463211]],0)</f>
        <v>6.9827586206896504</v>
      </c>
      <c r="AG35" s="2">
        <f>IF(Table13[[#This Row],[461122]]&gt;=0.9,Table13[[#This Row],[461122]],0)</f>
        <v>4.1034482758620596</v>
      </c>
      <c r="AH35" s="2">
        <f>IF(Table13[[#This Row],[722513]]&gt;=0.9,Table13[[#This Row],[722513]],0)</f>
        <v>4.0862068965517198</v>
      </c>
      <c r="AI35" s="2">
        <f>IF(Table13[[#This Row],[461160]]&gt;=0.9,Table13[[#This Row],[461160]],0)</f>
        <v>4.2241379310344804</v>
      </c>
      <c r="AJ35" s="2">
        <f>IF(Table13[[#This Row],[467111]]&gt;=0.9,Table13[[#This Row],[467111]],0)</f>
        <v>3.2413793103448199</v>
      </c>
      <c r="AK35" s="2">
        <f>IF(Table13[[#This Row],[311830]]&gt;=0.9,Table13[[#This Row],[311830]],0)</f>
        <v>3.22413793103448</v>
      </c>
      <c r="AL35" s="2">
        <f>IF(Table13[[#This Row],[461130]]&gt;=0.9,Table13[[#This Row],[461130]],0)</f>
        <v>4.3103448275862002</v>
      </c>
      <c r="AM35" s="2">
        <f>IF(Table13[[#This Row],[722514]]&gt;=0.9,Table13[[#This Row],[722514]],0)</f>
        <v>3.44827586206896</v>
      </c>
      <c r="AN35" s="2">
        <f>IF(Table13[[#This Row],[311812]]&gt;=0.9,Table13[[#This Row],[311812]],0)</f>
        <v>3.6034482758620601</v>
      </c>
      <c r="AO35" s="2">
        <f>IF(Table13[[#This Row],[461121]]&gt;=0.9,Table13[[#This Row],[461121]],0)</f>
        <v>3.2413793103448199</v>
      </c>
      <c r="AP35" s="2">
        <f>IF(Table13[[#This Row],[464111]]&gt;=0.9,Table13[[#This Row],[464111]],0)</f>
        <v>3.0862068965517202</v>
      </c>
      <c r="AQ35" s="2">
        <f>IF(Table13[[#This Row],[722517]]&gt;=0.9,Table13[[#This Row],[722517]],0)</f>
        <v>2.8448275862068901</v>
      </c>
      <c r="AR35" s="2">
        <f>IF(Table13[[#This Row],[561432]]&gt;=0.9,Table13[[#This Row],[561432]],0)</f>
        <v>2.1551724137931001</v>
      </c>
      <c r="AS35" s="2">
        <f>IF(Table13[[#This Row],[467115]]&gt;=0.9,Table13[[#This Row],[467115]],0)</f>
        <v>2.44827586206896</v>
      </c>
      <c r="AT35" s="2">
        <f>IF(Table13[[#This Row],[722518]]&gt;=0.9,Table13[[#This Row],[722518]],0)</f>
        <v>2.63793103448275</v>
      </c>
      <c r="AU35" s="2">
        <f>IF(Table13[[#This Row],[811111]]&gt;=0.9,Table13[[#This Row],[811111]],0)</f>
        <v>2.0517241379310298</v>
      </c>
      <c r="AV35" s="2">
        <f>IF(Table13[[#This Row],[722515]]&gt;=0.9,Table13[[#This Row],[722515]],0)</f>
        <v>2.17241379310344</v>
      </c>
      <c r="AW35" s="2">
        <f>IF(Table13[[#This Row],[722519]]&gt;=0.9,Table13[[#This Row],[722519]],0)</f>
        <v>2.68965517241379</v>
      </c>
      <c r="AX35" s="2">
        <f>IF(Table13[[#This Row],[621211]]&gt;=0.9,Table13[[#This Row],[621211]],0)</f>
        <v>2.9655172413793101</v>
      </c>
      <c r="AY35" s="2">
        <f>IF(Table13[[#This Row],[332320]]&gt;=0.9,Table13[[#This Row],[332320]],0)</f>
        <v>1.3965517241379299</v>
      </c>
      <c r="AZ35" s="2">
        <f>IF(Table13[[#This Row],[461190]]&gt;=0.9,Table13[[#This Row],[461190]],0)</f>
        <v>1.7586206896551699</v>
      </c>
    </row>
    <row r="36" spans="1:52" ht="22" customHeight="1" x14ac:dyDescent="0.2">
      <c r="A36" s="5">
        <v>464113</v>
      </c>
      <c r="B36" s="2">
        <v>15.214285714285699</v>
      </c>
      <c r="C36" s="2">
        <v>4.4821428571428497</v>
      </c>
      <c r="D36" s="2">
        <v>8.8571428571428505</v>
      </c>
      <c r="E36" s="2">
        <v>13.7678571428571</v>
      </c>
      <c r="F36" s="2">
        <v>4.8035714285714199</v>
      </c>
      <c r="G36" s="2">
        <v>4.9464285714285703</v>
      </c>
      <c r="H36" s="2">
        <v>3.8571428571428501</v>
      </c>
      <c r="I36" s="2">
        <v>2.6607142857142798</v>
      </c>
      <c r="J36" s="2">
        <v>2.9464285714285698</v>
      </c>
      <c r="K36" s="3">
        <v>7.875</v>
      </c>
      <c r="L36" s="2">
        <v>3.7321428571428501</v>
      </c>
      <c r="M36" s="3">
        <v>3.875</v>
      </c>
      <c r="N36" s="3">
        <v>5.125</v>
      </c>
      <c r="O36" s="2">
        <v>2.9464285714285698</v>
      </c>
      <c r="P36" s="2">
        <v>2.6785714285714199</v>
      </c>
      <c r="Q36" s="2">
        <v>1.78571428571428</v>
      </c>
      <c r="R36" s="2">
        <v>2.2857142857142798</v>
      </c>
      <c r="S36" s="3">
        <v>3.125</v>
      </c>
      <c r="T36" s="2">
        <v>1.66071428571428</v>
      </c>
      <c r="U36" s="3">
        <v>2.75</v>
      </c>
      <c r="V36" s="2">
        <v>2.2857142857142798</v>
      </c>
      <c r="W36" s="2">
        <v>3.1964285714285698</v>
      </c>
      <c r="X36" s="2">
        <v>0.89285714285714202</v>
      </c>
      <c r="Y36" s="2">
        <v>1.8571428571428501</v>
      </c>
      <c r="AB36" s="5">
        <v>464113</v>
      </c>
      <c r="AC36" s="2">
        <f>IF(Table13[[#This Row],[461110]]&gt;=0.9,Table13[[#This Row],[461110]],0)</f>
        <v>15.214285714285699</v>
      </c>
      <c r="AD36" s="2">
        <f>IF(Table13[[#This Row],[465311]]&gt;=0.9,Table13[[#This Row],[465311]],0)</f>
        <v>4.4821428571428497</v>
      </c>
      <c r="AE36" s="2">
        <f>IF(Table13[[#This Row],[812110]]&gt;=0.9,Table13[[#This Row],[812110]],0)</f>
        <v>8.8571428571428505</v>
      </c>
      <c r="AF36" s="2">
        <f>IF(Table13[[#This Row],[463211]]&gt;=0.9,Table13[[#This Row],[463211]],0)</f>
        <v>13.7678571428571</v>
      </c>
      <c r="AG36" s="2">
        <f>IF(Table13[[#This Row],[461122]]&gt;=0.9,Table13[[#This Row],[461122]],0)</f>
        <v>4.8035714285714199</v>
      </c>
      <c r="AH36" s="2">
        <f>IF(Table13[[#This Row],[722513]]&gt;=0.9,Table13[[#This Row],[722513]],0)</f>
        <v>4.9464285714285703</v>
      </c>
      <c r="AI36" s="2">
        <f>IF(Table13[[#This Row],[461160]]&gt;=0.9,Table13[[#This Row],[461160]],0)</f>
        <v>3.8571428571428501</v>
      </c>
      <c r="AJ36" s="2">
        <f>IF(Table13[[#This Row],[467111]]&gt;=0.9,Table13[[#This Row],[467111]],0)</f>
        <v>2.6607142857142798</v>
      </c>
      <c r="AK36" s="2">
        <f>IF(Table13[[#This Row],[311830]]&gt;=0.9,Table13[[#This Row],[311830]],0)</f>
        <v>2.9464285714285698</v>
      </c>
      <c r="AL36" s="2">
        <f>IF(Table13[[#This Row],[461130]]&gt;=0.9,Table13[[#This Row],[461130]],0)</f>
        <v>7.875</v>
      </c>
      <c r="AM36" s="2">
        <f>IF(Table13[[#This Row],[722514]]&gt;=0.9,Table13[[#This Row],[722514]],0)</f>
        <v>3.7321428571428501</v>
      </c>
      <c r="AN36" s="2">
        <f>IF(Table13[[#This Row],[311812]]&gt;=0.9,Table13[[#This Row],[311812]],0)</f>
        <v>3.875</v>
      </c>
      <c r="AO36" s="2">
        <f>IF(Table13[[#This Row],[461121]]&gt;=0.9,Table13[[#This Row],[461121]],0)</f>
        <v>5.125</v>
      </c>
      <c r="AP36" s="2">
        <f>IF(Table13[[#This Row],[464111]]&gt;=0.9,Table13[[#This Row],[464111]],0)</f>
        <v>2.9464285714285698</v>
      </c>
      <c r="AQ36" s="2">
        <f>IF(Table13[[#This Row],[722517]]&gt;=0.9,Table13[[#This Row],[722517]],0)</f>
        <v>2.6785714285714199</v>
      </c>
      <c r="AR36" s="2">
        <f>IF(Table13[[#This Row],[561432]]&gt;=0.9,Table13[[#This Row],[561432]],0)</f>
        <v>1.78571428571428</v>
      </c>
      <c r="AS36" s="2">
        <f>IF(Table13[[#This Row],[467115]]&gt;=0.9,Table13[[#This Row],[467115]],0)</f>
        <v>2.2857142857142798</v>
      </c>
      <c r="AT36" s="2">
        <f>IF(Table13[[#This Row],[722518]]&gt;=0.9,Table13[[#This Row],[722518]],0)</f>
        <v>3.125</v>
      </c>
      <c r="AU36" s="2">
        <f>IF(Table13[[#This Row],[811111]]&gt;=0.9,Table13[[#This Row],[811111]],0)</f>
        <v>1.66071428571428</v>
      </c>
      <c r="AV36" s="2">
        <f>IF(Table13[[#This Row],[722515]]&gt;=0.9,Table13[[#This Row],[722515]],0)</f>
        <v>2.75</v>
      </c>
      <c r="AW36" s="2">
        <f>IF(Table13[[#This Row],[722519]]&gt;=0.9,Table13[[#This Row],[722519]],0)</f>
        <v>2.2857142857142798</v>
      </c>
      <c r="AX36" s="2">
        <f>IF(Table13[[#This Row],[621211]]&gt;=0.9,Table13[[#This Row],[621211]],0)</f>
        <v>3.1964285714285698</v>
      </c>
      <c r="AY36" s="2">
        <f>IF(Table13[[#This Row],[332320]]&gt;=0.9,Table13[[#This Row],[332320]],0)</f>
        <v>0</v>
      </c>
      <c r="AZ36" s="2">
        <f>IF(Table13[[#This Row],[461190]]&gt;=0.9,Table13[[#This Row],[461190]],0)</f>
        <v>1.8571428571428501</v>
      </c>
    </row>
    <row r="37" spans="1:52" ht="22" customHeight="1" x14ac:dyDescent="0.2">
      <c r="A37" s="5">
        <v>434112</v>
      </c>
      <c r="B37" s="2">
        <v>8.5849056603773501</v>
      </c>
      <c r="C37" s="2">
        <v>2.5849056603773501</v>
      </c>
      <c r="D37" s="2">
        <v>3.5849056603773501</v>
      </c>
      <c r="E37" s="2">
        <v>3.8301886792452802</v>
      </c>
      <c r="F37" s="2">
        <v>2.3773584905660301</v>
      </c>
      <c r="G37" s="2">
        <v>1.7735849056603701</v>
      </c>
      <c r="H37" s="2">
        <v>1.39622641509433</v>
      </c>
      <c r="I37" s="2">
        <v>1.56603773584905</v>
      </c>
      <c r="J37" s="2">
        <v>1.7735849056603701</v>
      </c>
      <c r="K37" s="2">
        <v>2.39622641509433</v>
      </c>
      <c r="L37" s="2">
        <v>1.8113207547169801</v>
      </c>
      <c r="M37" s="2">
        <v>1.7735849056603701</v>
      </c>
      <c r="N37" s="2">
        <v>2.2264150943396199</v>
      </c>
      <c r="O37" s="2">
        <v>1.71698113207547</v>
      </c>
      <c r="P37" s="2">
        <v>2.1886792452830099</v>
      </c>
      <c r="Q37" s="2">
        <v>1.2641509433962199</v>
      </c>
      <c r="R37" s="2">
        <v>1.3396226415094299</v>
      </c>
      <c r="S37" s="2">
        <v>1.32075471698113</v>
      </c>
      <c r="T37" s="2">
        <v>0.73584905660377298</v>
      </c>
      <c r="U37" s="2">
        <v>1.1320754716981101</v>
      </c>
      <c r="V37" s="2">
        <v>1.1886792452830099</v>
      </c>
      <c r="W37" s="2">
        <v>1.3396226415094299</v>
      </c>
      <c r="X37" s="2">
        <v>0.56603773584905603</v>
      </c>
      <c r="Y37" s="2">
        <v>0.69811320754716899</v>
      </c>
      <c r="AB37" s="5">
        <v>434112</v>
      </c>
      <c r="AC37" s="2">
        <f>IF(Table13[[#This Row],[461110]]&gt;=0.9,Table13[[#This Row],[461110]],0)</f>
        <v>8.5849056603773501</v>
      </c>
      <c r="AD37" s="2">
        <f>IF(Table13[[#This Row],[465311]]&gt;=0.9,Table13[[#This Row],[465311]],0)</f>
        <v>2.5849056603773501</v>
      </c>
      <c r="AE37" s="2">
        <f>IF(Table13[[#This Row],[812110]]&gt;=0.9,Table13[[#This Row],[812110]],0)</f>
        <v>3.5849056603773501</v>
      </c>
      <c r="AF37" s="2">
        <f>IF(Table13[[#This Row],[463211]]&gt;=0.9,Table13[[#This Row],[463211]],0)</f>
        <v>3.8301886792452802</v>
      </c>
      <c r="AG37" s="2">
        <f>IF(Table13[[#This Row],[461122]]&gt;=0.9,Table13[[#This Row],[461122]],0)</f>
        <v>2.3773584905660301</v>
      </c>
      <c r="AH37" s="2">
        <f>IF(Table13[[#This Row],[722513]]&gt;=0.9,Table13[[#This Row],[722513]],0)</f>
        <v>1.7735849056603701</v>
      </c>
      <c r="AI37" s="2">
        <f>IF(Table13[[#This Row],[461160]]&gt;=0.9,Table13[[#This Row],[461160]],0)</f>
        <v>1.39622641509433</v>
      </c>
      <c r="AJ37" s="2">
        <f>IF(Table13[[#This Row],[467111]]&gt;=0.9,Table13[[#This Row],[467111]],0)</f>
        <v>1.56603773584905</v>
      </c>
      <c r="AK37" s="2">
        <f>IF(Table13[[#This Row],[311830]]&gt;=0.9,Table13[[#This Row],[311830]],0)</f>
        <v>1.7735849056603701</v>
      </c>
      <c r="AL37" s="2">
        <f>IF(Table13[[#This Row],[461130]]&gt;=0.9,Table13[[#This Row],[461130]],0)</f>
        <v>2.39622641509433</v>
      </c>
      <c r="AM37" s="2">
        <f>IF(Table13[[#This Row],[722514]]&gt;=0.9,Table13[[#This Row],[722514]],0)</f>
        <v>1.8113207547169801</v>
      </c>
      <c r="AN37" s="2">
        <f>IF(Table13[[#This Row],[311812]]&gt;=0.9,Table13[[#This Row],[311812]],0)</f>
        <v>1.7735849056603701</v>
      </c>
      <c r="AO37" s="2">
        <f>IF(Table13[[#This Row],[461121]]&gt;=0.9,Table13[[#This Row],[461121]],0)</f>
        <v>2.2264150943396199</v>
      </c>
      <c r="AP37" s="2">
        <f>IF(Table13[[#This Row],[464111]]&gt;=0.9,Table13[[#This Row],[464111]],0)</f>
        <v>1.71698113207547</v>
      </c>
      <c r="AQ37" s="2">
        <f>IF(Table13[[#This Row],[722517]]&gt;=0.9,Table13[[#This Row],[722517]],0)</f>
        <v>2.1886792452830099</v>
      </c>
      <c r="AR37" s="2">
        <f>IF(Table13[[#This Row],[561432]]&gt;=0.9,Table13[[#This Row],[561432]],0)</f>
        <v>1.2641509433962199</v>
      </c>
      <c r="AS37" s="2">
        <f>IF(Table13[[#This Row],[467115]]&gt;=0.9,Table13[[#This Row],[467115]],0)</f>
        <v>1.3396226415094299</v>
      </c>
      <c r="AT37" s="2">
        <f>IF(Table13[[#This Row],[722518]]&gt;=0.9,Table13[[#This Row],[722518]],0)</f>
        <v>1.32075471698113</v>
      </c>
      <c r="AU37" s="2">
        <f>IF(Table13[[#This Row],[811111]]&gt;=0.9,Table13[[#This Row],[811111]],0)</f>
        <v>0</v>
      </c>
      <c r="AV37" s="2">
        <f>IF(Table13[[#This Row],[722515]]&gt;=0.9,Table13[[#This Row],[722515]],0)</f>
        <v>1.1320754716981101</v>
      </c>
      <c r="AW37" s="2">
        <f>IF(Table13[[#This Row],[722519]]&gt;=0.9,Table13[[#This Row],[722519]],0)</f>
        <v>1.1886792452830099</v>
      </c>
      <c r="AX37" s="2">
        <f>IF(Table13[[#This Row],[621211]]&gt;=0.9,Table13[[#This Row],[621211]],0)</f>
        <v>1.3396226415094299</v>
      </c>
      <c r="AY37" s="2">
        <f>IF(Table13[[#This Row],[332320]]&gt;=0.9,Table13[[#This Row],[332320]],0)</f>
        <v>0</v>
      </c>
      <c r="AZ37" s="2">
        <f>IF(Table13[[#This Row],[461190]]&gt;=0.9,Table13[[#This Row],[461190]],0)</f>
        <v>0</v>
      </c>
    </row>
    <row r="38" spans="1:52" ht="22" customHeight="1" x14ac:dyDescent="0.2">
      <c r="A38" s="5">
        <v>811119</v>
      </c>
      <c r="B38" s="2">
        <v>11.566037735848999</v>
      </c>
      <c r="C38" s="2">
        <v>3.2264150943396199</v>
      </c>
      <c r="D38" s="2">
        <v>4.8113207547169798</v>
      </c>
      <c r="E38" s="2">
        <v>3.2264150943396199</v>
      </c>
      <c r="F38" s="2">
        <v>1.9433962264150899</v>
      </c>
      <c r="G38" s="2">
        <v>1.92452830188679</v>
      </c>
      <c r="H38" s="2">
        <v>1.79245283018867</v>
      </c>
      <c r="I38" s="2">
        <v>1.75471698113207</v>
      </c>
      <c r="J38" s="2">
        <v>1.64150943396226</v>
      </c>
      <c r="K38" s="2">
        <v>2.39622641509433</v>
      </c>
      <c r="L38" s="2">
        <v>2.64150943396226</v>
      </c>
      <c r="M38" s="2">
        <v>1.6603773584905599</v>
      </c>
      <c r="N38" s="2">
        <v>1.79245283018867</v>
      </c>
      <c r="O38" s="2">
        <v>1.32075471698113</v>
      </c>
      <c r="P38" s="2">
        <v>1.4905660377358401</v>
      </c>
      <c r="Q38" s="2">
        <v>1.0377358490566</v>
      </c>
      <c r="R38" s="2">
        <v>1.0566037735849001</v>
      </c>
      <c r="S38" s="2">
        <v>1.71698113207547</v>
      </c>
      <c r="T38" s="2">
        <v>2.1886792452830099</v>
      </c>
      <c r="U38" s="2">
        <v>1.3396226415094299</v>
      </c>
      <c r="V38" s="2">
        <v>1.3396226415094299</v>
      </c>
      <c r="W38" s="2">
        <v>1.52830188679245</v>
      </c>
      <c r="X38" s="2">
        <v>0.77358490566037696</v>
      </c>
      <c r="Y38" s="2">
        <v>1.11320754716981</v>
      </c>
      <c r="AB38" s="5">
        <v>811119</v>
      </c>
      <c r="AC38" s="2">
        <f>IF(Table13[[#This Row],[461110]]&gt;=0.9,Table13[[#This Row],[461110]],0)</f>
        <v>11.566037735848999</v>
      </c>
      <c r="AD38" s="2">
        <f>IF(Table13[[#This Row],[465311]]&gt;=0.9,Table13[[#This Row],[465311]],0)</f>
        <v>3.2264150943396199</v>
      </c>
      <c r="AE38" s="2">
        <f>IF(Table13[[#This Row],[812110]]&gt;=0.9,Table13[[#This Row],[812110]],0)</f>
        <v>4.8113207547169798</v>
      </c>
      <c r="AF38" s="2">
        <f>IF(Table13[[#This Row],[463211]]&gt;=0.9,Table13[[#This Row],[463211]],0)</f>
        <v>3.2264150943396199</v>
      </c>
      <c r="AG38" s="2">
        <f>IF(Table13[[#This Row],[461122]]&gt;=0.9,Table13[[#This Row],[461122]],0)</f>
        <v>1.9433962264150899</v>
      </c>
      <c r="AH38" s="2">
        <f>IF(Table13[[#This Row],[722513]]&gt;=0.9,Table13[[#This Row],[722513]],0)</f>
        <v>1.92452830188679</v>
      </c>
      <c r="AI38" s="2">
        <f>IF(Table13[[#This Row],[461160]]&gt;=0.9,Table13[[#This Row],[461160]],0)</f>
        <v>1.79245283018867</v>
      </c>
      <c r="AJ38" s="2">
        <f>IF(Table13[[#This Row],[467111]]&gt;=0.9,Table13[[#This Row],[467111]],0)</f>
        <v>1.75471698113207</v>
      </c>
      <c r="AK38" s="2">
        <f>IF(Table13[[#This Row],[311830]]&gt;=0.9,Table13[[#This Row],[311830]],0)</f>
        <v>1.64150943396226</v>
      </c>
      <c r="AL38" s="2">
        <f>IF(Table13[[#This Row],[461130]]&gt;=0.9,Table13[[#This Row],[461130]],0)</f>
        <v>2.39622641509433</v>
      </c>
      <c r="AM38" s="2">
        <f>IF(Table13[[#This Row],[722514]]&gt;=0.9,Table13[[#This Row],[722514]],0)</f>
        <v>2.64150943396226</v>
      </c>
      <c r="AN38" s="2">
        <f>IF(Table13[[#This Row],[311812]]&gt;=0.9,Table13[[#This Row],[311812]],0)</f>
        <v>1.6603773584905599</v>
      </c>
      <c r="AO38" s="2">
        <f>IF(Table13[[#This Row],[461121]]&gt;=0.9,Table13[[#This Row],[461121]],0)</f>
        <v>1.79245283018867</v>
      </c>
      <c r="AP38" s="2">
        <f>IF(Table13[[#This Row],[464111]]&gt;=0.9,Table13[[#This Row],[464111]],0)</f>
        <v>1.32075471698113</v>
      </c>
      <c r="AQ38" s="2">
        <f>IF(Table13[[#This Row],[722517]]&gt;=0.9,Table13[[#This Row],[722517]],0)</f>
        <v>1.4905660377358401</v>
      </c>
      <c r="AR38" s="2">
        <f>IF(Table13[[#This Row],[561432]]&gt;=0.9,Table13[[#This Row],[561432]],0)</f>
        <v>1.0377358490566</v>
      </c>
      <c r="AS38" s="2">
        <f>IF(Table13[[#This Row],[467115]]&gt;=0.9,Table13[[#This Row],[467115]],0)</f>
        <v>1.0566037735849001</v>
      </c>
      <c r="AT38" s="2">
        <f>IF(Table13[[#This Row],[722518]]&gt;=0.9,Table13[[#This Row],[722518]],0)</f>
        <v>1.71698113207547</v>
      </c>
      <c r="AU38" s="2">
        <f>IF(Table13[[#This Row],[811111]]&gt;=0.9,Table13[[#This Row],[811111]],0)</f>
        <v>2.1886792452830099</v>
      </c>
      <c r="AV38" s="2">
        <f>IF(Table13[[#This Row],[722515]]&gt;=0.9,Table13[[#This Row],[722515]],0)</f>
        <v>1.3396226415094299</v>
      </c>
      <c r="AW38" s="2">
        <f>IF(Table13[[#This Row],[722519]]&gt;=0.9,Table13[[#This Row],[722519]],0)</f>
        <v>1.3396226415094299</v>
      </c>
      <c r="AX38" s="2">
        <f>IF(Table13[[#This Row],[621211]]&gt;=0.9,Table13[[#This Row],[621211]],0)</f>
        <v>1.52830188679245</v>
      </c>
      <c r="AY38" s="2">
        <f>IF(Table13[[#This Row],[332320]]&gt;=0.9,Table13[[#This Row],[332320]],0)</f>
        <v>0</v>
      </c>
      <c r="AZ38" s="2">
        <f>IF(Table13[[#This Row],[461190]]&gt;=0.9,Table13[[#This Row],[461190]],0)</f>
        <v>1.11320754716981</v>
      </c>
    </row>
    <row r="39" spans="1:52" ht="22" customHeight="1" x14ac:dyDescent="0.2">
      <c r="A39" s="5">
        <v>462112</v>
      </c>
      <c r="B39" s="2">
        <v>13.2307692307692</v>
      </c>
      <c r="C39" s="2">
        <v>4.9230769230769198</v>
      </c>
      <c r="D39" s="2">
        <v>6.1692307692307597</v>
      </c>
      <c r="E39" s="2">
        <v>4.6461538461538403</v>
      </c>
      <c r="F39" s="2">
        <v>2.7692307692307598</v>
      </c>
      <c r="G39" s="3">
        <v>2.6</v>
      </c>
      <c r="H39" s="2">
        <v>2.5538461538461501</v>
      </c>
      <c r="I39" s="2">
        <v>2.1538461538461502</v>
      </c>
      <c r="J39" s="2">
        <v>2.6461538461538399</v>
      </c>
      <c r="K39" s="2">
        <v>3.3230769230769202</v>
      </c>
      <c r="L39" s="3">
        <v>2.8</v>
      </c>
      <c r="M39" s="2">
        <v>2.5076923076923001</v>
      </c>
      <c r="N39" s="2">
        <v>2.6923076923076898</v>
      </c>
      <c r="O39" s="2">
        <v>2.3076923076922999</v>
      </c>
      <c r="P39" s="2">
        <v>2.3538461538461499</v>
      </c>
      <c r="Q39" s="2">
        <v>1.7846153846153801</v>
      </c>
      <c r="R39" s="2">
        <v>1.4769230769230699</v>
      </c>
      <c r="S39" s="2">
        <v>1.84615384615384</v>
      </c>
      <c r="T39" s="2">
        <v>1.3230769230769199</v>
      </c>
      <c r="U39" s="2">
        <v>2.0923076923076902</v>
      </c>
      <c r="V39" s="2">
        <v>1.92307692307692</v>
      </c>
      <c r="W39" s="2">
        <v>2.0307692307692302</v>
      </c>
      <c r="X39" s="2">
        <v>0.87692307692307603</v>
      </c>
      <c r="Y39" s="3">
        <v>1.4</v>
      </c>
      <c r="AB39" s="5">
        <v>462112</v>
      </c>
      <c r="AC39" s="2">
        <f>IF(Table13[[#This Row],[461110]]&gt;=0.9,Table13[[#This Row],[461110]],0)</f>
        <v>13.2307692307692</v>
      </c>
      <c r="AD39" s="2">
        <f>IF(Table13[[#This Row],[465311]]&gt;=0.9,Table13[[#This Row],[465311]],0)</f>
        <v>4.9230769230769198</v>
      </c>
      <c r="AE39" s="2">
        <f>IF(Table13[[#This Row],[812110]]&gt;=0.9,Table13[[#This Row],[812110]],0)</f>
        <v>6.1692307692307597</v>
      </c>
      <c r="AF39" s="2">
        <f>IF(Table13[[#This Row],[463211]]&gt;=0.9,Table13[[#This Row],[463211]],0)</f>
        <v>4.6461538461538403</v>
      </c>
      <c r="AG39" s="2">
        <f>IF(Table13[[#This Row],[461122]]&gt;=0.9,Table13[[#This Row],[461122]],0)</f>
        <v>2.7692307692307598</v>
      </c>
      <c r="AH39" s="2">
        <f>IF(Table13[[#This Row],[722513]]&gt;=0.9,Table13[[#This Row],[722513]],0)</f>
        <v>2.6</v>
      </c>
      <c r="AI39" s="2">
        <f>IF(Table13[[#This Row],[461160]]&gt;=0.9,Table13[[#This Row],[461160]],0)</f>
        <v>2.5538461538461501</v>
      </c>
      <c r="AJ39" s="2">
        <f>IF(Table13[[#This Row],[467111]]&gt;=0.9,Table13[[#This Row],[467111]],0)</f>
        <v>2.1538461538461502</v>
      </c>
      <c r="AK39" s="2">
        <f>IF(Table13[[#This Row],[311830]]&gt;=0.9,Table13[[#This Row],[311830]],0)</f>
        <v>2.6461538461538399</v>
      </c>
      <c r="AL39" s="2">
        <f>IF(Table13[[#This Row],[461130]]&gt;=0.9,Table13[[#This Row],[461130]],0)</f>
        <v>3.3230769230769202</v>
      </c>
      <c r="AM39" s="2">
        <f>IF(Table13[[#This Row],[722514]]&gt;=0.9,Table13[[#This Row],[722514]],0)</f>
        <v>2.8</v>
      </c>
      <c r="AN39" s="2">
        <f>IF(Table13[[#This Row],[311812]]&gt;=0.9,Table13[[#This Row],[311812]],0)</f>
        <v>2.5076923076923001</v>
      </c>
      <c r="AO39" s="2">
        <f>IF(Table13[[#This Row],[461121]]&gt;=0.9,Table13[[#This Row],[461121]],0)</f>
        <v>2.6923076923076898</v>
      </c>
      <c r="AP39" s="2">
        <f>IF(Table13[[#This Row],[464111]]&gt;=0.9,Table13[[#This Row],[464111]],0)</f>
        <v>2.3076923076922999</v>
      </c>
      <c r="AQ39" s="2">
        <f>IF(Table13[[#This Row],[722517]]&gt;=0.9,Table13[[#This Row],[722517]],0)</f>
        <v>2.3538461538461499</v>
      </c>
      <c r="AR39" s="2">
        <f>IF(Table13[[#This Row],[561432]]&gt;=0.9,Table13[[#This Row],[561432]],0)</f>
        <v>1.7846153846153801</v>
      </c>
      <c r="AS39" s="2">
        <f>IF(Table13[[#This Row],[467115]]&gt;=0.9,Table13[[#This Row],[467115]],0)</f>
        <v>1.4769230769230699</v>
      </c>
      <c r="AT39" s="2">
        <f>IF(Table13[[#This Row],[722518]]&gt;=0.9,Table13[[#This Row],[722518]],0)</f>
        <v>1.84615384615384</v>
      </c>
      <c r="AU39" s="2">
        <f>IF(Table13[[#This Row],[811111]]&gt;=0.9,Table13[[#This Row],[811111]],0)</f>
        <v>1.3230769230769199</v>
      </c>
      <c r="AV39" s="2">
        <f>IF(Table13[[#This Row],[722515]]&gt;=0.9,Table13[[#This Row],[722515]],0)</f>
        <v>2.0923076923076902</v>
      </c>
      <c r="AW39" s="2">
        <f>IF(Table13[[#This Row],[722519]]&gt;=0.9,Table13[[#This Row],[722519]],0)</f>
        <v>1.92307692307692</v>
      </c>
      <c r="AX39" s="2">
        <f>IF(Table13[[#This Row],[621211]]&gt;=0.9,Table13[[#This Row],[621211]],0)</f>
        <v>2.0307692307692302</v>
      </c>
      <c r="AY39" s="2">
        <f>IF(Table13[[#This Row],[332320]]&gt;=0.9,Table13[[#This Row],[332320]],0)</f>
        <v>0</v>
      </c>
      <c r="AZ39" s="2">
        <f>IF(Table13[[#This Row],[461190]]&gt;=0.9,Table13[[#This Row],[461190]],0)</f>
        <v>1.4</v>
      </c>
    </row>
    <row r="40" spans="1:52" ht="22" customHeight="1" x14ac:dyDescent="0.2">
      <c r="A40" s="5">
        <v>722412</v>
      </c>
      <c r="B40" s="2">
        <v>6.3269230769230704</v>
      </c>
      <c r="C40" s="2">
        <v>2.1153846153846101</v>
      </c>
      <c r="D40" s="2">
        <v>4.0576923076923004</v>
      </c>
      <c r="E40" s="3">
        <v>2.25</v>
      </c>
      <c r="F40" s="2">
        <v>1.8076923076922999</v>
      </c>
      <c r="G40" s="2">
        <v>1.4423076923076901</v>
      </c>
      <c r="H40" s="2">
        <v>1.1346153846153799</v>
      </c>
      <c r="I40" s="2">
        <v>1.5192307692307601</v>
      </c>
      <c r="J40" s="2">
        <v>1.2115384615384599</v>
      </c>
      <c r="K40" s="2">
        <v>1.4807692307692299</v>
      </c>
      <c r="L40" s="2">
        <v>1.67307692307692</v>
      </c>
      <c r="M40" s="2">
        <v>1.40384615384615</v>
      </c>
      <c r="N40" s="2">
        <v>1.34615384615384</v>
      </c>
      <c r="O40" s="2">
        <v>1.40384615384615</v>
      </c>
      <c r="P40" s="2">
        <v>1.34615384615384</v>
      </c>
      <c r="Q40" s="2">
        <v>0.98076923076922995</v>
      </c>
      <c r="R40" s="2">
        <v>0.67307692307692302</v>
      </c>
      <c r="S40" s="2">
        <v>1.07692307692307</v>
      </c>
      <c r="T40" s="2">
        <v>0.86538461538461497</v>
      </c>
      <c r="U40" s="2">
        <v>0.90384615384615297</v>
      </c>
      <c r="V40" s="2">
        <v>1.07692307692307</v>
      </c>
      <c r="W40" s="2">
        <v>1.2307692307692299</v>
      </c>
      <c r="X40" s="3">
        <v>0.5</v>
      </c>
      <c r="Y40" s="2">
        <v>0.80769230769230704</v>
      </c>
      <c r="AB40" s="5">
        <v>722412</v>
      </c>
      <c r="AC40" s="2">
        <f>IF(Table13[[#This Row],[461110]]&gt;=0.9,Table13[[#This Row],[461110]],0)</f>
        <v>6.3269230769230704</v>
      </c>
      <c r="AD40" s="2">
        <f>IF(Table13[[#This Row],[465311]]&gt;=0.9,Table13[[#This Row],[465311]],0)</f>
        <v>2.1153846153846101</v>
      </c>
      <c r="AE40" s="2">
        <f>IF(Table13[[#This Row],[812110]]&gt;=0.9,Table13[[#This Row],[812110]],0)</f>
        <v>4.0576923076923004</v>
      </c>
      <c r="AF40" s="2">
        <f>IF(Table13[[#This Row],[463211]]&gt;=0.9,Table13[[#This Row],[463211]],0)</f>
        <v>2.25</v>
      </c>
      <c r="AG40" s="2">
        <f>IF(Table13[[#This Row],[461122]]&gt;=0.9,Table13[[#This Row],[461122]],0)</f>
        <v>1.8076923076922999</v>
      </c>
      <c r="AH40" s="2">
        <f>IF(Table13[[#This Row],[722513]]&gt;=0.9,Table13[[#This Row],[722513]],0)</f>
        <v>1.4423076923076901</v>
      </c>
      <c r="AI40" s="2">
        <f>IF(Table13[[#This Row],[461160]]&gt;=0.9,Table13[[#This Row],[461160]],0)</f>
        <v>1.1346153846153799</v>
      </c>
      <c r="AJ40" s="2">
        <f>IF(Table13[[#This Row],[467111]]&gt;=0.9,Table13[[#This Row],[467111]],0)</f>
        <v>1.5192307692307601</v>
      </c>
      <c r="AK40" s="2">
        <f>IF(Table13[[#This Row],[311830]]&gt;=0.9,Table13[[#This Row],[311830]],0)</f>
        <v>1.2115384615384599</v>
      </c>
      <c r="AL40" s="2">
        <f>IF(Table13[[#This Row],[461130]]&gt;=0.9,Table13[[#This Row],[461130]],0)</f>
        <v>1.4807692307692299</v>
      </c>
      <c r="AM40" s="2">
        <f>IF(Table13[[#This Row],[722514]]&gt;=0.9,Table13[[#This Row],[722514]],0)</f>
        <v>1.67307692307692</v>
      </c>
      <c r="AN40" s="2">
        <f>IF(Table13[[#This Row],[311812]]&gt;=0.9,Table13[[#This Row],[311812]],0)</f>
        <v>1.40384615384615</v>
      </c>
      <c r="AO40" s="2">
        <f>IF(Table13[[#This Row],[461121]]&gt;=0.9,Table13[[#This Row],[461121]],0)</f>
        <v>1.34615384615384</v>
      </c>
      <c r="AP40" s="2">
        <f>IF(Table13[[#This Row],[464111]]&gt;=0.9,Table13[[#This Row],[464111]],0)</f>
        <v>1.40384615384615</v>
      </c>
      <c r="AQ40" s="2">
        <f>IF(Table13[[#This Row],[722517]]&gt;=0.9,Table13[[#This Row],[722517]],0)</f>
        <v>1.34615384615384</v>
      </c>
      <c r="AR40" s="2">
        <f>IF(Table13[[#This Row],[561432]]&gt;=0.9,Table13[[#This Row],[561432]],0)</f>
        <v>0.98076923076922995</v>
      </c>
      <c r="AS40" s="2">
        <f>IF(Table13[[#This Row],[467115]]&gt;=0.9,Table13[[#This Row],[467115]],0)</f>
        <v>0</v>
      </c>
      <c r="AT40" s="2">
        <f>IF(Table13[[#This Row],[722518]]&gt;=0.9,Table13[[#This Row],[722518]],0)</f>
        <v>1.07692307692307</v>
      </c>
      <c r="AU40" s="2">
        <f>IF(Table13[[#This Row],[811111]]&gt;=0.9,Table13[[#This Row],[811111]],0)</f>
        <v>0</v>
      </c>
      <c r="AV40" s="2">
        <f>IF(Table13[[#This Row],[722515]]&gt;=0.9,Table13[[#This Row],[722515]],0)</f>
        <v>0.90384615384615297</v>
      </c>
      <c r="AW40" s="2">
        <f>IF(Table13[[#This Row],[722519]]&gt;=0.9,Table13[[#This Row],[722519]],0)</f>
        <v>1.07692307692307</v>
      </c>
      <c r="AX40" s="2">
        <f>IF(Table13[[#This Row],[621211]]&gt;=0.9,Table13[[#This Row],[621211]],0)</f>
        <v>1.2307692307692299</v>
      </c>
      <c r="AY40" s="2">
        <f>IF(Table13[[#This Row],[332320]]&gt;=0.9,Table13[[#This Row],[332320]],0)</f>
        <v>0</v>
      </c>
      <c r="AZ40" s="2">
        <f>IF(Table13[[#This Row],[461190]]&gt;=0.9,Table13[[#This Row],[461190]],0)</f>
        <v>0</v>
      </c>
    </row>
    <row r="41" spans="1:52" ht="22" customHeight="1" x14ac:dyDescent="0.2">
      <c r="A41" s="5">
        <v>434311</v>
      </c>
      <c r="B41" s="2">
        <v>20.176470588235201</v>
      </c>
      <c r="C41" s="2">
        <v>5.8823529411764701</v>
      </c>
      <c r="D41" s="2">
        <v>6.3529411764705799</v>
      </c>
      <c r="E41" s="2">
        <v>3.3529411764705799</v>
      </c>
      <c r="F41" s="2">
        <v>2.7450980392156801</v>
      </c>
      <c r="G41" s="2">
        <v>2.2941176470588198</v>
      </c>
      <c r="H41" s="2">
        <v>2.7450980392156801</v>
      </c>
      <c r="I41" s="2">
        <v>2.39215686274509</v>
      </c>
      <c r="J41" s="2">
        <v>2.8039215686274499</v>
      </c>
      <c r="K41" s="2">
        <v>2.9411764705882302</v>
      </c>
      <c r="L41" s="2">
        <v>2.1960784313725399</v>
      </c>
      <c r="M41" s="2">
        <v>2.2156862745098</v>
      </c>
      <c r="N41" s="2">
        <v>2.0196078431372499</v>
      </c>
      <c r="O41" s="2">
        <v>2.37254901960784</v>
      </c>
      <c r="P41" s="2">
        <v>1.86274509803921</v>
      </c>
      <c r="Q41" s="2">
        <v>1.9019607843137201</v>
      </c>
      <c r="R41" s="2">
        <v>2.0392156862744999</v>
      </c>
      <c r="S41" s="2">
        <v>1.86274509803921</v>
      </c>
      <c r="T41" s="2">
        <v>1.8039215686274499</v>
      </c>
      <c r="U41" s="2">
        <v>1.4313725490196001</v>
      </c>
      <c r="V41" s="2">
        <v>1.4117647058823499</v>
      </c>
      <c r="W41" s="2">
        <v>1.5098039215686201</v>
      </c>
      <c r="X41" s="2">
        <v>1.31372549019607</v>
      </c>
      <c r="Y41" s="2">
        <v>1.37254901960784</v>
      </c>
      <c r="AB41" s="5">
        <v>434311</v>
      </c>
      <c r="AC41" s="2">
        <f>IF(Table13[[#This Row],[461110]]&gt;=0.9,Table13[[#This Row],[461110]],0)</f>
        <v>20.176470588235201</v>
      </c>
      <c r="AD41" s="2">
        <f>IF(Table13[[#This Row],[465311]]&gt;=0.9,Table13[[#This Row],[465311]],0)</f>
        <v>5.8823529411764701</v>
      </c>
      <c r="AE41" s="2">
        <f>IF(Table13[[#This Row],[812110]]&gt;=0.9,Table13[[#This Row],[812110]],0)</f>
        <v>6.3529411764705799</v>
      </c>
      <c r="AF41" s="2">
        <f>IF(Table13[[#This Row],[463211]]&gt;=0.9,Table13[[#This Row],[463211]],0)</f>
        <v>3.3529411764705799</v>
      </c>
      <c r="AG41" s="2">
        <f>IF(Table13[[#This Row],[461122]]&gt;=0.9,Table13[[#This Row],[461122]],0)</f>
        <v>2.7450980392156801</v>
      </c>
      <c r="AH41" s="2">
        <f>IF(Table13[[#This Row],[722513]]&gt;=0.9,Table13[[#This Row],[722513]],0)</f>
        <v>2.2941176470588198</v>
      </c>
      <c r="AI41" s="2">
        <f>IF(Table13[[#This Row],[461160]]&gt;=0.9,Table13[[#This Row],[461160]],0)</f>
        <v>2.7450980392156801</v>
      </c>
      <c r="AJ41" s="2">
        <f>IF(Table13[[#This Row],[467111]]&gt;=0.9,Table13[[#This Row],[467111]],0)</f>
        <v>2.39215686274509</v>
      </c>
      <c r="AK41" s="2">
        <f>IF(Table13[[#This Row],[311830]]&gt;=0.9,Table13[[#This Row],[311830]],0)</f>
        <v>2.8039215686274499</v>
      </c>
      <c r="AL41" s="2">
        <f>IF(Table13[[#This Row],[461130]]&gt;=0.9,Table13[[#This Row],[461130]],0)</f>
        <v>2.9411764705882302</v>
      </c>
      <c r="AM41" s="2">
        <f>IF(Table13[[#This Row],[722514]]&gt;=0.9,Table13[[#This Row],[722514]],0)</f>
        <v>2.1960784313725399</v>
      </c>
      <c r="AN41" s="2">
        <f>IF(Table13[[#This Row],[311812]]&gt;=0.9,Table13[[#This Row],[311812]],0)</f>
        <v>2.2156862745098</v>
      </c>
      <c r="AO41" s="2">
        <f>IF(Table13[[#This Row],[461121]]&gt;=0.9,Table13[[#This Row],[461121]],0)</f>
        <v>2.0196078431372499</v>
      </c>
      <c r="AP41" s="2">
        <f>IF(Table13[[#This Row],[464111]]&gt;=0.9,Table13[[#This Row],[464111]],0)</f>
        <v>2.37254901960784</v>
      </c>
      <c r="AQ41" s="2">
        <f>IF(Table13[[#This Row],[722517]]&gt;=0.9,Table13[[#This Row],[722517]],0)</f>
        <v>1.86274509803921</v>
      </c>
      <c r="AR41" s="2">
        <f>IF(Table13[[#This Row],[561432]]&gt;=0.9,Table13[[#This Row],[561432]],0)</f>
        <v>1.9019607843137201</v>
      </c>
      <c r="AS41" s="2">
        <f>IF(Table13[[#This Row],[467115]]&gt;=0.9,Table13[[#This Row],[467115]],0)</f>
        <v>2.0392156862744999</v>
      </c>
      <c r="AT41" s="2">
        <f>IF(Table13[[#This Row],[722518]]&gt;=0.9,Table13[[#This Row],[722518]],0)</f>
        <v>1.86274509803921</v>
      </c>
      <c r="AU41" s="2">
        <f>IF(Table13[[#This Row],[811111]]&gt;=0.9,Table13[[#This Row],[811111]],0)</f>
        <v>1.8039215686274499</v>
      </c>
      <c r="AV41" s="2">
        <f>IF(Table13[[#This Row],[722515]]&gt;=0.9,Table13[[#This Row],[722515]],0)</f>
        <v>1.4313725490196001</v>
      </c>
      <c r="AW41" s="2">
        <f>IF(Table13[[#This Row],[722519]]&gt;=0.9,Table13[[#This Row],[722519]],0)</f>
        <v>1.4117647058823499</v>
      </c>
      <c r="AX41" s="2">
        <f>IF(Table13[[#This Row],[621211]]&gt;=0.9,Table13[[#This Row],[621211]],0)</f>
        <v>1.5098039215686201</v>
      </c>
      <c r="AY41" s="2">
        <f>IF(Table13[[#This Row],[332320]]&gt;=0.9,Table13[[#This Row],[332320]],0)</f>
        <v>1.31372549019607</v>
      </c>
      <c r="AZ41" s="2">
        <f>IF(Table13[[#This Row],[461190]]&gt;=0.9,Table13[[#This Row],[461190]],0)</f>
        <v>1.37254901960784</v>
      </c>
    </row>
    <row r="42" spans="1:52" ht="22" customHeight="1" x14ac:dyDescent="0.2">
      <c r="A42" s="5">
        <v>811211</v>
      </c>
      <c r="B42" s="2">
        <v>15.0217391304347</v>
      </c>
      <c r="C42" s="2">
        <v>5.2608695652173898</v>
      </c>
      <c r="D42" s="2">
        <v>7.8478260869565197</v>
      </c>
      <c r="E42" s="2">
        <v>2.1739130434782599</v>
      </c>
      <c r="F42" s="2">
        <v>2.3913043478260798</v>
      </c>
      <c r="G42" s="2">
        <v>2.5652173913043401</v>
      </c>
      <c r="H42" s="2">
        <v>2.7391304347826</v>
      </c>
      <c r="I42" s="2">
        <v>2.7608695652173898</v>
      </c>
      <c r="J42" s="2">
        <v>2.3695652173913002</v>
      </c>
      <c r="K42" s="2">
        <v>2.4565217391304301</v>
      </c>
      <c r="L42" s="2">
        <v>3.0869565217391299</v>
      </c>
      <c r="M42" s="2">
        <v>2.3260869565217299</v>
      </c>
      <c r="N42" s="2">
        <v>2.4565217391304301</v>
      </c>
      <c r="O42" s="2">
        <v>2.4565217391304301</v>
      </c>
      <c r="P42" s="2">
        <v>1.97826086956521</v>
      </c>
      <c r="Q42" s="2">
        <v>1.9347826086956501</v>
      </c>
      <c r="R42" s="2">
        <v>1.4130434782608601</v>
      </c>
      <c r="S42" s="2">
        <v>2.5652173913043401</v>
      </c>
      <c r="T42" s="2">
        <v>2.3043478260869499</v>
      </c>
      <c r="U42" s="2">
        <v>2.0434782608695601</v>
      </c>
      <c r="V42" s="2">
        <v>2.3913043478260798</v>
      </c>
      <c r="W42" s="2">
        <v>1.97826086956521</v>
      </c>
      <c r="X42" s="2">
        <v>1.3043478260869501</v>
      </c>
      <c r="Y42" s="2">
        <v>1.47826086956521</v>
      </c>
      <c r="AB42" s="5">
        <v>811211</v>
      </c>
      <c r="AC42" s="2">
        <f>IF(Table13[[#This Row],[461110]]&gt;=0.9,Table13[[#This Row],[461110]],0)</f>
        <v>15.0217391304347</v>
      </c>
      <c r="AD42" s="2">
        <f>IF(Table13[[#This Row],[465311]]&gt;=0.9,Table13[[#This Row],[465311]],0)</f>
        <v>5.2608695652173898</v>
      </c>
      <c r="AE42" s="2">
        <f>IF(Table13[[#This Row],[812110]]&gt;=0.9,Table13[[#This Row],[812110]],0)</f>
        <v>7.8478260869565197</v>
      </c>
      <c r="AF42" s="2">
        <f>IF(Table13[[#This Row],[463211]]&gt;=0.9,Table13[[#This Row],[463211]],0)</f>
        <v>2.1739130434782599</v>
      </c>
      <c r="AG42" s="2">
        <f>IF(Table13[[#This Row],[461122]]&gt;=0.9,Table13[[#This Row],[461122]],0)</f>
        <v>2.3913043478260798</v>
      </c>
      <c r="AH42" s="2">
        <f>IF(Table13[[#This Row],[722513]]&gt;=0.9,Table13[[#This Row],[722513]],0)</f>
        <v>2.5652173913043401</v>
      </c>
      <c r="AI42" s="2">
        <f>IF(Table13[[#This Row],[461160]]&gt;=0.9,Table13[[#This Row],[461160]],0)</f>
        <v>2.7391304347826</v>
      </c>
      <c r="AJ42" s="2">
        <f>IF(Table13[[#This Row],[467111]]&gt;=0.9,Table13[[#This Row],[467111]],0)</f>
        <v>2.7608695652173898</v>
      </c>
      <c r="AK42" s="2">
        <f>IF(Table13[[#This Row],[311830]]&gt;=0.9,Table13[[#This Row],[311830]],0)</f>
        <v>2.3695652173913002</v>
      </c>
      <c r="AL42" s="2">
        <f>IF(Table13[[#This Row],[461130]]&gt;=0.9,Table13[[#This Row],[461130]],0)</f>
        <v>2.4565217391304301</v>
      </c>
      <c r="AM42" s="2">
        <f>IF(Table13[[#This Row],[722514]]&gt;=0.9,Table13[[#This Row],[722514]],0)</f>
        <v>3.0869565217391299</v>
      </c>
      <c r="AN42" s="2">
        <f>IF(Table13[[#This Row],[311812]]&gt;=0.9,Table13[[#This Row],[311812]],0)</f>
        <v>2.3260869565217299</v>
      </c>
      <c r="AO42" s="2">
        <f>IF(Table13[[#This Row],[461121]]&gt;=0.9,Table13[[#This Row],[461121]],0)</f>
        <v>2.4565217391304301</v>
      </c>
      <c r="AP42" s="2">
        <f>IF(Table13[[#This Row],[464111]]&gt;=0.9,Table13[[#This Row],[464111]],0)</f>
        <v>2.4565217391304301</v>
      </c>
      <c r="AQ42" s="2">
        <f>IF(Table13[[#This Row],[722517]]&gt;=0.9,Table13[[#This Row],[722517]],0)</f>
        <v>1.97826086956521</v>
      </c>
      <c r="AR42" s="2">
        <f>IF(Table13[[#This Row],[561432]]&gt;=0.9,Table13[[#This Row],[561432]],0)</f>
        <v>1.9347826086956501</v>
      </c>
      <c r="AS42" s="2">
        <f>IF(Table13[[#This Row],[467115]]&gt;=0.9,Table13[[#This Row],[467115]],0)</f>
        <v>1.4130434782608601</v>
      </c>
      <c r="AT42" s="2">
        <f>IF(Table13[[#This Row],[722518]]&gt;=0.9,Table13[[#This Row],[722518]],0)</f>
        <v>2.5652173913043401</v>
      </c>
      <c r="AU42" s="2">
        <f>IF(Table13[[#This Row],[811111]]&gt;=0.9,Table13[[#This Row],[811111]],0)</f>
        <v>2.3043478260869499</v>
      </c>
      <c r="AV42" s="2">
        <f>IF(Table13[[#This Row],[722515]]&gt;=0.9,Table13[[#This Row],[722515]],0)</f>
        <v>2.0434782608695601</v>
      </c>
      <c r="AW42" s="2">
        <f>IF(Table13[[#This Row],[722519]]&gt;=0.9,Table13[[#This Row],[722519]],0)</f>
        <v>2.3913043478260798</v>
      </c>
      <c r="AX42" s="2">
        <f>IF(Table13[[#This Row],[621211]]&gt;=0.9,Table13[[#This Row],[621211]],0)</f>
        <v>1.97826086956521</v>
      </c>
      <c r="AY42" s="2">
        <f>IF(Table13[[#This Row],[332320]]&gt;=0.9,Table13[[#This Row],[332320]],0)</f>
        <v>1.3043478260869501</v>
      </c>
      <c r="AZ42" s="2">
        <f>IF(Table13[[#This Row],[461190]]&gt;=0.9,Table13[[#This Row],[461190]],0)</f>
        <v>1.47826086956521</v>
      </c>
    </row>
    <row r="43" spans="1:52" ht="22" customHeight="1" x14ac:dyDescent="0.2">
      <c r="A43" s="5">
        <v>464112</v>
      </c>
      <c r="B43" s="2">
        <v>17.632653061224399</v>
      </c>
      <c r="C43" s="2">
        <v>5.4693877551020398</v>
      </c>
      <c r="D43" s="2">
        <v>7.4897959183673404</v>
      </c>
      <c r="E43" s="2">
        <v>6.87755102040816</v>
      </c>
      <c r="F43" s="2">
        <v>3.9183673469387701</v>
      </c>
      <c r="G43" s="2">
        <v>3.2448979591836702</v>
      </c>
      <c r="H43" s="2">
        <v>3.2653061224489699</v>
      </c>
      <c r="I43" s="2">
        <v>2.9591836734693802</v>
      </c>
      <c r="J43" s="2">
        <v>3.0408163265306101</v>
      </c>
      <c r="K43" s="3">
        <v>4.3673469387755102</v>
      </c>
      <c r="L43" s="3">
        <v>3</v>
      </c>
      <c r="M43" s="2">
        <v>3.1020408163265301</v>
      </c>
      <c r="N43" s="2">
        <v>3.2653061224489699</v>
      </c>
      <c r="O43" s="3">
        <v>2.3673469387755102</v>
      </c>
      <c r="P43" s="2">
        <v>2.5510204081632599</v>
      </c>
      <c r="Q43" s="2">
        <v>1.9183673469387701</v>
      </c>
      <c r="R43" s="2">
        <v>2.2448979591836702</v>
      </c>
      <c r="S43" s="2">
        <v>2.2244897959183598</v>
      </c>
      <c r="T43" s="2">
        <v>1.65306122448979</v>
      </c>
      <c r="U43" s="2">
        <v>1.8979591836734599</v>
      </c>
      <c r="V43" s="2">
        <v>1.6326530612244801</v>
      </c>
      <c r="W43" s="2">
        <v>2.0408163265306101</v>
      </c>
      <c r="X43" s="2">
        <v>1.1428571428571399</v>
      </c>
      <c r="Y43" s="2">
        <v>1.30612244897959</v>
      </c>
      <c r="AB43" s="5">
        <v>464112</v>
      </c>
      <c r="AC43" s="2">
        <f>IF(Table13[[#This Row],[461110]]&gt;=0.9,Table13[[#This Row],[461110]],0)</f>
        <v>17.632653061224399</v>
      </c>
      <c r="AD43" s="2">
        <f>IF(Table13[[#This Row],[465311]]&gt;=0.9,Table13[[#This Row],[465311]],0)</f>
        <v>5.4693877551020398</v>
      </c>
      <c r="AE43" s="2">
        <f>IF(Table13[[#This Row],[812110]]&gt;=0.9,Table13[[#This Row],[812110]],0)</f>
        <v>7.4897959183673404</v>
      </c>
      <c r="AF43" s="2">
        <f>IF(Table13[[#This Row],[463211]]&gt;=0.9,Table13[[#This Row],[463211]],0)</f>
        <v>6.87755102040816</v>
      </c>
      <c r="AG43" s="2">
        <f>IF(Table13[[#This Row],[461122]]&gt;=0.9,Table13[[#This Row],[461122]],0)</f>
        <v>3.9183673469387701</v>
      </c>
      <c r="AH43" s="2">
        <f>IF(Table13[[#This Row],[722513]]&gt;=0.9,Table13[[#This Row],[722513]],0)</f>
        <v>3.2448979591836702</v>
      </c>
      <c r="AI43" s="2">
        <f>IF(Table13[[#This Row],[461160]]&gt;=0.9,Table13[[#This Row],[461160]],0)</f>
        <v>3.2653061224489699</v>
      </c>
      <c r="AJ43" s="2">
        <f>IF(Table13[[#This Row],[467111]]&gt;=0.9,Table13[[#This Row],[467111]],0)</f>
        <v>2.9591836734693802</v>
      </c>
      <c r="AK43" s="2">
        <f>IF(Table13[[#This Row],[311830]]&gt;=0.9,Table13[[#This Row],[311830]],0)</f>
        <v>3.0408163265306101</v>
      </c>
      <c r="AL43" s="2">
        <f>IF(Table13[[#This Row],[461130]]&gt;=0.9,Table13[[#This Row],[461130]],0)</f>
        <v>4.3673469387755102</v>
      </c>
      <c r="AM43" s="2">
        <f>IF(Table13[[#This Row],[722514]]&gt;=0.9,Table13[[#This Row],[722514]],0)</f>
        <v>3</v>
      </c>
      <c r="AN43" s="2">
        <f>IF(Table13[[#This Row],[311812]]&gt;=0.9,Table13[[#This Row],[311812]],0)</f>
        <v>3.1020408163265301</v>
      </c>
      <c r="AO43" s="2">
        <f>IF(Table13[[#This Row],[461121]]&gt;=0.9,Table13[[#This Row],[461121]],0)</f>
        <v>3.2653061224489699</v>
      </c>
      <c r="AP43" s="2">
        <f>IF(Table13[[#This Row],[464111]]&gt;=0.9,Table13[[#This Row],[464111]],0)</f>
        <v>2.3673469387755102</v>
      </c>
      <c r="AQ43" s="2">
        <f>IF(Table13[[#This Row],[722517]]&gt;=0.9,Table13[[#This Row],[722517]],0)</f>
        <v>2.5510204081632599</v>
      </c>
      <c r="AR43" s="2">
        <f>IF(Table13[[#This Row],[561432]]&gt;=0.9,Table13[[#This Row],[561432]],0)</f>
        <v>1.9183673469387701</v>
      </c>
      <c r="AS43" s="2">
        <f>IF(Table13[[#This Row],[467115]]&gt;=0.9,Table13[[#This Row],[467115]],0)</f>
        <v>2.2448979591836702</v>
      </c>
      <c r="AT43" s="2">
        <f>IF(Table13[[#This Row],[722518]]&gt;=0.9,Table13[[#This Row],[722518]],0)</f>
        <v>2.2244897959183598</v>
      </c>
      <c r="AU43" s="2">
        <f>IF(Table13[[#This Row],[811111]]&gt;=0.9,Table13[[#This Row],[811111]],0)</f>
        <v>1.65306122448979</v>
      </c>
      <c r="AV43" s="2">
        <f>IF(Table13[[#This Row],[722515]]&gt;=0.9,Table13[[#This Row],[722515]],0)</f>
        <v>1.8979591836734599</v>
      </c>
      <c r="AW43" s="2">
        <f>IF(Table13[[#This Row],[722519]]&gt;=0.9,Table13[[#This Row],[722519]],0)</f>
        <v>1.6326530612244801</v>
      </c>
      <c r="AX43" s="2">
        <f>IF(Table13[[#This Row],[621211]]&gt;=0.9,Table13[[#This Row],[621211]],0)</f>
        <v>2.0408163265306101</v>
      </c>
      <c r="AY43" s="2">
        <f>IF(Table13[[#This Row],[332320]]&gt;=0.9,Table13[[#This Row],[332320]],0)</f>
        <v>1.1428571428571399</v>
      </c>
      <c r="AZ43" s="2">
        <f>IF(Table13[[#This Row],[461190]]&gt;=0.9,Table13[[#This Row],[461190]],0)</f>
        <v>1.30612244897959</v>
      </c>
    </row>
    <row r="44" spans="1:52" ht="22" customHeight="1" x14ac:dyDescent="0.2">
      <c r="A44" s="5">
        <v>463215</v>
      </c>
      <c r="B44" s="2">
        <v>24.488888888888798</v>
      </c>
      <c r="C44" s="3">
        <v>8.2888888888888896</v>
      </c>
      <c r="D44" s="2">
        <v>13.288888888888801</v>
      </c>
      <c r="E44" s="2">
        <v>26.9777777777777</v>
      </c>
      <c r="F44" s="2">
        <v>8.5111111111111093</v>
      </c>
      <c r="G44" s="2">
        <v>8.6666666666666607</v>
      </c>
      <c r="H44" s="2">
        <v>6.2222222222222197</v>
      </c>
      <c r="I44" s="2">
        <v>4.1555555555555497</v>
      </c>
      <c r="J44" s="2">
        <v>5.3555555555555499</v>
      </c>
      <c r="K44" s="3">
        <v>13.8</v>
      </c>
      <c r="L44" s="2">
        <v>6.4222222222222198</v>
      </c>
      <c r="M44" s="2">
        <v>5.86666666666666</v>
      </c>
      <c r="N44" s="2">
        <v>8.93333333333333</v>
      </c>
      <c r="O44" s="2">
        <v>5.4444444444444402</v>
      </c>
      <c r="P44" s="2">
        <v>4.6666666666666599</v>
      </c>
      <c r="Q44" s="2">
        <v>2.8222222222222202</v>
      </c>
      <c r="R44" s="2">
        <v>4.3555555555555499</v>
      </c>
      <c r="S44" s="3">
        <v>4.8</v>
      </c>
      <c r="T44" s="2">
        <v>2.3333333333333299</v>
      </c>
      <c r="U44" s="2">
        <v>4.6888888888888802</v>
      </c>
      <c r="V44" s="2">
        <v>3.7111111111111099</v>
      </c>
      <c r="W44" s="2">
        <v>5.3777777777777702</v>
      </c>
      <c r="X44" s="3">
        <v>1.4</v>
      </c>
      <c r="Y44" s="2">
        <v>2.8444444444444401</v>
      </c>
      <c r="AB44" s="5">
        <v>463215</v>
      </c>
      <c r="AC44" s="2">
        <f>IF(Table13[[#This Row],[461110]]&gt;=0.9,Table13[[#This Row],[461110]],0)</f>
        <v>24.488888888888798</v>
      </c>
      <c r="AD44" s="2">
        <f>IF(Table13[[#This Row],[465311]]&gt;=0.9,Table13[[#This Row],[465311]],0)</f>
        <v>8.2888888888888896</v>
      </c>
      <c r="AE44" s="2">
        <f>IF(Table13[[#This Row],[812110]]&gt;=0.9,Table13[[#This Row],[812110]],0)</f>
        <v>13.288888888888801</v>
      </c>
      <c r="AF44" s="2">
        <f>IF(Table13[[#This Row],[463211]]&gt;=0.9,Table13[[#This Row],[463211]],0)</f>
        <v>26.9777777777777</v>
      </c>
      <c r="AG44" s="2">
        <f>IF(Table13[[#This Row],[461122]]&gt;=0.9,Table13[[#This Row],[461122]],0)</f>
        <v>8.5111111111111093</v>
      </c>
      <c r="AH44" s="2">
        <f>IF(Table13[[#This Row],[722513]]&gt;=0.9,Table13[[#This Row],[722513]],0)</f>
        <v>8.6666666666666607</v>
      </c>
      <c r="AI44" s="2">
        <f>IF(Table13[[#This Row],[461160]]&gt;=0.9,Table13[[#This Row],[461160]],0)</f>
        <v>6.2222222222222197</v>
      </c>
      <c r="AJ44" s="2">
        <f>IF(Table13[[#This Row],[467111]]&gt;=0.9,Table13[[#This Row],[467111]],0)</f>
        <v>4.1555555555555497</v>
      </c>
      <c r="AK44" s="2">
        <f>IF(Table13[[#This Row],[311830]]&gt;=0.9,Table13[[#This Row],[311830]],0)</f>
        <v>5.3555555555555499</v>
      </c>
      <c r="AL44" s="2">
        <f>IF(Table13[[#This Row],[461130]]&gt;=0.9,Table13[[#This Row],[461130]],0)</f>
        <v>13.8</v>
      </c>
      <c r="AM44" s="2">
        <f>IF(Table13[[#This Row],[722514]]&gt;=0.9,Table13[[#This Row],[722514]],0)</f>
        <v>6.4222222222222198</v>
      </c>
      <c r="AN44" s="2">
        <f>IF(Table13[[#This Row],[311812]]&gt;=0.9,Table13[[#This Row],[311812]],0)</f>
        <v>5.86666666666666</v>
      </c>
      <c r="AO44" s="2">
        <f>IF(Table13[[#This Row],[461121]]&gt;=0.9,Table13[[#This Row],[461121]],0)</f>
        <v>8.93333333333333</v>
      </c>
      <c r="AP44" s="2">
        <f>IF(Table13[[#This Row],[464111]]&gt;=0.9,Table13[[#This Row],[464111]],0)</f>
        <v>5.4444444444444402</v>
      </c>
      <c r="AQ44" s="2">
        <f>IF(Table13[[#This Row],[722517]]&gt;=0.9,Table13[[#This Row],[722517]],0)</f>
        <v>4.6666666666666599</v>
      </c>
      <c r="AR44" s="2">
        <f>IF(Table13[[#This Row],[561432]]&gt;=0.9,Table13[[#This Row],[561432]],0)</f>
        <v>2.8222222222222202</v>
      </c>
      <c r="AS44" s="2">
        <f>IF(Table13[[#This Row],[467115]]&gt;=0.9,Table13[[#This Row],[467115]],0)</f>
        <v>4.3555555555555499</v>
      </c>
      <c r="AT44" s="2">
        <f>IF(Table13[[#This Row],[722518]]&gt;=0.9,Table13[[#This Row],[722518]],0)</f>
        <v>4.8</v>
      </c>
      <c r="AU44" s="2">
        <f>IF(Table13[[#This Row],[811111]]&gt;=0.9,Table13[[#This Row],[811111]],0)</f>
        <v>2.3333333333333299</v>
      </c>
      <c r="AV44" s="2">
        <f>IF(Table13[[#This Row],[722515]]&gt;=0.9,Table13[[#This Row],[722515]],0)</f>
        <v>4.6888888888888802</v>
      </c>
      <c r="AW44" s="2">
        <f>IF(Table13[[#This Row],[722519]]&gt;=0.9,Table13[[#This Row],[722519]],0)</f>
        <v>3.7111111111111099</v>
      </c>
      <c r="AX44" s="2">
        <f>IF(Table13[[#This Row],[621211]]&gt;=0.9,Table13[[#This Row],[621211]],0)</f>
        <v>5.3777777777777702</v>
      </c>
      <c r="AY44" s="2">
        <f>IF(Table13[[#This Row],[332320]]&gt;=0.9,Table13[[#This Row],[332320]],0)</f>
        <v>1.4</v>
      </c>
      <c r="AZ44" s="2">
        <f>IF(Table13[[#This Row],[461190]]&gt;=0.9,Table13[[#This Row],[461190]],0)</f>
        <v>2.8444444444444401</v>
      </c>
    </row>
    <row r="45" spans="1:52" ht="22" customHeight="1" x14ac:dyDescent="0.2">
      <c r="A45" s="5">
        <v>541920</v>
      </c>
      <c r="B45" s="2">
        <v>14.702127659574399</v>
      </c>
      <c r="C45" s="2">
        <v>5.5957446808510598</v>
      </c>
      <c r="D45" s="2">
        <v>9.1702127659574408</v>
      </c>
      <c r="E45" s="2">
        <v>11.659574468085101</v>
      </c>
      <c r="F45" s="2">
        <v>4.1276595744680797</v>
      </c>
      <c r="G45" s="2">
        <v>3.9787234042553101</v>
      </c>
      <c r="H45" s="2">
        <v>3.3829787234042499</v>
      </c>
      <c r="I45" s="2">
        <v>2.6170212765957399</v>
      </c>
      <c r="J45" s="2">
        <v>2.6170212765957399</v>
      </c>
      <c r="K45" s="2">
        <v>4.8936170212765902</v>
      </c>
      <c r="L45" s="2">
        <v>4.63829787234042</v>
      </c>
      <c r="M45" s="2">
        <v>3.6170212765957399</v>
      </c>
      <c r="N45" s="2">
        <v>4.2978723404255303</v>
      </c>
      <c r="O45" s="2">
        <v>3.9148936170212698</v>
      </c>
      <c r="P45" s="2">
        <v>3.2765957446808498</v>
      </c>
      <c r="Q45" s="2">
        <v>2.1702127659574399</v>
      </c>
      <c r="R45" s="2">
        <v>2.1914893617021201</v>
      </c>
      <c r="S45" s="2">
        <v>3.0212765957446801</v>
      </c>
      <c r="T45" s="2">
        <v>1.7021276595744601</v>
      </c>
      <c r="U45" s="2">
        <v>2.4680851063829699</v>
      </c>
      <c r="V45" s="2">
        <v>2.7021276595744599</v>
      </c>
      <c r="W45" s="2">
        <v>4.1063829787234001</v>
      </c>
      <c r="X45" s="2">
        <v>0.74468085106382897</v>
      </c>
      <c r="Y45" s="2">
        <v>1.68085106382978</v>
      </c>
      <c r="AB45" s="5">
        <v>541920</v>
      </c>
      <c r="AC45" s="2">
        <f>IF(Table13[[#This Row],[461110]]&gt;=0.9,Table13[[#This Row],[461110]],0)</f>
        <v>14.702127659574399</v>
      </c>
      <c r="AD45" s="2">
        <f>IF(Table13[[#This Row],[465311]]&gt;=0.9,Table13[[#This Row],[465311]],0)</f>
        <v>5.5957446808510598</v>
      </c>
      <c r="AE45" s="2">
        <f>IF(Table13[[#This Row],[812110]]&gt;=0.9,Table13[[#This Row],[812110]],0)</f>
        <v>9.1702127659574408</v>
      </c>
      <c r="AF45" s="2">
        <f>IF(Table13[[#This Row],[463211]]&gt;=0.9,Table13[[#This Row],[463211]],0)</f>
        <v>11.659574468085101</v>
      </c>
      <c r="AG45" s="2">
        <f>IF(Table13[[#This Row],[461122]]&gt;=0.9,Table13[[#This Row],[461122]],0)</f>
        <v>4.1276595744680797</v>
      </c>
      <c r="AH45" s="2">
        <f>IF(Table13[[#This Row],[722513]]&gt;=0.9,Table13[[#This Row],[722513]],0)</f>
        <v>3.9787234042553101</v>
      </c>
      <c r="AI45" s="2">
        <f>IF(Table13[[#This Row],[461160]]&gt;=0.9,Table13[[#This Row],[461160]],0)</f>
        <v>3.3829787234042499</v>
      </c>
      <c r="AJ45" s="2">
        <f>IF(Table13[[#This Row],[467111]]&gt;=0.9,Table13[[#This Row],[467111]],0)</f>
        <v>2.6170212765957399</v>
      </c>
      <c r="AK45" s="2">
        <f>IF(Table13[[#This Row],[311830]]&gt;=0.9,Table13[[#This Row],[311830]],0)</f>
        <v>2.6170212765957399</v>
      </c>
      <c r="AL45" s="2">
        <f>IF(Table13[[#This Row],[461130]]&gt;=0.9,Table13[[#This Row],[461130]],0)</f>
        <v>4.8936170212765902</v>
      </c>
      <c r="AM45" s="2">
        <f>IF(Table13[[#This Row],[722514]]&gt;=0.9,Table13[[#This Row],[722514]],0)</f>
        <v>4.63829787234042</v>
      </c>
      <c r="AN45" s="2">
        <f>IF(Table13[[#This Row],[311812]]&gt;=0.9,Table13[[#This Row],[311812]],0)</f>
        <v>3.6170212765957399</v>
      </c>
      <c r="AO45" s="2">
        <f>IF(Table13[[#This Row],[461121]]&gt;=0.9,Table13[[#This Row],[461121]],0)</f>
        <v>4.2978723404255303</v>
      </c>
      <c r="AP45" s="2">
        <f>IF(Table13[[#This Row],[464111]]&gt;=0.9,Table13[[#This Row],[464111]],0)</f>
        <v>3.9148936170212698</v>
      </c>
      <c r="AQ45" s="2">
        <f>IF(Table13[[#This Row],[722517]]&gt;=0.9,Table13[[#This Row],[722517]],0)</f>
        <v>3.2765957446808498</v>
      </c>
      <c r="AR45" s="2">
        <f>IF(Table13[[#This Row],[561432]]&gt;=0.9,Table13[[#This Row],[561432]],0)</f>
        <v>2.1702127659574399</v>
      </c>
      <c r="AS45" s="2">
        <f>IF(Table13[[#This Row],[467115]]&gt;=0.9,Table13[[#This Row],[467115]],0)</f>
        <v>2.1914893617021201</v>
      </c>
      <c r="AT45" s="2">
        <f>IF(Table13[[#This Row],[722518]]&gt;=0.9,Table13[[#This Row],[722518]],0)</f>
        <v>3.0212765957446801</v>
      </c>
      <c r="AU45" s="2">
        <f>IF(Table13[[#This Row],[811111]]&gt;=0.9,Table13[[#This Row],[811111]],0)</f>
        <v>1.7021276595744601</v>
      </c>
      <c r="AV45" s="2">
        <f>IF(Table13[[#This Row],[722515]]&gt;=0.9,Table13[[#This Row],[722515]],0)</f>
        <v>2.4680851063829699</v>
      </c>
      <c r="AW45" s="2">
        <f>IF(Table13[[#This Row],[722519]]&gt;=0.9,Table13[[#This Row],[722519]],0)</f>
        <v>2.7021276595744599</v>
      </c>
      <c r="AX45" s="2">
        <f>IF(Table13[[#This Row],[621211]]&gt;=0.9,Table13[[#This Row],[621211]],0)</f>
        <v>4.1063829787234001</v>
      </c>
      <c r="AY45" s="2">
        <f>IF(Table13[[#This Row],[332320]]&gt;=0.9,Table13[[#This Row],[332320]],0)</f>
        <v>0</v>
      </c>
      <c r="AZ45" s="2">
        <f>IF(Table13[[#This Row],[461190]]&gt;=0.9,Table13[[#This Row],[461190]],0)</f>
        <v>1.68085106382978</v>
      </c>
    </row>
    <row r="46" spans="1:52" ht="22" customHeight="1" x14ac:dyDescent="0.2">
      <c r="A46" s="5">
        <v>467113</v>
      </c>
      <c r="B46" s="2">
        <v>21.3541666666666</v>
      </c>
      <c r="C46" s="2">
        <v>6.7708333333333304</v>
      </c>
      <c r="D46" s="2">
        <v>14.0208333333333</v>
      </c>
      <c r="E46" s="2">
        <v>11.3333333333333</v>
      </c>
      <c r="F46" s="2">
        <v>4.7083333333333304</v>
      </c>
      <c r="G46" s="2">
        <v>4.4791666666666599</v>
      </c>
      <c r="H46" s="2">
        <v>3.8958333333333299</v>
      </c>
      <c r="I46" s="3">
        <v>4.1875</v>
      </c>
      <c r="J46" s="3">
        <v>3.0625</v>
      </c>
      <c r="K46" s="2">
        <v>5.3541666666666599</v>
      </c>
      <c r="L46" s="2">
        <v>5.6458333333333304</v>
      </c>
      <c r="M46" s="2">
        <v>4.3333333333333304</v>
      </c>
      <c r="N46" s="2">
        <v>4.6458333333333304</v>
      </c>
      <c r="O46" s="2">
        <v>4.3333333333333304</v>
      </c>
      <c r="P46" s="2">
        <v>4.2083333333333304</v>
      </c>
      <c r="Q46" s="2">
        <v>2.7916666666666599</v>
      </c>
      <c r="R46" s="2">
        <v>2.2291666666666599</v>
      </c>
      <c r="S46" s="2">
        <v>4.4166666666666599</v>
      </c>
      <c r="T46" s="3">
        <v>3</v>
      </c>
      <c r="U46" s="2">
        <v>3.1666666666666599</v>
      </c>
      <c r="V46" s="3">
        <v>3.5625</v>
      </c>
      <c r="W46" s="3">
        <v>5.25</v>
      </c>
      <c r="X46" s="3">
        <v>1.5625</v>
      </c>
      <c r="Y46" s="2">
        <v>2.1666666666666599</v>
      </c>
      <c r="AB46" s="5">
        <v>467113</v>
      </c>
      <c r="AC46" s="2">
        <f>IF(Table13[[#This Row],[461110]]&gt;=0.9,Table13[[#This Row],[461110]],0)</f>
        <v>21.3541666666666</v>
      </c>
      <c r="AD46" s="2">
        <f>IF(Table13[[#This Row],[465311]]&gt;=0.9,Table13[[#This Row],[465311]],0)</f>
        <v>6.7708333333333304</v>
      </c>
      <c r="AE46" s="2">
        <f>IF(Table13[[#This Row],[812110]]&gt;=0.9,Table13[[#This Row],[812110]],0)</f>
        <v>14.0208333333333</v>
      </c>
      <c r="AF46" s="2">
        <f>IF(Table13[[#This Row],[463211]]&gt;=0.9,Table13[[#This Row],[463211]],0)</f>
        <v>11.3333333333333</v>
      </c>
      <c r="AG46" s="2">
        <f>IF(Table13[[#This Row],[461122]]&gt;=0.9,Table13[[#This Row],[461122]],0)</f>
        <v>4.7083333333333304</v>
      </c>
      <c r="AH46" s="2">
        <f>IF(Table13[[#This Row],[722513]]&gt;=0.9,Table13[[#This Row],[722513]],0)</f>
        <v>4.4791666666666599</v>
      </c>
      <c r="AI46" s="2">
        <f>IF(Table13[[#This Row],[461160]]&gt;=0.9,Table13[[#This Row],[461160]],0)</f>
        <v>3.8958333333333299</v>
      </c>
      <c r="AJ46" s="2">
        <f>IF(Table13[[#This Row],[467111]]&gt;=0.9,Table13[[#This Row],[467111]],0)</f>
        <v>4.1875</v>
      </c>
      <c r="AK46" s="2">
        <f>IF(Table13[[#This Row],[311830]]&gt;=0.9,Table13[[#This Row],[311830]],0)</f>
        <v>3.0625</v>
      </c>
      <c r="AL46" s="2">
        <f>IF(Table13[[#This Row],[461130]]&gt;=0.9,Table13[[#This Row],[461130]],0)</f>
        <v>5.3541666666666599</v>
      </c>
      <c r="AM46" s="2">
        <f>IF(Table13[[#This Row],[722514]]&gt;=0.9,Table13[[#This Row],[722514]],0)</f>
        <v>5.6458333333333304</v>
      </c>
      <c r="AN46" s="2">
        <f>IF(Table13[[#This Row],[311812]]&gt;=0.9,Table13[[#This Row],[311812]],0)</f>
        <v>4.3333333333333304</v>
      </c>
      <c r="AO46" s="2">
        <f>IF(Table13[[#This Row],[461121]]&gt;=0.9,Table13[[#This Row],[461121]],0)</f>
        <v>4.6458333333333304</v>
      </c>
      <c r="AP46" s="2">
        <f>IF(Table13[[#This Row],[464111]]&gt;=0.9,Table13[[#This Row],[464111]],0)</f>
        <v>4.3333333333333304</v>
      </c>
      <c r="AQ46" s="2">
        <f>IF(Table13[[#This Row],[722517]]&gt;=0.9,Table13[[#This Row],[722517]],0)</f>
        <v>4.2083333333333304</v>
      </c>
      <c r="AR46" s="2">
        <f>IF(Table13[[#This Row],[561432]]&gt;=0.9,Table13[[#This Row],[561432]],0)</f>
        <v>2.7916666666666599</v>
      </c>
      <c r="AS46" s="2">
        <f>IF(Table13[[#This Row],[467115]]&gt;=0.9,Table13[[#This Row],[467115]],0)</f>
        <v>2.2291666666666599</v>
      </c>
      <c r="AT46" s="2">
        <f>IF(Table13[[#This Row],[722518]]&gt;=0.9,Table13[[#This Row],[722518]],0)</f>
        <v>4.4166666666666599</v>
      </c>
      <c r="AU46" s="2">
        <f>IF(Table13[[#This Row],[811111]]&gt;=0.9,Table13[[#This Row],[811111]],0)</f>
        <v>3</v>
      </c>
      <c r="AV46" s="2">
        <f>IF(Table13[[#This Row],[722515]]&gt;=0.9,Table13[[#This Row],[722515]],0)</f>
        <v>3.1666666666666599</v>
      </c>
      <c r="AW46" s="2">
        <f>IF(Table13[[#This Row],[722519]]&gt;=0.9,Table13[[#This Row],[722519]],0)</f>
        <v>3.5625</v>
      </c>
      <c r="AX46" s="2">
        <f>IF(Table13[[#This Row],[621211]]&gt;=0.9,Table13[[#This Row],[621211]],0)</f>
        <v>5.25</v>
      </c>
      <c r="AY46" s="2">
        <f>IF(Table13[[#This Row],[332320]]&gt;=0.9,Table13[[#This Row],[332320]],0)</f>
        <v>1.5625</v>
      </c>
      <c r="AZ46" s="2">
        <f>IF(Table13[[#This Row],[461190]]&gt;=0.9,Table13[[#This Row],[461190]],0)</f>
        <v>2.1666666666666599</v>
      </c>
    </row>
    <row r="47" spans="1:52" ht="22" customHeight="1" x14ac:dyDescent="0.2">
      <c r="A47" s="5">
        <v>323119</v>
      </c>
      <c r="B47" s="2">
        <v>17.4761904761904</v>
      </c>
      <c r="C47" s="2">
        <v>5.6428571428571397</v>
      </c>
      <c r="D47" s="2">
        <v>10.047619047618999</v>
      </c>
      <c r="E47" s="2">
        <v>8.4047619047618998</v>
      </c>
      <c r="F47" s="2">
        <v>3.3333333333333299</v>
      </c>
      <c r="G47" s="2">
        <v>3.8095238095238</v>
      </c>
      <c r="H47" s="2">
        <v>2.9523809523809499</v>
      </c>
      <c r="I47" s="2">
        <v>3.0238095238095202</v>
      </c>
      <c r="J47" s="2">
        <v>2.3571428571428501</v>
      </c>
      <c r="K47" s="2">
        <v>3.9285714285714199</v>
      </c>
      <c r="L47" s="2">
        <v>4.0714285714285703</v>
      </c>
      <c r="M47" s="2">
        <v>3.3333333333333299</v>
      </c>
      <c r="N47" s="2">
        <v>3.6904761904761898</v>
      </c>
      <c r="O47" s="2">
        <v>3.0476190476190399</v>
      </c>
      <c r="P47" s="2">
        <v>2.6190476190476102</v>
      </c>
      <c r="Q47" s="2">
        <v>2.0476190476190399</v>
      </c>
      <c r="R47" s="2">
        <v>1.69047619047619</v>
      </c>
      <c r="S47" s="2">
        <v>2.9761904761904701</v>
      </c>
      <c r="T47" s="2">
        <v>2.6428571428571401</v>
      </c>
      <c r="U47" s="2">
        <v>2.5714285714285698</v>
      </c>
      <c r="V47" s="2">
        <v>2.9047619047619002</v>
      </c>
      <c r="W47" s="2">
        <v>3.9523809523809499</v>
      </c>
      <c r="X47" s="2">
        <v>1.21428571428571</v>
      </c>
      <c r="Y47" s="2">
        <v>1.5476190476190399</v>
      </c>
      <c r="AB47" s="5">
        <v>323119</v>
      </c>
      <c r="AC47" s="2">
        <f>IF(Table13[[#This Row],[461110]]&gt;=0.9,Table13[[#This Row],[461110]],0)</f>
        <v>17.4761904761904</v>
      </c>
      <c r="AD47" s="2">
        <f>IF(Table13[[#This Row],[465311]]&gt;=0.9,Table13[[#This Row],[465311]],0)</f>
        <v>5.6428571428571397</v>
      </c>
      <c r="AE47" s="2">
        <f>IF(Table13[[#This Row],[812110]]&gt;=0.9,Table13[[#This Row],[812110]],0)</f>
        <v>10.047619047618999</v>
      </c>
      <c r="AF47" s="2">
        <f>IF(Table13[[#This Row],[463211]]&gt;=0.9,Table13[[#This Row],[463211]],0)</f>
        <v>8.4047619047618998</v>
      </c>
      <c r="AG47" s="2">
        <f>IF(Table13[[#This Row],[461122]]&gt;=0.9,Table13[[#This Row],[461122]],0)</f>
        <v>3.3333333333333299</v>
      </c>
      <c r="AH47" s="2">
        <f>IF(Table13[[#This Row],[722513]]&gt;=0.9,Table13[[#This Row],[722513]],0)</f>
        <v>3.8095238095238</v>
      </c>
      <c r="AI47" s="2">
        <f>IF(Table13[[#This Row],[461160]]&gt;=0.9,Table13[[#This Row],[461160]],0)</f>
        <v>2.9523809523809499</v>
      </c>
      <c r="AJ47" s="2">
        <f>IF(Table13[[#This Row],[467111]]&gt;=0.9,Table13[[#This Row],[467111]],0)</f>
        <v>3.0238095238095202</v>
      </c>
      <c r="AK47" s="2">
        <f>IF(Table13[[#This Row],[311830]]&gt;=0.9,Table13[[#This Row],[311830]],0)</f>
        <v>2.3571428571428501</v>
      </c>
      <c r="AL47" s="2">
        <f>IF(Table13[[#This Row],[461130]]&gt;=0.9,Table13[[#This Row],[461130]],0)</f>
        <v>3.9285714285714199</v>
      </c>
      <c r="AM47" s="2">
        <f>IF(Table13[[#This Row],[722514]]&gt;=0.9,Table13[[#This Row],[722514]],0)</f>
        <v>4.0714285714285703</v>
      </c>
      <c r="AN47" s="2">
        <f>IF(Table13[[#This Row],[311812]]&gt;=0.9,Table13[[#This Row],[311812]],0)</f>
        <v>3.3333333333333299</v>
      </c>
      <c r="AO47" s="2">
        <f>IF(Table13[[#This Row],[461121]]&gt;=0.9,Table13[[#This Row],[461121]],0)</f>
        <v>3.6904761904761898</v>
      </c>
      <c r="AP47" s="2">
        <f>IF(Table13[[#This Row],[464111]]&gt;=0.9,Table13[[#This Row],[464111]],0)</f>
        <v>3.0476190476190399</v>
      </c>
      <c r="AQ47" s="2">
        <f>IF(Table13[[#This Row],[722517]]&gt;=0.9,Table13[[#This Row],[722517]],0)</f>
        <v>2.6190476190476102</v>
      </c>
      <c r="AR47" s="2">
        <f>IF(Table13[[#This Row],[561432]]&gt;=0.9,Table13[[#This Row],[561432]],0)</f>
        <v>2.0476190476190399</v>
      </c>
      <c r="AS47" s="2">
        <f>IF(Table13[[#This Row],[467115]]&gt;=0.9,Table13[[#This Row],[467115]],0)</f>
        <v>1.69047619047619</v>
      </c>
      <c r="AT47" s="2">
        <f>IF(Table13[[#This Row],[722518]]&gt;=0.9,Table13[[#This Row],[722518]],0)</f>
        <v>2.9761904761904701</v>
      </c>
      <c r="AU47" s="2">
        <f>IF(Table13[[#This Row],[811111]]&gt;=0.9,Table13[[#This Row],[811111]],0)</f>
        <v>2.6428571428571401</v>
      </c>
      <c r="AV47" s="2">
        <f>IF(Table13[[#This Row],[722515]]&gt;=0.9,Table13[[#This Row],[722515]],0)</f>
        <v>2.5714285714285698</v>
      </c>
      <c r="AW47" s="2">
        <f>IF(Table13[[#This Row],[722519]]&gt;=0.9,Table13[[#This Row],[722519]],0)</f>
        <v>2.9047619047619002</v>
      </c>
      <c r="AX47" s="2">
        <f>IF(Table13[[#This Row],[621211]]&gt;=0.9,Table13[[#This Row],[621211]],0)</f>
        <v>3.9523809523809499</v>
      </c>
      <c r="AY47" s="2">
        <f>IF(Table13[[#This Row],[332320]]&gt;=0.9,Table13[[#This Row],[332320]],0)</f>
        <v>1.21428571428571</v>
      </c>
      <c r="AZ47" s="2">
        <f>IF(Table13[[#This Row],[461190]]&gt;=0.9,Table13[[#This Row],[461190]],0)</f>
        <v>1.5476190476190399</v>
      </c>
    </row>
    <row r="48" spans="1:52" ht="22" customHeight="1" x14ac:dyDescent="0.2">
      <c r="A48" s="5">
        <v>541110</v>
      </c>
      <c r="B48" s="3">
        <v>6.55</v>
      </c>
      <c r="C48" s="3">
        <v>2.375</v>
      </c>
      <c r="D48" s="3">
        <v>4.875</v>
      </c>
      <c r="E48" s="3">
        <v>9.4250000000000007</v>
      </c>
      <c r="F48" s="3">
        <v>3.125</v>
      </c>
      <c r="G48" s="3">
        <v>2.65</v>
      </c>
      <c r="H48" s="3">
        <v>1.35</v>
      </c>
      <c r="I48" s="3">
        <v>1.0249999999999999</v>
      </c>
      <c r="J48" s="3">
        <v>1.825</v>
      </c>
      <c r="K48" s="3">
        <v>4.8</v>
      </c>
      <c r="L48" s="3">
        <v>1.95</v>
      </c>
      <c r="M48" s="3">
        <v>1.925</v>
      </c>
      <c r="N48" s="3">
        <v>2.8250000000000002</v>
      </c>
      <c r="O48" s="3">
        <v>1.375</v>
      </c>
      <c r="P48" s="3">
        <v>1.125</v>
      </c>
      <c r="Q48" s="3">
        <v>0.75</v>
      </c>
      <c r="R48" s="3">
        <v>1.1499999999999999</v>
      </c>
      <c r="S48" s="3">
        <v>1.8</v>
      </c>
      <c r="T48" s="3">
        <v>0.65</v>
      </c>
      <c r="U48" s="3">
        <v>1.45</v>
      </c>
      <c r="V48" s="3">
        <v>1.175</v>
      </c>
      <c r="W48" s="3">
        <v>2.1749999999999998</v>
      </c>
      <c r="X48" s="3">
        <v>0.42499999999999999</v>
      </c>
      <c r="Y48" s="3">
        <v>0.97499999999999998</v>
      </c>
      <c r="AB48" s="5">
        <v>541110</v>
      </c>
      <c r="AC48" s="3">
        <f>IF(Table13[[#This Row],[461110]]&gt;=0.9,Table13[[#This Row],[461110]],0)</f>
        <v>6.55</v>
      </c>
      <c r="AD48" s="3">
        <f>IF(Table13[[#This Row],[465311]]&gt;=0.9,Table13[[#This Row],[465311]],0)</f>
        <v>2.375</v>
      </c>
      <c r="AE48" s="3">
        <f>IF(Table13[[#This Row],[812110]]&gt;=0.9,Table13[[#This Row],[812110]],0)</f>
        <v>4.875</v>
      </c>
      <c r="AF48" s="3">
        <f>IF(Table13[[#This Row],[463211]]&gt;=0.9,Table13[[#This Row],[463211]],0)</f>
        <v>9.4250000000000007</v>
      </c>
      <c r="AG48" s="3">
        <f>IF(Table13[[#This Row],[461122]]&gt;=0.9,Table13[[#This Row],[461122]],0)</f>
        <v>3.125</v>
      </c>
      <c r="AH48" s="3">
        <f>IF(Table13[[#This Row],[722513]]&gt;=0.9,Table13[[#This Row],[722513]],0)</f>
        <v>2.65</v>
      </c>
      <c r="AI48" s="3">
        <f>IF(Table13[[#This Row],[461160]]&gt;=0.9,Table13[[#This Row],[461160]],0)</f>
        <v>1.35</v>
      </c>
      <c r="AJ48" s="3">
        <f>IF(Table13[[#This Row],[467111]]&gt;=0.9,Table13[[#This Row],[467111]],0)</f>
        <v>1.0249999999999999</v>
      </c>
      <c r="AK48" s="3">
        <f>IF(Table13[[#This Row],[311830]]&gt;=0.9,Table13[[#This Row],[311830]],0)</f>
        <v>1.825</v>
      </c>
      <c r="AL48" s="3">
        <f>IF(Table13[[#This Row],[461130]]&gt;=0.9,Table13[[#This Row],[461130]],0)</f>
        <v>4.8</v>
      </c>
      <c r="AM48" s="3">
        <f>IF(Table13[[#This Row],[722514]]&gt;=0.9,Table13[[#This Row],[722514]],0)</f>
        <v>1.95</v>
      </c>
      <c r="AN48" s="3">
        <f>IF(Table13[[#This Row],[311812]]&gt;=0.9,Table13[[#This Row],[311812]],0)</f>
        <v>1.925</v>
      </c>
      <c r="AO48" s="3">
        <f>IF(Table13[[#This Row],[461121]]&gt;=0.9,Table13[[#This Row],[461121]],0)</f>
        <v>2.8250000000000002</v>
      </c>
      <c r="AP48" s="3">
        <f>IF(Table13[[#This Row],[464111]]&gt;=0.9,Table13[[#This Row],[464111]],0)</f>
        <v>1.375</v>
      </c>
      <c r="AQ48" s="3">
        <f>IF(Table13[[#This Row],[722517]]&gt;=0.9,Table13[[#This Row],[722517]],0)</f>
        <v>1.125</v>
      </c>
      <c r="AR48" s="3">
        <f>IF(Table13[[#This Row],[561432]]&gt;=0.9,Table13[[#This Row],[561432]],0)</f>
        <v>0</v>
      </c>
      <c r="AS48" s="3">
        <f>IF(Table13[[#This Row],[467115]]&gt;=0.9,Table13[[#This Row],[467115]],0)</f>
        <v>1.1499999999999999</v>
      </c>
      <c r="AT48" s="3">
        <f>IF(Table13[[#This Row],[722518]]&gt;=0.9,Table13[[#This Row],[722518]],0)</f>
        <v>1.8</v>
      </c>
      <c r="AU48" s="3">
        <f>IF(Table13[[#This Row],[811111]]&gt;=0.9,Table13[[#This Row],[811111]],0)</f>
        <v>0</v>
      </c>
      <c r="AV48" s="3">
        <f>IF(Table13[[#This Row],[722515]]&gt;=0.9,Table13[[#This Row],[722515]],0)</f>
        <v>1.45</v>
      </c>
      <c r="AW48" s="3">
        <f>IF(Table13[[#This Row],[722519]]&gt;=0.9,Table13[[#This Row],[722519]],0)</f>
        <v>1.175</v>
      </c>
      <c r="AX48" s="3">
        <f>IF(Table13[[#This Row],[621211]]&gt;=0.9,Table13[[#This Row],[621211]],0)</f>
        <v>2.1749999999999998</v>
      </c>
      <c r="AY48" s="3">
        <f>IF(Table13[[#This Row],[332320]]&gt;=0.9,Table13[[#This Row],[332320]],0)</f>
        <v>0</v>
      </c>
      <c r="AZ48" s="3">
        <f>IF(Table13[[#This Row],[461190]]&gt;=0.9,Table13[[#This Row],[461190]],0)</f>
        <v>0.97499999999999998</v>
      </c>
    </row>
    <row r="49" spans="1:52" ht="22" customHeight="1" x14ac:dyDescent="0.2">
      <c r="A49" s="5">
        <v>541941</v>
      </c>
      <c r="B49" s="3">
        <v>16.975000000000001</v>
      </c>
      <c r="C49" s="3">
        <v>6.2750000000000004</v>
      </c>
      <c r="D49" s="3">
        <v>9.6</v>
      </c>
      <c r="E49" s="3">
        <v>8.4749999999999996</v>
      </c>
      <c r="F49" s="3">
        <v>3.875</v>
      </c>
      <c r="G49" s="3">
        <v>3.8</v>
      </c>
      <c r="H49" s="3">
        <v>3.8250000000000002</v>
      </c>
      <c r="I49" s="3">
        <v>3.3</v>
      </c>
      <c r="J49" s="3">
        <v>3.125</v>
      </c>
      <c r="K49" s="3">
        <v>4.3250000000000002</v>
      </c>
      <c r="L49" s="3">
        <v>4.3</v>
      </c>
      <c r="M49" s="3">
        <v>3.6749999999999998</v>
      </c>
      <c r="N49" s="3">
        <v>3.35</v>
      </c>
      <c r="O49" s="3">
        <v>3.7250000000000001</v>
      </c>
      <c r="P49" s="3">
        <v>3.05</v>
      </c>
      <c r="Q49" s="3">
        <v>2.35</v>
      </c>
      <c r="R49" s="3">
        <v>2.0750000000000002</v>
      </c>
      <c r="S49" s="3">
        <v>3.0750000000000002</v>
      </c>
      <c r="T49" s="3">
        <v>2.2000000000000002</v>
      </c>
      <c r="U49" s="3">
        <v>2.3250000000000002</v>
      </c>
      <c r="V49" s="3">
        <v>2.9</v>
      </c>
      <c r="W49" s="3">
        <v>3.45</v>
      </c>
      <c r="X49" s="3">
        <v>1.125</v>
      </c>
      <c r="Y49" s="3">
        <v>1.875</v>
      </c>
      <c r="AB49" s="5">
        <v>541941</v>
      </c>
      <c r="AC49" s="3">
        <f>IF(Table13[[#This Row],[461110]]&gt;=0.9,Table13[[#This Row],[461110]],0)</f>
        <v>16.975000000000001</v>
      </c>
      <c r="AD49" s="3">
        <f>IF(Table13[[#This Row],[465311]]&gt;=0.9,Table13[[#This Row],[465311]],0)</f>
        <v>6.2750000000000004</v>
      </c>
      <c r="AE49" s="3">
        <f>IF(Table13[[#This Row],[812110]]&gt;=0.9,Table13[[#This Row],[812110]],0)</f>
        <v>9.6</v>
      </c>
      <c r="AF49" s="3">
        <f>IF(Table13[[#This Row],[463211]]&gt;=0.9,Table13[[#This Row],[463211]],0)</f>
        <v>8.4749999999999996</v>
      </c>
      <c r="AG49" s="3">
        <f>IF(Table13[[#This Row],[461122]]&gt;=0.9,Table13[[#This Row],[461122]],0)</f>
        <v>3.875</v>
      </c>
      <c r="AH49" s="3">
        <f>IF(Table13[[#This Row],[722513]]&gt;=0.9,Table13[[#This Row],[722513]],0)</f>
        <v>3.8</v>
      </c>
      <c r="AI49" s="3">
        <f>IF(Table13[[#This Row],[461160]]&gt;=0.9,Table13[[#This Row],[461160]],0)</f>
        <v>3.8250000000000002</v>
      </c>
      <c r="AJ49" s="3">
        <f>IF(Table13[[#This Row],[467111]]&gt;=0.9,Table13[[#This Row],[467111]],0)</f>
        <v>3.3</v>
      </c>
      <c r="AK49" s="3">
        <f>IF(Table13[[#This Row],[311830]]&gt;=0.9,Table13[[#This Row],[311830]],0)</f>
        <v>3.125</v>
      </c>
      <c r="AL49" s="3">
        <f>IF(Table13[[#This Row],[461130]]&gt;=0.9,Table13[[#This Row],[461130]],0)</f>
        <v>4.3250000000000002</v>
      </c>
      <c r="AM49" s="3">
        <f>IF(Table13[[#This Row],[722514]]&gt;=0.9,Table13[[#This Row],[722514]],0)</f>
        <v>4.3</v>
      </c>
      <c r="AN49" s="3">
        <f>IF(Table13[[#This Row],[311812]]&gt;=0.9,Table13[[#This Row],[311812]],0)</f>
        <v>3.6749999999999998</v>
      </c>
      <c r="AO49" s="3">
        <f>IF(Table13[[#This Row],[461121]]&gt;=0.9,Table13[[#This Row],[461121]],0)</f>
        <v>3.35</v>
      </c>
      <c r="AP49" s="3">
        <f>IF(Table13[[#This Row],[464111]]&gt;=0.9,Table13[[#This Row],[464111]],0)</f>
        <v>3.7250000000000001</v>
      </c>
      <c r="AQ49" s="3">
        <f>IF(Table13[[#This Row],[722517]]&gt;=0.9,Table13[[#This Row],[722517]],0)</f>
        <v>3.05</v>
      </c>
      <c r="AR49" s="3">
        <f>IF(Table13[[#This Row],[561432]]&gt;=0.9,Table13[[#This Row],[561432]],0)</f>
        <v>2.35</v>
      </c>
      <c r="AS49" s="3">
        <f>IF(Table13[[#This Row],[467115]]&gt;=0.9,Table13[[#This Row],[467115]],0)</f>
        <v>2.0750000000000002</v>
      </c>
      <c r="AT49" s="3">
        <f>IF(Table13[[#This Row],[722518]]&gt;=0.9,Table13[[#This Row],[722518]],0)</f>
        <v>3.0750000000000002</v>
      </c>
      <c r="AU49" s="3">
        <f>IF(Table13[[#This Row],[811111]]&gt;=0.9,Table13[[#This Row],[811111]],0)</f>
        <v>2.2000000000000002</v>
      </c>
      <c r="AV49" s="3">
        <f>IF(Table13[[#This Row],[722515]]&gt;=0.9,Table13[[#This Row],[722515]],0)</f>
        <v>2.3250000000000002</v>
      </c>
      <c r="AW49" s="3">
        <f>IF(Table13[[#This Row],[722519]]&gt;=0.9,Table13[[#This Row],[722519]],0)</f>
        <v>2.9</v>
      </c>
      <c r="AX49" s="3">
        <f>IF(Table13[[#This Row],[621211]]&gt;=0.9,Table13[[#This Row],[621211]],0)</f>
        <v>3.45</v>
      </c>
      <c r="AY49" s="3">
        <f>IF(Table13[[#This Row],[332320]]&gt;=0.9,Table13[[#This Row],[332320]],0)</f>
        <v>1.125</v>
      </c>
      <c r="AZ49" s="3">
        <f>IF(Table13[[#This Row],[461190]]&gt;=0.9,Table13[[#This Row],[461190]],0)</f>
        <v>1.875</v>
      </c>
    </row>
    <row r="50" spans="1:52" ht="22" customHeight="1" x14ac:dyDescent="0.2">
      <c r="A50" s="5">
        <v>337120</v>
      </c>
      <c r="B50" s="2">
        <v>32.973684210526301</v>
      </c>
      <c r="C50" s="2">
        <v>10.684210526315701</v>
      </c>
      <c r="D50" s="2">
        <v>11.421052631578901</v>
      </c>
      <c r="E50" s="2">
        <v>7.3947368421052602</v>
      </c>
      <c r="F50" s="3">
        <v>5</v>
      </c>
      <c r="G50" s="2">
        <v>5.6052631578947301</v>
      </c>
      <c r="H50" s="2">
        <v>5.3157894736842097</v>
      </c>
      <c r="I50" s="2">
        <v>4.4736842105263097</v>
      </c>
      <c r="J50" s="2">
        <v>4.5526315789473601</v>
      </c>
      <c r="K50" s="2">
        <v>5.3421052631578902</v>
      </c>
      <c r="L50" s="2">
        <v>3.9210526315789398</v>
      </c>
      <c r="M50" s="2">
        <v>4.3157894736842097</v>
      </c>
      <c r="N50" s="2">
        <v>4.1578947368421</v>
      </c>
      <c r="O50" s="2">
        <v>4.3421052631578902</v>
      </c>
      <c r="P50" s="2">
        <v>3.6578947368421</v>
      </c>
      <c r="Q50" s="2">
        <v>3.5526315789473601</v>
      </c>
      <c r="R50" s="2">
        <v>3.1052631578947301</v>
      </c>
      <c r="S50" s="2">
        <v>3.7105263157894699</v>
      </c>
      <c r="T50" s="2">
        <v>3.4736842105263102</v>
      </c>
      <c r="U50" s="3">
        <v>3</v>
      </c>
      <c r="V50" s="2">
        <v>3.3157894736842102</v>
      </c>
      <c r="W50" s="2">
        <v>3.0526315789473601</v>
      </c>
      <c r="X50" s="2">
        <v>2.3684210526315699</v>
      </c>
      <c r="Y50" s="2">
        <v>2.4736842105263102</v>
      </c>
      <c r="AB50" s="5">
        <v>337120</v>
      </c>
      <c r="AC50" s="2">
        <f>IF(Table13[[#This Row],[461110]]&gt;=0.9,Table13[[#This Row],[461110]],0)</f>
        <v>32.973684210526301</v>
      </c>
      <c r="AD50" s="2">
        <f>IF(Table13[[#This Row],[465311]]&gt;=0.9,Table13[[#This Row],[465311]],0)</f>
        <v>10.684210526315701</v>
      </c>
      <c r="AE50" s="2">
        <f>IF(Table13[[#This Row],[812110]]&gt;=0.9,Table13[[#This Row],[812110]],0)</f>
        <v>11.421052631578901</v>
      </c>
      <c r="AF50" s="2">
        <f>IF(Table13[[#This Row],[463211]]&gt;=0.9,Table13[[#This Row],[463211]],0)</f>
        <v>7.3947368421052602</v>
      </c>
      <c r="AG50" s="2">
        <f>IF(Table13[[#This Row],[461122]]&gt;=0.9,Table13[[#This Row],[461122]],0)</f>
        <v>5</v>
      </c>
      <c r="AH50" s="2">
        <f>IF(Table13[[#This Row],[722513]]&gt;=0.9,Table13[[#This Row],[722513]],0)</f>
        <v>5.6052631578947301</v>
      </c>
      <c r="AI50" s="2">
        <f>IF(Table13[[#This Row],[461160]]&gt;=0.9,Table13[[#This Row],[461160]],0)</f>
        <v>5.3157894736842097</v>
      </c>
      <c r="AJ50" s="2">
        <f>IF(Table13[[#This Row],[467111]]&gt;=0.9,Table13[[#This Row],[467111]],0)</f>
        <v>4.4736842105263097</v>
      </c>
      <c r="AK50" s="2">
        <f>IF(Table13[[#This Row],[311830]]&gt;=0.9,Table13[[#This Row],[311830]],0)</f>
        <v>4.5526315789473601</v>
      </c>
      <c r="AL50" s="2">
        <f>IF(Table13[[#This Row],[461130]]&gt;=0.9,Table13[[#This Row],[461130]],0)</f>
        <v>5.3421052631578902</v>
      </c>
      <c r="AM50" s="2">
        <f>IF(Table13[[#This Row],[722514]]&gt;=0.9,Table13[[#This Row],[722514]],0)</f>
        <v>3.9210526315789398</v>
      </c>
      <c r="AN50" s="2">
        <f>IF(Table13[[#This Row],[311812]]&gt;=0.9,Table13[[#This Row],[311812]],0)</f>
        <v>4.3157894736842097</v>
      </c>
      <c r="AO50" s="2">
        <f>IF(Table13[[#This Row],[461121]]&gt;=0.9,Table13[[#This Row],[461121]],0)</f>
        <v>4.1578947368421</v>
      </c>
      <c r="AP50" s="2">
        <f>IF(Table13[[#This Row],[464111]]&gt;=0.9,Table13[[#This Row],[464111]],0)</f>
        <v>4.3421052631578902</v>
      </c>
      <c r="AQ50" s="2">
        <f>IF(Table13[[#This Row],[722517]]&gt;=0.9,Table13[[#This Row],[722517]],0)</f>
        <v>3.6578947368421</v>
      </c>
      <c r="AR50" s="2">
        <f>IF(Table13[[#This Row],[561432]]&gt;=0.9,Table13[[#This Row],[561432]],0)</f>
        <v>3.5526315789473601</v>
      </c>
      <c r="AS50" s="2">
        <f>IF(Table13[[#This Row],[467115]]&gt;=0.9,Table13[[#This Row],[467115]],0)</f>
        <v>3.1052631578947301</v>
      </c>
      <c r="AT50" s="2">
        <f>IF(Table13[[#This Row],[722518]]&gt;=0.9,Table13[[#This Row],[722518]],0)</f>
        <v>3.7105263157894699</v>
      </c>
      <c r="AU50" s="2">
        <f>IF(Table13[[#This Row],[811111]]&gt;=0.9,Table13[[#This Row],[811111]],0)</f>
        <v>3.4736842105263102</v>
      </c>
      <c r="AV50" s="2">
        <f>IF(Table13[[#This Row],[722515]]&gt;=0.9,Table13[[#This Row],[722515]],0)</f>
        <v>3</v>
      </c>
      <c r="AW50" s="2">
        <f>IF(Table13[[#This Row],[722519]]&gt;=0.9,Table13[[#This Row],[722519]],0)</f>
        <v>3.3157894736842102</v>
      </c>
      <c r="AX50" s="2">
        <f>IF(Table13[[#This Row],[621211]]&gt;=0.9,Table13[[#This Row],[621211]],0)</f>
        <v>3.0526315789473601</v>
      </c>
      <c r="AY50" s="2">
        <f>IF(Table13[[#This Row],[332320]]&gt;=0.9,Table13[[#This Row],[332320]],0)</f>
        <v>2.3684210526315699</v>
      </c>
      <c r="AZ50" s="2">
        <f>IF(Table13[[#This Row],[461190]]&gt;=0.9,Table13[[#This Row],[461190]],0)</f>
        <v>2.4736842105263102</v>
      </c>
    </row>
    <row r="51" spans="1:52" ht="22" customHeight="1" x14ac:dyDescent="0.2">
      <c r="A51" s="5">
        <v>812410</v>
      </c>
      <c r="B51" s="2">
        <v>8.2894736842105203</v>
      </c>
      <c r="C51" s="2">
        <v>2.23684210526315</v>
      </c>
      <c r="D51" s="2">
        <v>6.6578947368421</v>
      </c>
      <c r="E51" s="2">
        <v>18.368421052631501</v>
      </c>
      <c r="F51" s="2">
        <v>4.7631578947368398</v>
      </c>
      <c r="G51" s="2">
        <v>4.3947368421052602</v>
      </c>
      <c r="H51" s="2">
        <v>2.7105263157894699</v>
      </c>
      <c r="I51" s="2">
        <v>1.6842105263157801</v>
      </c>
      <c r="J51" s="2">
        <v>2.1315789473684199</v>
      </c>
      <c r="K51" s="2">
        <v>9.1052631578947292</v>
      </c>
      <c r="L51" s="2">
        <v>2.8684210526315699</v>
      </c>
      <c r="M51" s="2">
        <v>3.23684210526315</v>
      </c>
      <c r="N51" s="2">
        <v>5.6315789473684204</v>
      </c>
      <c r="O51" s="2">
        <v>2.6052631578947301</v>
      </c>
      <c r="P51" s="2">
        <v>2.1315789473684199</v>
      </c>
      <c r="Q51" s="2">
        <v>1.2894736842105201</v>
      </c>
      <c r="R51" s="2">
        <v>2.0526315789473601</v>
      </c>
      <c r="S51" s="2">
        <v>2.3684210526315699</v>
      </c>
      <c r="T51" s="2">
        <v>0.97368421052631504</v>
      </c>
      <c r="U51" s="3">
        <v>2.5</v>
      </c>
      <c r="V51" s="2">
        <v>1.5263157894736801</v>
      </c>
      <c r="W51" s="2">
        <v>3.6052631578947301</v>
      </c>
      <c r="X51" s="2">
        <v>0.18421052631578899</v>
      </c>
      <c r="Y51" s="2">
        <v>1.57894736842105</v>
      </c>
      <c r="AB51" s="5">
        <v>812410</v>
      </c>
      <c r="AC51" s="2">
        <f>IF(Table13[[#This Row],[461110]]&gt;=0.9,Table13[[#This Row],[461110]],0)</f>
        <v>8.2894736842105203</v>
      </c>
      <c r="AD51" s="2">
        <f>IF(Table13[[#This Row],[465311]]&gt;=0.9,Table13[[#This Row],[465311]],0)</f>
        <v>2.23684210526315</v>
      </c>
      <c r="AE51" s="2">
        <f>IF(Table13[[#This Row],[812110]]&gt;=0.9,Table13[[#This Row],[812110]],0)</f>
        <v>6.6578947368421</v>
      </c>
      <c r="AF51" s="2">
        <f>IF(Table13[[#This Row],[463211]]&gt;=0.9,Table13[[#This Row],[463211]],0)</f>
        <v>18.368421052631501</v>
      </c>
      <c r="AG51" s="2">
        <f>IF(Table13[[#This Row],[461122]]&gt;=0.9,Table13[[#This Row],[461122]],0)</f>
        <v>4.7631578947368398</v>
      </c>
      <c r="AH51" s="2">
        <f>IF(Table13[[#This Row],[722513]]&gt;=0.9,Table13[[#This Row],[722513]],0)</f>
        <v>4.3947368421052602</v>
      </c>
      <c r="AI51" s="2">
        <f>IF(Table13[[#This Row],[461160]]&gt;=0.9,Table13[[#This Row],[461160]],0)</f>
        <v>2.7105263157894699</v>
      </c>
      <c r="AJ51" s="2">
        <f>IF(Table13[[#This Row],[467111]]&gt;=0.9,Table13[[#This Row],[467111]],0)</f>
        <v>1.6842105263157801</v>
      </c>
      <c r="AK51" s="2">
        <f>IF(Table13[[#This Row],[311830]]&gt;=0.9,Table13[[#This Row],[311830]],0)</f>
        <v>2.1315789473684199</v>
      </c>
      <c r="AL51" s="2">
        <f>IF(Table13[[#This Row],[461130]]&gt;=0.9,Table13[[#This Row],[461130]],0)</f>
        <v>9.1052631578947292</v>
      </c>
      <c r="AM51" s="2">
        <f>IF(Table13[[#This Row],[722514]]&gt;=0.9,Table13[[#This Row],[722514]],0)</f>
        <v>2.8684210526315699</v>
      </c>
      <c r="AN51" s="2">
        <f>IF(Table13[[#This Row],[311812]]&gt;=0.9,Table13[[#This Row],[311812]],0)</f>
        <v>3.23684210526315</v>
      </c>
      <c r="AO51" s="2">
        <f>IF(Table13[[#This Row],[461121]]&gt;=0.9,Table13[[#This Row],[461121]],0)</f>
        <v>5.6315789473684204</v>
      </c>
      <c r="AP51" s="2">
        <f>IF(Table13[[#This Row],[464111]]&gt;=0.9,Table13[[#This Row],[464111]],0)</f>
        <v>2.6052631578947301</v>
      </c>
      <c r="AQ51" s="2">
        <f>IF(Table13[[#This Row],[722517]]&gt;=0.9,Table13[[#This Row],[722517]],0)</f>
        <v>2.1315789473684199</v>
      </c>
      <c r="AR51" s="2">
        <f>IF(Table13[[#This Row],[561432]]&gt;=0.9,Table13[[#This Row],[561432]],0)</f>
        <v>1.2894736842105201</v>
      </c>
      <c r="AS51" s="2">
        <f>IF(Table13[[#This Row],[467115]]&gt;=0.9,Table13[[#This Row],[467115]],0)</f>
        <v>2.0526315789473601</v>
      </c>
      <c r="AT51" s="2">
        <f>IF(Table13[[#This Row],[722518]]&gt;=0.9,Table13[[#This Row],[722518]],0)</f>
        <v>2.3684210526315699</v>
      </c>
      <c r="AU51" s="2">
        <f>IF(Table13[[#This Row],[811111]]&gt;=0.9,Table13[[#This Row],[811111]],0)</f>
        <v>0.97368421052631504</v>
      </c>
      <c r="AV51" s="2">
        <f>IF(Table13[[#This Row],[722515]]&gt;=0.9,Table13[[#This Row],[722515]],0)</f>
        <v>2.5</v>
      </c>
      <c r="AW51" s="2">
        <f>IF(Table13[[#This Row],[722519]]&gt;=0.9,Table13[[#This Row],[722519]],0)</f>
        <v>1.5263157894736801</v>
      </c>
      <c r="AX51" s="2">
        <f>IF(Table13[[#This Row],[621211]]&gt;=0.9,Table13[[#This Row],[621211]],0)</f>
        <v>3.6052631578947301</v>
      </c>
      <c r="AY51" s="2">
        <f>IF(Table13[[#This Row],[332320]]&gt;=0.9,Table13[[#This Row],[332320]],0)</f>
        <v>0</v>
      </c>
      <c r="AZ51" s="2">
        <f>IF(Table13[[#This Row],[461190]]&gt;=0.9,Table13[[#This Row],[461190]],0)</f>
        <v>1.57894736842105</v>
      </c>
    </row>
    <row r="52" spans="1:52" ht="22" customHeight="1" x14ac:dyDescent="0.2">
      <c r="A52" s="5">
        <v>811492</v>
      </c>
      <c r="B52" s="2">
        <v>30.2222222222222</v>
      </c>
      <c r="C52" s="2">
        <v>10.3888888888888</v>
      </c>
      <c r="D52" s="2">
        <v>12.8055555555555</v>
      </c>
      <c r="E52" s="2">
        <v>6.2222222222222197</v>
      </c>
      <c r="F52" s="2">
        <v>4.6666666666666599</v>
      </c>
      <c r="G52" s="2">
        <v>4.2777777777777697</v>
      </c>
      <c r="H52" s="2">
        <v>5.0833333333333304</v>
      </c>
      <c r="I52" s="2">
        <v>4.7222222222222197</v>
      </c>
      <c r="J52" s="2">
        <v>4.4166666666666599</v>
      </c>
      <c r="K52" s="2">
        <v>4.3888888888888804</v>
      </c>
      <c r="L52" s="2">
        <v>5.1666666666666599</v>
      </c>
      <c r="M52" s="2">
        <v>4.4166666666666599</v>
      </c>
      <c r="N52" s="2">
        <v>3.6666666666666599</v>
      </c>
      <c r="O52" s="2">
        <v>4.5277777777777697</v>
      </c>
      <c r="P52" s="2">
        <v>3.5277777777777701</v>
      </c>
      <c r="Q52" s="2">
        <v>3.2222222222222201</v>
      </c>
      <c r="R52" s="2">
        <v>3.1111111111111098</v>
      </c>
      <c r="S52" s="2">
        <v>3.88888888888888</v>
      </c>
      <c r="T52" s="2">
        <v>3.3333333333333299</v>
      </c>
      <c r="U52" s="2">
        <v>3.1666666666666599</v>
      </c>
      <c r="V52" s="2">
        <v>3.4722222222222201</v>
      </c>
      <c r="W52" s="2">
        <v>3.1944444444444402</v>
      </c>
      <c r="X52" s="2">
        <v>2.0833333333333299</v>
      </c>
      <c r="Y52" s="2">
        <v>2.7777777777777701</v>
      </c>
      <c r="AB52" s="5">
        <v>811492</v>
      </c>
      <c r="AC52" s="2">
        <f>IF(Table13[[#This Row],[461110]]&gt;=0.9,Table13[[#This Row],[461110]],0)</f>
        <v>30.2222222222222</v>
      </c>
      <c r="AD52" s="2">
        <f>IF(Table13[[#This Row],[465311]]&gt;=0.9,Table13[[#This Row],[465311]],0)</f>
        <v>10.3888888888888</v>
      </c>
      <c r="AE52" s="2">
        <f>IF(Table13[[#This Row],[812110]]&gt;=0.9,Table13[[#This Row],[812110]],0)</f>
        <v>12.8055555555555</v>
      </c>
      <c r="AF52" s="2">
        <f>IF(Table13[[#This Row],[463211]]&gt;=0.9,Table13[[#This Row],[463211]],0)</f>
        <v>6.2222222222222197</v>
      </c>
      <c r="AG52" s="2">
        <f>IF(Table13[[#This Row],[461122]]&gt;=0.9,Table13[[#This Row],[461122]],0)</f>
        <v>4.6666666666666599</v>
      </c>
      <c r="AH52" s="2">
        <f>IF(Table13[[#This Row],[722513]]&gt;=0.9,Table13[[#This Row],[722513]],0)</f>
        <v>4.2777777777777697</v>
      </c>
      <c r="AI52" s="2">
        <f>IF(Table13[[#This Row],[461160]]&gt;=0.9,Table13[[#This Row],[461160]],0)</f>
        <v>5.0833333333333304</v>
      </c>
      <c r="AJ52" s="2">
        <f>IF(Table13[[#This Row],[467111]]&gt;=0.9,Table13[[#This Row],[467111]],0)</f>
        <v>4.7222222222222197</v>
      </c>
      <c r="AK52" s="2">
        <f>IF(Table13[[#This Row],[311830]]&gt;=0.9,Table13[[#This Row],[311830]],0)</f>
        <v>4.4166666666666599</v>
      </c>
      <c r="AL52" s="2">
        <f>IF(Table13[[#This Row],[461130]]&gt;=0.9,Table13[[#This Row],[461130]],0)</f>
        <v>4.3888888888888804</v>
      </c>
      <c r="AM52" s="2">
        <f>IF(Table13[[#This Row],[722514]]&gt;=0.9,Table13[[#This Row],[722514]],0)</f>
        <v>5.1666666666666599</v>
      </c>
      <c r="AN52" s="2">
        <f>IF(Table13[[#This Row],[311812]]&gt;=0.9,Table13[[#This Row],[311812]],0)</f>
        <v>4.4166666666666599</v>
      </c>
      <c r="AO52" s="2">
        <f>IF(Table13[[#This Row],[461121]]&gt;=0.9,Table13[[#This Row],[461121]],0)</f>
        <v>3.6666666666666599</v>
      </c>
      <c r="AP52" s="2">
        <f>IF(Table13[[#This Row],[464111]]&gt;=0.9,Table13[[#This Row],[464111]],0)</f>
        <v>4.5277777777777697</v>
      </c>
      <c r="AQ52" s="2">
        <f>IF(Table13[[#This Row],[722517]]&gt;=0.9,Table13[[#This Row],[722517]],0)</f>
        <v>3.5277777777777701</v>
      </c>
      <c r="AR52" s="2">
        <f>IF(Table13[[#This Row],[561432]]&gt;=0.9,Table13[[#This Row],[561432]],0)</f>
        <v>3.2222222222222201</v>
      </c>
      <c r="AS52" s="2">
        <f>IF(Table13[[#This Row],[467115]]&gt;=0.9,Table13[[#This Row],[467115]],0)</f>
        <v>3.1111111111111098</v>
      </c>
      <c r="AT52" s="2">
        <f>IF(Table13[[#This Row],[722518]]&gt;=0.9,Table13[[#This Row],[722518]],0)</f>
        <v>3.88888888888888</v>
      </c>
      <c r="AU52" s="2">
        <f>IF(Table13[[#This Row],[811111]]&gt;=0.9,Table13[[#This Row],[811111]],0)</f>
        <v>3.3333333333333299</v>
      </c>
      <c r="AV52" s="2">
        <f>IF(Table13[[#This Row],[722515]]&gt;=0.9,Table13[[#This Row],[722515]],0)</f>
        <v>3.1666666666666599</v>
      </c>
      <c r="AW52" s="2">
        <f>IF(Table13[[#This Row],[722519]]&gt;=0.9,Table13[[#This Row],[722519]],0)</f>
        <v>3.4722222222222201</v>
      </c>
      <c r="AX52" s="2">
        <f>IF(Table13[[#This Row],[621211]]&gt;=0.9,Table13[[#This Row],[621211]],0)</f>
        <v>3.1944444444444402</v>
      </c>
      <c r="AY52" s="2">
        <f>IF(Table13[[#This Row],[332320]]&gt;=0.9,Table13[[#This Row],[332320]],0)</f>
        <v>2.0833333333333299</v>
      </c>
      <c r="AZ52" s="2">
        <f>IF(Table13[[#This Row],[461190]]&gt;=0.9,Table13[[#This Row],[461190]],0)</f>
        <v>2.7777777777777701</v>
      </c>
    </row>
    <row r="53" spans="1:52" ht="22" customHeight="1" x14ac:dyDescent="0.2">
      <c r="A53" s="5">
        <v>463213</v>
      </c>
      <c r="B53" s="2">
        <v>29.078947368421002</v>
      </c>
      <c r="C53" s="2">
        <v>8.5263157894736796</v>
      </c>
      <c r="D53" s="2">
        <v>18.2631578947368</v>
      </c>
      <c r="E53" s="2">
        <v>46.236842105263101</v>
      </c>
      <c r="F53" s="2">
        <v>13.105263157894701</v>
      </c>
      <c r="G53" s="2">
        <v>13.605263157894701</v>
      </c>
      <c r="H53" s="2">
        <v>8.5789473684210495</v>
      </c>
      <c r="I53" s="2">
        <v>5.1052631578947301</v>
      </c>
      <c r="J53" s="2">
        <v>6.5263157894736796</v>
      </c>
      <c r="K53" s="2">
        <v>24.078947368421002</v>
      </c>
      <c r="L53" s="2">
        <v>8.3421052631578902</v>
      </c>
      <c r="M53" s="2">
        <v>8.2368421052631504</v>
      </c>
      <c r="N53" s="3">
        <v>14.5</v>
      </c>
      <c r="O53" s="2">
        <v>6.8684210526315699</v>
      </c>
      <c r="P53" s="2">
        <v>5.9210526315789398</v>
      </c>
      <c r="Q53" s="2">
        <v>3.3421052631578898</v>
      </c>
      <c r="R53" s="2">
        <v>5.7631578947368398</v>
      </c>
      <c r="S53" s="2">
        <v>6.3947368421052602</v>
      </c>
      <c r="T53" s="3">
        <v>2.5</v>
      </c>
      <c r="U53" s="2">
        <v>7.0789473684210504</v>
      </c>
      <c r="V53" s="2">
        <v>4.6578947368421</v>
      </c>
      <c r="W53" s="2">
        <v>8.0263157894736796</v>
      </c>
      <c r="X53" s="2">
        <v>1.3947368421052599</v>
      </c>
      <c r="Y53" s="2">
        <v>4.3157894736842097</v>
      </c>
      <c r="AB53" s="5">
        <v>463213</v>
      </c>
      <c r="AC53" s="2">
        <f>IF(Table13[[#This Row],[461110]]&gt;=0.9,Table13[[#This Row],[461110]],0)</f>
        <v>29.078947368421002</v>
      </c>
      <c r="AD53" s="2">
        <f>IF(Table13[[#This Row],[465311]]&gt;=0.9,Table13[[#This Row],[465311]],0)</f>
        <v>8.5263157894736796</v>
      </c>
      <c r="AE53" s="2">
        <f>IF(Table13[[#This Row],[812110]]&gt;=0.9,Table13[[#This Row],[812110]],0)</f>
        <v>18.2631578947368</v>
      </c>
      <c r="AF53" s="2">
        <f>IF(Table13[[#This Row],[463211]]&gt;=0.9,Table13[[#This Row],[463211]],0)</f>
        <v>46.236842105263101</v>
      </c>
      <c r="AG53" s="2">
        <f>IF(Table13[[#This Row],[461122]]&gt;=0.9,Table13[[#This Row],[461122]],0)</f>
        <v>13.105263157894701</v>
      </c>
      <c r="AH53" s="2">
        <f>IF(Table13[[#This Row],[722513]]&gt;=0.9,Table13[[#This Row],[722513]],0)</f>
        <v>13.605263157894701</v>
      </c>
      <c r="AI53" s="2">
        <f>IF(Table13[[#This Row],[461160]]&gt;=0.9,Table13[[#This Row],[461160]],0)</f>
        <v>8.5789473684210495</v>
      </c>
      <c r="AJ53" s="2">
        <f>IF(Table13[[#This Row],[467111]]&gt;=0.9,Table13[[#This Row],[467111]],0)</f>
        <v>5.1052631578947301</v>
      </c>
      <c r="AK53" s="2">
        <f>IF(Table13[[#This Row],[311830]]&gt;=0.9,Table13[[#This Row],[311830]],0)</f>
        <v>6.5263157894736796</v>
      </c>
      <c r="AL53" s="2">
        <f>IF(Table13[[#This Row],[461130]]&gt;=0.9,Table13[[#This Row],[461130]],0)</f>
        <v>24.078947368421002</v>
      </c>
      <c r="AM53" s="2">
        <f>IF(Table13[[#This Row],[722514]]&gt;=0.9,Table13[[#This Row],[722514]],0)</f>
        <v>8.3421052631578902</v>
      </c>
      <c r="AN53" s="2">
        <f>IF(Table13[[#This Row],[311812]]&gt;=0.9,Table13[[#This Row],[311812]],0)</f>
        <v>8.2368421052631504</v>
      </c>
      <c r="AO53" s="2">
        <f>IF(Table13[[#This Row],[461121]]&gt;=0.9,Table13[[#This Row],[461121]],0)</f>
        <v>14.5</v>
      </c>
      <c r="AP53" s="2">
        <f>IF(Table13[[#This Row],[464111]]&gt;=0.9,Table13[[#This Row],[464111]],0)</f>
        <v>6.8684210526315699</v>
      </c>
      <c r="AQ53" s="2">
        <f>IF(Table13[[#This Row],[722517]]&gt;=0.9,Table13[[#This Row],[722517]],0)</f>
        <v>5.9210526315789398</v>
      </c>
      <c r="AR53" s="2">
        <f>IF(Table13[[#This Row],[561432]]&gt;=0.9,Table13[[#This Row],[561432]],0)</f>
        <v>3.3421052631578898</v>
      </c>
      <c r="AS53" s="2">
        <f>IF(Table13[[#This Row],[467115]]&gt;=0.9,Table13[[#This Row],[467115]],0)</f>
        <v>5.7631578947368398</v>
      </c>
      <c r="AT53" s="2">
        <f>IF(Table13[[#This Row],[722518]]&gt;=0.9,Table13[[#This Row],[722518]],0)</f>
        <v>6.3947368421052602</v>
      </c>
      <c r="AU53" s="2">
        <f>IF(Table13[[#This Row],[811111]]&gt;=0.9,Table13[[#This Row],[811111]],0)</f>
        <v>2.5</v>
      </c>
      <c r="AV53" s="2">
        <f>IF(Table13[[#This Row],[722515]]&gt;=0.9,Table13[[#This Row],[722515]],0)</f>
        <v>7.0789473684210504</v>
      </c>
      <c r="AW53" s="2">
        <f>IF(Table13[[#This Row],[722519]]&gt;=0.9,Table13[[#This Row],[722519]],0)</f>
        <v>4.6578947368421</v>
      </c>
      <c r="AX53" s="2">
        <f>IF(Table13[[#This Row],[621211]]&gt;=0.9,Table13[[#This Row],[621211]],0)</f>
        <v>8.0263157894736796</v>
      </c>
      <c r="AY53" s="2">
        <f>IF(Table13[[#This Row],[332320]]&gt;=0.9,Table13[[#This Row],[332320]],0)</f>
        <v>1.3947368421052599</v>
      </c>
      <c r="AZ53" s="2">
        <f>IF(Table13[[#This Row],[461190]]&gt;=0.9,Table13[[#This Row],[461190]],0)</f>
        <v>4.3157894736842097</v>
      </c>
    </row>
    <row r="54" spans="1:52" ht="22" customHeight="1" x14ac:dyDescent="0.2">
      <c r="A54" s="5">
        <v>931610</v>
      </c>
      <c r="B54" s="2">
        <v>18.209302325581302</v>
      </c>
      <c r="C54" s="2">
        <v>6.3953488372093004</v>
      </c>
      <c r="D54" s="2">
        <v>8.7441860465116203</v>
      </c>
      <c r="E54" s="2">
        <v>7.8604651162790597</v>
      </c>
      <c r="F54" s="2">
        <v>3.8372093023255802</v>
      </c>
      <c r="G54" s="2">
        <v>3.2790697674418601</v>
      </c>
      <c r="H54" s="2">
        <v>3.30232558139534</v>
      </c>
      <c r="I54" s="2">
        <v>2.30232558139534</v>
      </c>
      <c r="J54" s="2">
        <v>2.5813953488372001</v>
      </c>
      <c r="K54" s="2">
        <v>3.9767441860465098</v>
      </c>
      <c r="L54" s="2">
        <v>3.3953488372092999</v>
      </c>
      <c r="M54" s="2">
        <v>3.6279069767441801</v>
      </c>
      <c r="N54" s="2">
        <v>3.48837209302325</v>
      </c>
      <c r="O54" s="2">
        <v>3.0465116279069702</v>
      </c>
      <c r="P54" s="2">
        <v>2.2093023255813899</v>
      </c>
      <c r="Q54" s="2">
        <v>2.0930232558139501</v>
      </c>
      <c r="R54" s="2">
        <v>1.7906976744186001</v>
      </c>
      <c r="S54" s="2">
        <v>2.8837209302325499</v>
      </c>
      <c r="T54" s="2">
        <v>1.30232558139534</v>
      </c>
      <c r="U54" s="2">
        <v>2.7209302325581302</v>
      </c>
      <c r="V54" s="3">
        <v>2.13953488372093</v>
      </c>
      <c r="W54" s="2">
        <v>2.7209302325581302</v>
      </c>
      <c r="X54" s="2">
        <v>1.0697674418604599</v>
      </c>
      <c r="Y54" s="2">
        <v>1.5813953488371999</v>
      </c>
      <c r="AB54" s="5">
        <v>931610</v>
      </c>
      <c r="AC54" s="2">
        <f>IF(Table13[[#This Row],[461110]]&gt;=0.9,Table13[[#This Row],[461110]],0)</f>
        <v>18.209302325581302</v>
      </c>
      <c r="AD54" s="2">
        <f>IF(Table13[[#This Row],[465311]]&gt;=0.9,Table13[[#This Row],[465311]],0)</f>
        <v>6.3953488372093004</v>
      </c>
      <c r="AE54" s="2">
        <f>IF(Table13[[#This Row],[812110]]&gt;=0.9,Table13[[#This Row],[812110]],0)</f>
        <v>8.7441860465116203</v>
      </c>
      <c r="AF54" s="2">
        <f>IF(Table13[[#This Row],[463211]]&gt;=0.9,Table13[[#This Row],[463211]],0)</f>
        <v>7.8604651162790597</v>
      </c>
      <c r="AG54" s="2">
        <f>IF(Table13[[#This Row],[461122]]&gt;=0.9,Table13[[#This Row],[461122]],0)</f>
        <v>3.8372093023255802</v>
      </c>
      <c r="AH54" s="2">
        <f>IF(Table13[[#This Row],[722513]]&gt;=0.9,Table13[[#This Row],[722513]],0)</f>
        <v>3.2790697674418601</v>
      </c>
      <c r="AI54" s="2">
        <f>IF(Table13[[#This Row],[461160]]&gt;=0.9,Table13[[#This Row],[461160]],0)</f>
        <v>3.30232558139534</v>
      </c>
      <c r="AJ54" s="2">
        <f>IF(Table13[[#This Row],[467111]]&gt;=0.9,Table13[[#This Row],[467111]],0)</f>
        <v>2.30232558139534</v>
      </c>
      <c r="AK54" s="2">
        <f>IF(Table13[[#This Row],[311830]]&gt;=0.9,Table13[[#This Row],[311830]],0)</f>
        <v>2.5813953488372001</v>
      </c>
      <c r="AL54" s="2">
        <f>IF(Table13[[#This Row],[461130]]&gt;=0.9,Table13[[#This Row],[461130]],0)</f>
        <v>3.9767441860465098</v>
      </c>
      <c r="AM54" s="2">
        <f>IF(Table13[[#This Row],[722514]]&gt;=0.9,Table13[[#This Row],[722514]],0)</f>
        <v>3.3953488372092999</v>
      </c>
      <c r="AN54" s="2">
        <f>IF(Table13[[#This Row],[311812]]&gt;=0.9,Table13[[#This Row],[311812]],0)</f>
        <v>3.6279069767441801</v>
      </c>
      <c r="AO54" s="2">
        <f>IF(Table13[[#This Row],[461121]]&gt;=0.9,Table13[[#This Row],[461121]],0)</f>
        <v>3.48837209302325</v>
      </c>
      <c r="AP54" s="2">
        <f>IF(Table13[[#This Row],[464111]]&gt;=0.9,Table13[[#This Row],[464111]],0)</f>
        <v>3.0465116279069702</v>
      </c>
      <c r="AQ54" s="2">
        <f>IF(Table13[[#This Row],[722517]]&gt;=0.9,Table13[[#This Row],[722517]],0)</f>
        <v>2.2093023255813899</v>
      </c>
      <c r="AR54" s="2">
        <f>IF(Table13[[#This Row],[561432]]&gt;=0.9,Table13[[#This Row],[561432]],0)</f>
        <v>2.0930232558139501</v>
      </c>
      <c r="AS54" s="2">
        <f>IF(Table13[[#This Row],[467115]]&gt;=0.9,Table13[[#This Row],[467115]],0)</f>
        <v>1.7906976744186001</v>
      </c>
      <c r="AT54" s="2">
        <f>IF(Table13[[#This Row],[722518]]&gt;=0.9,Table13[[#This Row],[722518]],0)</f>
        <v>2.8837209302325499</v>
      </c>
      <c r="AU54" s="2">
        <f>IF(Table13[[#This Row],[811111]]&gt;=0.9,Table13[[#This Row],[811111]],0)</f>
        <v>1.30232558139534</v>
      </c>
      <c r="AV54" s="2">
        <f>IF(Table13[[#This Row],[722515]]&gt;=0.9,Table13[[#This Row],[722515]],0)</f>
        <v>2.7209302325581302</v>
      </c>
      <c r="AW54" s="2">
        <f>IF(Table13[[#This Row],[722519]]&gt;=0.9,Table13[[#This Row],[722519]],0)</f>
        <v>2.13953488372093</v>
      </c>
      <c r="AX54" s="2">
        <f>IF(Table13[[#This Row],[621211]]&gt;=0.9,Table13[[#This Row],[621211]],0)</f>
        <v>2.7209302325581302</v>
      </c>
      <c r="AY54" s="2">
        <f>IF(Table13[[#This Row],[332320]]&gt;=0.9,Table13[[#This Row],[332320]],0)</f>
        <v>1.0697674418604599</v>
      </c>
      <c r="AZ54" s="2">
        <f>IF(Table13[[#This Row],[461190]]&gt;=0.9,Table13[[#This Row],[461190]],0)</f>
        <v>1.5813953488371999</v>
      </c>
    </row>
    <row r="55" spans="1:52" ht="22" customHeight="1" x14ac:dyDescent="0.2">
      <c r="A55" s="5">
        <v>311520</v>
      </c>
      <c r="B55" s="2">
        <v>14.5555555555555</v>
      </c>
      <c r="C55" s="2">
        <v>5.6388888888888804</v>
      </c>
      <c r="D55" s="2">
        <v>5.9166666666666599</v>
      </c>
      <c r="E55" s="2">
        <v>2.3611111111111098</v>
      </c>
      <c r="F55" s="3">
        <v>2.5</v>
      </c>
      <c r="G55" s="2">
        <v>2.6111111111111098</v>
      </c>
      <c r="H55" s="2">
        <v>2.2222222222222201</v>
      </c>
      <c r="I55" s="2">
        <v>2.6111111111111098</v>
      </c>
      <c r="J55" s="2">
        <v>2.38888888888888</v>
      </c>
      <c r="K55" s="2">
        <v>1.8333333333333299</v>
      </c>
      <c r="L55" s="2">
        <v>2.2777777777777701</v>
      </c>
      <c r="M55" s="3">
        <v>2.25</v>
      </c>
      <c r="N55" s="3">
        <v>1.75</v>
      </c>
      <c r="O55" s="2">
        <v>2.5277777777777701</v>
      </c>
      <c r="P55" s="2">
        <v>1.7222222222222201</v>
      </c>
      <c r="Q55" s="2">
        <v>1.7222222222222201</v>
      </c>
      <c r="R55" s="2">
        <v>1.4166666666666601</v>
      </c>
      <c r="S55" s="2">
        <v>1.4166666666666601</v>
      </c>
      <c r="T55" s="2">
        <v>1.44444444444444</v>
      </c>
      <c r="U55" s="3">
        <v>1.75</v>
      </c>
      <c r="V55" s="2">
        <v>1.5833333333333299</v>
      </c>
      <c r="W55" s="2">
        <v>1.88888888888888</v>
      </c>
      <c r="X55" s="2">
        <v>1.05555555555555</v>
      </c>
      <c r="Y55" s="2">
        <v>1.5833333333333299</v>
      </c>
      <c r="AB55" s="5">
        <v>311520</v>
      </c>
      <c r="AC55" s="2">
        <f>IF(Table13[[#This Row],[461110]]&gt;=0.9,Table13[[#This Row],[461110]],0)</f>
        <v>14.5555555555555</v>
      </c>
      <c r="AD55" s="2">
        <f>IF(Table13[[#This Row],[465311]]&gt;=0.9,Table13[[#This Row],[465311]],0)</f>
        <v>5.6388888888888804</v>
      </c>
      <c r="AE55" s="2">
        <f>IF(Table13[[#This Row],[812110]]&gt;=0.9,Table13[[#This Row],[812110]],0)</f>
        <v>5.9166666666666599</v>
      </c>
      <c r="AF55" s="2">
        <f>IF(Table13[[#This Row],[463211]]&gt;=0.9,Table13[[#This Row],[463211]],0)</f>
        <v>2.3611111111111098</v>
      </c>
      <c r="AG55" s="2">
        <f>IF(Table13[[#This Row],[461122]]&gt;=0.9,Table13[[#This Row],[461122]],0)</f>
        <v>2.5</v>
      </c>
      <c r="AH55" s="2">
        <f>IF(Table13[[#This Row],[722513]]&gt;=0.9,Table13[[#This Row],[722513]],0)</f>
        <v>2.6111111111111098</v>
      </c>
      <c r="AI55" s="2">
        <f>IF(Table13[[#This Row],[461160]]&gt;=0.9,Table13[[#This Row],[461160]],0)</f>
        <v>2.2222222222222201</v>
      </c>
      <c r="AJ55" s="2">
        <f>IF(Table13[[#This Row],[467111]]&gt;=0.9,Table13[[#This Row],[467111]],0)</f>
        <v>2.6111111111111098</v>
      </c>
      <c r="AK55" s="2">
        <f>IF(Table13[[#This Row],[311830]]&gt;=0.9,Table13[[#This Row],[311830]],0)</f>
        <v>2.38888888888888</v>
      </c>
      <c r="AL55" s="2">
        <f>IF(Table13[[#This Row],[461130]]&gt;=0.9,Table13[[#This Row],[461130]],0)</f>
        <v>1.8333333333333299</v>
      </c>
      <c r="AM55" s="2">
        <f>IF(Table13[[#This Row],[722514]]&gt;=0.9,Table13[[#This Row],[722514]],0)</f>
        <v>2.2777777777777701</v>
      </c>
      <c r="AN55" s="2">
        <f>IF(Table13[[#This Row],[311812]]&gt;=0.9,Table13[[#This Row],[311812]],0)</f>
        <v>2.25</v>
      </c>
      <c r="AO55" s="2">
        <f>IF(Table13[[#This Row],[461121]]&gt;=0.9,Table13[[#This Row],[461121]],0)</f>
        <v>1.75</v>
      </c>
      <c r="AP55" s="2">
        <f>IF(Table13[[#This Row],[464111]]&gt;=0.9,Table13[[#This Row],[464111]],0)</f>
        <v>2.5277777777777701</v>
      </c>
      <c r="AQ55" s="2">
        <f>IF(Table13[[#This Row],[722517]]&gt;=0.9,Table13[[#This Row],[722517]],0)</f>
        <v>1.7222222222222201</v>
      </c>
      <c r="AR55" s="2">
        <f>IF(Table13[[#This Row],[561432]]&gt;=0.9,Table13[[#This Row],[561432]],0)</f>
        <v>1.7222222222222201</v>
      </c>
      <c r="AS55" s="2">
        <f>IF(Table13[[#This Row],[467115]]&gt;=0.9,Table13[[#This Row],[467115]],0)</f>
        <v>1.4166666666666601</v>
      </c>
      <c r="AT55" s="2">
        <f>IF(Table13[[#This Row],[722518]]&gt;=0.9,Table13[[#This Row],[722518]],0)</f>
        <v>1.4166666666666601</v>
      </c>
      <c r="AU55" s="2">
        <f>IF(Table13[[#This Row],[811111]]&gt;=0.9,Table13[[#This Row],[811111]],0)</f>
        <v>1.44444444444444</v>
      </c>
      <c r="AV55" s="2">
        <f>IF(Table13[[#This Row],[722515]]&gt;=0.9,Table13[[#This Row],[722515]],0)</f>
        <v>1.75</v>
      </c>
      <c r="AW55" s="2">
        <f>IF(Table13[[#This Row],[722519]]&gt;=0.9,Table13[[#This Row],[722519]],0)</f>
        <v>1.5833333333333299</v>
      </c>
      <c r="AX55" s="2">
        <f>IF(Table13[[#This Row],[621211]]&gt;=0.9,Table13[[#This Row],[621211]],0)</f>
        <v>1.88888888888888</v>
      </c>
      <c r="AY55" s="2">
        <f>IF(Table13[[#This Row],[332320]]&gt;=0.9,Table13[[#This Row],[332320]],0)</f>
        <v>1.05555555555555</v>
      </c>
      <c r="AZ55" s="2">
        <f>IF(Table13[[#This Row],[461190]]&gt;=0.9,Table13[[#This Row],[461190]],0)</f>
        <v>1.5833333333333299</v>
      </c>
    </row>
    <row r="56" spans="1:52" ht="22" customHeight="1" x14ac:dyDescent="0.2">
      <c r="A56" s="5">
        <v>468112</v>
      </c>
      <c r="B56" s="2">
        <v>4.1714285714285699</v>
      </c>
      <c r="C56" s="2">
        <v>1.3714285714285701</v>
      </c>
      <c r="D56" s="2">
        <v>2.2285714285714202</v>
      </c>
      <c r="E56" s="2">
        <v>0.71428571428571397</v>
      </c>
      <c r="F56" s="2">
        <v>0.45714285714285702</v>
      </c>
      <c r="G56" s="2">
        <v>0.77142857142857102</v>
      </c>
      <c r="H56" s="2">
        <v>0.97142857142857097</v>
      </c>
      <c r="I56" s="2">
        <v>0.77142857142857102</v>
      </c>
      <c r="J56" s="2">
        <v>0.74285714285714199</v>
      </c>
      <c r="K56" s="2">
        <v>0.34285714285714203</v>
      </c>
      <c r="L56" s="2">
        <v>1.1714285714285699</v>
      </c>
      <c r="M56" s="2">
        <v>0.54285714285714204</v>
      </c>
      <c r="N56" s="2">
        <v>0.42857142857142799</v>
      </c>
      <c r="O56" s="2">
        <v>0.314285714285714</v>
      </c>
      <c r="P56" s="2">
        <v>0.68571428571428505</v>
      </c>
      <c r="Q56" s="2">
        <v>0.34285714285714203</v>
      </c>
      <c r="R56" s="3">
        <v>0.2</v>
      </c>
      <c r="S56" s="2">
        <v>0.77142857142857102</v>
      </c>
      <c r="T56" s="2">
        <v>1.02857142857142</v>
      </c>
      <c r="U56" s="2">
        <v>0.51428571428571401</v>
      </c>
      <c r="V56" s="2">
        <v>0.65714285714285703</v>
      </c>
      <c r="W56" s="2">
        <v>0.65714285714285703</v>
      </c>
      <c r="X56" s="2">
        <v>0.51428571428571401</v>
      </c>
      <c r="Y56" s="2">
        <v>0.57142857142857095</v>
      </c>
      <c r="AB56" s="5">
        <v>468112</v>
      </c>
      <c r="AC56" s="2">
        <f>IF(Table13[[#This Row],[461110]]&gt;=0.9,Table13[[#This Row],[461110]],0)</f>
        <v>4.1714285714285699</v>
      </c>
      <c r="AD56" s="2">
        <f>IF(Table13[[#This Row],[465311]]&gt;=0.9,Table13[[#This Row],[465311]],0)</f>
        <v>1.3714285714285701</v>
      </c>
      <c r="AE56" s="2">
        <f>IF(Table13[[#This Row],[812110]]&gt;=0.9,Table13[[#This Row],[812110]],0)</f>
        <v>2.2285714285714202</v>
      </c>
      <c r="AF56" s="2">
        <f>IF(Table13[[#This Row],[463211]]&gt;=0.9,Table13[[#This Row],[463211]],0)</f>
        <v>0</v>
      </c>
      <c r="AG56" s="2">
        <f>IF(Table13[[#This Row],[461122]]&gt;=0.9,Table13[[#This Row],[461122]],0)</f>
        <v>0</v>
      </c>
      <c r="AH56" s="2">
        <f>IF(Table13[[#This Row],[722513]]&gt;=0.9,Table13[[#This Row],[722513]],0)</f>
        <v>0</v>
      </c>
      <c r="AI56" s="2">
        <f>IF(Table13[[#This Row],[461160]]&gt;=0.9,Table13[[#This Row],[461160]],0)</f>
        <v>0.97142857142857097</v>
      </c>
      <c r="AJ56" s="2">
        <f>IF(Table13[[#This Row],[467111]]&gt;=0.9,Table13[[#This Row],[467111]],0)</f>
        <v>0</v>
      </c>
      <c r="AK56" s="2">
        <f>IF(Table13[[#This Row],[311830]]&gt;=0.9,Table13[[#This Row],[311830]],0)</f>
        <v>0</v>
      </c>
      <c r="AL56" s="2">
        <f>IF(Table13[[#This Row],[461130]]&gt;=0.9,Table13[[#This Row],[461130]],0)</f>
        <v>0</v>
      </c>
      <c r="AM56" s="2">
        <f>IF(Table13[[#This Row],[722514]]&gt;=0.9,Table13[[#This Row],[722514]],0)</f>
        <v>1.1714285714285699</v>
      </c>
      <c r="AN56" s="2">
        <f>IF(Table13[[#This Row],[311812]]&gt;=0.9,Table13[[#This Row],[311812]],0)</f>
        <v>0</v>
      </c>
      <c r="AO56" s="2">
        <f>IF(Table13[[#This Row],[461121]]&gt;=0.9,Table13[[#This Row],[461121]],0)</f>
        <v>0</v>
      </c>
      <c r="AP56" s="2">
        <f>IF(Table13[[#This Row],[464111]]&gt;=0.9,Table13[[#This Row],[464111]],0)</f>
        <v>0</v>
      </c>
      <c r="AQ56" s="2">
        <f>IF(Table13[[#This Row],[722517]]&gt;=0.9,Table13[[#This Row],[722517]],0)</f>
        <v>0</v>
      </c>
      <c r="AR56" s="2">
        <f>IF(Table13[[#This Row],[561432]]&gt;=0.9,Table13[[#This Row],[561432]],0)</f>
        <v>0</v>
      </c>
      <c r="AS56" s="2">
        <f>IF(Table13[[#This Row],[467115]]&gt;=0.9,Table13[[#This Row],[467115]],0)</f>
        <v>0</v>
      </c>
      <c r="AT56" s="2">
        <f>IF(Table13[[#This Row],[722518]]&gt;=0.9,Table13[[#This Row],[722518]],0)</f>
        <v>0</v>
      </c>
      <c r="AU56" s="2">
        <f>IF(Table13[[#This Row],[811111]]&gt;=0.9,Table13[[#This Row],[811111]],0)</f>
        <v>1.02857142857142</v>
      </c>
      <c r="AV56" s="2">
        <f>IF(Table13[[#This Row],[722515]]&gt;=0.9,Table13[[#This Row],[722515]],0)</f>
        <v>0</v>
      </c>
      <c r="AW56" s="2">
        <f>IF(Table13[[#This Row],[722519]]&gt;=0.9,Table13[[#This Row],[722519]],0)</f>
        <v>0</v>
      </c>
      <c r="AX56" s="2">
        <f>IF(Table13[[#This Row],[621211]]&gt;=0.9,Table13[[#This Row],[621211]],0)</f>
        <v>0</v>
      </c>
      <c r="AY56" s="2">
        <f>IF(Table13[[#This Row],[332320]]&gt;=0.9,Table13[[#This Row],[332320]],0)</f>
        <v>0</v>
      </c>
      <c r="AZ56" s="2">
        <f>IF(Table13[[#This Row],[461190]]&gt;=0.9,Table13[[#This Row],[461190]],0)</f>
        <v>0</v>
      </c>
    </row>
    <row r="57" spans="1:52" ht="22" customHeight="1" x14ac:dyDescent="0.2">
      <c r="A57" s="5">
        <v>811420</v>
      </c>
      <c r="B57" s="2">
        <v>20.9411764705882</v>
      </c>
      <c r="C57" s="2">
        <v>6.2647058823529402</v>
      </c>
      <c r="D57" s="2">
        <v>7.8823529411764701</v>
      </c>
      <c r="E57" s="2">
        <v>3.3235294117646998</v>
      </c>
      <c r="F57" s="2">
        <v>2.8529411764705799</v>
      </c>
      <c r="G57" s="2">
        <v>3.0588235294117601</v>
      </c>
      <c r="H57" s="2">
        <v>2.8235294117646998</v>
      </c>
      <c r="I57" s="2">
        <v>3.7647058823529398</v>
      </c>
      <c r="J57" s="2">
        <v>2.6176470588235201</v>
      </c>
      <c r="K57" s="2">
        <v>2.52941176470588</v>
      </c>
      <c r="L57" s="2">
        <v>3.2647058823529398</v>
      </c>
      <c r="M57" s="2">
        <v>2.8529411764705799</v>
      </c>
      <c r="N57" s="2">
        <v>2.23529411764705</v>
      </c>
      <c r="O57" s="2">
        <v>2.7647058823529398</v>
      </c>
      <c r="P57" s="2">
        <v>2.1764705882352899</v>
      </c>
      <c r="Q57" s="2">
        <v>1.94117647058823</v>
      </c>
      <c r="R57" s="2">
        <v>2.1470588235294099</v>
      </c>
      <c r="S57" s="2">
        <v>2.4117647058823501</v>
      </c>
      <c r="T57" s="2">
        <v>2.8235294117646998</v>
      </c>
      <c r="U57" s="2">
        <v>2.1764705882352899</v>
      </c>
      <c r="V57" s="2">
        <v>2.3529411764705799</v>
      </c>
      <c r="W57" s="2">
        <v>2.4117647058823501</v>
      </c>
      <c r="X57" s="2">
        <v>1.3235294117647001</v>
      </c>
      <c r="Y57" s="2">
        <v>1.44117647058823</v>
      </c>
      <c r="AB57" s="5">
        <v>811420</v>
      </c>
      <c r="AC57" s="2">
        <f>IF(Table13[[#This Row],[461110]]&gt;=0.9,Table13[[#This Row],[461110]],0)</f>
        <v>20.9411764705882</v>
      </c>
      <c r="AD57" s="2">
        <f>IF(Table13[[#This Row],[465311]]&gt;=0.9,Table13[[#This Row],[465311]],0)</f>
        <v>6.2647058823529402</v>
      </c>
      <c r="AE57" s="2">
        <f>IF(Table13[[#This Row],[812110]]&gt;=0.9,Table13[[#This Row],[812110]],0)</f>
        <v>7.8823529411764701</v>
      </c>
      <c r="AF57" s="2">
        <f>IF(Table13[[#This Row],[463211]]&gt;=0.9,Table13[[#This Row],[463211]],0)</f>
        <v>3.3235294117646998</v>
      </c>
      <c r="AG57" s="2">
        <f>IF(Table13[[#This Row],[461122]]&gt;=0.9,Table13[[#This Row],[461122]],0)</f>
        <v>2.8529411764705799</v>
      </c>
      <c r="AH57" s="2">
        <f>IF(Table13[[#This Row],[722513]]&gt;=0.9,Table13[[#This Row],[722513]],0)</f>
        <v>3.0588235294117601</v>
      </c>
      <c r="AI57" s="2">
        <f>IF(Table13[[#This Row],[461160]]&gt;=0.9,Table13[[#This Row],[461160]],0)</f>
        <v>2.8235294117646998</v>
      </c>
      <c r="AJ57" s="2">
        <f>IF(Table13[[#This Row],[467111]]&gt;=0.9,Table13[[#This Row],[467111]],0)</f>
        <v>3.7647058823529398</v>
      </c>
      <c r="AK57" s="2">
        <f>IF(Table13[[#This Row],[311830]]&gt;=0.9,Table13[[#This Row],[311830]],0)</f>
        <v>2.6176470588235201</v>
      </c>
      <c r="AL57" s="2">
        <f>IF(Table13[[#This Row],[461130]]&gt;=0.9,Table13[[#This Row],[461130]],0)</f>
        <v>2.52941176470588</v>
      </c>
      <c r="AM57" s="2">
        <f>IF(Table13[[#This Row],[722514]]&gt;=0.9,Table13[[#This Row],[722514]],0)</f>
        <v>3.2647058823529398</v>
      </c>
      <c r="AN57" s="2">
        <f>IF(Table13[[#This Row],[311812]]&gt;=0.9,Table13[[#This Row],[311812]],0)</f>
        <v>2.8529411764705799</v>
      </c>
      <c r="AO57" s="2">
        <f>IF(Table13[[#This Row],[461121]]&gt;=0.9,Table13[[#This Row],[461121]],0)</f>
        <v>2.23529411764705</v>
      </c>
      <c r="AP57" s="2">
        <f>IF(Table13[[#This Row],[464111]]&gt;=0.9,Table13[[#This Row],[464111]],0)</f>
        <v>2.7647058823529398</v>
      </c>
      <c r="AQ57" s="2">
        <f>IF(Table13[[#This Row],[722517]]&gt;=0.9,Table13[[#This Row],[722517]],0)</f>
        <v>2.1764705882352899</v>
      </c>
      <c r="AR57" s="2">
        <f>IF(Table13[[#This Row],[561432]]&gt;=0.9,Table13[[#This Row],[561432]],0)</f>
        <v>1.94117647058823</v>
      </c>
      <c r="AS57" s="2">
        <f>IF(Table13[[#This Row],[467115]]&gt;=0.9,Table13[[#This Row],[467115]],0)</f>
        <v>2.1470588235294099</v>
      </c>
      <c r="AT57" s="2">
        <f>IF(Table13[[#This Row],[722518]]&gt;=0.9,Table13[[#This Row],[722518]],0)</f>
        <v>2.4117647058823501</v>
      </c>
      <c r="AU57" s="2">
        <f>IF(Table13[[#This Row],[811111]]&gt;=0.9,Table13[[#This Row],[811111]],0)</f>
        <v>2.8235294117646998</v>
      </c>
      <c r="AV57" s="2">
        <f>IF(Table13[[#This Row],[722515]]&gt;=0.9,Table13[[#This Row],[722515]],0)</f>
        <v>2.1764705882352899</v>
      </c>
      <c r="AW57" s="2">
        <f>IF(Table13[[#This Row],[722519]]&gt;=0.9,Table13[[#This Row],[722519]],0)</f>
        <v>2.3529411764705799</v>
      </c>
      <c r="AX57" s="2">
        <f>IF(Table13[[#This Row],[621211]]&gt;=0.9,Table13[[#This Row],[621211]],0)</f>
        <v>2.4117647058823501</v>
      </c>
      <c r="AY57" s="2">
        <f>IF(Table13[[#This Row],[332320]]&gt;=0.9,Table13[[#This Row],[332320]],0)</f>
        <v>1.3235294117647001</v>
      </c>
      <c r="AZ57" s="2">
        <f>IF(Table13[[#This Row],[461190]]&gt;=0.9,Table13[[#This Row],[461190]],0)</f>
        <v>1.44117647058823</v>
      </c>
    </row>
    <row r="58" spans="1:52" ht="22" customHeight="1" x14ac:dyDescent="0.2">
      <c r="A58" s="5">
        <v>722512</v>
      </c>
      <c r="B58" s="2">
        <v>13.272727272727201</v>
      </c>
      <c r="C58" s="2">
        <v>4.4545454545454497</v>
      </c>
      <c r="D58" s="2">
        <v>9.1818181818181799</v>
      </c>
      <c r="E58" s="2">
        <v>15.060606060606</v>
      </c>
      <c r="F58" s="2">
        <v>4.3636363636363598</v>
      </c>
      <c r="G58" s="2">
        <v>4.4545454545454497</v>
      </c>
      <c r="H58" s="2">
        <v>3.1212121212121202</v>
      </c>
      <c r="I58" s="2">
        <v>2.4545454545454501</v>
      </c>
      <c r="J58" s="2">
        <v>2.5454545454545401</v>
      </c>
      <c r="K58" s="2">
        <v>6.39393939393939</v>
      </c>
      <c r="L58" s="2">
        <v>4.8181818181818103</v>
      </c>
      <c r="M58" s="2">
        <v>3.63636363636363</v>
      </c>
      <c r="N58" s="2">
        <v>4.7272727272727204</v>
      </c>
      <c r="O58" s="2">
        <v>3.3333333333333299</v>
      </c>
      <c r="P58" s="2">
        <v>3.15151515151515</v>
      </c>
      <c r="Q58" s="2">
        <v>1.72727272727272</v>
      </c>
      <c r="R58" s="2">
        <v>2.0909090909090899</v>
      </c>
      <c r="S58" s="2">
        <v>3.24242424242424</v>
      </c>
      <c r="T58" s="2">
        <v>1.39393939393939</v>
      </c>
      <c r="U58" s="2">
        <v>2.6969696969696901</v>
      </c>
      <c r="V58" s="2">
        <v>2.5454545454545401</v>
      </c>
      <c r="W58" s="2">
        <v>3.9393939393939301</v>
      </c>
      <c r="X58" s="2">
        <v>0.78787878787878696</v>
      </c>
      <c r="Y58" s="2">
        <v>1.39393939393939</v>
      </c>
      <c r="AB58" s="5">
        <v>722512</v>
      </c>
      <c r="AC58" s="2">
        <f>IF(Table13[[#This Row],[461110]]&gt;=0.9,Table13[[#This Row],[461110]],0)</f>
        <v>13.272727272727201</v>
      </c>
      <c r="AD58" s="2">
        <f>IF(Table13[[#This Row],[465311]]&gt;=0.9,Table13[[#This Row],[465311]],0)</f>
        <v>4.4545454545454497</v>
      </c>
      <c r="AE58" s="2">
        <f>IF(Table13[[#This Row],[812110]]&gt;=0.9,Table13[[#This Row],[812110]],0)</f>
        <v>9.1818181818181799</v>
      </c>
      <c r="AF58" s="2">
        <f>IF(Table13[[#This Row],[463211]]&gt;=0.9,Table13[[#This Row],[463211]],0)</f>
        <v>15.060606060606</v>
      </c>
      <c r="AG58" s="2">
        <f>IF(Table13[[#This Row],[461122]]&gt;=0.9,Table13[[#This Row],[461122]],0)</f>
        <v>4.3636363636363598</v>
      </c>
      <c r="AH58" s="2">
        <f>IF(Table13[[#This Row],[722513]]&gt;=0.9,Table13[[#This Row],[722513]],0)</f>
        <v>4.4545454545454497</v>
      </c>
      <c r="AI58" s="2">
        <f>IF(Table13[[#This Row],[461160]]&gt;=0.9,Table13[[#This Row],[461160]],0)</f>
        <v>3.1212121212121202</v>
      </c>
      <c r="AJ58" s="2">
        <f>IF(Table13[[#This Row],[467111]]&gt;=0.9,Table13[[#This Row],[467111]],0)</f>
        <v>2.4545454545454501</v>
      </c>
      <c r="AK58" s="2">
        <f>IF(Table13[[#This Row],[311830]]&gt;=0.9,Table13[[#This Row],[311830]],0)</f>
        <v>2.5454545454545401</v>
      </c>
      <c r="AL58" s="2">
        <f>IF(Table13[[#This Row],[461130]]&gt;=0.9,Table13[[#This Row],[461130]],0)</f>
        <v>6.39393939393939</v>
      </c>
      <c r="AM58" s="2">
        <f>IF(Table13[[#This Row],[722514]]&gt;=0.9,Table13[[#This Row],[722514]],0)</f>
        <v>4.8181818181818103</v>
      </c>
      <c r="AN58" s="2">
        <f>IF(Table13[[#This Row],[311812]]&gt;=0.9,Table13[[#This Row],[311812]],0)</f>
        <v>3.63636363636363</v>
      </c>
      <c r="AO58" s="2">
        <f>IF(Table13[[#This Row],[461121]]&gt;=0.9,Table13[[#This Row],[461121]],0)</f>
        <v>4.7272727272727204</v>
      </c>
      <c r="AP58" s="2">
        <f>IF(Table13[[#This Row],[464111]]&gt;=0.9,Table13[[#This Row],[464111]],0)</f>
        <v>3.3333333333333299</v>
      </c>
      <c r="AQ58" s="2">
        <f>IF(Table13[[#This Row],[722517]]&gt;=0.9,Table13[[#This Row],[722517]],0)</f>
        <v>3.15151515151515</v>
      </c>
      <c r="AR58" s="2">
        <f>IF(Table13[[#This Row],[561432]]&gt;=0.9,Table13[[#This Row],[561432]],0)</f>
        <v>1.72727272727272</v>
      </c>
      <c r="AS58" s="2">
        <f>IF(Table13[[#This Row],[467115]]&gt;=0.9,Table13[[#This Row],[467115]],0)</f>
        <v>2.0909090909090899</v>
      </c>
      <c r="AT58" s="2">
        <f>IF(Table13[[#This Row],[722518]]&gt;=0.9,Table13[[#This Row],[722518]],0)</f>
        <v>3.24242424242424</v>
      </c>
      <c r="AU58" s="2">
        <f>IF(Table13[[#This Row],[811111]]&gt;=0.9,Table13[[#This Row],[811111]],0)</f>
        <v>1.39393939393939</v>
      </c>
      <c r="AV58" s="2">
        <f>IF(Table13[[#This Row],[722515]]&gt;=0.9,Table13[[#This Row],[722515]],0)</f>
        <v>2.6969696969696901</v>
      </c>
      <c r="AW58" s="2">
        <f>IF(Table13[[#This Row],[722519]]&gt;=0.9,Table13[[#This Row],[722519]],0)</f>
        <v>2.5454545454545401</v>
      </c>
      <c r="AX58" s="2">
        <f>IF(Table13[[#This Row],[621211]]&gt;=0.9,Table13[[#This Row],[621211]],0)</f>
        <v>3.9393939393939301</v>
      </c>
      <c r="AY58" s="2">
        <f>IF(Table13[[#This Row],[332320]]&gt;=0.9,Table13[[#This Row],[332320]],0)</f>
        <v>0</v>
      </c>
      <c r="AZ58" s="2">
        <f>IF(Table13[[#This Row],[461190]]&gt;=0.9,Table13[[#This Row],[461190]],0)</f>
        <v>1.39393939393939</v>
      </c>
    </row>
    <row r="59" spans="1:52" ht="22" customHeight="1" x14ac:dyDescent="0.2">
      <c r="A59" s="5">
        <v>813230</v>
      </c>
      <c r="B59" s="2">
        <v>27.8611111111111</v>
      </c>
      <c r="C59" s="2">
        <v>8.4166666666666607</v>
      </c>
      <c r="D59" s="2">
        <v>13.0277777777777</v>
      </c>
      <c r="E59" s="2">
        <v>5.1111111111111098</v>
      </c>
      <c r="F59" s="3">
        <v>4.5</v>
      </c>
      <c r="G59" s="2">
        <v>4.7777777777777697</v>
      </c>
      <c r="H59" s="2">
        <v>4.4444444444444402</v>
      </c>
      <c r="I59" s="2">
        <v>4.6944444444444402</v>
      </c>
      <c r="J59" s="2">
        <v>3.7777777777777701</v>
      </c>
      <c r="K59" s="2">
        <v>3.1944444444444402</v>
      </c>
      <c r="L59" s="2">
        <v>4.9166666666666599</v>
      </c>
      <c r="M59" s="2">
        <v>4.05555555555555</v>
      </c>
      <c r="N59" s="2">
        <v>4.0277777777777697</v>
      </c>
      <c r="O59" s="2">
        <v>3.6111111111111098</v>
      </c>
      <c r="P59" s="2">
        <v>3.8611111111111098</v>
      </c>
      <c r="Q59" s="2">
        <v>2.9722222222222201</v>
      </c>
      <c r="R59" s="2">
        <v>2.5833333333333299</v>
      </c>
      <c r="S59" s="2">
        <v>4.0833333333333304</v>
      </c>
      <c r="T59" s="2">
        <v>3.5277777777777701</v>
      </c>
      <c r="U59" s="2">
        <v>3.2777777777777701</v>
      </c>
      <c r="V59" s="3">
        <v>4.5</v>
      </c>
      <c r="W59" s="2">
        <v>3.55555555555555</v>
      </c>
      <c r="X59" s="3">
        <v>1.75</v>
      </c>
      <c r="Y59" s="2">
        <v>2.3611111111111098</v>
      </c>
      <c r="AB59" s="5">
        <v>813230</v>
      </c>
      <c r="AC59" s="2">
        <f>IF(Table13[[#This Row],[461110]]&gt;=0.9,Table13[[#This Row],[461110]],0)</f>
        <v>27.8611111111111</v>
      </c>
      <c r="AD59" s="2">
        <f>IF(Table13[[#This Row],[465311]]&gt;=0.9,Table13[[#This Row],[465311]],0)</f>
        <v>8.4166666666666607</v>
      </c>
      <c r="AE59" s="2">
        <f>IF(Table13[[#This Row],[812110]]&gt;=0.9,Table13[[#This Row],[812110]],0)</f>
        <v>13.0277777777777</v>
      </c>
      <c r="AF59" s="2">
        <f>IF(Table13[[#This Row],[463211]]&gt;=0.9,Table13[[#This Row],[463211]],0)</f>
        <v>5.1111111111111098</v>
      </c>
      <c r="AG59" s="2">
        <f>IF(Table13[[#This Row],[461122]]&gt;=0.9,Table13[[#This Row],[461122]],0)</f>
        <v>4.5</v>
      </c>
      <c r="AH59" s="2">
        <f>IF(Table13[[#This Row],[722513]]&gt;=0.9,Table13[[#This Row],[722513]],0)</f>
        <v>4.7777777777777697</v>
      </c>
      <c r="AI59" s="2">
        <f>IF(Table13[[#This Row],[461160]]&gt;=0.9,Table13[[#This Row],[461160]],0)</f>
        <v>4.4444444444444402</v>
      </c>
      <c r="AJ59" s="2">
        <f>IF(Table13[[#This Row],[467111]]&gt;=0.9,Table13[[#This Row],[467111]],0)</f>
        <v>4.6944444444444402</v>
      </c>
      <c r="AK59" s="2">
        <f>IF(Table13[[#This Row],[311830]]&gt;=0.9,Table13[[#This Row],[311830]],0)</f>
        <v>3.7777777777777701</v>
      </c>
      <c r="AL59" s="2">
        <f>IF(Table13[[#This Row],[461130]]&gt;=0.9,Table13[[#This Row],[461130]],0)</f>
        <v>3.1944444444444402</v>
      </c>
      <c r="AM59" s="2">
        <f>IF(Table13[[#This Row],[722514]]&gt;=0.9,Table13[[#This Row],[722514]],0)</f>
        <v>4.9166666666666599</v>
      </c>
      <c r="AN59" s="2">
        <f>IF(Table13[[#This Row],[311812]]&gt;=0.9,Table13[[#This Row],[311812]],0)</f>
        <v>4.05555555555555</v>
      </c>
      <c r="AO59" s="2">
        <f>IF(Table13[[#This Row],[461121]]&gt;=0.9,Table13[[#This Row],[461121]],0)</f>
        <v>4.0277777777777697</v>
      </c>
      <c r="AP59" s="2">
        <f>IF(Table13[[#This Row],[464111]]&gt;=0.9,Table13[[#This Row],[464111]],0)</f>
        <v>3.6111111111111098</v>
      </c>
      <c r="AQ59" s="2">
        <f>IF(Table13[[#This Row],[722517]]&gt;=0.9,Table13[[#This Row],[722517]],0)</f>
        <v>3.8611111111111098</v>
      </c>
      <c r="AR59" s="2">
        <f>IF(Table13[[#This Row],[561432]]&gt;=0.9,Table13[[#This Row],[561432]],0)</f>
        <v>2.9722222222222201</v>
      </c>
      <c r="AS59" s="2">
        <f>IF(Table13[[#This Row],[467115]]&gt;=0.9,Table13[[#This Row],[467115]],0)</f>
        <v>2.5833333333333299</v>
      </c>
      <c r="AT59" s="2">
        <f>IF(Table13[[#This Row],[722518]]&gt;=0.9,Table13[[#This Row],[722518]],0)</f>
        <v>4.0833333333333304</v>
      </c>
      <c r="AU59" s="2">
        <f>IF(Table13[[#This Row],[811111]]&gt;=0.9,Table13[[#This Row],[811111]],0)</f>
        <v>3.5277777777777701</v>
      </c>
      <c r="AV59" s="2">
        <f>IF(Table13[[#This Row],[722515]]&gt;=0.9,Table13[[#This Row],[722515]],0)</f>
        <v>3.2777777777777701</v>
      </c>
      <c r="AW59" s="2">
        <f>IF(Table13[[#This Row],[722519]]&gt;=0.9,Table13[[#This Row],[722519]],0)</f>
        <v>4.5</v>
      </c>
      <c r="AX59" s="2">
        <f>IF(Table13[[#This Row],[621211]]&gt;=0.9,Table13[[#This Row],[621211]],0)</f>
        <v>3.55555555555555</v>
      </c>
      <c r="AY59" s="2">
        <f>IF(Table13[[#This Row],[332320]]&gt;=0.9,Table13[[#This Row],[332320]],0)</f>
        <v>1.75</v>
      </c>
      <c r="AZ59" s="2">
        <f>IF(Table13[[#This Row],[461190]]&gt;=0.9,Table13[[#This Row],[461190]],0)</f>
        <v>2.3611111111111098</v>
      </c>
    </row>
    <row r="60" spans="1:52" ht="22" customHeight="1" x14ac:dyDescent="0.2">
      <c r="A60" s="5">
        <v>811219</v>
      </c>
      <c r="B60" s="2">
        <v>19.8823529411764</v>
      </c>
      <c r="C60" s="2">
        <v>6.7647058823529402</v>
      </c>
      <c r="D60" s="2">
        <v>10.617647058823501</v>
      </c>
      <c r="E60" s="2">
        <v>15.088235294117601</v>
      </c>
      <c r="F60" s="2">
        <v>5.6764705882352899</v>
      </c>
      <c r="G60" s="2">
        <v>5.2941176470588198</v>
      </c>
      <c r="H60" s="3">
        <v>4.5</v>
      </c>
      <c r="I60" s="2">
        <v>3.4705882352941102</v>
      </c>
      <c r="J60" s="2">
        <v>3.6176470588235201</v>
      </c>
      <c r="K60" s="2">
        <v>9.0882352941176396</v>
      </c>
      <c r="L60" s="2">
        <v>4.23529411764705</v>
      </c>
      <c r="M60" s="2">
        <v>4.3235294117647003</v>
      </c>
      <c r="N60" s="2">
        <v>5.5588235294117601</v>
      </c>
      <c r="O60" s="2">
        <v>3.9411764705882302</v>
      </c>
      <c r="P60" s="2">
        <v>2.9117647058823501</v>
      </c>
      <c r="Q60" s="2">
        <v>2.4411764705882302</v>
      </c>
      <c r="R60" s="2">
        <v>2.6764705882352899</v>
      </c>
      <c r="S60" s="2">
        <v>3.7941176470588198</v>
      </c>
      <c r="T60" s="2">
        <v>2.20588235294117</v>
      </c>
      <c r="U60" s="2">
        <v>3.7941176470588198</v>
      </c>
      <c r="V60" s="2">
        <v>2.73529411764705</v>
      </c>
      <c r="W60" s="2">
        <v>3.7647058823529398</v>
      </c>
      <c r="X60" s="2">
        <v>1.3235294117647001</v>
      </c>
      <c r="Y60" s="2">
        <v>2.3529411764705799</v>
      </c>
      <c r="AB60" s="5">
        <v>811219</v>
      </c>
      <c r="AC60" s="2">
        <f>IF(Table13[[#This Row],[461110]]&gt;=0.9,Table13[[#This Row],[461110]],0)</f>
        <v>19.8823529411764</v>
      </c>
      <c r="AD60" s="2">
        <f>IF(Table13[[#This Row],[465311]]&gt;=0.9,Table13[[#This Row],[465311]],0)</f>
        <v>6.7647058823529402</v>
      </c>
      <c r="AE60" s="2">
        <f>IF(Table13[[#This Row],[812110]]&gt;=0.9,Table13[[#This Row],[812110]],0)</f>
        <v>10.617647058823501</v>
      </c>
      <c r="AF60" s="2">
        <f>IF(Table13[[#This Row],[463211]]&gt;=0.9,Table13[[#This Row],[463211]],0)</f>
        <v>15.088235294117601</v>
      </c>
      <c r="AG60" s="2">
        <f>IF(Table13[[#This Row],[461122]]&gt;=0.9,Table13[[#This Row],[461122]],0)</f>
        <v>5.6764705882352899</v>
      </c>
      <c r="AH60" s="2">
        <f>IF(Table13[[#This Row],[722513]]&gt;=0.9,Table13[[#This Row],[722513]],0)</f>
        <v>5.2941176470588198</v>
      </c>
      <c r="AI60" s="2">
        <f>IF(Table13[[#This Row],[461160]]&gt;=0.9,Table13[[#This Row],[461160]],0)</f>
        <v>4.5</v>
      </c>
      <c r="AJ60" s="2">
        <f>IF(Table13[[#This Row],[467111]]&gt;=0.9,Table13[[#This Row],[467111]],0)</f>
        <v>3.4705882352941102</v>
      </c>
      <c r="AK60" s="2">
        <f>IF(Table13[[#This Row],[311830]]&gt;=0.9,Table13[[#This Row],[311830]],0)</f>
        <v>3.6176470588235201</v>
      </c>
      <c r="AL60" s="2">
        <f>IF(Table13[[#This Row],[461130]]&gt;=0.9,Table13[[#This Row],[461130]],0)</f>
        <v>9.0882352941176396</v>
      </c>
      <c r="AM60" s="2">
        <f>IF(Table13[[#This Row],[722514]]&gt;=0.9,Table13[[#This Row],[722514]],0)</f>
        <v>4.23529411764705</v>
      </c>
      <c r="AN60" s="2">
        <f>IF(Table13[[#This Row],[311812]]&gt;=0.9,Table13[[#This Row],[311812]],0)</f>
        <v>4.3235294117647003</v>
      </c>
      <c r="AO60" s="2">
        <f>IF(Table13[[#This Row],[461121]]&gt;=0.9,Table13[[#This Row],[461121]],0)</f>
        <v>5.5588235294117601</v>
      </c>
      <c r="AP60" s="2">
        <f>IF(Table13[[#This Row],[464111]]&gt;=0.9,Table13[[#This Row],[464111]],0)</f>
        <v>3.9411764705882302</v>
      </c>
      <c r="AQ60" s="2">
        <f>IF(Table13[[#This Row],[722517]]&gt;=0.9,Table13[[#This Row],[722517]],0)</f>
        <v>2.9117647058823501</v>
      </c>
      <c r="AR60" s="2">
        <f>IF(Table13[[#This Row],[561432]]&gt;=0.9,Table13[[#This Row],[561432]],0)</f>
        <v>2.4411764705882302</v>
      </c>
      <c r="AS60" s="2">
        <f>IF(Table13[[#This Row],[467115]]&gt;=0.9,Table13[[#This Row],[467115]],0)</f>
        <v>2.6764705882352899</v>
      </c>
      <c r="AT60" s="2">
        <f>IF(Table13[[#This Row],[722518]]&gt;=0.9,Table13[[#This Row],[722518]],0)</f>
        <v>3.7941176470588198</v>
      </c>
      <c r="AU60" s="2">
        <f>IF(Table13[[#This Row],[811111]]&gt;=0.9,Table13[[#This Row],[811111]],0)</f>
        <v>2.20588235294117</v>
      </c>
      <c r="AV60" s="2">
        <f>IF(Table13[[#This Row],[722515]]&gt;=0.9,Table13[[#This Row],[722515]],0)</f>
        <v>3.7941176470588198</v>
      </c>
      <c r="AW60" s="2">
        <f>IF(Table13[[#This Row],[722519]]&gt;=0.9,Table13[[#This Row],[722519]],0)</f>
        <v>2.73529411764705</v>
      </c>
      <c r="AX60" s="2">
        <f>IF(Table13[[#This Row],[621211]]&gt;=0.9,Table13[[#This Row],[621211]],0)</f>
        <v>3.7647058823529398</v>
      </c>
      <c r="AY60" s="2">
        <f>IF(Table13[[#This Row],[332320]]&gt;=0.9,Table13[[#This Row],[332320]],0)</f>
        <v>1.3235294117647001</v>
      </c>
      <c r="AZ60" s="2">
        <f>IF(Table13[[#This Row],[461190]]&gt;=0.9,Table13[[#This Row],[461190]],0)</f>
        <v>2.3529411764705799</v>
      </c>
    </row>
    <row r="61" spans="1:52" ht="22" customHeight="1" x14ac:dyDescent="0.2">
      <c r="A61" s="5">
        <v>621511</v>
      </c>
      <c r="B61" s="3">
        <v>18.3125</v>
      </c>
      <c r="C61" s="3">
        <v>6.34375</v>
      </c>
      <c r="D61" s="3">
        <v>13.78125</v>
      </c>
      <c r="E61" s="3">
        <v>14.28125</v>
      </c>
      <c r="F61" s="3">
        <v>5.09375</v>
      </c>
      <c r="G61" s="3">
        <v>4.21875</v>
      </c>
      <c r="H61" s="3">
        <v>3.6875</v>
      </c>
      <c r="I61" s="3">
        <v>4.0625</v>
      </c>
      <c r="J61" s="3">
        <v>2.78125</v>
      </c>
      <c r="K61" s="3">
        <v>4.15625</v>
      </c>
      <c r="L61" s="3">
        <v>6.1875</v>
      </c>
      <c r="M61" s="3">
        <v>5.0625</v>
      </c>
      <c r="N61" s="3">
        <v>4.5</v>
      </c>
      <c r="O61" s="3">
        <v>5.4375</v>
      </c>
      <c r="P61" s="3">
        <v>4.46875</v>
      </c>
      <c r="Q61" s="3">
        <v>3.40625</v>
      </c>
      <c r="R61" s="3">
        <v>2.09375</v>
      </c>
      <c r="S61" s="3">
        <v>4.15625</v>
      </c>
      <c r="T61" s="3">
        <v>1.71875</v>
      </c>
      <c r="U61" s="3">
        <v>3.65625</v>
      </c>
      <c r="V61" s="3">
        <v>3.375</v>
      </c>
      <c r="W61" s="3">
        <v>5.71875</v>
      </c>
      <c r="X61" s="3">
        <v>1.3125</v>
      </c>
      <c r="Y61" s="3">
        <v>1.90625</v>
      </c>
      <c r="AB61" s="5">
        <v>621511</v>
      </c>
      <c r="AC61" s="3">
        <f>IF(Table13[[#This Row],[461110]]&gt;=0.9,Table13[[#This Row],[461110]],0)</f>
        <v>18.3125</v>
      </c>
      <c r="AD61" s="3">
        <f>IF(Table13[[#This Row],[465311]]&gt;=0.9,Table13[[#This Row],[465311]],0)</f>
        <v>6.34375</v>
      </c>
      <c r="AE61" s="3">
        <f>IF(Table13[[#This Row],[812110]]&gt;=0.9,Table13[[#This Row],[812110]],0)</f>
        <v>13.78125</v>
      </c>
      <c r="AF61" s="3">
        <f>IF(Table13[[#This Row],[463211]]&gt;=0.9,Table13[[#This Row],[463211]],0)</f>
        <v>14.28125</v>
      </c>
      <c r="AG61" s="3">
        <f>IF(Table13[[#This Row],[461122]]&gt;=0.9,Table13[[#This Row],[461122]],0)</f>
        <v>5.09375</v>
      </c>
      <c r="AH61" s="3">
        <f>IF(Table13[[#This Row],[722513]]&gt;=0.9,Table13[[#This Row],[722513]],0)</f>
        <v>4.21875</v>
      </c>
      <c r="AI61" s="3">
        <f>IF(Table13[[#This Row],[461160]]&gt;=0.9,Table13[[#This Row],[461160]],0)</f>
        <v>3.6875</v>
      </c>
      <c r="AJ61" s="3">
        <f>IF(Table13[[#This Row],[467111]]&gt;=0.9,Table13[[#This Row],[467111]],0)</f>
        <v>4.0625</v>
      </c>
      <c r="AK61" s="3">
        <f>IF(Table13[[#This Row],[311830]]&gt;=0.9,Table13[[#This Row],[311830]],0)</f>
        <v>2.78125</v>
      </c>
      <c r="AL61" s="3">
        <f>IF(Table13[[#This Row],[461130]]&gt;=0.9,Table13[[#This Row],[461130]],0)</f>
        <v>4.15625</v>
      </c>
      <c r="AM61" s="3">
        <f>IF(Table13[[#This Row],[722514]]&gt;=0.9,Table13[[#This Row],[722514]],0)</f>
        <v>6.1875</v>
      </c>
      <c r="AN61" s="3">
        <f>IF(Table13[[#This Row],[311812]]&gt;=0.9,Table13[[#This Row],[311812]],0)</f>
        <v>5.0625</v>
      </c>
      <c r="AO61" s="3">
        <f>IF(Table13[[#This Row],[461121]]&gt;=0.9,Table13[[#This Row],[461121]],0)</f>
        <v>4.5</v>
      </c>
      <c r="AP61" s="3">
        <f>IF(Table13[[#This Row],[464111]]&gt;=0.9,Table13[[#This Row],[464111]],0)</f>
        <v>5.4375</v>
      </c>
      <c r="AQ61" s="3">
        <f>IF(Table13[[#This Row],[722517]]&gt;=0.9,Table13[[#This Row],[722517]],0)</f>
        <v>4.46875</v>
      </c>
      <c r="AR61" s="3">
        <f>IF(Table13[[#This Row],[561432]]&gt;=0.9,Table13[[#This Row],[561432]],0)</f>
        <v>3.40625</v>
      </c>
      <c r="AS61" s="3">
        <f>IF(Table13[[#This Row],[467115]]&gt;=0.9,Table13[[#This Row],[467115]],0)</f>
        <v>2.09375</v>
      </c>
      <c r="AT61" s="3">
        <f>IF(Table13[[#This Row],[722518]]&gt;=0.9,Table13[[#This Row],[722518]],0)</f>
        <v>4.15625</v>
      </c>
      <c r="AU61" s="3">
        <f>IF(Table13[[#This Row],[811111]]&gt;=0.9,Table13[[#This Row],[811111]],0)</f>
        <v>1.71875</v>
      </c>
      <c r="AV61" s="3">
        <f>IF(Table13[[#This Row],[722515]]&gt;=0.9,Table13[[#This Row],[722515]],0)</f>
        <v>3.65625</v>
      </c>
      <c r="AW61" s="3">
        <f>IF(Table13[[#This Row],[722519]]&gt;=0.9,Table13[[#This Row],[722519]],0)</f>
        <v>3.375</v>
      </c>
      <c r="AX61" s="3">
        <f>IF(Table13[[#This Row],[621211]]&gt;=0.9,Table13[[#This Row],[621211]],0)</f>
        <v>5.71875</v>
      </c>
      <c r="AY61" s="3">
        <f>IF(Table13[[#This Row],[332320]]&gt;=0.9,Table13[[#This Row],[332320]],0)</f>
        <v>1.3125</v>
      </c>
      <c r="AZ61" s="3">
        <f>IF(Table13[[#This Row],[461190]]&gt;=0.9,Table13[[#This Row],[461190]],0)</f>
        <v>1.90625</v>
      </c>
    </row>
    <row r="62" spans="1:52" ht="22" customHeight="1" x14ac:dyDescent="0.2">
      <c r="A62" s="5">
        <v>468420</v>
      </c>
      <c r="B62" s="2">
        <v>32.322580645161203</v>
      </c>
      <c r="C62" s="2">
        <v>10.322580645161199</v>
      </c>
      <c r="D62" s="2">
        <v>10.709677419354801</v>
      </c>
      <c r="E62" s="2">
        <v>4.9354838709677402</v>
      </c>
      <c r="F62" s="2">
        <v>4.4193548387096699</v>
      </c>
      <c r="G62" s="2">
        <v>3.8387096774193501</v>
      </c>
      <c r="H62" s="3">
        <v>4.67741935483871</v>
      </c>
      <c r="I62" s="2">
        <v>4.0967741935483799</v>
      </c>
      <c r="J62" s="2">
        <v>4.6451612903225801</v>
      </c>
      <c r="K62" s="2">
        <v>4.1290322580645098</v>
      </c>
      <c r="L62" s="2">
        <v>4.8064516129032198</v>
      </c>
      <c r="M62" s="2">
        <v>4.3548387096774102</v>
      </c>
      <c r="N62" s="2">
        <v>2.9677419354838701</v>
      </c>
      <c r="O62" s="2">
        <v>3.3548387096774102</v>
      </c>
      <c r="P62" s="2">
        <v>3.7096774193548301</v>
      </c>
      <c r="Q62" s="2">
        <v>3.6774193548387002</v>
      </c>
      <c r="R62" s="2">
        <v>3.0967741935483799</v>
      </c>
      <c r="S62" s="2">
        <v>3.7741935483870899</v>
      </c>
      <c r="T62" s="2">
        <v>3.7741935483870899</v>
      </c>
      <c r="U62" s="2">
        <v>2.54838709677419</v>
      </c>
      <c r="V62" s="2">
        <v>2.9677419354838701</v>
      </c>
      <c r="W62" s="2">
        <v>2.74193548387096</v>
      </c>
      <c r="X62" s="2">
        <v>2.38709677419354</v>
      </c>
      <c r="Y62" s="2">
        <v>2.32258064516129</v>
      </c>
      <c r="AB62" s="5">
        <v>468420</v>
      </c>
      <c r="AC62" s="2">
        <f>IF(Table13[[#This Row],[461110]]&gt;=0.9,Table13[[#This Row],[461110]],0)</f>
        <v>32.322580645161203</v>
      </c>
      <c r="AD62" s="2">
        <f>IF(Table13[[#This Row],[465311]]&gt;=0.9,Table13[[#This Row],[465311]],0)</f>
        <v>10.322580645161199</v>
      </c>
      <c r="AE62" s="2">
        <f>IF(Table13[[#This Row],[812110]]&gt;=0.9,Table13[[#This Row],[812110]],0)</f>
        <v>10.709677419354801</v>
      </c>
      <c r="AF62" s="2">
        <f>IF(Table13[[#This Row],[463211]]&gt;=0.9,Table13[[#This Row],[463211]],0)</f>
        <v>4.9354838709677402</v>
      </c>
      <c r="AG62" s="2">
        <f>IF(Table13[[#This Row],[461122]]&gt;=0.9,Table13[[#This Row],[461122]],0)</f>
        <v>4.4193548387096699</v>
      </c>
      <c r="AH62" s="2">
        <f>IF(Table13[[#This Row],[722513]]&gt;=0.9,Table13[[#This Row],[722513]],0)</f>
        <v>3.8387096774193501</v>
      </c>
      <c r="AI62" s="2">
        <f>IF(Table13[[#This Row],[461160]]&gt;=0.9,Table13[[#This Row],[461160]],0)</f>
        <v>4.67741935483871</v>
      </c>
      <c r="AJ62" s="2">
        <f>IF(Table13[[#This Row],[467111]]&gt;=0.9,Table13[[#This Row],[467111]],0)</f>
        <v>4.0967741935483799</v>
      </c>
      <c r="AK62" s="2">
        <f>IF(Table13[[#This Row],[311830]]&gt;=0.9,Table13[[#This Row],[311830]],0)</f>
        <v>4.6451612903225801</v>
      </c>
      <c r="AL62" s="2">
        <f>IF(Table13[[#This Row],[461130]]&gt;=0.9,Table13[[#This Row],[461130]],0)</f>
        <v>4.1290322580645098</v>
      </c>
      <c r="AM62" s="2">
        <f>IF(Table13[[#This Row],[722514]]&gt;=0.9,Table13[[#This Row],[722514]],0)</f>
        <v>4.8064516129032198</v>
      </c>
      <c r="AN62" s="2">
        <f>IF(Table13[[#This Row],[311812]]&gt;=0.9,Table13[[#This Row],[311812]],0)</f>
        <v>4.3548387096774102</v>
      </c>
      <c r="AO62" s="2">
        <f>IF(Table13[[#This Row],[461121]]&gt;=0.9,Table13[[#This Row],[461121]],0)</f>
        <v>2.9677419354838701</v>
      </c>
      <c r="AP62" s="2">
        <f>IF(Table13[[#This Row],[464111]]&gt;=0.9,Table13[[#This Row],[464111]],0)</f>
        <v>3.3548387096774102</v>
      </c>
      <c r="AQ62" s="2">
        <f>IF(Table13[[#This Row],[722517]]&gt;=0.9,Table13[[#This Row],[722517]],0)</f>
        <v>3.7096774193548301</v>
      </c>
      <c r="AR62" s="2">
        <f>IF(Table13[[#This Row],[561432]]&gt;=0.9,Table13[[#This Row],[561432]],0)</f>
        <v>3.6774193548387002</v>
      </c>
      <c r="AS62" s="2">
        <f>IF(Table13[[#This Row],[467115]]&gt;=0.9,Table13[[#This Row],[467115]],0)</f>
        <v>3.0967741935483799</v>
      </c>
      <c r="AT62" s="2">
        <f>IF(Table13[[#This Row],[722518]]&gt;=0.9,Table13[[#This Row],[722518]],0)</f>
        <v>3.7741935483870899</v>
      </c>
      <c r="AU62" s="2">
        <f>IF(Table13[[#This Row],[811111]]&gt;=0.9,Table13[[#This Row],[811111]],0)</f>
        <v>3.7741935483870899</v>
      </c>
      <c r="AV62" s="2">
        <f>IF(Table13[[#This Row],[722515]]&gt;=0.9,Table13[[#This Row],[722515]],0)</f>
        <v>2.54838709677419</v>
      </c>
      <c r="AW62" s="2">
        <f>IF(Table13[[#This Row],[722519]]&gt;=0.9,Table13[[#This Row],[722519]],0)</f>
        <v>2.9677419354838701</v>
      </c>
      <c r="AX62" s="2">
        <f>IF(Table13[[#This Row],[621211]]&gt;=0.9,Table13[[#This Row],[621211]],0)</f>
        <v>2.74193548387096</v>
      </c>
      <c r="AY62" s="2">
        <f>IF(Table13[[#This Row],[332320]]&gt;=0.9,Table13[[#This Row],[332320]],0)</f>
        <v>2.38709677419354</v>
      </c>
      <c r="AZ62" s="2">
        <f>IF(Table13[[#This Row],[461190]]&gt;=0.9,Table13[[#This Row],[461190]],0)</f>
        <v>2.32258064516129</v>
      </c>
    </row>
    <row r="63" spans="1:52" ht="22" customHeight="1" x14ac:dyDescent="0.2">
      <c r="A63" s="5">
        <v>311910</v>
      </c>
      <c r="B63" s="3">
        <v>9.21875</v>
      </c>
      <c r="C63" s="3">
        <v>3.71875</v>
      </c>
      <c r="D63" s="3">
        <v>6.375</v>
      </c>
      <c r="E63" s="3">
        <v>3.46875</v>
      </c>
      <c r="F63" s="3">
        <v>2.28125</v>
      </c>
      <c r="G63" s="3">
        <v>1.96875</v>
      </c>
      <c r="H63" s="3">
        <v>2.15625</v>
      </c>
      <c r="I63" s="3">
        <v>2.09375</v>
      </c>
      <c r="J63" s="3">
        <v>2.125</v>
      </c>
      <c r="K63" s="3">
        <v>2.4375</v>
      </c>
      <c r="L63" s="3">
        <v>2.28125</v>
      </c>
      <c r="M63" s="3">
        <v>2.34375</v>
      </c>
      <c r="N63" s="3">
        <v>1.6875</v>
      </c>
      <c r="O63" s="3">
        <v>2.84375</v>
      </c>
      <c r="P63" s="3">
        <v>1.625</v>
      </c>
      <c r="Q63" s="3">
        <v>1.53125</v>
      </c>
      <c r="R63" s="3">
        <v>1.40625</v>
      </c>
      <c r="S63" s="3">
        <v>1.59375</v>
      </c>
      <c r="T63" s="3">
        <v>1.1875</v>
      </c>
      <c r="U63" s="3">
        <v>1.5</v>
      </c>
      <c r="V63" s="3">
        <v>1.78125</v>
      </c>
      <c r="W63" s="3">
        <v>1.84375</v>
      </c>
      <c r="X63" s="3">
        <v>0.75</v>
      </c>
      <c r="Y63" s="3">
        <v>2.0625</v>
      </c>
      <c r="AB63" s="5">
        <v>311910</v>
      </c>
      <c r="AC63" s="3">
        <f>IF(Table13[[#This Row],[461110]]&gt;=0.9,Table13[[#This Row],[461110]],0)</f>
        <v>9.21875</v>
      </c>
      <c r="AD63" s="3">
        <f>IF(Table13[[#This Row],[465311]]&gt;=0.9,Table13[[#This Row],[465311]],0)</f>
        <v>3.71875</v>
      </c>
      <c r="AE63" s="3">
        <f>IF(Table13[[#This Row],[812110]]&gt;=0.9,Table13[[#This Row],[812110]],0)</f>
        <v>6.375</v>
      </c>
      <c r="AF63" s="3">
        <f>IF(Table13[[#This Row],[463211]]&gt;=0.9,Table13[[#This Row],[463211]],0)</f>
        <v>3.46875</v>
      </c>
      <c r="AG63" s="3">
        <f>IF(Table13[[#This Row],[461122]]&gt;=0.9,Table13[[#This Row],[461122]],0)</f>
        <v>2.28125</v>
      </c>
      <c r="AH63" s="3">
        <f>IF(Table13[[#This Row],[722513]]&gt;=0.9,Table13[[#This Row],[722513]],0)</f>
        <v>1.96875</v>
      </c>
      <c r="AI63" s="3">
        <f>IF(Table13[[#This Row],[461160]]&gt;=0.9,Table13[[#This Row],[461160]],0)</f>
        <v>2.15625</v>
      </c>
      <c r="AJ63" s="3">
        <f>IF(Table13[[#This Row],[467111]]&gt;=0.9,Table13[[#This Row],[467111]],0)</f>
        <v>2.09375</v>
      </c>
      <c r="AK63" s="3">
        <f>IF(Table13[[#This Row],[311830]]&gt;=0.9,Table13[[#This Row],[311830]],0)</f>
        <v>2.125</v>
      </c>
      <c r="AL63" s="3">
        <f>IF(Table13[[#This Row],[461130]]&gt;=0.9,Table13[[#This Row],[461130]],0)</f>
        <v>2.4375</v>
      </c>
      <c r="AM63" s="3">
        <f>IF(Table13[[#This Row],[722514]]&gt;=0.9,Table13[[#This Row],[722514]],0)</f>
        <v>2.28125</v>
      </c>
      <c r="AN63" s="3">
        <f>IF(Table13[[#This Row],[311812]]&gt;=0.9,Table13[[#This Row],[311812]],0)</f>
        <v>2.34375</v>
      </c>
      <c r="AO63" s="3">
        <f>IF(Table13[[#This Row],[461121]]&gt;=0.9,Table13[[#This Row],[461121]],0)</f>
        <v>1.6875</v>
      </c>
      <c r="AP63" s="3">
        <f>IF(Table13[[#This Row],[464111]]&gt;=0.9,Table13[[#This Row],[464111]],0)</f>
        <v>2.84375</v>
      </c>
      <c r="AQ63" s="3">
        <f>IF(Table13[[#This Row],[722517]]&gt;=0.9,Table13[[#This Row],[722517]],0)</f>
        <v>1.625</v>
      </c>
      <c r="AR63" s="3">
        <f>IF(Table13[[#This Row],[561432]]&gt;=0.9,Table13[[#This Row],[561432]],0)</f>
        <v>1.53125</v>
      </c>
      <c r="AS63" s="3">
        <f>IF(Table13[[#This Row],[467115]]&gt;=0.9,Table13[[#This Row],[467115]],0)</f>
        <v>1.40625</v>
      </c>
      <c r="AT63" s="3">
        <f>IF(Table13[[#This Row],[722518]]&gt;=0.9,Table13[[#This Row],[722518]],0)</f>
        <v>1.59375</v>
      </c>
      <c r="AU63" s="3">
        <f>IF(Table13[[#This Row],[811111]]&gt;=0.9,Table13[[#This Row],[811111]],0)</f>
        <v>1.1875</v>
      </c>
      <c r="AV63" s="3">
        <f>IF(Table13[[#This Row],[722515]]&gt;=0.9,Table13[[#This Row],[722515]],0)</f>
        <v>1.5</v>
      </c>
      <c r="AW63" s="3">
        <f>IF(Table13[[#This Row],[722519]]&gt;=0.9,Table13[[#This Row],[722519]],0)</f>
        <v>1.78125</v>
      </c>
      <c r="AX63" s="3">
        <f>IF(Table13[[#This Row],[621211]]&gt;=0.9,Table13[[#This Row],[621211]],0)</f>
        <v>1.84375</v>
      </c>
      <c r="AY63" s="3">
        <f>IF(Table13[[#This Row],[332320]]&gt;=0.9,Table13[[#This Row],[332320]],0)</f>
        <v>0</v>
      </c>
      <c r="AZ63" s="3">
        <f>IF(Table13[[#This Row],[461190]]&gt;=0.9,Table13[[#This Row],[461190]],0)</f>
        <v>2.0625</v>
      </c>
    </row>
    <row r="64" spans="1:52" ht="22" customHeight="1" x14ac:dyDescent="0.2">
      <c r="A64" s="5">
        <v>465914</v>
      </c>
      <c r="B64" s="2">
        <v>45.161290322580598</v>
      </c>
      <c r="C64" s="2">
        <v>14.3548387096774</v>
      </c>
      <c r="D64" s="2">
        <v>21.870967741935399</v>
      </c>
      <c r="E64" s="2">
        <v>24.129032258064498</v>
      </c>
      <c r="F64" s="2">
        <v>9.5806451612903203</v>
      </c>
      <c r="G64" s="2">
        <v>9.9354838709677402</v>
      </c>
      <c r="H64" s="2">
        <v>8.4193548387096708</v>
      </c>
      <c r="I64" s="2">
        <v>7.1935483870967696</v>
      </c>
      <c r="J64" s="2">
        <v>6.9032258064516103</v>
      </c>
      <c r="K64" s="2">
        <v>13.2903225806451</v>
      </c>
      <c r="L64" s="2">
        <v>7.8387096774193497</v>
      </c>
      <c r="M64" s="2">
        <v>8.0645161290322491</v>
      </c>
      <c r="N64" s="2">
        <v>8.8387096774193505</v>
      </c>
      <c r="O64" s="2">
        <v>7.6129032258064502</v>
      </c>
      <c r="P64" s="2">
        <v>5.5483870967741904</v>
      </c>
      <c r="Q64" s="2">
        <v>4.6451612903225801</v>
      </c>
      <c r="R64" s="2">
        <v>5.5806451612903203</v>
      </c>
      <c r="S64" s="2">
        <v>6.38709677419354</v>
      </c>
      <c r="T64" s="2">
        <v>4.5806451612903203</v>
      </c>
      <c r="U64" s="2">
        <v>6.9354838709677402</v>
      </c>
      <c r="V64" s="2">
        <v>5.5483870967741904</v>
      </c>
      <c r="W64" s="2">
        <v>7.1612903225806397</v>
      </c>
      <c r="X64" s="2">
        <v>2.7096774193548301</v>
      </c>
      <c r="Y64" s="2">
        <v>4.3548387096774102</v>
      </c>
      <c r="AB64" s="5">
        <v>465914</v>
      </c>
      <c r="AC64" s="2">
        <f>IF(Table13[[#This Row],[461110]]&gt;=0.9,Table13[[#This Row],[461110]],0)</f>
        <v>45.161290322580598</v>
      </c>
      <c r="AD64" s="2">
        <f>IF(Table13[[#This Row],[465311]]&gt;=0.9,Table13[[#This Row],[465311]],0)</f>
        <v>14.3548387096774</v>
      </c>
      <c r="AE64" s="2">
        <f>IF(Table13[[#This Row],[812110]]&gt;=0.9,Table13[[#This Row],[812110]],0)</f>
        <v>21.870967741935399</v>
      </c>
      <c r="AF64" s="2">
        <f>IF(Table13[[#This Row],[463211]]&gt;=0.9,Table13[[#This Row],[463211]],0)</f>
        <v>24.129032258064498</v>
      </c>
      <c r="AG64" s="2">
        <f>IF(Table13[[#This Row],[461122]]&gt;=0.9,Table13[[#This Row],[461122]],0)</f>
        <v>9.5806451612903203</v>
      </c>
      <c r="AH64" s="2">
        <f>IF(Table13[[#This Row],[722513]]&gt;=0.9,Table13[[#This Row],[722513]],0)</f>
        <v>9.9354838709677402</v>
      </c>
      <c r="AI64" s="2">
        <f>IF(Table13[[#This Row],[461160]]&gt;=0.9,Table13[[#This Row],[461160]],0)</f>
        <v>8.4193548387096708</v>
      </c>
      <c r="AJ64" s="2">
        <f>IF(Table13[[#This Row],[467111]]&gt;=0.9,Table13[[#This Row],[467111]],0)</f>
        <v>7.1935483870967696</v>
      </c>
      <c r="AK64" s="2">
        <f>IF(Table13[[#This Row],[311830]]&gt;=0.9,Table13[[#This Row],[311830]],0)</f>
        <v>6.9032258064516103</v>
      </c>
      <c r="AL64" s="2">
        <f>IF(Table13[[#This Row],[461130]]&gt;=0.9,Table13[[#This Row],[461130]],0)</f>
        <v>13.2903225806451</v>
      </c>
      <c r="AM64" s="2">
        <f>IF(Table13[[#This Row],[722514]]&gt;=0.9,Table13[[#This Row],[722514]],0)</f>
        <v>7.8387096774193497</v>
      </c>
      <c r="AN64" s="2">
        <f>IF(Table13[[#This Row],[311812]]&gt;=0.9,Table13[[#This Row],[311812]],0)</f>
        <v>8.0645161290322491</v>
      </c>
      <c r="AO64" s="2">
        <f>IF(Table13[[#This Row],[461121]]&gt;=0.9,Table13[[#This Row],[461121]],0)</f>
        <v>8.8387096774193505</v>
      </c>
      <c r="AP64" s="2">
        <f>IF(Table13[[#This Row],[464111]]&gt;=0.9,Table13[[#This Row],[464111]],0)</f>
        <v>7.6129032258064502</v>
      </c>
      <c r="AQ64" s="2">
        <f>IF(Table13[[#This Row],[722517]]&gt;=0.9,Table13[[#This Row],[722517]],0)</f>
        <v>5.5483870967741904</v>
      </c>
      <c r="AR64" s="2">
        <f>IF(Table13[[#This Row],[561432]]&gt;=0.9,Table13[[#This Row],[561432]],0)</f>
        <v>4.6451612903225801</v>
      </c>
      <c r="AS64" s="2">
        <f>IF(Table13[[#This Row],[467115]]&gt;=0.9,Table13[[#This Row],[467115]],0)</f>
        <v>5.5806451612903203</v>
      </c>
      <c r="AT64" s="2">
        <f>IF(Table13[[#This Row],[722518]]&gt;=0.9,Table13[[#This Row],[722518]],0)</f>
        <v>6.38709677419354</v>
      </c>
      <c r="AU64" s="2">
        <f>IF(Table13[[#This Row],[811111]]&gt;=0.9,Table13[[#This Row],[811111]],0)</f>
        <v>4.5806451612903203</v>
      </c>
      <c r="AV64" s="2">
        <f>IF(Table13[[#This Row],[722515]]&gt;=0.9,Table13[[#This Row],[722515]],0)</f>
        <v>6.9354838709677402</v>
      </c>
      <c r="AW64" s="2">
        <f>IF(Table13[[#This Row],[722519]]&gt;=0.9,Table13[[#This Row],[722519]],0)</f>
        <v>5.5483870967741904</v>
      </c>
      <c r="AX64" s="2">
        <f>IF(Table13[[#This Row],[621211]]&gt;=0.9,Table13[[#This Row],[621211]],0)</f>
        <v>7.1612903225806397</v>
      </c>
      <c r="AY64" s="2">
        <f>IF(Table13[[#This Row],[332320]]&gt;=0.9,Table13[[#This Row],[332320]],0)</f>
        <v>2.7096774193548301</v>
      </c>
      <c r="AZ64" s="2">
        <f>IF(Table13[[#This Row],[461190]]&gt;=0.9,Table13[[#This Row],[461190]],0)</f>
        <v>4.3548387096774102</v>
      </c>
    </row>
  </sheetData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BF41B-0ED5-9443-8EC3-8CB502F1E97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