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oscardelatorretorres/Dropbox/01 TRABAJO/06 Proyectos de investigación/01 CIC/2024/propuestaProyecto/"/>
    </mc:Choice>
  </mc:AlternateContent>
  <xr:revisionPtr revIDLastSave="0" documentId="13_ncr:1_{341A8B5D-F1D1-ED43-BC03-D2A8098B0371}" xr6:coauthVersionLast="47" xr6:coauthVersionMax="47" xr10:uidLastSave="{00000000-0000-0000-0000-000000000000}"/>
  <bookViews>
    <workbookView xWindow="480" yWindow="960" windowWidth="25040" windowHeight="14500" xr2:uid="{22280D65-3717-A040-8AE6-0C1E33C87C39}"/>
  </bookViews>
  <sheets>
    <sheet name="presupuesto" sheetId="1" r:id="rId1"/>
    <sheet name="cronograma" sheetId="3" r:id="rId2"/>
    <sheet name="software"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 l="1"/>
  <c r="E3" i="1"/>
  <c r="E4" i="1"/>
  <c r="E5" i="1"/>
  <c r="E6" i="1"/>
  <c r="E7" i="1"/>
  <c r="E8" i="1"/>
  <c r="E2" i="1"/>
  <c r="C8" i="1"/>
  <c r="D8" i="1" s="1"/>
  <c r="C7" i="1"/>
  <c r="D7" i="1" s="1"/>
  <c r="C6" i="1"/>
  <c r="C5" i="1"/>
  <c r="D5" i="1" s="1"/>
  <c r="C4" i="1"/>
  <c r="D4" i="1" s="1"/>
  <c r="C3" i="1"/>
  <c r="D3" i="1" s="1"/>
  <c r="C2" i="1"/>
  <c r="B9" i="1"/>
  <c r="B6" i="3"/>
  <c r="A7" i="3" s="1"/>
  <c r="B7" i="3" s="1"/>
  <c r="A9" i="3" s="1"/>
  <c r="B9" i="3" s="1"/>
  <c r="B2" i="3"/>
  <c r="A5" i="3" s="1"/>
  <c r="B5" i="3" s="1"/>
  <c r="A24" i="3" s="1"/>
  <c r="A25" i="3" s="1"/>
  <c r="D6" i="1"/>
  <c r="D2" i="1"/>
  <c r="E6" i="2"/>
  <c r="E5" i="2"/>
  <c r="E4" i="2"/>
  <c r="E3" i="2"/>
  <c r="E2" i="2"/>
  <c r="D6" i="2"/>
  <c r="B5" i="2"/>
  <c r="D5" i="2" s="1"/>
  <c r="B4" i="2"/>
  <c r="D4" i="2" s="1"/>
  <c r="B2" i="2"/>
  <c r="D2" i="2" s="1"/>
  <c r="C9" i="1" l="1"/>
  <c r="D9" i="1"/>
  <c r="A11" i="3"/>
  <c r="B11" i="3" s="1"/>
  <c r="A17" i="3"/>
  <c r="B17" i="3" s="1"/>
  <c r="A12" i="3"/>
  <c r="A18" i="3"/>
  <c r="B18" i="3" s="1"/>
  <c r="A22" i="3"/>
  <c r="A8" i="3"/>
  <c r="B8" i="3"/>
  <c r="A26" i="3"/>
  <c r="A27" i="3" s="1"/>
  <c r="A23" i="3"/>
  <c r="B23" i="3" s="1"/>
  <c r="A15" i="3"/>
  <c r="A3" i="3"/>
  <c r="A10" i="3" l="1"/>
  <c r="A16" i="3"/>
  <c r="B3" i="3"/>
  <c r="A4" i="3"/>
  <c r="B4" i="3" s="1"/>
  <c r="B15" i="3"/>
  <c r="B16" i="3" s="1"/>
  <c r="B10" i="3"/>
  <c r="A13" i="3"/>
  <c r="B13" i="3" l="1"/>
  <c r="B14" i="3" s="1"/>
  <c r="A14" i="3"/>
  <c r="B12" i="3"/>
  <c r="B22" i="3"/>
  <c r="A19" i="3" l="1"/>
  <c r="B19" i="3" l="1"/>
  <c r="A20" i="3"/>
  <c r="B20" i="3" s="1"/>
  <c r="A21" i="3"/>
</calcChain>
</file>

<file path=xl/sharedStrings.xml><?xml version="1.0" encoding="utf-8"?>
<sst xmlns="http://schemas.openxmlformats.org/spreadsheetml/2006/main" count="110" uniqueCount="84">
  <si>
    <t>Economatica</t>
  </si>
  <si>
    <t>TC</t>
  </si>
  <si>
    <t>monto</t>
  </si>
  <si>
    <t>rubro</t>
  </si>
  <si>
    <t>porcentaje</t>
  </si>
  <si>
    <t>Licencia Refinitiv</t>
  </si>
  <si>
    <t>News API / web.zio</t>
  </si>
  <si>
    <t>Host Digital ocean</t>
  </si>
  <si>
    <t>usd</t>
  </si>
  <si>
    <t>Shiny apps</t>
  </si>
  <si>
    <t>Inicio</t>
  </si>
  <si>
    <t>Fin</t>
  </si>
  <si>
    <t>Actividad</t>
  </si>
  <si>
    <t>Estado</t>
  </si>
  <si>
    <t>Tarea</t>
  </si>
  <si>
    <t>Publicación de resultados</t>
  </si>
  <si>
    <t>Publicación de artículos científicos</t>
  </si>
  <si>
    <t>Extracción y procesamiento de datos</t>
  </si>
  <si>
    <t>Pruebas y simulaciones</t>
  </si>
  <si>
    <t>TareaT</t>
  </si>
  <si>
    <t>Materiales de oficina</t>
  </si>
  <si>
    <t>Equipos menores de tecnologías de la información y comunicaciones</t>
  </si>
  <si>
    <t>Material para información en actividades de investigación científica y tecnológica</t>
  </si>
  <si>
    <t>Servicio postal</t>
  </si>
  <si>
    <t>Instalación, reparación y mantenimiento de equipo de cómputo y tecnología de información</t>
  </si>
  <si>
    <t>Viáticos nacionales para personal en el desempeño de funciones oficiales</t>
  </si>
  <si>
    <t>Eventos académicos</t>
  </si>
  <si>
    <t>Monto2024</t>
  </si>
  <si>
    <t>Monto2025</t>
  </si>
  <si>
    <t>TotalRubro</t>
  </si>
  <si>
    <t>Extracción Datos NYMEX</t>
  </si>
  <si>
    <t>Titulación de doctorando</t>
  </si>
  <si>
    <t>Doctorando titulado</t>
  </si>
  <si>
    <t>Extracción Datos aguacate</t>
  </si>
  <si>
    <t>Extracción CME</t>
  </si>
  <si>
    <t>CRONEs</t>
  </si>
  <si>
    <t>Datos precio limón y otros</t>
  </si>
  <si>
    <t>Simulación  aguacate</t>
  </si>
  <si>
    <t>Simulación sentimientos 1</t>
  </si>
  <si>
    <t>Simulación  limón</t>
  </si>
  <si>
    <t>Simulación  zarzamora</t>
  </si>
  <si>
    <t>App online1</t>
  </si>
  <si>
    <t>App online2</t>
  </si>
  <si>
    <t>Códigos R/Python</t>
  </si>
  <si>
    <t>Artículo 1</t>
  </si>
  <si>
    <t>Artículo 2</t>
  </si>
  <si>
    <t>Ponencia1 2024</t>
  </si>
  <si>
    <t>Ponencia2 2024</t>
  </si>
  <si>
    <t>Ponencia1 2025</t>
  </si>
  <si>
    <t>Ponencia2 2025</t>
  </si>
  <si>
    <t>Simulación  maíz</t>
  </si>
  <si>
    <t>Se programarán las APIs que se conectarán al sitio web del SNIIM para extraer el precio diario del aguacate Hass michoacano de todas las centrales de abastos del país. Estas descargarán información a bases de datos SQL creadas para el proyecto.</t>
  </si>
  <si>
    <t>Se programarán las APIs que se conectarán al sitio web del SNIIM para extraer el precio diario del limón, zarzamora y maíz michoacanos de todas las centrales de abastos del país. Estas descargarán información a bases de datos SQL creadas para el proyecto.</t>
  </si>
  <si>
    <t>Se programarán APIS y funciones en R y Python para extraer los precios históricos de los futuros agrícolas de interés para el proyecto desde el sitio web del Chicago Mercantile Exchange.</t>
  </si>
  <si>
    <t>APIS sentimiento/factores</t>
  </si>
  <si>
    <t>programarán las funciones y APIS que permitirán extraer el histórico de indicadores económicos, factores financieros y de mercados de valores, así como históricos de noticias y redes sociales. Esto último para calcular y estimar, con inteligencia artificial, el sentimiento que las personas tienene en una economía, los mercados financieros y la industria de los bienes agrícolas de interés-</t>
  </si>
  <si>
    <t>Generación y programación de CRONES de ejecución automática diaria en la computadora iMac de la infraestructura con que se cuenta. Esto para extraer los precios diarios del aguacate, los commoditties de interés del CME, así como los factores económicos y de sentimiento de mercado de itnerés en el proyecto.</t>
  </si>
  <si>
    <t>Se programarán APIS y funciones en R y Python para extraer los precios históricos de los futuros agrícolas de interés para el proyecto desde el sitio web del New York Stock Exchange, así como de Refinitiv.</t>
  </si>
  <si>
    <t>Programación de los códigos de simulación, así como diseño, programación y calibrado de las redes neuronales bayesianas para medir la relación de los futuros agrícolas o del aguacate con los factores económicos y financieros, así como con los índices de sentimiento calculados.</t>
  </si>
  <si>
    <t>Estimación sentimiento mercado</t>
  </si>
  <si>
    <t>Se programarán las redes neuronales bayesianas para, con las noticias y publicaciones de redes sociales decargadas en las bases de datos, determinar el senimiento (positivo, neutral o neutro) que expresan estas publicaciones. Este sentimiento será una aproximación del sentimiento de los agentes en los mercados financieros y en el mercado de los bienes agrícolas (aguacate, limón, zarzamora y maíz) que interesan en el proyecto.</t>
  </si>
  <si>
    <t>Programación de los códigos de simulación, así como diseño, programación y calibrado de las redes neuronales bayesianas para medir la relación de los futuros agrícolas con el precio del limón michoacano. De manera complementaria, se programarán los códigos y funciones para realizar las simulaciones de interés.</t>
  </si>
  <si>
    <t>Programación de los códigos de simulación, así como diseño, programación y calibrado de las redes neuronales bayesianas para medir la relación de los futuros agrícolas con el precio del aguacate michoacano. De manera complementaria, se programarán los códigos y funciones para realizar las simulaciones de interés.</t>
  </si>
  <si>
    <t>Programación de los códigos de simulación, así como diseño, programación y calibrado de las redes neuronales bayesianas para medir la relación de los futuros agrícolas con el precio de la zarzamora michoacano. De manera complementaria, se programarán los códigos y funciones para realizar las simulaciones de interés.</t>
  </si>
  <si>
    <t>Programación de los códigos de simulación, así como diseño, programación y calibrado de las redes neuronales bayesianas para medir la relación de los futuros agrícolas con el precio del maíz michoacano. De manera complementaria, se programarán los códigos y funciones para realizar las simulaciones de interés.</t>
  </si>
  <si>
    <t>Programación de los códigos de simulación, así como diseño, programación y calibrado de las redes neuronales bayesianas para simular la utilidad práctica de las coberturas sintéticas diseñadas con las redes neuronales bayesianas, así como la medición de su beneficio para un productor o un comercializador de aguacate michoacano.</t>
  </si>
  <si>
    <t>Simulación coberturas aguacate</t>
  </si>
  <si>
    <t>Simulación coberturas limón</t>
  </si>
  <si>
    <t>Simulación coberturas zarzamora</t>
  </si>
  <si>
    <t>Simulación coberturas maíz</t>
  </si>
  <si>
    <t>Programación de los códigos de simulación, así como diseño, programación y calibrado de las redes neuronales bayesianas para simular la utilidad práctica de las coberturas sintéticas diseñadas con las redes neuronales bayesianas, así como la medición de su beneficio para un productor o un comercializador de zarzamora michoacana.</t>
  </si>
  <si>
    <t>Programación de los códigos de simulación, así como diseño, programación y calibrado de las redes neuronales bayesianas para simular la utilidad práctica de las coberturas sintéticas diseñadas con las redes neuronales bayesianas, así como la medición de su beneficio para un productor o un comercializador de limón michoacano.</t>
  </si>
  <si>
    <t>Programación de los códigos de simulación, así como diseño, programación y calibrado de las redes neuronales bayesianas para simular la utilidad práctica de las coberturas sintéticas diseñadas con las redes neuronales bayesianas, así como la medición de su beneficio para un productor o un comercializador de maíz michoacano.</t>
  </si>
  <si>
    <t>Programación y publicación de una APP en línea y gratuita con los históricos de los precios del aguacate, el sentimeinto de mercado y precios de los futuros agrícolas que interesan para las coberturas</t>
  </si>
  <si>
    <t>Programación y publicación de una APP en línea y gratuita con los históricos de los precios del limón, zarzamora y maíz, así como del sentimeinto de mercado y precios de los futuros agrícolas que interesan para las coberturas</t>
  </si>
  <si>
    <t>App online3</t>
  </si>
  <si>
    <t>Programación y publicación de una APP en línea y gratuita en donde se pronostica la necesidad de la cobertura y los costos para agentes en los mercados del aguacate, limón, zarzamora o maíz michoacanos. Esto como una potencial herramienta en línea para la toma de decisiones de cobertura con SEGALMEX. Esta misma app servirá para determinar y dar a concoer el diseño de la cobertura sintética 8portafolio de opciones). que podría cubrir el precio de la mercancía agrícola que interesa.</t>
  </si>
  <si>
    <t>Publicación de las funciones y APIS en R y Python para que se encuentren disponibles de manera gratuita para la comunidad académica. Esto se hará en los repositorios GitHub y/o PyPi.</t>
  </si>
  <si>
    <t>Elaboración y pulbicación de, al menos, un artículo científico en una revista científica Scopus o JCR. Esto con los resultados de las pruebas realizadas en el año 2024.</t>
  </si>
  <si>
    <t>Elaboración y pulbicación de, al menos, un artículo científico en una revista científica Scopus o JCR. Esto con los resultados de las pruebas realizadas en el año 2025.</t>
  </si>
  <si>
    <t>Publicación de resultados en ponencia de congreso de investigación con los resultados de las pruebas realizadas en el año 2024.</t>
  </si>
  <si>
    <t>Publicación de resultados en ponencia de congreso de investigación con los resultados de las pruebas realizadas en el año 2025.</t>
  </si>
  <si>
    <t>Titular al doctorando M.C. Rodolfo Adrían López Torres (Doctorado en Administración FCCA-UMSNH, generación 2021-2025) con la tesis titulada "Factores de índices de sentimiento de mercado que inciden en la estimación de precios de referencia del maíz blanco en México y su cobertura con opciones de la Bolsa de derivados de Chicago a través de un algoritmo de toma de decisiones con precios de garantía de SEGALMEX".</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</si>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</sst>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font>
      <sz val="12"/>
      <color theme="1"/>
      <name val="Calibri"/>
      <family val="2"/>
      <scheme val="minor"/>
    </font>
    <font>
      <sz val="12"/>
      <color theme="1"/>
      <name val="Gibson-Regula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quotePrefix="1"/>
    <xf numFmtId="164" fontId="0" fillId="0" borderId="0" xfId="0" applyNumberFormat="1"/>
    <xf numFmtId="0" fontId="0" fillId="0" borderId="0" xfId="0" applyAlignment="1">
      <alignment wrapText="1"/>
    </xf>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F57AD-E1BD-3445-91C8-F8CA4B697807}">
  <dimension ref="A1:E9"/>
  <sheetViews>
    <sheetView tabSelected="1" workbookViewId="0">
      <selection activeCell="A9" sqref="A9"/>
    </sheetView>
  </sheetViews>
  <sheetFormatPr baseColWidth="10" defaultRowHeight="16"/>
  <cols>
    <col min="1" max="1" width="58" bestFit="1" customWidth="1"/>
    <col min="2" max="2" width="17" customWidth="1"/>
    <col min="5" max="5" width="12" customWidth="1"/>
    <col min="6" max="6" width="12.1640625" bestFit="1" customWidth="1"/>
    <col min="8" max="8" width="12.6640625" bestFit="1" customWidth="1"/>
  </cols>
  <sheetData>
    <row r="1" spans="1:5">
      <c r="A1" t="s">
        <v>3</v>
      </c>
      <c r="B1" t="s">
        <v>27</v>
      </c>
      <c r="C1" t="s">
        <v>28</v>
      </c>
      <c r="D1" t="s">
        <v>29</v>
      </c>
      <c r="E1" t="s">
        <v>4</v>
      </c>
    </row>
    <row r="2" spans="1:5">
      <c r="A2" s="4" t="s">
        <v>20</v>
      </c>
      <c r="B2">
        <v>1000</v>
      </c>
      <c r="C2">
        <f>B2</f>
        <v>1000</v>
      </c>
      <c r="D2">
        <f>B2+C2</f>
        <v>2000</v>
      </c>
      <c r="E2">
        <f>(D2/$D$9)*100</f>
        <v>2.5316455696202533</v>
      </c>
    </row>
    <row r="3" spans="1:5" ht="34">
      <c r="A3" s="3" t="s">
        <v>21</v>
      </c>
      <c r="B3">
        <v>500</v>
      </c>
      <c r="C3">
        <f t="shared" ref="C3:C8" si="0">B3</f>
        <v>500</v>
      </c>
      <c r="D3">
        <f t="shared" ref="D3:D8" si="1">B3+C3</f>
        <v>1000</v>
      </c>
      <c r="E3">
        <f t="shared" ref="E3:E9" si="2">(D3/$D$9)*100</f>
        <v>1.2658227848101267</v>
      </c>
    </row>
    <row r="4" spans="1:5">
      <c r="A4" t="s">
        <v>22</v>
      </c>
      <c r="B4">
        <v>11000</v>
      </c>
      <c r="C4">
        <f t="shared" si="0"/>
        <v>11000</v>
      </c>
      <c r="D4">
        <f t="shared" si="1"/>
        <v>22000</v>
      </c>
      <c r="E4">
        <f t="shared" si="2"/>
        <v>27.848101265822784</v>
      </c>
    </row>
    <row r="5" spans="1:5">
      <c r="A5" t="s">
        <v>23</v>
      </c>
      <c r="B5">
        <v>500</v>
      </c>
      <c r="C5">
        <f t="shared" si="0"/>
        <v>500</v>
      </c>
      <c r="D5">
        <f t="shared" si="1"/>
        <v>1000</v>
      </c>
      <c r="E5">
        <f t="shared" si="2"/>
        <v>1.2658227848101267</v>
      </c>
    </row>
    <row r="6" spans="1:5">
      <c r="A6" t="s">
        <v>24</v>
      </c>
      <c r="B6">
        <v>3000</v>
      </c>
      <c r="C6">
        <f t="shared" si="0"/>
        <v>3000</v>
      </c>
      <c r="D6">
        <f t="shared" si="1"/>
        <v>6000</v>
      </c>
      <c r="E6">
        <f t="shared" si="2"/>
        <v>7.59493670886076</v>
      </c>
    </row>
    <row r="7" spans="1:5">
      <c r="A7" t="s">
        <v>25</v>
      </c>
      <c r="B7">
        <v>11500</v>
      </c>
      <c r="C7">
        <f t="shared" si="0"/>
        <v>11500</v>
      </c>
      <c r="D7">
        <f t="shared" si="1"/>
        <v>23000</v>
      </c>
      <c r="E7">
        <f t="shared" si="2"/>
        <v>29.11392405063291</v>
      </c>
    </row>
    <row r="8" spans="1:5">
      <c r="A8" t="s">
        <v>26</v>
      </c>
      <c r="B8">
        <v>12000</v>
      </c>
      <c r="C8">
        <f t="shared" si="0"/>
        <v>12000</v>
      </c>
      <c r="D8">
        <f t="shared" si="1"/>
        <v>24000</v>
      </c>
      <c r="E8">
        <f t="shared" si="2"/>
        <v>30.37974683544304</v>
      </c>
    </row>
    <row r="9" spans="1:5">
      <c r="A9" t="s">
        <v>83</v>
      </c>
      <c r="B9">
        <f>SUM(B2:B8)</f>
        <v>39500</v>
      </c>
      <c r="C9">
        <f>SUM(C2:C8)</f>
        <v>39500</v>
      </c>
      <c r="D9">
        <f>SUM(D2:D8)</f>
        <v>79000</v>
      </c>
      <c r="E9">
        <f t="shared" si="2"/>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9CB16-4A21-0844-B7FF-E619842501CF}">
  <dimension ref="A1:F28"/>
  <sheetViews>
    <sheetView topLeftCell="A2" workbookViewId="0">
      <selection activeCell="E4" sqref="E4"/>
    </sheetView>
  </sheetViews>
  <sheetFormatPr baseColWidth="10" defaultRowHeight="16"/>
  <cols>
    <col min="1" max="2" width="10.83203125" style="2"/>
    <col min="3" max="3" width="43.1640625" customWidth="1"/>
    <col min="4" max="4" width="21.1640625" customWidth="1"/>
    <col min="5" max="5" width="89.33203125" style="3" customWidth="1"/>
  </cols>
  <sheetData>
    <row r="1" spans="1:6" ht="17">
      <c r="A1" s="2" t="s">
        <v>10</v>
      </c>
      <c r="B1" s="2" t="s">
        <v>11</v>
      </c>
      <c r="C1" t="s">
        <v>12</v>
      </c>
      <c r="D1" t="s">
        <v>14</v>
      </c>
      <c r="E1" s="3" t="s">
        <v>19</v>
      </c>
      <c r="F1" t="s">
        <v>13</v>
      </c>
    </row>
    <row r="2" spans="1:6" ht="51">
      <c r="A2" s="2">
        <v>45292</v>
      </c>
      <c r="B2" s="2">
        <f>A2+31</f>
        <v>45323</v>
      </c>
      <c r="C2" t="s">
        <v>17</v>
      </c>
      <c r="D2" s="5" t="s">
        <v>33</v>
      </c>
      <c r="E2" s="3" t="s">
        <v>51</v>
      </c>
      <c r="F2">
        <v>0</v>
      </c>
    </row>
    <row r="3" spans="1:6" ht="34">
      <c r="A3" s="2">
        <f>B2</f>
        <v>45323</v>
      </c>
      <c r="B3" s="2">
        <f>A3+30</f>
        <v>45353</v>
      </c>
      <c r="C3" t="s">
        <v>17</v>
      </c>
      <c r="D3" s="5" t="s">
        <v>34</v>
      </c>
      <c r="E3" s="3" t="s">
        <v>53</v>
      </c>
      <c r="F3">
        <v>0</v>
      </c>
    </row>
    <row r="4" spans="1:6" ht="68">
      <c r="A4" s="2">
        <f>A3</f>
        <v>45323</v>
      </c>
      <c r="B4" s="2">
        <f>A4+60</f>
        <v>45383</v>
      </c>
      <c r="C4" t="s">
        <v>17</v>
      </c>
      <c r="D4" s="5" t="s">
        <v>54</v>
      </c>
      <c r="E4" s="3" t="s">
        <v>55</v>
      </c>
    </row>
    <row r="5" spans="1:6" ht="68">
      <c r="A5" s="2">
        <f>B2</f>
        <v>45323</v>
      </c>
      <c r="B5" s="2">
        <f>A5+30</f>
        <v>45353</v>
      </c>
      <c r="C5" t="s">
        <v>17</v>
      </c>
      <c r="D5" s="5" t="s">
        <v>35</v>
      </c>
      <c r="E5" s="3" t="s">
        <v>56</v>
      </c>
      <c r="F5">
        <v>0</v>
      </c>
    </row>
    <row r="6" spans="1:6" ht="51">
      <c r="A6" s="2">
        <v>45658</v>
      </c>
      <c r="B6" s="2">
        <f>A6+31</f>
        <v>45689</v>
      </c>
      <c r="C6" t="s">
        <v>17</v>
      </c>
      <c r="D6" s="5" t="s">
        <v>36</v>
      </c>
      <c r="E6" s="3" t="s">
        <v>52</v>
      </c>
      <c r="F6">
        <v>0</v>
      </c>
    </row>
    <row r="7" spans="1:6" ht="51">
      <c r="A7" s="2">
        <f>B6</f>
        <v>45689</v>
      </c>
      <c r="B7" s="2">
        <f>A7+60</f>
        <v>45749</v>
      </c>
      <c r="C7" t="s">
        <v>17</v>
      </c>
      <c r="D7" s="5" t="s">
        <v>30</v>
      </c>
      <c r="E7" s="3" t="s">
        <v>57</v>
      </c>
      <c r="F7">
        <v>0</v>
      </c>
    </row>
    <row r="8" spans="1:6" ht="68">
      <c r="A8" s="2">
        <f>B5</f>
        <v>45353</v>
      </c>
      <c r="B8" s="2">
        <f>A8+30</f>
        <v>45383</v>
      </c>
      <c r="C8" t="s">
        <v>18</v>
      </c>
      <c r="D8" t="s">
        <v>37</v>
      </c>
      <c r="E8" s="3" t="s">
        <v>62</v>
      </c>
      <c r="F8">
        <v>0</v>
      </c>
    </row>
    <row r="9" spans="1:6" ht="85">
      <c r="A9" s="2">
        <f>B7</f>
        <v>45749</v>
      </c>
      <c r="B9" s="2">
        <f t="shared" ref="B9" si="0">A9+30</f>
        <v>45779</v>
      </c>
      <c r="C9" t="s">
        <v>18</v>
      </c>
      <c r="D9" t="s">
        <v>59</v>
      </c>
      <c r="E9" s="3" t="s">
        <v>60</v>
      </c>
    </row>
    <row r="10" spans="1:6" ht="51">
      <c r="A10" s="2">
        <f>B8</f>
        <v>45383</v>
      </c>
      <c r="B10" s="2">
        <f t="shared" ref="B10" si="1">A10+30</f>
        <v>45413</v>
      </c>
      <c r="C10" t="s">
        <v>18</v>
      </c>
      <c r="D10" t="s">
        <v>38</v>
      </c>
      <c r="E10" s="3" t="s">
        <v>58</v>
      </c>
      <c r="F10">
        <v>0</v>
      </c>
    </row>
    <row r="11" spans="1:6" ht="68">
      <c r="A11" s="2">
        <f>B9</f>
        <v>45779</v>
      </c>
      <c r="B11" s="2">
        <f t="shared" ref="B11" si="2">A11+30</f>
        <v>45809</v>
      </c>
      <c r="C11" t="s">
        <v>18</v>
      </c>
      <c r="D11" t="s">
        <v>66</v>
      </c>
      <c r="E11" s="3" t="s">
        <v>65</v>
      </c>
      <c r="F11">
        <v>0</v>
      </c>
    </row>
    <row r="12" spans="1:6" ht="68">
      <c r="A12" s="2">
        <f>B6</f>
        <v>45689</v>
      </c>
      <c r="B12" s="2">
        <f>A12+15</f>
        <v>45704</v>
      </c>
      <c r="C12" t="s">
        <v>18</v>
      </c>
      <c r="D12" t="s">
        <v>39</v>
      </c>
      <c r="E12" s="3" t="s">
        <v>61</v>
      </c>
      <c r="F12">
        <v>0</v>
      </c>
    </row>
    <row r="13" spans="1:6" ht="68">
      <c r="A13" s="2">
        <f>A12</f>
        <v>45689</v>
      </c>
      <c r="B13" s="2">
        <f>A13+15</f>
        <v>45704</v>
      </c>
      <c r="C13" t="s">
        <v>18</v>
      </c>
      <c r="D13" t="s">
        <v>40</v>
      </c>
      <c r="E13" s="3" t="s">
        <v>63</v>
      </c>
      <c r="F13">
        <v>0</v>
      </c>
    </row>
    <row r="14" spans="1:6" ht="68">
      <c r="A14" s="2">
        <f>A13</f>
        <v>45689</v>
      </c>
      <c r="B14" s="2">
        <f>B13</f>
        <v>45704</v>
      </c>
      <c r="C14" t="s">
        <v>18</v>
      </c>
      <c r="D14" t="s">
        <v>50</v>
      </c>
      <c r="E14" s="3" t="s">
        <v>64</v>
      </c>
      <c r="F14">
        <v>0</v>
      </c>
    </row>
    <row r="15" spans="1:6" ht="68">
      <c r="A15" s="2">
        <f>B7</f>
        <v>45749</v>
      </c>
      <c r="B15" s="2">
        <f>A15+30</f>
        <v>45779</v>
      </c>
      <c r="C15" t="s">
        <v>18</v>
      </c>
      <c r="D15" t="s">
        <v>67</v>
      </c>
      <c r="E15" s="3" t="s">
        <v>71</v>
      </c>
      <c r="F15">
        <v>0</v>
      </c>
    </row>
    <row r="16" spans="1:6" ht="68">
      <c r="A16" s="2">
        <f>B8</f>
        <v>45383</v>
      </c>
      <c r="B16" s="2">
        <f>B15</f>
        <v>45779</v>
      </c>
      <c r="C16" t="s">
        <v>18</v>
      </c>
      <c r="D16" t="s">
        <v>68</v>
      </c>
      <c r="E16" s="3" t="s">
        <v>70</v>
      </c>
    </row>
    <row r="17" spans="1:6" ht="68">
      <c r="A17" s="2">
        <f>B9</f>
        <v>45779</v>
      </c>
      <c r="B17" s="2">
        <f>A17+30</f>
        <v>45809</v>
      </c>
      <c r="C17" t="s">
        <v>18</v>
      </c>
      <c r="D17" t="s">
        <v>69</v>
      </c>
      <c r="E17" s="3" t="s">
        <v>72</v>
      </c>
    </row>
    <row r="18" spans="1:6" ht="34">
      <c r="A18" s="2">
        <f>B5</f>
        <v>45353</v>
      </c>
      <c r="B18" s="2">
        <f>+A18+90</f>
        <v>45443</v>
      </c>
      <c r="C18" t="s">
        <v>15</v>
      </c>
      <c r="D18" t="s">
        <v>41</v>
      </c>
      <c r="E18" s="3" t="s">
        <v>73</v>
      </c>
      <c r="F18">
        <v>0</v>
      </c>
    </row>
    <row r="19" spans="1:6" ht="51">
      <c r="A19" s="2">
        <f>A18</f>
        <v>45353</v>
      </c>
      <c r="B19" s="2">
        <f>+A19+90</f>
        <v>45443</v>
      </c>
      <c r="C19" t="s">
        <v>15</v>
      </c>
      <c r="D19" t="s">
        <v>42</v>
      </c>
      <c r="E19" s="3" t="s">
        <v>74</v>
      </c>
      <c r="F19">
        <v>0</v>
      </c>
    </row>
    <row r="20" spans="1:6" ht="85">
      <c r="A20" s="2">
        <f>A19</f>
        <v>45353</v>
      </c>
      <c r="B20" s="2">
        <f>+A20+90</f>
        <v>45443</v>
      </c>
      <c r="C20" t="s">
        <v>15</v>
      </c>
      <c r="D20" t="s">
        <v>75</v>
      </c>
      <c r="E20" s="3" t="s">
        <v>76</v>
      </c>
      <c r="F20">
        <v>0</v>
      </c>
    </row>
    <row r="21" spans="1:6" ht="34">
      <c r="A21" s="2">
        <f>A19</f>
        <v>45353</v>
      </c>
      <c r="B21" s="2">
        <v>45641</v>
      </c>
      <c r="C21" t="s">
        <v>15</v>
      </c>
      <c r="D21" t="s">
        <v>43</v>
      </c>
      <c r="E21" s="3" t="s">
        <v>77</v>
      </c>
      <c r="F21">
        <v>0</v>
      </c>
    </row>
    <row r="22" spans="1:6" ht="34">
      <c r="A22" s="2">
        <f>B5</f>
        <v>45353</v>
      </c>
      <c r="B22" s="2">
        <f>+A22+120</f>
        <v>45473</v>
      </c>
      <c r="C22" t="s">
        <v>16</v>
      </c>
      <c r="D22" t="s">
        <v>44</v>
      </c>
      <c r="E22" s="3" t="s">
        <v>78</v>
      </c>
      <c r="F22">
        <v>0</v>
      </c>
    </row>
    <row r="23" spans="1:6" ht="34">
      <c r="A23" s="2">
        <f>B7</f>
        <v>45749</v>
      </c>
      <c r="B23" s="2">
        <f>+A23+180</f>
        <v>45929</v>
      </c>
      <c r="C23" t="s">
        <v>16</v>
      </c>
      <c r="D23" t="s">
        <v>45</v>
      </c>
      <c r="E23" s="3" t="s">
        <v>79</v>
      </c>
      <c r="F23">
        <v>0</v>
      </c>
    </row>
    <row r="24" spans="1:6" ht="34">
      <c r="A24" s="2">
        <f>B5</f>
        <v>45353</v>
      </c>
      <c r="B24" s="2">
        <v>45641</v>
      </c>
      <c r="C24" t="s">
        <v>15</v>
      </c>
      <c r="D24" t="s">
        <v>46</v>
      </c>
      <c r="E24" s="3" t="s">
        <v>80</v>
      </c>
      <c r="F24">
        <v>0</v>
      </c>
    </row>
    <row r="25" spans="1:6" ht="34">
      <c r="A25" s="2">
        <f>A24</f>
        <v>45353</v>
      </c>
      <c r="B25" s="2">
        <v>45641</v>
      </c>
      <c r="C25" t="s">
        <v>15</v>
      </c>
      <c r="D25" t="s">
        <v>47</v>
      </c>
      <c r="E25" s="3" t="s">
        <v>80</v>
      </c>
      <c r="F25">
        <v>0</v>
      </c>
    </row>
    <row r="26" spans="1:6" ht="34">
      <c r="A26" s="2">
        <f>B7</f>
        <v>45749</v>
      </c>
      <c r="B26" s="2">
        <v>46006</v>
      </c>
      <c r="C26" t="s">
        <v>15</v>
      </c>
      <c r="D26" t="s">
        <v>48</v>
      </c>
      <c r="E26" s="3" t="s">
        <v>81</v>
      </c>
      <c r="F26">
        <v>0</v>
      </c>
    </row>
    <row r="27" spans="1:6" ht="34">
      <c r="A27" s="2">
        <f>A26</f>
        <v>45749</v>
      </c>
      <c r="B27" s="2">
        <v>46006</v>
      </c>
      <c r="C27" t="s">
        <v>15</v>
      </c>
      <c r="D27" t="s">
        <v>49</v>
      </c>
      <c r="E27" s="3" t="s">
        <v>81</v>
      </c>
      <c r="F27">
        <v>0</v>
      </c>
    </row>
    <row r="28" spans="1:6" ht="85">
      <c r="A28" s="2">
        <v>45292</v>
      </c>
      <c r="B28" s="2">
        <v>45901</v>
      </c>
      <c r="C28" t="s">
        <v>31</v>
      </c>
      <c r="D28" t="s">
        <v>32</v>
      </c>
      <c r="E28" s="3" t="s">
        <v>82</v>
      </c>
      <c r="F2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EB054-C593-7043-BAA0-93ECA08C886D}">
  <dimension ref="A1:E6"/>
  <sheetViews>
    <sheetView workbookViewId="0">
      <selection activeCell="E5" sqref="E5"/>
    </sheetView>
  </sheetViews>
  <sheetFormatPr baseColWidth="10" defaultRowHeight="16"/>
  <cols>
    <col min="1" max="1" width="17.33203125" bestFit="1" customWidth="1"/>
  </cols>
  <sheetData>
    <row r="1" spans="1:5">
      <c r="A1" t="s">
        <v>3</v>
      </c>
      <c r="B1" t="s">
        <v>8</v>
      </c>
      <c r="C1" t="s">
        <v>1</v>
      </c>
      <c r="D1" t="s">
        <v>2</v>
      </c>
      <c r="E1" t="s">
        <v>4</v>
      </c>
    </row>
    <row r="2" spans="1:5">
      <c r="A2" t="s">
        <v>5</v>
      </c>
      <c r="B2">
        <f>1780</f>
        <v>1780</v>
      </c>
      <c r="C2">
        <v>19</v>
      </c>
      <c r="D2">
        <f>B2*C2</f>
        <v>33820</v>
      </c>
      <c r="E2">
        <f>D2/SUM($D$2:$D$6)*100</f>
        <v>28.947053083862574</v>
      </c>
    </row>
    <row r="3" spans="1:5">
      <c r="A3" t="s">
        <v>0</v>
      </c>
      <c r="B3" s="1">
        <v>0</v>
      </c>
      <c r="C3" s="1">
        <v>0</v>
      </c>
      <c r="D3">
        <v>24000</v>
      </c>
      <c r="E3">
        <f t="shared" ref="E3:E6" si="0">D3/SUM($D$2:$D$6)*100</f>
        <v>20.541965523734529</v>
      </c>
    </row>
    <row r="4" spans="1:5">
      <c r="A4" t="s">
        <v>6</v>
      </c>
      <c r="B4">
        <f>90*12</f>
        <v>1080</v>
      </c>
      <c r="C4">
        <v>19</v>
      </c>
      <c r="D4">
        <f>B4*C4</f>
        <v>20520</v>
      </c>
      <c r="E4">
        <f t="shared" si="0"/>
        <v>17.563380522793022</v>
      </c>
    </row>
    <row r="5" spans="1:5">
      <c r="A5" t="s">
        <v>7</v>
      </c>
      <c r="B5">
        <f>30*12+28*12</f>
        <v>696</v>
      </c>
      <c r="C5">
        <v>19</v>
      </c>
      <c r="D5">
        <f>B5*C5</f>
        <v>13224</v>
      </c>
      <c r="E5">
        <f t="shared" si="0"/>
        <v>11.318623003577725</v>
      </c>
    </row>
    <row r="6" spans="1:5">
      <c r="A6" t="s">
        <v>9</v>
      </c>
      <c r="B6">
        <v>1330</v>
      </c>
      <c r="C6">
        <v>19</v>
      </c>
      <c r="D6">
        <f>B6*C6</f>
        <v>25270</v>
      </c>
      <c r="E6">
        <f t="shared" si="0"/>
        <v>21.628977866032148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presupuesto</vt:lpstr>
      <vt:lpstr>cronograma</vt:lpstr>
      <vt:lpstr>software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2023-10-07T01:51:23Z</dcterms:created>
  <dcterms:modified xsi:type="dcterms:W3CDTF">2023-10-27T00:26:12Z</dcterms:modified>
</cp:coreProperties>
</file>