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R93900\Desktop\秩序冊\XXX運動會\超神奇檢錄單\高男\"/>
    </mc:Choice>
  </mc:AlternateContent>
  <xr:revisionPtr revIDLastSave="0" documentId="13_ncr:1_{E658F3E6-3DCA-46D5-ADB3-1AA8C58F1378}" xr6:coauthVersionLast="47" xr6:coauthVersionMax="47" xr10:uidLastSave="{00000000-0000-0000-0000-000000000000}"/>
  <bookViews>
    <workbookView xWindow="-120" yWindow="-120" windowWidth="29040" windowHeight="15720" activeTab="1" xr2:uid="{00000000-000D-0000-FFFF-FFFF00000000}"/>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A3" i="1" s="1"/>
  <c r="B4" i="1"/>
  <c r="A4" i="1" s="1"/>
  <c r="B5" i="1"/>
  <c r="B6" i="1"/>
  <c r="B7" i="1"/>
  <c r="A7" i="1" s="1"/>
  <c r="B8" i="1"/>
  <c r="A8" i="1" s="1"/>
  <c r="B9" i="1"/>
  <c r="A9" i="1" s="1"/>
  <c r="B10" i="1"/>
  <c r="A10" i="1" s="1"/>
  <c r="B11" i="1"/>
  <c r="A11" i="1" s="1"/>
  <c r="B12" i="1"/>
  <c r="A12" i="1" s="1"/>
  <c r="B13" i="1"/>
  <c r="A13" i="1" s="1"/>
  <c r="B14" i="1"/>
  <c r="B15" i="1"/>
  <c r="A15" i="1" s="1"/>
  <c r="B16" i="1"/>
  <c r="A16" i="1" s="1"/>
  <c r="B17" i="1"/>
  <c r="A17" i="1" s="1"/>
  <c r="B18" i="1"/>
  <c r="A18" i="1" s="1"/>
  <c r="B19" i="1"/>
  <c r="A19" i="1" s="1"/>
  <c r="B20" i="1"/>
  <c r="A20" i="1" s="1"/>
  <c r="B21" i="1"/>
  <c r="A21" i="1" s="1"/>
  <c r="B22" i="1"/>
  <c r="A22" i="1" s="1"/>
  <c r="B23" i="1"/>
  <c r="A23" i="1" s="1"/>
  <c r="B24" i="1"/>
  <c r="A24" i="1" s="1"/>
  <c r="B25" i="1"/>
  <c r="A25" i="1" s="1"/>
  <c r="B26" i="1"/>
  <c r="A26" i="1" s="1"/>
  <c r="B27" i="1"/>
  <c r="A27" i="1" s="1"/>
  <c r="B28" i="1"/>
  <c r="A28" i="1" s="1"/>
  <c r="B29" i="1"/>
  <c r="A29" i="1" s="1"/>
  <c r="B30" i="1"/>
  <c r="A30" i="1" s="1"/>
  <c r="B31" i="1"/>
  <c r="A31" i="1" s="1"/>
  <c r="B32" i="1"/>
  <c r="A32" i="1" s="1"/>
  <c r="B33" i="1"/>
  <c r="A33" i="1" s="1"/>
  <c r="B34" i="1"/>
  <c r="A34" i="1" s="1"/>
  <c r="B35" i="1"/>
  <c r="A35" i="1" s="1"/>
  <c r="B36" i="1"/>
  <c r="A36" i="1" s="1"/>
  <c r="B37" i="1"/>
  <c r="A37" i="1" s="1"/>
  <c r="B38" i="1"/>
  <c r="B39" i="1"/>
  <c r="B40" i="1"/>
  <c r="A40" i="1" s="1"/>
  <c r="B41" i="1"/>
  <c r="A41" i="1" s="1"/>
  <c r="B42" i="1"/>
  <c r="A42" i="1" s="1"/>
  <c r="B43" i="1"/>
  <c r="A43" i="1" s="1"/>
  <c r="B44" i="1"/>
  <c r="A44" i="1" s="1"/>
  <c r="B45" i="1"/>
  <c r="A45" i="1" s="1"/>
  <c r="B46" i="1"/>
  <c r="A46" i="1" s="1"/>
  <c r="B47" i="1"/>
  <c r="A47" i="1" s="1"/>
  <c r="B48" i="1"/>
  <c r="A48" i="1" s="1"/>
  <c r="B49" i="1"/>
  <c r="A49" i="1" s="1"/>
  <c r="B2" i="1"/>
  <c r="A2" i="1" s="1"/>
  <c r="F8" i="7" s="1"/>
  <c r="A5" i="1"/>
  <c r="A6" i="1"/>
  <c r="A14" i="1"/>
  <c r="A38" i="1"/>
  <c r="A39" i="1"/>
  <c r="F7" i="7" l="1"/>
  <c r="F9" i="7"/>
  <c r="F10" i="7"/>
  <c r="F11" i="7"/>
  <c r="F6" i="7"/>
  <c r="D11" i="7"/>
  <c r="D6" i="7"/>
  <c r="F19" i="7"/>
  <c r="F22" i="7"/>
  <c r="F23" i="7"/>
  <c r="F18" i="7"/>
  <c r="D20" i="7"/>
  <c r="D21" i="7"/>
  <c r="D22" i="7"/>
  <c r="D23" i="7"/>
  <c r="D18" i="7"/>
  <c r="D19" i="7"/>
  <c r="F21" i="7"/>
  <c r="F20" i="7"/>
  <c r="D10" i="7"/>
  <c r="D9" i="7"/>
  <c r="D8" i="7"/>
  <c r="D7" i="7"/>
  <c r="E7" i="1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G20" i="1" l="1"/>
  <c r="F44" i="12" s="1"/>
  <c r="F47" i="12" s="1"/>
  <c r="G44" i="1"/>
  <c r="R44" i="12" s="1"/>
  <c r="R47" i="12" s="1"/>
  <c r="G21" i="1"/>
  <c r="G44" i="12" s="1"/>
  <c r="G47" i="12" s="1"/>
  <c r="G45" i="1"/>
  <c r="S44" i="12" s="1"/>
  <c r="S47" i="12" s="1"/>
  <c r="G22" i="1"/>
  <c r="H44" i="12" s="1"/>
  <c r="H47" i="12" s="1"/>
  <c r="G46" i="1"/>
  <c r="T44" i="12" s="1"/>
  <c r="T47" i="12" s="1"/>
  <c r="G23" i="1"/>
  <c r="I44" i="12" s="1"/>
  <c r="I47" i="12" s="1"/>
  <c r="G47" i="1"/>
  <c r="U44" i="12" s="1"/>
  <c r="U47" i="12" s="1"/>
  <c r="G24" i="1"/>
  <c r="J44" i="12" s="1"/>
  <c r="J47" i="12" s="1"/>
  <c r="G48" i="1"/>
  <c r="V44" i="12" s="1"/>
  <c r="V47" i="12" s="1"/>
  <c r="G25" i="1"/>
  <c r="K44" i="12" s="1"/>
  <c r="K47" i="12" s="1"/>
  <c r="G49" i="1"/>
  <c r="W44" i="12" s="1"/>
  <c r="W47" i="12" s="1"/>
  <c r="G30" i="1"/>
  <c r="T8" i="12" s="1"/>
  <c r="T11" i="12" s="1"/>
  <c r="G7" i="1"/>
  <c r="I8" i="12" s="1"/>
  <c r="I11" i="12" s="1"/>
  <c r="G41" i="1"/>
  <c r="W26" i="12" s="1"/>
  <c r="W29" i="12" s="1"/>
  <c r="G2" i="1"/>
  <c r="G26" i="1"/>
  <c r="G3" i="1"/>
  <c r="E8" i="12" s="1"/>
  <c r="E11" i="12" s="1"/>
  <c r="G27" i="1"/>
  <c r="Q8" i="12" s="1"/>
  <c r="Q11" i="12" s="1"/>
  <c r="G4" i="1"/>
  <c r="F8" i="12" s="1"/>
  <c r="F11" i="12" s="1"/>
  <c r="G28" i="1"/>
  <c r="R8" i="12" s="1"/>
  <c r="R11" i="12" s="1"/>
  <c r="G5" i="1"/>
  <c r="G8" i="12" s="1"/>
  <c r="G11" i="12" s="1"/>
  <c r="G29" i="1"/>
  <c r="S8" i="12" s="1"/>
  <c r="S11" i="12" s="1"/>
  <c r="G6" i="1"/>
  <c r="H8" i="12" s="1"/>
  <c r="H11" i="12" s="1"/>
  <c r="G31" i="1"/>
  <c r="U8" i="12" s="1"/>
  <c r="U11" i="12" s="1"/>
  <c r="G19" i="1"/>
  <c r="E44" i="12" s="1"/>
  <c r="E47" i="12" s="1"/>
  <c r="G17" i="1"/>
  <c r="K26" i="12" s="1"/>
  <c r="K29" i="12" s="1"/>
  <c r="G42" i="1"/>
  <c r="G43" i="1"/>
  <c r="Q44" i="12" s="1"/>
  <c r="Q47" i="12" s="1"/>
  <c r="G8" i="1"/>
  <c r="J8" i="12" s="1"/>
  <c r="J11" i="12" s="1"/>
  <c r="G32" i="1"/>
  <c r="V8" i="12" s="1"/>
  <c r="V11" i="12" s="1"/>
  <c r="G9" i="1"/>
  <c r="K8" i="12" s="1"/>
  <c r="K11" i="12" s="1"/>
  <c r="G33" i="1"/>
  <c r="W8" i="12" s="1"/>
  <c r="W11" i="12" s="1"/>
  <c r="G10" i="1"/>
  <c r="G34" i="1"/>
  <c r="G11" i="1"/>
  <c r="E26" i="12" s="1"/>
  <c r="E29" i="12" s="1"/>
  <c r="G35" i="1"/>
  <c r="Q26" i="12" s="1"/>
  <c r="Q29" i="12" s="1"/>
  <c r="G12" i="1"/>
  <c r="F26" i="12" s="1"/>
  <c r="F29" i="12" s="1"/>
  <c r="G36" i="1"/>
  <c r="R26" i="12" s="1"/>
  <c r="R29" i="12" s="1"/>
  <c r="G39" i="1"/>
  <c r="U26" i="12" s="1"/>
  <c r="U29" i="12" s="1"/>
  <c r="G40" i="1"/>
  <c r="V26" i="12" s="1"/>
  <c r="V29" i="12" s="1"/>
  <c r="G18" i="1"/>
  <c r="G13" i="1"/>
  <c r="G26" i="12" s="1"/>
  <c r="G29" i="12" s="1"/>
  <c r="G37" i="1"/>
  <c r="S26" i="12" s="1"/>
  <c r="S29" i="12" s="1"/>
  <c r="G14" i="1"/>
  <c r="H26" i="12" s="1"/>
  <c r="H29" i="12" s="1"/>
  <c r="G38" i="1"/>
  <c r="T26" i="12" s="1"/>
  <c r="T29" i="12" s="1"/>
  <c r="G15" i="1"/>
  <c r="I26" i="12" s="1"/>
  <c r="I29" i="12" s="1"/>
  <c r="G16" i="1"/>
  <c r="J26" i="12" s="1"/>
  <c r="J29" i="12" s="1"/>
  <c r="F3" i="11"/>
  <c r="F4" i="11"/>
  <c r="F5" i="11"/>
  <c r="F6" i="11"/>
  <c r="F7" i="11"/>
  <c r="F2" i="11"/>
  <c r="M6" i="1" l="1"/>
  <c r="P8" i="12"/>
  <c r="P11" i="12" s="1"/>
  <c r="M5" i="1"/>
  <c r="D44" i="12"/>
  <c r="D47" i="12" s="1"/>
  <c r="M8" i="1"/>
  <c r="P44" i="12"/>
  <c r="P47" i="12" s="1"/>
  <c r="M4" i="1"/>
  <c r="D26" i="12"/>
  <c r="D29" i="12" s="1"/>
  <c r="M3" i="1"/>
  <c r="D8" i="12"/>
  <c r="D11" i="12" s="1"/>
  <c r="M7" i="1"/>
  <c r="P26" i="12"/>
  <c r="P29" i="12" s="1"/>
  <c r="A5" i="11"/>
  <c r="A3" i="11"/>
  <c r="A7" i="11"/>
  <c r="A6" i="11"/>
  <c r="A2" i="11"/>
  <c r="A4" i="11"/>
  <c r="I2" i="11"/>
  <c r="H2" i="11"/>
  <c r="G2" i="11"/>
  <c r="G7" i="11"/>
  <c r="H7" i="11"/>
  <c r="I7" i="11"/>
  <c r="I6" i="11"/>
  <c r="H6" i="11"/>
  <c r="G6" i="11"/>
  <c r="I5" i="11"/>
  <c r="G5" i="11"/>
  <c r="H5" i="11"/>
  <c r="I4" i="11"/>
  <c r="H4" i="11"/>
  <c r="G4" i="11"/>
  <c r="I3" i="11"/>
  <c r="G3" i="11"/>
  <c r="H3" i="11"/>
  <c r="M2" i="1" l="1"/>
  <c r="I24" i="12" l="1"/>
  <c r="U6" i="12"/>
  <c r="U24" i="12"/>
  <c r="U42" i="12"/>
  <c r="I42" i="12"/>
  <c r="I6" i="12"/>
</calcChain>
</file>

<file path=xl/sharedStrings.xml><?xml version="1.0" encoding="utf-8"?>
<sst xmlns="http://schemas.openxmlformats.org/spreadsheetml/2006/main" count="387" uniqueCount="78">
  <si>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</si>
  <si>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</si>
  <si>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</si>
  <si>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</si>
  <si>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</si>
  <si>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</si>
  <si>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</si>
  <si>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</si>
  <si>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</si>
  <si>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</si>
  <si>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</si>
  <si>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</si>
  <si>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</si>
  <si>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男</t>
  </si>
  <si>
    <t>名次</t>
    <phoneticPr fontId="2" type="noConversion"/>
  </si>
  <si>
    <t>道次</t>
    <phoneticPr fontId="2" type="noConversion"/>
  </si>
  <si>
    <t>欄1</t>
  </si>
  <si>
    <t>欄2</t>
  </si>
  <si>
    <t>欄3</t>
  </si>
  <si>
    <t>組別</t>
    <phoneticPr fontId="2" type="noConversion"/>
  </si>
  <si>
    <t>高男</t>
    <phoneticPr fontId="2" type="noConversion"/>
  </si>
  <si>
    <t>分組</t>
    <phoneticPr fontId="2" type="noConversion"/>
  </si>
  <si>
    <t>分組道次</t>
    <phoneticPr fontId="2" type="noConversion"/>
  </si>
  <si>
    <t>隊伍</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</si>
  <si>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</si>
  <si>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</si>
  <si>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</si>
  <si>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</si>
  <si>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</si>
  <si>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</si>
  <si>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</si>
  <si>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</si>
  <si>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</si>
  <si>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</si>
  <si>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</si>
  <si>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</si>
  <si>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</si>
  <si>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</si>
  <si>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</si>
  <si>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</si>
  <si>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</si>
  <si>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</si>
  <si>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</si>
  <si>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</si>
  <si>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</si>
  <si>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</si>
  <si>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</si>
  <si>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</si>
  <si>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高男</t>
    <phoneticPr fontId="2" type="noConversion"/>
  </si>
  <si>
    <t>總名次(秒數)</t>
    <phoneticPr fontId="2" type="noConversion"/>
  </si>
  <si>
    <t>男子2000公尺</t>
    <phoneticPr fontId="2" type="noConversion"/>
  </si>
  <si>
    <t>男子2000公尺接力</t>
    <phoneticPr fontId="2" type="noConversion"/>
  </si>
  <si>
    <t>欄4</t>
  </si>
  <si>
    <t>共</t>
    <phoneticPr fontId="2" type="noConversion"/>
  </si>
  <si>
    <t>組</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</si>
  <si>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</si>
  <si>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</si>
  <si>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</si>
  <si>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</si>
  <si>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</si>
  <si>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</si>
  <si>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</si>
  <si>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徑　賽　檢　錄　表</t>
  </si>
  <si>
    <t>項</t>
    <phoneticPr fontId="2" type="noConversion"/>
  </si>
  <si>
    <t>決</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</si>
  <si>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</si>
  <si>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</si>
  <si>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</si>
  <si>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</si>
  <si>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</si>
  <si>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</si>
  <si>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班    級</t>
    <phoneticPr fontId="2" type="noConversion"/>
  </si>
  <si>
    <t>名    次</t>
    <phoneticPr fontId="2" type="noConversion"/>
  </si>
  <si>
    <t>成    績</t>
    <phoneticPr fontId="2" type="noConversion"/>
  </si>
  <si>
    <t>備    註</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</si>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</sst>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16">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9"/>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style="thin">
        <color rgb="FF000000"/>
      </left>
      <right style="thin">
        <color rgb="FF000000"/>
      </right>
      <top style="thin">
        <color rgb="FF000000"/>
      </top>
      <bottom style="thin">
        <color rgb="FF000000"/>
      </bottom>
      <diagonal/>
    </border>
    <border diagonalDown="1">
      <left/>
      <right/>
      <top/>
      <bottom/>
      <diagonal style="thin">
        <color auto="1"/>
      </diagonal>
    </border>
    <border diagonalDown="1">
      <left style="thin">
        <color indexed="64"/>
      </left>
      <right style="thin">
        <color indexed="64"/>
      </right>
      <top style="thin">
        <color indexed="64"/>
      </top>
      <bottom style="thin">
        <color indexed="64"/>
      </bottom>
      <diagonal style="thin">
        <color indexed="64"/>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3" fillId="0" borderId="0">
      <alignment vertical="center"/>
    </xf>
  </cellStyleXfs>
  <cellXfs count="77">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20" xfId="0" applyBorder="1">
      <alignment vertical="center"/>
    </xf>
    <xf numFmtId="0" fontId="0" fillId="3" borderId="21" xfId="0" applyFill="1" applyBorder="1">
      <alignment vertical="center"/>
    </xf>
    <xf numFmtId="0" fontId="11" fillId="0" borderId="19" xfId="0" applyFont="1" applyBorder="1" applyAlignment="1" applyProtection="1">
      <alignment vertical="center" wrapText="1"/>
      <protection locked="0"/>
    </xf>
    <xf numFmtId="176" fontId="0" fillId="0" borderId="18" xfId="0" applyNumberFormat="1" applyBorder="1" applyProtection="1">
      <alignment vertical="center"/>
      <protection locked="0"/>
    </xf>
    <xf numFmtId="0" fontId="0" fillId="3" borderId="0" xfId="0" applyFill="1" applyAlignment="1">
      <alignment horizontal="center" vertical="center"/>
    </xf>
    <xf numFmtId="0" fontId="13" fillId="0" borderId="0" xfId="2">
      <alignment vertical="center"/>
    </xf>
    <xf numFmtId="0" fontId="13" fillId="0" borderId="24" xfId="2" applyBorder="1">
      <alignment vertical="center"/>
    </xf>
    <xf numFmtId="0" fontId="13" fillId="0" borderId="25" xfId="2" applyBorder="1">
      <alignment vertical="center"/>
    </xf>
    <xf numFmtId="0" fontId="13" fillId="0" borderId="25" xfId="2" applyBorder="1" applyAlignment="1">
      <alignment horizontal="left" vertical="center"/>
    </xf>
    <xf numFmtId="0" fontId="5" fillId="0" borderId="25" xfId="2" applyFont="1" applyBorder="1" applyAlignment="1">
      <alignment horizontal="center" vertical="center"/>
    </xf>
    <xf numFmtId="0" fontId="13" fillId="0" borderId="26" xfId="2" applyBorder="1">
      <alignment vertical="center"/>
    </xf>
    <xf numFmtId="0" fontId="13" fillId="0" borderId="27" xfId="2" applyBorder="1">
      <alignment vertical="center"/>
    </xf>
    <xf numFmtId="0" fontId="13" fillId="0" borderId="28" xfId="2" applyBorder="1">
      <alignment vertical="center"/>
    </xf>
    <xf numFmtId="0" fontId="13" fillId="0" borderId="28" xfId="2" applyBorder="1" applyAlignment="1">
      <alignment horizontal="center" vertical="center"/>
    </xf>
    <xf numFmtId="0" fontId="13" fillId="0" borderId="29"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3" fillId="0" borderId="1" xfId="2" applyBorder="1" applyAlignment="1">
      <alignment horizontal="center" vertical="center"/>
    </xf>
    <xf numFmtId="0" fontId="14" fillId="0" borderId="0" xfId="2" applyFont="1" applyAlignment="1">
      <alignment horizontal="center" vertical="center"/>
    </xf>
    <xf numFmtId="0" fontId="4" fillId="0" borderId="25" xfId="2" applyFont="1" applyBorder="1" applyAlignment="1">
      <alignment horizontal="center" vertical="center"/>
    </xf>
    <xf numFmtId="0" fontId="4" fillId="0" borderId="28" xfId="2" applyFont="1" applyBorder="1" applyAlignment="1">
      <alignment horizontal="center" vertical="center"/>
    </xf>
    <xf numFmtId="0" fontId="4" fillId="0" borderId="30" xfId="2" applyFont="1" applyBorder="1" applyAlignment="1">
      <alignment horizontal="center" vertical="distributed"/>
    </xf>
    <xf numFmtId="0" fontId="4" fillId="0" borderId="31" xfId="2" applyFont="1" applyBorder="1" applyAlignment="1">
      <alignment horizontal="center" vertical="distributed"/>
    </xf>
    <xf numFmtId="0" fontId="5" fillId="0" borderId="30" xfId="2" applyFont="1" applyBorder="1" applyAlignment="1">
      <alignment horizontal="center" vertical="distributed"/>
    </xf>
    <xf numFmtId="0" fontId="5" fillId="0" borderId="31" xfId="2" applyFont="1" applyBorder="1" applyAlignment="1">
      <alignment horizontal="center" vertical="distributed"/>
    </xf>
    <xf numFmtId="0" fontId="15" fillId="0" borderId="24" xfId="2" applyFont="1" applyBorder="1" applyAlignment="1">
      <alignment horizontal="center" vertical="center"/>
    </xf>
    <xf numFmtId="0" fontId="15" fillId="0" borderId="25" xfId="2" applyFont="1" applyBorder="1" applyAlignment="1">
      <alignment horizontal="center" vertical="center"/>
    </xf>
    <xf numFmtId="0" fontId="15" fillId="0" borderId="26" xfId="2" applyFont="1" applyBorder="1" applyAlignment="1">
      <alignment horizontal="center" vertical="center"/>
    </xf>
    <xf numFmtId="0" fontId="15" fillId="0" borderId="27" xfId="2" applyFont="1" applyBorder="1" applyAlignment="1">
      <alignment horizontal="center" vertical="center"/>
    </xf>
    <xf numFmtId="0" fontId="15" fillId="0" borderId="28" xfId="2" applyFont="1" applyBorder="1" applyAlignment="1">
      <alignment horizontal="center" vertical="center"/>
    </xf>
    <xf numFmtId="0" fontId="15" fillId="0" borderId="29" xfId="2" applyFont="1" applyBorder="1" applyAlignment="1">
      <alignment horizontal="center" vertical="center"/>
    </xf>
    <xf numFmtId="0" fontId="14" fillId="0" borderId="28" xfId="2"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2" fillId="0" borderId="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xr:uid="{00000000-0005-0000-0000-000001000000}"/>
    <cellStyle name="輔色1" xfId="1" builtinId="29"/>
  </cellStyles>
  <dxfs count="8">
    <dxf>
      <font>
        <color rgb="FF9C6500"/>
      </font>
      <fill>
        <patternFill>
          <bgColor rgb="FFFFEB9C"/>
        </patternFill>
      </fill>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1">
        <left style="thin">
          <color indexed="64"/>
        </left>
        <right style="thin">
          <color indexed="64"/>
        </right>
        <top style="thin">
          <color indexed="64"/>
        </top>
        <bottom style="thin">
          <color indexed="64"/>
        </bottom>
        <diagonal style="thin">
          <color indexed="64"/>
        </diagonal>
        <vertical/>
        <horizontal style="thin">
          <color indexed="64"/>
        </horizontal>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9B00F487-0CC4-4C4E-9D4B-7DF39430562D}"/>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3" name="文字方塊 2">
          <a:extLst>
            <a:ext uri="{FF2B5EF4-FFF2-40B4-BE49-F238E27FC236}">
              <a16:creationId xmlns:a16="http://schemas.microsoft.com/office/drawing/2014/main" id="{39092CFE-0ED8-4373-B35E-FECC555F1790}"/>
            </a:ext>
          </a:extLst>
        </xdr:cNvPr>
        <xdr:cNvSpPr txBox="1"/>
      </xdr:nvSpPr>
      <xdr:spPr>
        <a:xfrm>
          <a:off x="1203495" y="11378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235324</xdr:colOff>
      <xdr:row>4</xdr:row>
      <xdr:rowOff>145677</xdr:rowOff>
    </xdr:from>
    <xdr:to>
      <xdr:col>7</xdr:col>
      <xdr:colOff>268941</xdr:colOff>
      <xdr:row>5</xdr:row>
      <xdr:rowOff>336176</xdr:rowOff>
    </xdr:to>
    <xdr:sp macro="" textlink="">
      <xdr:nvSpPr>
        <xdr:cNvPr id="4" name="文字方塊 3">
          <a:extLst>
            <a:ext uri="{FF2B5EF4-FFF2-40B4-BE49-F238E27FC236}">
              <a16:creationId xmlns:a16="http://schemas.microsoft.com/office/drawing/2014/main" id="{4156CB29-89B8-43F9-B168-34D09A148BE1}"/>
            </a:ext>
          </a:extLst>
        </xdr:cNvPr>
        <xdr:cNvSpPr txBox="1"/>
      </xdr:nvSpPr>
      <xdr:spPr>
        <a:xfrm>
          <a:off x="3731559" y="1199030"/>
          <a:ext cx="1871382"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2000M</a:t>
          </a:r>
          <a:r>
            <a:rPr lang="zh-TW" altLang="en-US" sz="2400">
              <a:latin typeface="+mn-ea"/>
              <a:ea typeface="+mn-ea"/>
            </a:rPr>
            <a:t>接力</a:t>
          </a:r>
          <a:endParaRPr lang="en-US" altLang="zh-TW" sz="2400">
            <a:latin typeface="+mn-ea"/>
            <a:ea typeface="+mn-ea"/>
          </a:endParaRP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2C262830-6061-4575-AF8F-AA9D678DC424}"/>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914FBE1F-D7A0-49DB-B086-DBE6673E1F89}"/>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8A6F0CB4-8AA3-4C69-B2BA-4F6AE5388059}"/>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45EE75B9-BB97-4916-AF9B-08AA44D4790E}"/>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6344C8EB-6A6C-4B79-9085-F9528673493F}"/>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06519ABB-8F8A-443C-961B-FC174F86547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52D289EC-30FD-4D1C-BB8E-1C373ECEC262}"/>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52A056B9-3273-40FE-B8F9-C90F557B7A8A}"/>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5DE7D5B0-DB4C-4EF5-8ED5-FB306921D9EF}"/>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1D7E07F4-22A7-43FA-8E42-C1B534097B60}"/>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320E0A6A-AF6F-4B55-A3B4-6083F0B2BF0B}"/>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6" name="文字方塊 15">
          <a:extLst>
            <a:ext uri="{FF2B5EF4-FFF2-40B4-BE49-F238E27FC236}">
              <a16:creationId xmlns:a16="http://schemas.microsoft.com/office/drawing/2014/main" id="{DAF57826-3A23-4B1A-9EDC-F8A018376968}"/>
            </a:ext>
          </a:extLst>
        </xdr:cNvPr>
        <xdr:cNvSpPr txBox="1"/>
      </xdr:nvSpPr>
      <xdr:spPr>
        <a:xfrm>
          <a:off x="1203495" y="744340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TW" altLang="en-US" sz="3200"/>
            <a:t>高男</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7" name="文字方塊 16">
          <a:extLst>
            <a:ext uri="{FF2B5EF4-FFF2-40B4-BE49-F238E27FC236}">
              <a16:creationId xmlns:a16="http://schemas.microsoft.com/office/drawing/2014/main" id="{7FADAF78-867E-4521-8938-05768FBBD493}"/>
            </a:ext>
          </a:extLst>
        </xdr:cNvPr>
        <xdr:cNvSpPr txBox="1"/>
      </xdr:nvSpPr>
      <xdr:spPr>
        <a:xfrm>
          <a:off x="344701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8" name="文字方塊 17">
          <a:extLst>
            <a:ext uri="{FF2B5EF4-FFF2-40B4-BE49-F238E27FC236}">
              <a16:creationId xmlns:a16="http://schemas.microsoft.com/office/drawing/2014/main" id="{632FC4FA-ED3C-42D7-8176-2C2F430DFD64}"/>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19" name="文字方塊 18">
          <a:extLst>
            <a:ext uri="{FF2B5EF4-FFF2-40B4-BE49-F238E27FC236}">
              <a16:creationId xmlns:a16="http://schemas.microsoft.com/office/drawing/2014/main" id="{E7D2A8F2-D89F-4BD5-95F3-2E176633EB07}"/>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20" name="文字方塊 19">
          <a:extLst>
            <a:ext uri="{FF2B5EF4-FFF2-40B4-BE49-F238E27FC236}">
              <a16:creationId xmlns:a16="http://schemas.microsoft.com/office/drawing/2014/main" id="{EBE124FD-FCE8-4BFD-84B3-80FA64CD5640}"/>
            </a:ext>
          </a:extLst>
        </xdr:cNvPr>
        <xdr:cNvSpPr txBox="1"/>
      </xdr:nvSpPr>
      <xdr:spPr>
        <a:xfrm>
          <a:off x="1203495" y="137489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1" name="文字方塊 20">
          <a:extLst>
            <a:ext uri="{FF2B5EF4-FFF2-40B4-BE49-F238E27FC236}">
              <a16:creationId xmlns:a16="http://schemas.microsoft.com/office/drawing/2014/main" id="{1F1FC4BA-73C9-4491-8A7C-8877BE9E3BDC}"/>
            </a:ext>
          </a:extLst>
        </xdr:cNvPr>
        <xdr:cNvSpPr txBox="1"/>
      </xdr:nvSpPr>
      <xdr:spPr>
        <a:xfrm>
          <a:off x="344701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2" name="文字方塊 21">
          <a:extLst>
            <a:ext uri="{FF2B5EF4-FFF2-40B4-BE49-F238E27FC236}">
              <a16:creationId xmlns:a16="http://schemas.microsoft.com/office/drawing/2014/main" id="{DBF8E59C-17FF-4A9B-946E-41CDC8F900AC}"/>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3" name="文字方塊 22">
          <a:extLst>
            <a:ext uri="{FF2B5EF4-FFF2-40B4-BE49-F238E27FC236}">
              <a16:creationId xmlns:a16="http://schemas.microsoft.com/office/drawing/2014/main" id="{1360359B-5702-4616-83E6-1844347D3246}"/>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4" name="文字方塊 23">
          <a:extLst>
            <a:ext uri="{FF2B5EF4-FFF2-40B4-BE49-F238E27FC236}">
              <a16:creationId xmlns:a16="http://schemas.microsoft.com/office/drawing/2014/main" id="{6B40724D-11EC-4824-9220-AB0011D29B61}"/>
            </a:ext>
          </a:extLst>
        </xdr:cNvPr>
        <xdr:cNvSpPr txBox="1"/>
      </xdr:nvSpPr>
      <xdr:spPr>
        <a:xfrm>
          <a:off x="10861845" y="11378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5" name="文字方塊 24">
          <a:extLst>
            <a:ext uri="{FF2B5EF4-FFF2-40B4-BE49-F238E27FC236}">
              <a16:creationId xmlns:a16="http://schemas.microsoft.com/office/drawing/2014/main" id="{0019189B-1AFD-424B-BD61-88AB14012844}"/>
            </a:ext>
          </a:extLst>
        </xdr:cNvPr>
        <xdr:cNvSpPr txBox="1"/>
      </xdr:nvSpPr>
      <xdr:spPr>
        <a:xfrm>
          <a:off x="1310536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6" name="文字方塊 25">
          <a:extLst>
            <a:ext uri="{FF2B5EF4-FFF2-40B4-BE49-F238E27FC236}">
              <a16:creationId xmlns:a16="http://schemas.microsoft.com/office/drawing/2014/main" id="{679B2039-F1E4-4C10-A8B9-38B53C737465}"/>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27" name="文字方塊 26">
          <a:extLst>
            <a:ext uri="{FF2B5EF4-FFF2-40B4-BE49-F238E27FC236}">
              <a16:creationId xmlns:a16="http://schemas.microsoft.com/office/drawing/2014/main" id="{A14F5884-884E-4231-883F-32D5D025A25B}"/>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28" name="文字方塊 27">
          <a:extLst>
            <a:ext uri="{FF2B5EF4-FFF2-40B4-BE49-F238E27FC236}">
              <a16:creationId xmlns:a16="http://schemas.microsoft.com/office/drawing/2014/main" id="{1A0C0015-2F07-4CC7-B97A-F73129EB9B47}"/>
            </a:ext>
          </a:extLst>
        </xdr:cNvPr>
        <xdr:cNvSpPr txBox="1"/>
      </xdr:nvSpPr>
      <xdr:spPr>
        <a:xfrm>
          <a:off x="10861845" y="744340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29" name="文字方塊 28">
          <a:extLst>
            <a:ext uri="{FF2B5EF4-FFF2-40B4-BE49-F238E27FC236}">
              <a16:creationId xmlns:a16="http://schemas.microsoft.com/office/drawing/2014/main" id="{490EB3B9-0C6A-4AA6-B97D-2450625287D4}"/>
            </a:ext>
          </a:extLst>
        </xdr:cNvPr>
        <xdr:cNvSpPr txBox="1"/>
      </xdr:nvSpPr>
      <xdr:spPr>
        <a:xfrm>
          <a:off x="1310536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0" name="文字方塊 29">
          <a:extLst>
            <a:ext uri="{FF2B5EF4-FFF2-40B4-BE49-F238E27FC236}">
              <a16:creationId xmlns:a16="http://schemas.microsoft.com/office/drawing/2014/main" id="{F4B9100A-CE0E-4991-8004-A383B26EECC9}"/>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1" name="文字方塊 30">
          <a:extLst>
            <a:ext uri="{FF2B5EF4-FFF2-40B4-BE49-F238E27FC236}">
              <a16:creationId xmlns:a16="http://schemas.microsoft.com/office/drawing/2014/main" id="{E45D1219-5226-463D-A8C0-508536E7963F}"/>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32" name="文字方塊 31">
          <a:extLst>
            <a:ext uri="{FF2B5EF4-FFF2-40B4-BE49-F238E27FC236}">
              <a16:creationId xmlns:a16="http://schemas.microsoft.com/office/drawing/2014/main" id="{6FDFAFF4-C3CF-4105-8230-DC5A9B68D94A}"/>
            </a:ext>
          </a:extLst>
        </xdr:cNvPr>
        <xdr:cNvSpPr txBox="1"/>
      </xdr:nvSpPr>
      <xdr:spPr>
        <a:xfrm>
          <a:off x="10861845" y="137489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3" name="文字方塊 32">
          <a:extLst>
            <a:ext uri="{FF2B5EF4-FFF2-40B4-BE49-F238E27FC236}">
              <a16:creationId xmlns:a16="http://schemas.microsoft.com/office/drawing/2014/main" id="{53472431-71CF-42E7-BE3F-9B329835C40D}"/>
            </a:ext>
          </a:extLst>
        </xdr:cNvPr>
        <xdr:cNvSpPr txBox="1"/>
      </xdr:nvSpPr>
      <xdr:spPr>
        <a:xfrm>
          <a:off x="1310536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4" name="文字方塊 33">
          <a:extLst>
            <a:ext uri="{FF2B5EF4-FFF2-40B4-BE49-F238E27FC236}">
              <a16:creationId xmlns:a16="http://schemas.microsoft.com/office/drawing/2014/main" id="{05B09E7D-E24A-4506-AADB-CA3CD7D6D7DF}"/>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235324</xdr:colOff>
      <xdr:row>22</xdr:row>
      <xdr:rowOff>145677</xdr:rowOff>
    </xdr:from>
    <xdr:to>
      <xdr:col>7</xdr:col>
      <xdr:colOff>268941</xdr:colOff>
      <xdr:row>23</xdr:row>
      <xdr:rowOff>336176</xdr:rowOff>
    </xdr:to>
    <xdr:sp macro="" textlink="">
      <xdr:nvSpPr>
        <xdr:cNvPr id="43" name="文字方塊 42">
          <a:extLst>
            <a:ext uri="{FF2B5EF4-FFF2-40B4-BE49-F238E27FC236}">
              <a16:creationId xmlns:a16="http://schemas.microsoft.com/office/drawing/2014/main" id="{09A5E4C1-C948-4F10-854C-80CFAAAE4248}"/>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2000M</a:t>
          </a:r>
          <a:r>
            <a:rPr lang="zh-TW" altLang="en-US" sz="2400">
              <a:latin typeface="+mn-ea"/>
              <a:ea typeface="+mn-ea"/>
            </a:rPr>
            <a:t>接力</a:t>
          </a:r>
          <a:endParaRPr lang="en-US" altLang="zh-TW" sz="2400">
            <a:latin typeface="+mn-ea"/>
            <a:ea typeface="+mn-ea"/>
          </a:endParaRPr>
        </a:p>
      </xdr:txBody>
    </xdr:sp>
    <xdr:clientData/>
  </xdr:twoCellAnchor>
  <xdr:twoCellAnchor>
    <xdr:from>
      <xdr:col>5</xdr:col>
      <xdr:colOff>235324</xdr:colOff>
      <xdr:row>40</xdr:row>
      <xdr:rowOff>145677</xdr:rowOff>
    </xdr:from>
    <xdr:to>
      <xdr:col>7</xdr:col>
      <xdr:colOff>268941</xdr:colOff>
      <xdr:row>41</xdr:row>
      <xdr:rowOff>336176</xdr:rowOff>
    </xdr:to>
    <xdr:sp macro="" textlink="">
      <xdr:nvSpPr>
        <xdr:cNvPr id="45" name="文字方塊 44">
          <a:extLst>
            <a:ext uri="{FF2B5EF4-FFF2-40B4-BE49-F238E27FC236}">
              <a16:creationId xmlns:a16="http://schemas.microsoft.com/office/drawing/2014/main" id="{A09C2A75-41D4-4419-8AB1-AB726E8060A5}"/>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2000M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4</xdr:row>
      <xdr:rowOff>145677</xdr:rowOff>
    </xdr:from>
    <xdr:to>
      <xdr:col>19</xdr:col>
      <xdr:colOff>268941</xdr:colOff>
      <xdr:row>5</xdr:row>
      <xdr:rowOff>336176</xdr:rowOff>
    </xdr:to>
    <xdr:sp macro="" textlink="">
      <xdr:nvSpPr>
        <xdr:cNvPr id="47" name="文字方塊 46">
          <a:extLst>
            <a:ext uri="{FF2B5EF4-FFF2-40B4-BE49-F238E27FC236}">
              <a16:creationId xmlns:a16="http://schemas.microsoft.com/office/drawing/2014/main" id="{EB12D3CA-EE99-4E4B-BEB3-DAD09A651341}"/>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2000M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22</xdr:row>
      <xdr:rowOff>145677</xdr:rowOff>
    </xdr:from>
    <xdr:to>
      <xdr:col>19</xdr:col>
      <xdr:colOff>268941</xdr:colOff>
      <xdr:row>23</xdr:row>
      <xdr:rowOff>336176</xdr:rowOff>
    </xdr:to>
    <xdr:sp macro="" textlink="">
      <xdr:nvSpPr>
        <xdr:cNvPr id="49" name="文字方塊 48">
          <a:extLst>
            <a:ext uri="{FF2B5EF4-FFF2-40B4-BE49-F238E27FC236}">
              <a16:creationId xmlns:a16="http://schemas.microsoft.com/office/drawing/2014/main" id="{65B48A09-4B33-43B6-846E-F536AB6A5DD9}"/>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2000M</a:t>
          </a:r>
          <a:r>
            <a:rPr lang="zh-TW" altLang="en-US" sz="2400">
              <a:latin typeface="+mn-ea"/>
              <a:ea typeface="+mn-ea"/>
            </a:rPr>
            <a:t>接力</a:t>
          </a:r>
          <a:endParaRPr lang="en-US" altLang="zh-TW" sz="2400">
            <a:latin typeface="+mn-ea"/>
            <a:ea typeface="+mn-ea"/>
          </a:endParaRPr>
        </a:p>
      </xdr:txBody>
    </xdr:sp>
    <xdr:clientData/>
  </xdr:twoCellAnchor>
  <xdr:twoCellAnchor>
    <xdr:from>
      <xdr:col>17</xdr:col>
      <xdr:colOff>235324</xdr:colOff>
      <xdr:row>40</xdr:row>
      <xdr:rowOff>145677</xdr:rowOff>
    </xdr:from>
    <xdr:to>
      <xdr:col>19</xdr:col>
      <xdr:colOff>268941</xdr:colOff>
      <xdr:row>41</xdr:row>
      <xdr:rowOff>336176</xdr:rowOff>
    </xdr:to>
    <xdr:sp macro="" textlink="">
      <xdr:nvSpPr>
        <xdr:cNvPr id="51" name="文字方塊 50">
          <a:extLst>
            <a:ext uri="{FF2B5EF4-FFF2-40B4-BE49-F238E27FC236}">
              <a16:creationId xmlns:a16="http://schemas.microsoft.com/office/drawing/2014/main" id="{C6AFAFA8-BBEA-4BD0-8F86-9C5D1CF35C49}"/>
            </a:ext>
          </a:extLst>
        </xdr:cNvPr>
        <xdr:cNvSpPr txBox="1"/>
      </xdr:nvSpPr>
      <xdr:spPr>
        <a:xfrm>
          <a:off x="3705145" y="1179820"/>
          <a:ext cx="185697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2400">
              <a:latin typeface="+mn-ea"/>
              <a:ea typeface="+mn-ea"/>
            </a:rPr>
            <a:t>2000M</a:t>
          </a:r>
          <a:r>
            <a:rPr lang="zh-TW" altLang="en-US" sz="2400">
              <a:latin typeface="+mn-ea"/>
              <a:ea typeface="+mn-ea"/>
            </a:rPr>
            <a:t>接力</a:t>
          </a:r>
          <a:endParaRPr lang="en-US" altLang="zh-TW" sz="24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E5782E87-8F47-4572-B6D3-9A0E18C22145}"/>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192B984C-6DF9-43F6-BF4F-82F01513FE0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D1:N49" totalsRowShown="0" headerRowCellStyle="輔色1">
  <autoFilter ref="D1:N49" xr:uid="{00000000-0009-0000-0100-000001000000}"/>
  <sortState xmlns:xlrd2="http://schemas.microsoft.com/office/spreadsheetml/2017/richdata2" ref="D2:L20">
    <sortCondition ref="E1:E20"/>
  </sortState>
  <tableColumns count="11">
    <tableColumn id="6" xr3:uid="{00000000-0010-0000-0000-000006000000}" name="比賽項目" dataDxfId="7"/>
    <tableColumn id="1" xr3:uid="{00000000-0010-0000-0000-000001000000}" name="分組" dataDxfId="6"/>
    <tableColumn id="2" xr3:uid="{00000000-0010-0000-0000-000002000000}" name="道次" dataDxfId="5"/>
    <tableColumn id="3" xr3:uid="{00000000-0010-0000-0000-000003000000}" name="班級" dataDxfId="4">
      <calculatedColumnFormula>IFERROR(VLOOKUP(E2 &amp; "-" &amp; F2,出賽名單!$A$2:$D$48,2,FALSE),"")</calculatedColumnFormula>
    </tableColumn>
    <tableColumn id="4" xr3:uid="{00000000-0010-0000-0000-000004000000}" name="姓名" dataDxfId="3"/>
    <tableColumn id="5" xr3:uid="{00000000-0010-0000-0000-000005000000}" name="性別" dataDxfId="2"/>
    <tableColumn id="7" xr3:uid="{00000000-0010-0000-0000-000007000000}" name="秒數" dataDxfId="1"/>
    <tableColumn id="15" xr3:uid="{00000000-0010-0000-0000-00000F000000}" name="欄1"/>
    <tableColumn id="16" xr3:uid="{00000000-0010-0000-0000-000010000000}" name="欄2"/>
    <tableColumn id="17" xr3:uid="{00000000-0010-0000-0000-000011000000}" name="欄3"/>
    <tableColumn id="8" xr3:uid="{00000000-0010-0000-0000-000008000000}"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workbookViewId="0">
      <selection activeCell="D16" sqref="D16"/>
    </sheetView>
  </sheetViews>
  <sheetFormatPr defaultRowHeight="16.5"/>
  <cols>
    <col min="3" max="3" width="9" style="16"/>
    <col min="8" max="8" width="12.75" bestFit="1" customWidth="1"/>
  </cols>
  <sheetData>
    <row r="1" spans="1:4">
      <c r="A1" s="2" t="s">
        <v>22</v>
      </c>
      <c r="B1" s="2" t="s">
        <v>23</v>
      </c>
      <c r="C1" s="2" t="s">
        <v>21</v>
      </c>
      <c r="D1" s="2" t="s">
        <v>15</v>
      </c>
    </row>
    <row r="2" spans="1:4">
      <c r="A2" s="8" t="str">
        <f>C2 &amp; "-" &amp; D2</f>
        <v>-</v>
      </c>
      <c r="B2" s="21"/>
      <c r="C2" s="21"/>
      <c r="D2" s="21"/>
    </row>
    <row r="3" spans="1:4">
      <c r="A3" s="8" t="str">
        <f t="shared" ref="A3:A48" si="0">C3 &amp; "-" &amp; D3</f>
        <v>-</v>
      </c>
      <c r="B3" s="21"/>
      <c r="C3" s="21"/>
      <c r="D3" s="21"/>
    </row>
    <row r="4" spans="1:4">
      <c r="A4" s="8" t="str">
        <f t="shared" si="0"/>
        <v>-</v>
      </c>
      <c r="B4" s="21"/>
      <c r="C4" s="21"/>
      <c r="D4" s="21"/>
    </row>
    <row r="5" spans="1:4">
      <c r="A5" s="8" t="str">
        <f t="shared" si="0"/>
        <v>-</v>
      </c>
      <c r="B5" s="21"/>
      <c r="C5" s="21"/>
      <c r="D5" s="21"/>
    </row>
    <row r="6" spans="1:4">
      <c r="A6" s="8" t="str">
        <f t="shared" si="0"/>
        <v>-</v>
      </c>
      <c r="B6" s="21"/>
      <c r="C6" s="21"/>
      <c r="D6" s="21"/>
    </row>
    <row r="7" spans="1:4">
      <c r="A7" s="8" t="str">
        <f t="shared" si="0"/>
        <v>-</v>
      </c>
      <c r="B7" s="21"/>
      <c r="C7" s="21"/>
      <c r="D7" s="21"/>
    </row>
    <row r="8" spans="1:4">
      <c r="A8" s="8" t="str">
        <f t="shared" si="0"/>
        <v>-</v>
      </c>
      <c r="B8" s="21"/>
      <c r="C8" s="21"/>
      <c r="D8" s="21"/>
    </row>
    <row r="9" spans="1:4">
      <c r="A9" s="8" t="str">
        <f t="shared" si="0"/>
        <v>-</v>
      </c>
      <c r="B9" s="21"/>
      <c r="C9" s="21"/>
      <c r="D9" s="21"/>
    </row>
    <row r="10" spans="1:4">
      <c r="A10" s="8" t="str">
        <f t="shared" si="0"/>
        <v>-</v>
      </c>
      <c r="B10" s="21"/>
      <c r="C10" s="21"/>
      <c r="D10" s="21"/>
    </row>
    <row r="11" spans="1:4">
      <c r="A11" s="8" t="str">
        <f t="shared" si="0"/>
        <v>-</v>
      </c>
      <c r="B11" s="21"/>
      <c r="C11" s="21"/>
      <c r="D11" s="21"/>
    </row>
    <row r="12" spans="1:4">
      <c r="A12" s="8" t="str">
        <f t="shared" si="0"/>
        <v>-</v>
      </c>
      <c r="B12" s="21"/>
      <c r="C12" s="21"/>
      <c r="D12" s="21"/>
    </row>
    <row r="13" spans="1:4">
      <c r="A13" s="8" t="str">
        <f t="shared" si="0"/>
        <v>-</v>
      </c>
      <c r="B13" s="21"/>
      <c r="C13" s="21"/>
      <c r="D13" s="21"/>
    </row>
    <row r="14" spans="1:4">
      <c r="A14" s="8" t="str">
        <f t="shared" si="0"/>
        <v>-</v>
      </c>
      <c r="B14" s="21"/>
      <c r="C14" s="21"/>
      <c r="D14" s="21"/>
    </row>
    <row r="15" spans="1:4">
      <c r="A15" s="8" t="str">
        <f t="shared" si="0"/>
        <v>-</v>
      </c>
      <c r="B15" s="21"/>
      <c r="C15" s="21"/>
      <c r="D15" s="21"/>
    </row>
    <row r="16" spans="1:4">
      <c r="A16" s="8" t="str">
        <f t="shared" si="0"/>
        <v>-</v>
      </c>
      <c r="B16" s="21"/>
      <c r="C16" s="21"/>
      <c r="D16" s="21"/>
    </row>
    <row r="17" spans="1:4">
      <c r="A17" s="8" t="str">
        <f t="shared" si="0"/>
        <v>-</v>
      </c>
      <c r="B17" s="21"/>
      <c r="C17" s="21"/>
      <c r="D17" s="21"/>
    </row>
    <row r="18" spans="1:4">
      <c r="A18" s="8" t="str">
        <f t="shared" si="0"/>
        <v>-</v>
      </c>
      <c r="B18" s="21"/>
      <c r="C18" s="21"/>
      <c r="D18" s="21"/>
    </row>
    <row r="19" spans="1:4">
      <c r="A19" s="8" t="str">
        <f t="shared" si="0"/>
        <v>-</v>
      </c>
      <c r="B19" s="21"/>
      <c r="C19" s="21"/>
      <c r="D19" s="21"/>
    </row>
    <row r="20" spans="1:4">
      <c r="A20" s="8" t="str">
        <f t="shared" si="0"/>
        <v>-</v>
      </c>
      <c r="B20" s="21"/>
      <c r="C20" s="21"/>
      <c r="D20" s="21"/>
    </row>
    <row r="21" spans="1:4">
      <c r="A21" s="8" t="str">
        <f t="shared" si="0"/>
        <v>-</v>
      </c>
      <c r="B21" s="21"/>
      <c r="C21" s="21"/>
      <c r="D21" s="21"/>
    </row>
    <row r="22" spans="1:4">
      <c r="A22" s="8" t="str">
        <f t="shared" si="0"/>
        <v>-</v>
      </c>
      <c r="B22" s="21"/>
      <c r="C22" s="21"/>
      <c r="D22" s="21"/>
    </row>
    <row r="23" spans="1:4">
      <c r="A23" s="8" t="str">
        <f t="shared" si="0"/>
        <v>-</v>
      </c>
      <c r="B23" s="21"/>
      <c r="C23" s="21"/>
      <c r="D23" s="21"/>
    </row>
    <row r="24" spans="1:4">
      <c r="A24" s="8" t="str">
        <f t="shared" si="0"/>
        <v>-</v>
      </c>
      <c r="B24" s="21"/>
      <c r="C24" s="21"/>
      <c r="D24" s="21"/>
    </row>
    <row r="25" spans="1:4">
      <c r="A25" s="8" t="str">
        <f t="shared" si="0"/>
        <v>-</v>
      </c>
      <c r="B25" s="21"/>
      <c r="C25" s="21"/>
      <c r="D25" s="21"/>
    </row>
    <row r="26" spans="1:4">
      <c r="A26" s="8" t="str">
        <f t="shared" si="0"/>
        <v>-</v>
      </c>
      <c r="B26" s="21"/>
      <c r="C26" s="21"/>
      <c r="D26" s="21"/>
    </row>
    <row r="27" spans="1:4">
      <c r="A27" s="8" t="str">
        <f t="shared" si="0"/>
        <v>-</v>
      </c>
      <c r="B27" s="21"/>
      <c r="C27" s="21"/>
      <c r="D27" s="21"/>
    </row>
    <row r="28" spans="1:4">
      <c r="A28" s="8" t="str">
        <f t="shared" si="0"/>
        <v>-</v>
      </c>
      <c r="B28" s="21"/>
      <c r="C28" s="21"/>
      <c r="D28" s="21"/>
    </row>
    <row r="29" spans="1:4">
      <c r="A29" s="8" t="str">
        <f t="shared" si="0"/>
        <v>-</v>
      </c>
      <c r="B29" s="21"/>
      <c r="C29" s="21"/>
      <c r="D29" s="21"/>
    </row>
    <row r="30" spans="1:4">
      <c r="A30" s="8" t="str">
        <f t="shared" si="0"/>
        <v>-</v>
      </c>
      <c r="B30" s="21"/>
      <c r="C30" s="21"/>
      <c r="D30" s="21"/>
    </row>
    <row r="31" spans="1:4">
      <c r="A31" s="8" t="str">
        <f t="shared" si="0"/>
        <v>-</v>
      </c>
      <c r="B31" s="21"/>
      <c r="C31" s="21"/>
      <c r="D31" s="21"/>
    </row>
    <row r="32" spans="1:4">
      <c r="A32" s="8" t="str">
        <f t="shared" si="0"/>
        <v>-</v>
      </c>
      <c r="B32" s="21"/>
      <c r="C32" s="21"/>
      <c r="D32" s="21"/>
    </row>
    <row r="33" spans="1:4">
      <c r="A33" s="8" t="str">
        <f t="shared" si="0"/>
        <v>-</v>
      </c>
      <c r="B33" s="21"/>
      <c r="C33" s="21"/>
      <c r="D33" s="21"/>
    </row>
    <row r="34" spans="1:4">
      <c r="A34" s="8" t="str">
        <f t="shared" si="0"/>
        <v>-</v>
      </c>
      <c r="B34" s="21"/>
      <c r="C34" s="21"/>
      <c r="D34" s="21"/>
    </row>
    <row r="35" spans="1:4">
      <c r="A35" s="8" t="str">
        <f t="shared" si="0"/>
        <v>-</v>
      </c>
      <c r="B35" s="21"/>
      <c r="C35" s="21"/>
      <c r="D35" s="21"/>
    </row>
    <row r="36" spans="1:4">
      <c r="A36" s="8" t="str">
        <f t="shared" si="0"/>
        <v>-</v>
      </c>
      <c r="B36" s="21"/>
      <c r="C36" s="21"/>
      <c r="D36" s="21"/>
    </row>
    <row r="37" spans="1:4">
      <c r="A37" s="8" t="str">
        <f t="shared" si="0"/>
        <v>-</v>
      </c>
      <c r="B37" s="21"/>
      <c r="C37" s="21"/>
      <c r="D37" s="21"/>
    </row>
    <row r="38" spans="1:4">
      <c r="A38" s="8" t="str">
        <f t="shared" si="0"/>
        <v>-</v>
      </c>
      <c r="B38" s="21"/>
      <c r="C38" s="21"/>
      <c r="D38" s="21"/>
    </row>
    <row r="39" spans="1:4">
      <c r="A39" s="8" t="str">
        <f t="shared" si="0"/>
        <v>-</v>
      </c>
      <c r="B39" s="21"/>
      <c r="C39" s="21"/>
      <c r="D39" s="21"/>
    </row>
    <row r="40" spans="1:4">
      <c r="A40" s="8" t="str">
        <f t="shared" si="0"/>
        <v>-</v>
      </c>
      <c r="B40" s="21"/>
      <c r="C40" s="21"/>
      <c r="D40" s="21"/>
    </row>
    <row r="41" spans="1:4">
      <c r="A41" s="8" t="str">
        <f t="shared" si="0"/>
        <v>-</v>
      </c>
      <c r="B41" s="21"/>
      <c r="C41" s="21"/>
      <c r="D41" s="21"/>
    </row>
    <row r="42" spans="1:4">
      <c r="A42" s="8" t="str">
        <f t="shared" si="0"/>
        <v>-</v>
      </c>
      <c r="B42" s="21"/>
      <c r="C42" s="21"/>
      <c r="D42" s="21"/>
    </row>
    <row r="43" spans="1:4">
      <c r="A43" s="8" t="str">
        <f t="shared" si="0"/>
        <v>-</v>
      </c>
      <c r="B43" s="21"/>
      <c r="C43" s="21"/>
      <c r="D43" s="21"/>
    </row>
    <row r="44" spans="1:4">
      <c r="A44" s="8" t="str">
        <f t="shared" si="0"/>
        <v>-</v>
      </c>
      <c r="B44" s="21"/>
      <c r="C44" s="21"/>
      <c r="D44" s="21"/>
    </row>
    <row r="45" spans="1:4">
      <c r="A45" s="8" t="str">
        <f t="shared" si="0"/>
        <v>-</v>
      </c>
      <c r="B45" s="21"/>
      <c r="C45" s="21"/>
      <c r="D45" s="21"/>
    </row>
    <row r="46" spans="1:4">
      <c r="A46" s="8" t="str">
        <f t="shared" si="0"/>
        <v>-</v>
      </c>
      <c r="B46" s="21"/>
      <c r="C46" s="21"/>
      <c r="D46" s="21"/>
    </row>
    <row r="47" spans="1:4">
      <c r="A47" s="8" t="str">
        <f t="shared" si="0"/>
        <v>-</v>
      </c>
      <c r="B47" s="21"/>
      <c r="C47" s="21"/>
      <c r="D47" s="21"/>
    </row>
    <row r="48" spans="1:4">
      <c r="A48" s="8" t="str">
        <f t="shared" si="0"/>
        <v>-</v>
      </c>
      <c r="B48" s="21"/>
      <c r="C48" s="21"/>
      <c r="D48" s="21"/>
    </row>
  </sheetData>
  <sheetProtection algorithmName="SHA-512" hashValue="Lsb0sZlKcZq8tBEpRpdLtsbxq2+DzVT7Ah56gDzTgPeauJgnY7gh8CdP/gCyyNbA2vlrN+i3PIlFx4rL1rMFyw==" saltValue="M4DeQwt+xddeldoZ566Oc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W52"/>
  <sheetViews>
    <sheetView tabSelected="1" zoomScale="70" zoomScaleNormal="70" zoomScalePageLayoutView="53" workbookViewId="0">
      <selection activeCell="W44" sqref="W44"/>
    </sheetView>
  </sheetViews>
  <sheetFormatPr defaultRowHeight="16.5"/>
  <cols>
    <col min="1" max="1" width="9" style="24" customWidth="1"/>
    <col min="2" max="2" width="6.625" style="24" customWidth="1"/>
    <col min="3" max="3" width="6.125" style="24" customWidth="1"/>
    <col min="4" max="11" width="12" style="24" customWidth="1"/>
    <col min="12" max="12" width="9" style="24" customWidth="1"/>
    <col min="13" max="13" width="9" style="24"/>
    <col min="14" max="14" width="6.625" style="24" customWidth="1"/>
    <col min="15" max="15" width="6.125" style="24" customWidth="1"/>
    <col min="16" max="23" width="12" style="24" customWidth="1"/>
    <col min="24" max="16384" width="9" style="24"/>
  </cols>
  <sheetData>
    <row r="2" spans="2:23" ht="16.5" customHeight="1">
      <c r="B2" s="37" t="s">
        <v>62</v>
      </c>
      <c r="C2" s="37"/>
      <c r="D2" s="37"/>
      <c r="E2" s="37"/>
      <c r="F2" s="37"/>
      <c r="G2" s="37"/>
      <c r="H2" s="37"/>
      <c r="I2" s="37"/>
      <c r="J2" s="37"/>
      <c r="K2" s="37"/>
      <c r="N2" s="37" t="s">
        <v>62</v>
      </c>
      <c r="O2" s="37"/>
      <c r="P2" s="37"/>
      <c r="Q2" s="37"/>
      <c r="R2" s="37"/>
      <c r="S2" s="37"/>
      <c r="T2" s="37"/>
      <c r="U2" s="37"/>
      <c r="V2" s="37"/>
      <c r="W2" s="37"/>
    </row>
    <row r="3" spans="2:23" ht="16.5" customHeight="1">
      <c r="B3" s="37"/>
      <c r="C3" s="37"/>
      <c r="D3" s="37"/>
      <c r="E3" s="37"/>
      <c r="F3" s="37"/>
      <c r="G3" s="37"/>
      <c r="H3" s="37"/>
      <c r="I3" s="37"/>
      <c r="J3" s="37"/>
      <c r="K3" s="37"/>
      <c r="N3" s="37"/>
      <c r="O3" s="37"/>
      <c r="P3" s="37"/>
      <c r="Q3" s="37"/>
      <c r="R3" s="37"/>
      <c r="S3" s="37"/>
      <c r="T3" s="37"/>
      <c r="U3" s="37"/>
      <c r="V3" s="37"/>
      <c r="W3" s="37"/>
    </row>
    <row r="4" spans="2:23" ht="33" customHeight="1">
      <c r="B4" s="37"/>
      <c r="C4" s="37"/>
      <c r="D4" s="37"/>
      <c r="E4" s="37"/>
      <c r="F4" s="37"/>
      <c r="G4" s="37"/>
      <c r="H4" s="37"/>
      <c r="I4" s="37"/>
      <c r="J4" s="37"/>
      <c r="K4" s="37"/>
      <c r="N4" s="37"/>
      <c r="O4" s="37"/>
      <c r="P4" s="37"/>
      <c r="Q4" s="37"/>
      <c r="R4" s="37"/>
      <c r="S4" s="37"/>
      <c r="T4" s="37"/>
      <c r="U4" s="37"/>
      <c r="V4" s="37"/>
      <c r="W4" s="37"/>
    </row>
    <row r="5" spans="2:23" ht="30" customHeight="1">
      <c r="B5" s="25" t="s">
        <v>54</v>
      </c>
      <c r="C5" s="38"/>
      <c r="D5" s="38"/>
      <c r="E5" s="26"/>
      <c r="F5" s="27" t="s">
        <v>63</v>
      </c>
      <c r="G5" s="26"/>
      <c r="H5" s="28" t="s">
        <v>64</v>
      </c>
      <c r="I5" s="26"/>
      <c r="J5" s="38" t="s">
        <v>55</v>
      </c>
      <c r="K5" s="29"/>
      <c r="N5" s="25" t="s">
        <v>54</v>
      </c>
      <c r="O5" s="38"/>
      <c r="P5" s="38"/>
      <c r="Q5" s="26"/>
      <c r="R5" s="27" t="s">
        <v>63</v>
      </c>
      <c r="S5" s="26"/>
      <c r="T5" s="28" t="s">
        <v>64</v>
      </c>
      <c r="U5" s="26"/>
      <c r="V5" s="38" t="s">
        <v>59</v>
      </c>
      <c r="W5" s="29"/>
    </row>
    <row r="6" spans="2:23" ht="30" customHeight="1">
      <c r="B6" s="30" t="s">
        <v>65</v>
      </c>
      <c r="C6" s="39"/>
      <c r="D6" s="39"/>
      <c r="E6" s="31" t="s">
        <v>66</v>
      </c>
      <c r="F6" s="31" t="s">
        <v>67</v>
      </c>
      <c r="G6" s="31"/>
      <c r="H6" s="32" t="s">
        <v>68</v>
      </c>
      <c r="I6" s="32" t="str">
        <f>"分"&amp;決賽成績!$M$2&amp;"組"</f>
        <v>分0組</v>
      </c>
      <c r="J6" s="39"/>
      <c r="K6" s="33" t="s">
        <v>69</v>
      </c>
      <c r="N6" s="30" t="s">
        <v>65</v>
      </c>
      <c r="O6" s="39"/>
      <c r="P6" s="39"/>
      <c r="Q6" s="31" t="s">
        <v>66</v>
      </c>
      <c r="R6" s="31" t="s">
        <v>67</v>
      </c>
      <c r="S6" s="31"/>
      <c r="T6" s="32" t="s">
        <v>68</v>
      </c>
      <c r="U6" s="32" t="str">
        <f>"分"&amp;決賽成績!$M$2&amp;"組"</f>
        <v>分0組</v>
      </c>
      <c r="V6" s="39"/>
      <c r="W6" s="33" t="s">
        <v>69</v>
      </c>
    </row>
    <row r="7" spans="2:23" ht="38.1" customHeight="1">
      <c r="B7" s="40" t="s">
        <v>70</v>
      </c>
      <c r="C7" s="41"/>
      <c r="D7" s="34" t="s">
        <v>42</v>
      </c>
      <c r="E7" s="34" t="s">
        <v>43</v>
      </c>
      <c r="F7" s="34" t="s">
        <v>44</v>
      </c>
      <c r="G7" s="34" t="s">
        <v>30</v>
      </c>
      <c r="H7" s="34" t="s">
        <v>45</v>
      </c>
      <c r="I7" s="34" t="s">
        <v>46</v>
      </c>
      <c r="J7" s="34" t="s">
        <v>31</v>
      </c>
      <c r="K7" s="34" t="s">
        <v>47</v>
      </c>
      <c r="N7" s="40" t="s">
        <v>70</v>
      </c>
      <c r="O7" s="41"/>
      <c r="P7" s="34" t="s">
        <v>42</v>
      </c>
      <c r="Q7" s="34" t="s">
        <v>43</v>
      </c>
      <c r="R7" s="34" t="s">
        <v>44</v>
      </c>
      <c r="S7" s="34" t="s">
        <v>30</v>
      </c>
      <c r="T7" s="34" t="s">
        <v>45</v>
      </c>
      <c r="U7" s="34" t="s">
        <v>46</v>
      </c>
      <c r="V7" s="34" t="s">
        <v>31</v>
      </c>
      <c r="W7" s="34" t="s">
        <v>47</v>
      </c>
    </row>
    <row r="8" spans="2:23" ht="38.1" customHeight="1">
      <c r="B8" s="42" t="s">
        <v>71</v>
      </c>
      <c r="C8" s="43"/>
      <c r="D8" s="35" t="str">
        <f>決賽成績!$G$2</f>
        <v/>
      </c>
      <c r="E8" s="35" t="str">
        <f>決賽成績!$G$3</f>
        <v/>
      </c>
      <c r="F8" s="35" t="str">
        <f>決賽成績!$G$4</f>
        <v/>
      </c>
      <c r="G8" s="35" t="str">
        <f>決賽成績!$G$5</f>
        <v/>
      </c>
      <c r="H8" s="35" t="str">
        <f>決賽成績!$G$6</f>
        <v/>
      </c>
      <c r="I8" s="35" t="str">
        <f>決賽成績!$G$7</f>
        <v/>
      </c>
      <c r="J8" s="35" t="str">
        <f>決賽成績!$G$8</f>
        <v/>
      </c>
      <c r="K8" s="35" t="str">
        <f>決賽成績!$G$9</f>
        <v/>
      </c>
      <c r="N8" s="42" t="s">
        <v>71</v>
      </c>
      <c r="O8" s="43"/>
      <c r="P8" s="35" t="str">
        <f>決賽成績!$G$26</f>
        <v/>
      </c>
      <c r="Q8" s="35" t="str">
        <f>決賽成績!$G$27</f>
        <v/>
      </c>
      <c r="R8" s="35" t="str">
        <f>決賽成績!$G$28</f>
        <v/>
      </c>
      <c r="S8" s="35" t="str">
        <f>決賽成績!$G$29</f>
        <v/>
      </c>
      <c r="T8" s="35" t="str">
        <f>決賽成績!$G$30</f>
        <v/>
      </c>
      <c r="U8" s="35" t="str">
        <f>決賽成績!$G$31</f>
        <v/>
      </c>
      <c r="V8" s="35" t="str">
        <f>決賽成績!$G$32</f>
        <v/>
      </c>
      <c r="W8" s="35" t="str">
        <f>決賽成績!$G$33</f>
        <v/>
      </c>
    </row>
    <row r="9" spans="2:23" ht="39" customHeight="1">
      <c r="B9" s="42" t="s">
        <v>72</v>
      </c>
      <c r="C9" s="43"/>
      <c r="D9" s="36"/>
      <c r="E9" s="36"/>
      <c r="F9" s="36"/>
      <c r="G9" s="36"/>
      <c r="H9" s="36"/>
      <c r="I9" s="36"/>
      <c r="J9" s="36"/>
      <c r="K9" s="36"/>
      <c r="N9" s="42" t="s">
        <v>72</v>
      </c>
      <c r="O9" s="43"/>
      <c r="P9" s="36"/>
      <c r="Q9" s="36"/>
      <c r="R9" s="36"/>
      <c r="S9" s="36"/>
      <c r="T9" s="36"/>
      <c r="U9" s="36"/>
      <c r="V9" s="36"/>
      <c r="W9" s="36"/>
    </row>
    <row r="10" spans="2:23" ht="38.1" customHeight="1">
      <c r="B10" s="42" t="s">
        <v>73</v>
      </c>
      <c r="C10" s="43"/>
      <c r="D10" s="36"/>
      <c r="E10" s="36"/>
      <c r="F10" s="36"/>
      <c r="G10" s="36"/>
      <c r="H10" s="36"/>
      <c r="I10" s="36"/>
      <c r="J10" s="36"/>
      <c r="K10" s="36"/>
      <c r="N10" s="42" t="s">
        <v>73</v>
      </c>
      <c r="O10" s="43"/>
      <c r="P10" s="36"/>
      <c r="Q10" s="36"/>
      <c r="R10" s="36"/>
      <c r="S10" s="36"/>
      <c r="T10" s="36"/>
      <c r="U10" s="36"/>
      <c r="V10" s="36"/>
      <c r="W10" s="36"/>
    </row>
    <row r="11" spans="2:23" ht="38.1" customHeight="1">
      <c r="B11" s="42" t="s">
        <v>74</v>
      </c>
      <c r="C11" s="43"/>
      <c r="D11" s="35" t="str">
        <f>IF($D$8="","","金")</f>
        <v/>
      </c>
      <c r="E11" s="35" t="str">
        <f>IF($E$8="","","紅")</f>
        <v/>
      </c>
      <c r="F11" s="35" t="str">
        <f>IF($F$8="","","藍")</f>
        <v/>
      </c>
      <c r="G11" s="35" t="str">
        <f>IF($G$8="","","銀")</f>
        <v/>
      </c>
      <c r="H11" s="35" t="str">
        <f>IF($H$8="","","綠")</f>
        <v/>
      </c>
      <c r="I11" s="35" t="str">
        <f>IF($I$8="","","紫")</f>
        <v/>
      </c>
      <c r="J11" s="35" t="str">
        <f>IF($J$8="","","香檳金")</f>
        <v/>
      </c>
      <c r="K11" s="35" t="str">
        <f>IF($K$8="","","黑")</f>
        <v/>
      </c>
      <c r="N11" s="42" t="s">
        <v>74</v>
      </c>
      <c r="O11" s="43"/>
      <c r="P11" s="35" t="str">
        <f>IF($P$8="","","金")</f>
        <v/>
      </c>
      <c r="Q11" s="35" t="str">
        <f>IF($Q$8="","","紅")</f>
        <v/>
      </c>
      <c r="R11" s="35" t="str">
        <f>IF($R$8="","","藍")</f>
        <v/>
      </c>
      <c r="S11" s="35" t="str">
        <f>IF($S$8="","","銀")</f>
        <v/>
      </c>
      <c r="T11" s="35" t="str">
        <f>IF($T$8="","","綠")</f>
        <v/>
      </c>
      <c r="U11" s="35" t="str">
        <f>IF($U$8="","","紫")</f>
        <v/>
      </c>
      <c r="V11" s="35" t="str">
        <f>IF($V$8="","","香檳金")</f>
        <v/>
      </c>
      <c r="W11" s="35" t="str">
        <f>IF($W$8="","","黑")</f>
        <v/>
      </c>
    </row>
    <row r="12" spans="2:23" ht="42" customHeight="1">
      <c r="B12" s="44" t="s">
        <v>75</v>
      </c>
      <c r="C12" s="45"/>
      <c r="D12" s="45"/>
      <c r="E12" s="45"/>
      <c r="F12" s="45"/>
      <c r="G12" s="45"/>
      <c r="H12" s="45"/>
      <c r="I12" s="45"/>
      <c r="J12" s="45"/>
      <c r="K12" s="46"/>
      <c r="N12" s="44" t="s">
        <v>75</v>
      </c>
      <c r="O12" s="45"/>
      <c r="P12" s="45"/>
      <c r="Q12" s="45"/>
      <c r="R12" s="45"/>
      <c r="S12" s="45"/>
      <c r="T12" s="45"/>
      <c r="U12" s="45"/>
      <c r="V12" s="45"/>
      <c r="W12" s="46"/>
    </row>
    <row r="13" spans="2:23" ht="17.25" customHeight="1">
      <c r="B13" s="47"/>
      <c r="C13" s="48"/>
      <c r="D13" s="48"/>
      <c r="E13" s="48"/>
      <c r="F13" s="48"/>
      <c r="G13" s="48"/>
      <c r="H13" s="48"/>
      <c r="I13" s="48"/>
      <c r="J13" s="48"/>
      <c r="K13" s="49"/>
      <c r="N13" s="47"/>
      <c r="O13" s="48"/>
      <c r="P13" s="48"/>
      <c r="Q13" s="48"/>
      <c r="R13" s="48"/>
      <c r="S13" s="48"/>
      <c r="T13" s="48"/>
      <c r="U13" s="48"/>
      <c r="V13" s="48"/>
      <c r="W13" s="49"/>
    </row>
    <row r="14" spans="2:23" ht="27.95" customHeight="1">
      <c r="B14" s="24" t="s">
        <v>76</v>
      </c>
      <c r="N14" s="24" t="s">
        <v>76</v>
      </c>
    </row>
    <row r="15" spans="2:23" ht="27.75" customHeight="1">
      <c r="B15" s="24" t="s">
        <v>77</v>
      </c>
      <c r="N15" s="24" t="s">
        <v>77</v>
      </c>
    </row>
    <row r="16" spans="2:23" ht="17.25" customHeight="1"/>
    <row r="20" spans="2:23" ht="16.5" customHeight="1">
      <c r="B20" s="37" t="s">
        <v>62</v>
      </c>
      <c r="C20" s="37"/>
      <c r="D20" s="37"/>
      <c r="E20" s="37"/>
      <c r="F20" s="37"/>
      <c r="G20" s="37"/>
      <c r="H20" s="37"/>
      <c r="I20" s="37"/>
      <c r="J20" s="37"/>
      <c r="K20" s="37"/>
      <c r="N20" s="37" t="s">
        <v>62</v>
      </c>
      <c r="O20" s="37"/>
      <c r="P20" s="37"/>
      <c r="Q20" s="37"/>
      <c r="R20" s="37"/>
      <c r="S20" s="37"/>
      <c r="T20" s="37"/>
      <c r="U20" s="37"/>
      <c r="V20" s="37"/>
      <c r="W20" s="37"/>
    </row>
    <row r="21" spans="2:23" ht="16.5" customHeight="1">
      <c r="B21" s="37"/>
      <c r="C21" s="37"/>
      <c r="D21" s="37"/>
      <c r="E21" s="37"/>
      <c r="F21" s="37"/>
      <c r="G21" s="37"/>
      <c r="H21" s="37"/>
      <c r="I21" s="37"/>
      <c r="J21" s="37"/>
      <c r="K21" s="37"/>
      <c r="N21" s="37"/>
      <c r="O21" s="37"/>
      <c r="P21" s="37"/>
      <c r="Q21" s="37"/>
      <c r="R21" s="37"/>
      <c r="S21" s="37"/>
      <c r="T21" s="37"/>
      <c r="U21" s="37"/>
      <c r="V21" s="37"/>
      <c r="W21" s="37"/>
    </row>
    <row r="22" spans="2:23" ht="33" customHeight="1">
      <c r="B22" s="50"/>
      <c r="C22" s="50"/>
      <c r="D22" s="50"/>
      <c r="E22" s="50"/>
      <c r="F22" s="50"/>
      <c r="G22" s="50"/>
      <c r="H22" s="50"/>
      <c r="I22" s="50"/>
      <c r="J22" s="50"/>
      <c r="K22" s="50"/>
      <c r="N22" s="37"/>
      <c r="O22" s="37"/>
      <c r="P22" s="37"/>
      <c r="Q22" s="37"/>
      <c r="R22" s="37"/>
      <c r="S22" s="37"/>
      <c r="T22" s="37"/>
      <c r="U22" s="37"/>
      <c r="V22" s="37"/>
      <c r="W22" s="37"/>
    </row>
    <row r="23" spans="2:23" ht="30" customHeight="1">
      <c r="B23" s="25" t="s">
        <v>54</v>
      </c>
      <c r="C23" s="38"/>
      <c r="D23" s="38"/>
      <c r="E23" s="26"/>
      <c r="F23" s="27" t="s">
        <v>63</v>
      </c>
      <c r="G23" s="26"/>
      <c r="H23" s="28" t="s">
        <v>64</v>
      </c>
      <c r="I23" s="26"/>
      <c r="J23" s="38" t="s">
        <v>57</v>
      </c>
      <c r="K23" s="29"/>
      <c r="N23" s="25" t="s">
        <v>54</v>
      </c>
      <c r="O23" s="38"/>
      <c r="P23" s="38"/>
      <c r="Q23" s="26"/>
      <c r="R23" s="27" t="s">
        <v>63</v>
      </c>
      <c r="S23" s="26"/>
      <c r="T23" s="28" t="s">
        <v>64</v>
      </c>
      <c r="U23" s="26"/>
      <c r="V23" s="38" t="s">
        <v>60</v>
      </c>
      <c r="W23" s="29"/>
    </row>
    <row r="24" spans="2:23" ht="30" customHeight="1">
      <c r="B24" s="30" t="s">
        <v>65</v>
      </c>
      <c r="C24" s="39"/>
      <c r="D24" s="39"/>
      <c r="E24" s="31" t="s">
        <v>66</v>
      </c>
      <c r="F24" s="31" t="s">
        <v>67</v>
      </c>
      <c r="G24" s="31"/>
      <c r="H24" s="32" t="s">
        <v>68</v>
      </c>
      <c r="I24" s="32" t="str">
        <f>"分"&amp;決賽成績!$M$2&amp;"組"</f>
        <v>分0組</v>
      </c>
      <c r="J24" s="39"/>
      <c r="K24" s="33" t="s">
        <v>69</v>
      </c>
      <c r="N24" s="30" t="s">
        <v>65</v>
      </c>
      <c r="O24" s="39"/>
      <c r="P24" s="39"/>
      <c r="Q24" s="31" t="s">
        <v>66</v>
      </c>
      <c r="R24" s="31" t="s">
        <v>67</v>
      </c>
      <c r="S24" s="31"/>
      <c r="T24" s="32" t="s">
        <v>68</v>
      </c>
      <c r="U24" s="32" t="str">
        <f>"分"&amp;決賽成績!$M$2&amp;"組"</f>
        <v>分0組</v>
      </c>
      <c r="V24" s="39"/>
      <c r="W24" s="33" t="s">
        <v>69</v>
      </c>
    </row>
    <row r="25" spans="2:23" ht="38.1" customHeight="1">
      <c r="B25" s="40" t="s">
        <v>70</v>
      </c>
      <c r="C25" s="41"/>
      <c r="D25" s="34" t="s">
        <v>42</v>
      </c>
      <c r="E25" s="34" t="s">
        <v>43</v>
      </c>
      <c r="F25" s="34" t="s">
        <v>44</v>
      </c>
      <c r="G25" s="34" t="s">
        <v>30</v>
      </c>
      <c r="H25" s="34" t="s">
        <v>45</v>
      </c>
      <c r="I25" s="34" t="s">
        <v>46</v>
      </c>
      <c r="J25" s="34" t="s">
        <v>31</v>
      </c>
      <c r="K25" s="34" t="s">
        <v>47</v>
      </c>
      <c r="N25" s="40" t="s">
        <v>70</v>
      </c>
      <c r="O25" s="41"/>
      <c r="P25" s="34" t="s">
        <v>42</v>
      </c>
      <c r="Q25" s="34" t="s">
        <v>43</v>
      </c>
      <c r="R25" s="34" t="s">
        <v>44</v>
      </c>
      <c r="S25" s="34" t="s">
        <v>30</v>
      </c>
      <c r="T25" s="34" t="s">
        <v>45</v>
      </c>
      <c r="U25" s="34" t="s">
        <v>46</v>
      </c>
      <c r="V25" s="34" t="s">
        <v>31</v>
      </c>
      <c r="W25" s="34" t="s">
        <v>47</v>
      </c>
    </row>
    <row r="26" spans="2:23" ht="38.1" customHeight="1">
      <c r="B26" s="42" t="s">
        <v>71</v>
      </c>
      <c r="C26" s="43"/>
      <c r="D26" s="35" t="str">
        <f>決賽成績!$G$10</f>
        <v/>
      </c>
      <c r="E26" s="35" t="str">
        <f>決賽成績!$G$11</f>
        <v/>
      </c>
      <c r="F26" s="35" t="str">
        <f>決賽成績!$G$12</f>
        <v/>
      </c>
      <c r="G26" s="35" t="str">
        <f>決賽成績!$G$13</f>
        <v/>
      </c>
      <c r="H26" s="35" t="str">
        <f>決賽成績!$G$14</f>
        <v/>
      </c>
      <c r="I26" s="35" t="str">
        <f>決賽成績!$G$15</f>
        <v/>
      </c>
      <c r="J26" s="35" t="str">
        <f>決賽成績!$G$16</f>
        <v/>
      </c>
      <c r="K26" s="35" t="str">
        <f>決賽成績!$G$17</f>
        <v/>
      </c>
      <c r="N26" s="42" t="s">
        <v>71</v>
      </c>
      <c r="O26" s="43"/>
      <c r="P26" s="35" t="str">
        <f>決賽成績!$G$34</f>
        <v/>
      </c>
      <c r="Q26" s="35" t="str">
        <f>決賽成績!$G$35</f>
        <v/>
      </c>
      <c r="R26" s="35" t="str">
        <f>決賽成績!$G$36</f>
        <v/>
      </c>
      <c r="S26" s="35" t="str">
        <f>決賽成績!$G$37</f>
        <v/>
      </c>
      <c r="T26" s="35" t="str">
        <f>決賽成績!$G$38</f>
        <v/>
      </c>
      <c r="U26" s="35" t="str">
        <f>決賽成績!$G$39</f>
        <v/>
      </c>
      <c r="V26" s="35" t="str">
        <f>決賽成績!$G$40</f>
        <v/>
      </c>
      <c r="W26" s="35" t="str">
        <f>決賽成績!$G$41</f>
        <v/>
      </c>
    </row>
    <row r="27" spans="2:23" ht="39" customHeight="1">
      <c r="B27" s="42" t="s">
        <v>72</v>
      </c>
      <c r="C27" s="43"/>
      <c r="D27" s="36"/>
      <c r="E27" s="36"/>
      <c r="F27" s="36"/>
      <c r="G27" s="36"/>
      <c r="H27" s="36"/>
      <c r="I27" s="36"/>
      <c r="J27" s="36"/>
      <c r="K27" s="36"/>
      <c r="N27" s="42" t="s">
        <v>72</v>
      </c>
      <c r="O27" s="43"/>
      <c r="P27" s="36"/>
      <c r="Q27" s="36"/>
      <c r="R27" s="36"/>
      <c r="S27" s="36"/>
      <c r="T27" s="36"/>
      <c r="U27" s="36"/>
      <c r="V27" s="36"/>
      <c r="W27" s="36"/>
    </row>
    <row r="28" spans="2:23" ht="38.1" customHeight="1">
      <c r="B28" s="42" t="s">
        <v>73</v>
      </c>
      <c r="C28" s="43"/>
      <c r="D28" s="36"/>
      <c r="E28" s="36"/>
      <c r="F28" s="36"/>
      <c r="G28" s="36"/>
      <c r="H28" s="36"/>
      <c r="I28" s="36"/>
      <c r="J28" s="36"/>
      <c r="K28" s="36"/>
      <c r="N28" s="42" t="s">
        <v>73</v>
      </c>
      <c r="O28" s="43"/>
      <c r="P28" s="36"/>
      <c r="Q28" s="36"/>
      <c r="R28" s="36"/>
      <c r="S28" s="36"/>
      <c r="T28" s="36"/>
      <c r="U28" s="36"/>
      <c r="V28" s="36"/>
      <c r="W28" s="36"/>
    </row>
    <row r="29" spans="2:23" ht="38.1" customHeight="1">
      <c r="B29" s="42" t="s">
        <v>74</v>
      </c>
      <c r="C29" s="43"/>
      <c r="D29" s="35" t="str">
        <f>IF($D$26="","","金")</f>
        <v/>
      </c>
      <c r="E29" s="35" t="str">
        <f>IF($E$26="","","紅")</f>
        <v/>
      </c>
      <c r="F29" s="35" t="str">
        <f>IF($F$26="","","藍")</f>
        <v/>
      </c>
      <c r="G29" s="35" t="str">
        <f>IF($G$26="","","銀")</f>
        <v/>
      </c>
      <c r="H29" s="35" t="str">
        <f>IF($H$26="","","綠")</f>
        <v/>
      </c>
      <c r="I29" s="35" t="str">
        <f>IF($I$26="","","紫")</f>
        <v/>
      </c>
      <c r="J29" s="35" t="str">
        <f>IF($J$26="","","香檳金")</f>
        <v/>
      </c>
      <c r="K29" s="35" t="str">
        <f>IF($K$26="","","黑")</f>
        <v/>
      </c>
      <c r="N29" s="42" t="s">
        <v>74</v>
      </c>
      <c r="O29" s="43"/>
      <c r="P29" s="35" t="str">
        <f>IF($P$26="","","金")</f>
        <v/>
      </c>
      <c r="Q29" s="35" t="str">
        <f>IF($Q$26="","","紅")</f>
        <v/>
      </c>
      <c r="R29" s="35" t="str">
        <f>IF($R$26="","","藍")</f>
        <v/>
      </c>
      <c r="S29" s="35" t="str">
        <f>IF($S$26="","","銀")</f>
        <v/>
      </c>
      <c r="T29" s="35" t="str">
        <f>IF($T$26="","","綠")</f>
        <v/>
      </c>
      <c r="U29" s="35" t="str">
        <f>IF($U$26="","","紫")</f>
        <v/>
      </c>
      <c r="V29" s="35" t="str">
        <f>IF($V$26="","","香檳金")</f>
        <v/>
      </c>
      <c r="W29" s="35" t="str">
        <f>IF($W$26="","","黑")</f>
        <v/>
      </c>
    </row>
    <row r="30" spans="2:23" ht="42" customHeight="1">
      <c r="B30" s="44" t="s">
        <v>75</v>
      </c>
      <c r="C30" s="45"/>
      <c r="D30" s="45"/>
      <c r="E30" s="45"/>
      <c r="F30" s="45"/>
      <c r="G30" s="45"/>
      <c r="H30" s="45"/>
      <c r="I30" s="45"/>
      <c r="J30" s="45"/>
      <c r="K30" s="46"/>
      <c r="N30" s="44" t="s">
        <v>75</v>
      </c>
      <c r="O30" s="45"/>
      <c r="P30" s="45"/>
      <c r="Q30" s="45"/>
      <c r="R30" s="45"/>
      <c r="S30" s="45"/>
      <c r="T30" s="45"/>
      <c r="U30" s="45"/>
      <c r="V30" s="45"/>
      <c r="W30" s="46"/>
    </row>
    <row r="31" spans="2:23" ht="17.25" customHeight="1">
      <c r="B31" s="47"/>
      <c r="C31" s="48"/>
      <c r="D31" s="48"/>
      <c r="E31" s="48"/>
      <c r="F31" s="48"/>
      <c r="G31" s="48"/>
      <c r="H31" s="48"/>
      <c r="I31" s="48"/>
      <c r="J31" s="48"/>
      <c r="K31" s="49"/>
      <c r="N31" s="47"/>
      <c r="O31" s="48"/>
      <c r="P31" s="48"/>
      <c r="Q31" s="48"/>
      <c r="R31" s="48"/>
      <c r="S31" s="48"/>
      <c r="T31" s="48"/>
      <c r="U31" s="48"/>
      <c r="V31" s="48"/>
      <c r="W31" s="49"/>
    </row>
    <row r="32" spans="2:23" ht="27.95" customHeight="1">
      <c r="B32" s="24" t="s">
        <v>76</v>
      </c>
      <c r="N32" s="24" t="s">
        <v>76</v>
      </c>
    </row>
    <row r="33" spans="2:23" ht="27.75" customHeight="1">
      <c r="B33" s="24" t="s">
        <v>77</v>
      </c>
      <c r="N33" s="24" t="s">
        <v>77</v>
      </c>
    </row>
    <row r="34" spans="2:23" ht="17.25" customHeight="1"/>
    <row r="38" spans="2:23" ht="16.5" customHeight="1">
      <c r="B38" s="37" t="s">
        <v>62</v>
      </c>
      <c r="C38" s="37"/>
      <c r="D38" s="37"/>
      <c r="E38" s="37"/>
      <c r="F38" s="37"/>
      <c r="G38" s="37"/>
      <c r="H38" s="37"/>
      <c r="I38" s="37"/>
      <c r="J38" s="37"/>
      <c r="K38" s="37"/>
      <c r="N38" s="37" t="s">
        <v>62</v>
      </c>
      <c r="O38" s="37"/>
      <c r="P38" s="37"/>
      <c r="Q38" s="37"/>
      <c r="R38" s="37"/>
      <c r="S38" s="37"/>
      <c r="T38" s="37"/>
      <c r="U38" s="37"/>
      <c r="V38" s="37"/>
      <c r="W38" s="37"/>
    </row>
    <row r="39" spans="2:23" ht="16.5" customHeight="1">
      <c r="B39" s="37"/>
      <c r="C39" s="37"/>
      <c r="D39" s="37"/>
      <c r="E39" s="37"/>
      <c r="F39" s="37"/>
      <c r="G39" s="37"/>
      <c r="H39" s="37"/>
      <c r="I39" s="37"/>
      <c r="J39" s="37"/>
      <c r="K39" s="37"/>
      <c r="N39" s="37"/>
      <c r="O39" s="37"/>
      <c r="P39" s="37"/>
      <c r="Q39" s="37"/>
      <c r="R39" s="37"/>
      <c r="S39" s="37"/>
      <c r="T39" s="37"/>
      <c r="U39" s="37"/>
      <c r="V39" s="37"/>
      <c r="W39" s="37"/>
    </row>
    <row r="40" spans="2:23" ht="33" customHeight="1">
      <c r="B40" s="37"/>
      <c r="C40" s="37"/>
      <c r="D40" s="37"/>
      <c r="E40" s="37"/>
      <c r="F40" s="37"/>
      <c r="G40" s="37"/>
      <c r="H40" s="37"/>
      <c r="I40" s="37"/>
      <c r="J40" s="37"/>
      <c r="K40" s="37"/>
      <c r="N40" s="37"/>
      <c r="O40" s="37"/>
      <c r="P40" s="37"/>
      <c r="Q40" s="37"/>
      <c r="R40" s="37"/>
      <c r="S40" s="37"/>
      <c r="T40" s="37"/>
      <c r="U40" s="37"/>
      <c r="V40" s="37"/>
      <c r="W40" s="37"/>
    </row>
    <row r="41" spans="2:23" ht="30" customHeight="1">
      <c r="B41" s="25" t="s">
        <v>54</v>
      </c>
      <c r="C41" s="38"/>
      <c r="D41" s="38"/>
      <c r="E41" s="26"/>
      <c r="F41" s="27" t="s">
        <v>63</v>
      </c>
      <c r="G41" s="26"/>
      <c r="H41" s="28" t="s">
        <v>64</v>
      </c>
      <c r="I41" s="26"/>
      <c r="J41" s="38" t="s">
        <v>58</v>
      </c>
      <c r="K41" s="29"/>
      <c r="N41" s="25" t="s">
        <v>54</v>
      </c>
      <c r="O41" s="38"/>
      <c r="P41" s="38"/>
      <c r="Q41" s="26"/>
      <c r="R41" s="27" t="s">
        <v>63</v>
      </c>
      <c r="S41" s="26"/>
      <c r="T41" s="28" t="s">
        <v>64</v>
      </c>
      <c r="U41" s="26"/>
      <c r="V41" s="38" t="s">
        <v>61</v>
      </c>
      <c r="W41" s="29"/>
    </row>
    <row r="42" spans="2:23" ht="30" customHeight="1">
      <c r="B42" s="30" t="s">
        <v>65</v>
      </c>
      <c r="C42" s="39"/>
      <c r="D42" s="39"/>
      <c r="E42" s="31" t="s">
        <v>66</v>
      </c>
      <c r="F42" s="31" t="s">
        <v>67</v>
      </c>
      <c r="G42" s="31"/>
      <c r="H42" s="32" t="s">
        <v>68</v>
      </c>
      <c r="I42" s="32" t="str">
        <f>"分"&amp;決賽成績!$M$2&amp;"組"</f>
        <v>分0組</v>
      </c>
      <c r="J42" s="39"/>
      <c r="K42" s="33" t="s">
        <v>69</v>
      </c>
      <c r="N42" s="30" t="s">
        <v>65</v>
      </c>
      <c r="O42" s="39"/>
      <c r="P42" s="39"/>
      <c r="Q42" s="31" t="s">
        <v>66</v>
      </c>
      <c r="R42" s="31" t="s">
        <v>67</v>
      </c>
      <c r="S42" s="31"/>
      <c r="T42" s="32" t="s">
        <v>68</v>
      </c>
      <c r="U42" s="32" t="str">
        <f>"分"&amp;決賽成績!$M$2&amp;"組"</f>
        <v>分0組</v>
      </c>
      <c r="V42" s="39"/>
      <c r="W42" s="33" t="s">
        <v>69</v>
      </c>
    </row>
    <row r="43" spans="2:23" ht="38.1" customHeight="1">
      <c r="B43" s="40" t="s">
        <v>70</v>
      </c>
      <c r="C43" s="41"/>
      <c r="D43" s="34" t="s">
        <v>42</v>
      </c>
      <c r="E43" s="34" t="s">
        <v>43</v>
      </c>
      <c r="F43" s="34" t="s">
        <v>44</v>
      </c>
      <c r="G43" s="34" t="s">
        <v>30</v>
      </c>
      <c r="H43" s="34" t="s">
        <v>45</v>
      </c>
      <c r="I43" s="34" t="s">
        <v>46</v>
      </c>
      <c r="J43" s="34" t="s">
        <v>31</v>
      </c>
      <c r="K43" s="34" t="s">
        <v>47</v>
      </c>
      <c r="N43" s="40" t="s">
        <v>70</v>
      </c>
      <c r="O43" s="41"/>
      <c r="P43" s="34" t="s">
        <v>42</v>
      </c>
      <c r="Q43" s="34" t="s">
        <v>43</v>
      </c>
      <c r="R43" s="34" t="s">
        <v>44</v>
      </c>
      <c r="S43" s="34" t="s">
        <v>30</v>
      </c>
      <c r="T43" s="34" t="s">
        <v>45</v>
      </c>
      <c r="U43" s="34" t="s">
        <v>46</v>
      </c>
      <c r="V43" s="34" t="s">
        <v>31</v>
      </c>
      <c r="W43" s="34" t="s">
        <v>47</v>
      </c>
    </row>
    <row r="44" spans="2:23" ht="38.1" customHeight="1">
      <c r="B44" s="42" t="s">
        <v>71</v>
      </c>
      <c r="C44" s="43"/>
      <c r="D44" s="35" t="str">
        <f>決賽成績!$G$18</f>
        <v/>
      </c>
      <c r="E44" s="35" t="str">
        <f>決賽成績!$G$19</f>
        <v/>
      </c>
      <c r="F44" s="35" t="str">
        <f>決賽成績!$G$20</f>
        <v/>
      </c>
      <c r="G44" s="35" t="str">
        <f>決賽成績!$G$21</f>
        <v/>
      </c>
      <c r="H44" s="35" t="str">
        <f>決賽成績!$G$22</f>
        <v/>
      </c>
      <c r="I44" s="35" t="str">
        <f>決賽成績!$G$23</f>
        <v/>
      </c>
      <c r="J44" s="35" t="str">
        <f>決賽成績!$G$24</f>
        <v/>
      </c>
      <c r="K44" s="35" t="str">
        <f>決賽成績!$G$25</f>
        <v/>
      </c>
      <c r="N44" s="42" t="s">
        <v>71</v>
      </c>
      <c r="O44" s="43"/>
      <c r="P44" s="35" t="str">
        <f>決賽成績!$G$42</f>
        <v/>
      </c>
      <c r="Q44" s="35" t="str">
        <f>決賽成績!$G$43</f>
        <v/>
      </c>
      <c r="R44" s="35" t="str">
        <f>決賽成績!$G$44</f>
        <v/>
      </c>
      <c r="S44" s="35" t="str">
        <f>決賽成績!$G$45</f>
        <v/>
      </c>
      <c r="T44" s="35" t="str">
        <f>決賽成績!$G$46</f>
        <v/>
      </c>
      <c r="U44" s="35" t="str">
        <f>決賽成績!$G$47</f>
        <v/>
      </c>
      <c r="V44" s="35" t="str">
        <f>決賽成績!$G$48</f>
        <v/>
      </c>
      <c r="W44" s="35" t="str">
        <f>決賽成績!$G$49</f>
        <v/>
      </c>
    </row>
    <row r="45" spans="2:23" ht="39" customHeight="1">
      <c r="B45" s="42" t="s">
        <v>72</v>
      </c>
      <c r="C45" s="43"/>
      <c r="D45" s="36"/>
      <c r="E45" s="36"/>
      <c r="F45" s="36"/>
      <c r="G45" s="36"/>
      <c r="H45" s="36"/>
      <c r="I45" s="36"/>
      <c r="J45" s="36"/>
      <c r="K45" s="36"/>
      <c r="N45" s="42" t="s">
        <v>72</v>
      </c>
      <c r="O45" s="43"/>
      <c r="P45" s="36"/>
      <c r="Q45" s="36"/>
      <c r="R45" s="36"/>
      <c r="S45" s="36"/>
      <c r="T45" s="36"/>
      <c r="U45" s="36"/>
      <c r="V45" s="36"/>
      <c r="W45" s="36"/>
    </row>
    <row r="46" spans="2:23" ht="38.1" customHeight="1">
      <c r="B46" s="42" t="s">
        <v>73</v>
      </c>
      <c r="C46" s="43"/>
      <c r="D46" s="36"/>
      <c r="E46" s="36"/>
      <c r="F46" s="36"/>
      <c r="G46" s="36"/>
      <c r="H46" s="36"/>
      <c r="I46" s="36"/>
      <c r="J46" s="36"/>
      <c r="K46" s="36"/>
      <c r="N46" s="42" t="s">
        <v>73</v>
      </c>
      <c r="O46" s="43"/>
      <c r="P46" s="36"/>
      <c r="Q46" s="36"/>
      <c r="R46" s="36"/>
      <c r="S46" s="36"/>
      <c r="T46" s="36"/>
      <c r="U46" s="36"/>
      <c r="V46" s="36"/>
      <c r="W46" s="36"/>
    </row>
    <row r="47" spans="2:23" ht="38.1" customHeight="1">
      <c r="B47" s="42" t="s">
        <v>74</v>
      </c>
      <c r="C47" s="43"/>
      <c r="D47" s="35" t="str">
        <f>IF($D$44="","","金")</f>
        <v/>
      </c>
      <c r="E47" s="35" t="str">
        <f>IF($E$44="","","紅")</f>
        <v/>
      </c>
      <c r="F47" s="35" t="str">
        <f>IF($F$44="","","藍")</f>
        <v/>
      </c>
      <c r="G47" s="35" t="str">
        <f>IF($G$44="","","銀")</f>
        <v/>
      </c>
      <c r="H47" s="35" t="str">
        <f>IF($H$44="","","綠")</f>
        <v/>
      </c>
      <c r="I47" s="35" t="str">
        <f>IF($I$44="","","紫")</f>
        <v/>
      </c>
      <c r="J47" s="35" t="str">
        <f>IF($J$44="","","香檳金")</f>
        <v/>
      </c>
      <c r="K47" s="35" t="str">
        <f>IF($K$44="","","黑")</f>
        <v/>
      </c>
      <c r="N47" s="42" t="s">
        <v>74</v>
      </c>
      <c r="O47" s="43"/>
      <c r="P47" s="35" t="str">
        <f>IF($P$44="","","金")</f>
        <v/>
      </c>
      <c r="Q47" s="35" t="str">
        <f>IF($Q$44="","","紅")</f>
        <v/>
      </c>
      <c r="R47" s="35" t="str">
        <f>IF($R$44="","","藍")</f>
        <v/>
      </c>
      <c r="S47" s="35" t="str">
        <f>IF($S$44="","","銀")</f>
        <v/>
      </c>
      <c r="T47" s="35" t="str">
        <f>IF($T$44="","","綠")</f>
        <v/>
      </c>
      <c r="U47" s="35" t="str">
        <f>IF($U$44="","","紫")</f>
        <v/>
      </c>
      <c r="V47" s="35" t="str">
        <f>IF($V$44="","","香檳金")</f>
        <v/>
      </c>
      <c r="W47" s="35" t="str">
        <f>IF($W$44="","","黑")</f>
        <v/>
      </c>
    </row>
    <row r="48" spans="2:23" ht="42" customHeight="1">
      <c r="B48" s="44" t="s">
        <v>75</v>
      </c>
      <c r="C48" s="45"/>
      <c r="D48" s="45"/>
      <c r="E48" s="45"/>
      <c r="F48" s="45"/>
      <c r="G48" s="45"/>
      <c r="H48" s="45"/>
      <c r="I48" s="45"/>
      <c r="J48" s="45"/>
      <c r="K48" s="46"/>
      <c r="N48" s="44" t="s">
        <v>75</v>
      </c>
      <c r="O48" s="45"/>
      <c r="P48" s="45"/>
      <c r="Q48" s="45"/>
      <c r="R48" s="45"/>
      <c r="S48" s="45"/>
      <c r="T48" s="45"/>
      <c r="U48" s="45"/>
      <c r="V48" s="45"/>
      <c r="W48" s="46"/>
    </row>
    <row r="49" spans="2:23" ht="17.25" customHeight="1">
      <c r="B49" s="47"/>
      <c r="C49" s="48"/>
      <c r="D49" s="48"/>
      <c r="E49" s="48"/>
      <c r="F49" s="48"/>
      <c r="G49" s="48"/>
      <c r="H49" s="48"/>
      <c r="I49" s="48"/>
      <c r="J49" s="48"/>
      <c r="K49" s="49"/>
      <c r="N49" s="47"/>
      <c r="O49" s="48"/>
      <c r="P49" s="48"/>
      <c r="Q49" s="48"/>
      <c r="R49" s="48"/>
      <c r="S49" s="48"/>
      <c r="T49" s="48"/>
      <c r="U49" s="48"/>
      <c r="V49" s="48"/>
      <c r="W49" s="49"/>
    </row>
    <row r="50" spans="2:23" ht="27.95" customHeight="1">
      <c r="B50" s="24" t="s">
        <v>76</v>
      </c>
      <c r="N50" s="24" t="s">
        <v>76</v>
      </c>
    </row>
    <row r="51" spans="2:23" ht="27.75" customHeight="1">
      <c r="B51" s="24" t="s">
        <v>77</v>
      </c>
      <c r="N51" s="24" t="s">
        <v>77</v>
      </c>
    </row>
    <row r="52" spans="2:23" ht="17.25" customHeight="1"/>
  </sheetData>
  <sheetProtection algorithmName="SHA-512" hashValue="n1RYQR9XSWy+8D/QABLQV1o1bseg4wJx1GwSdU9dCku1jgYLBnHVESbzDBIVHBaX4dwPQ/Wy04nQGaqQviF9Pw==" saltValue="4wzj95g+8ZcER77nYBuiIg==" spinCount="100000" sheet="1" objects="1" scenarios="1"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9"/>
  <sheetViews>
    <sheetView topLeftCell="B1" zoomScale="85" zoomScaleNormal="85" workbookViewId="0">
      <selection activeCell="J2" sqref="J2"/>
    </sheetView>
  </sheetViews>
  <sheetFormatPr defaultRowHeight="16.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0" max="10" width="9.625" bestFit="1" customWidth="1"/>
    <col min="11" max="11" width="8.125" bestFit="1" customWidth="1"/>
    <col min="12" max="12" width="14.5" bestFit="1" customWidth="1"/>
  </cols>
  <sheetData>
    <row r="1" spans="1:14">
      <c r="A1" s="2" t="s">
        <v>41</v>
      </c>
      <c r="B1" s="2" t="s">
        <v>49</v>
      </c>
      <c r="C1" s="2" t="s">
        <v>19</v>
      </c>
      <c r="D1" s="1" t="s">
        <v>3</v>
      </c>
      <c r="E1" s="1" t="s">
        <v>4</v>
      </c>
      <c r="F1" s="1" t="s">
        <v>5</v>
      </c>
      <c r="G1" s="1" t="s">
        <v>0</v>
      </c>
      <c r="H1" s="1" t="s">
        <v>1</v>
      </c>
      <c r="I1" s="1" t="s">
        <v>2</v>
      </c>
      <c r="J1" s="1" t="s">
        <v>6</v>
      </c>
      <c r="K1" s="1" t="s">
        <v>16</v>
      </c>
      <c r="L1" s="1" t="s">
        <v>17</v>
      </c>
      <c r="M1" s="1" t="s">
        <v>18</v>
      </c>
      <c r="N1" s="1" t="s">
        <v>52</v>
      </c>
    </row>
    <row r="2" spans="1:14" ht="20.100000000000001" customHeight="1">
      <c r="A2" s="9" t="str">
        <f t="shared" ref="A2:A49" si="0">IFERROR(IF(B2&lt;7,"第" &amp; VLOOKUP(B2,$M$11:$N$18,2,FALSE) &amp; "名",""),"")</f>
        <v/>
      </c>
      <c r="B2" s="9" t="str">
        <f>IFERROR(RANK(J2,$J$2:$J$49,1),"")</f>
        <v/>
      </c>
      <c r="C2" s="8" t="s">
        <v>20</v>
      </c>
      <c r="D2" s="9" t="s">
        <v>50</v>
      </c>
      <c r="E2" s="8">
        <v>1</v>
      </c>
      <c r="F2" s="8">
        <v>1</v>
      </c>
      <c r="G2" s="9" t="str">
        <f>IFERROR(VLOOKUP(E2 &amp; "-" &amp; F2,出賽名單!$A$2:$D$48,2,FALSE),"")</f>
        <v/>
      </c>
      <c r="H2" s="20"/>
      <c r="I2" s="9" t="s">
        <v>13</v>
      </c>
      <c r="J2" s="12"/>
      <c r="L2" s="23" t="s">
        <v>53</v>
      </c>
      <c r="M2" s="23">
        <f>IFERROR(VLOOKUP(SUMPRODUCT(--(M3:M8&gt;0)),$M$11:$N$18,2,FALSE),0)</f>
        <v>0</v>
      </c>
      <c r="N2" s="23" t="s">
        <v>54</v>
      </c>
    </row>
    <row r="3" spans="1:14" ht="20.100000000000001" customHeight="1">
      <c r="A3" s="9" t="str">
        <f t="shared" si="0"/>
        <v/>
      </c>
      <c r="B3" s="9" t="str">
        <f t="shared" ref="B3:B49" si="1">IFERROR(RANK(J3,$J$2:$J$49,1),"")</f>
        <v/>
      </c>
      <c r="C3" s="8" t="s">
        <v>20</v>
      </c>
      <c r="D3" s="9" t="s">
        <v>50</v>
      </c>
      <c r="E3" s="8">
        <v>1</v>
      </c>
      <c r="F3" s="9">
        <v>2</v>
      </c>
      <c r="G3" s="9" t="str">
        <f>IFERROR(VLOOKUP(E3 &amp; "-" &amp; F3,出賽名單!$A$2:$D$48,2,FALSE),"")</f>
        <v/>
      </c>
      <c r="H3" s="20"/>
      <c r="I3" s="9" t="s">
        <v>13</v>
      </c>
      <c r="J3" s="12"/>
      <c r="L3" s="23" t="s">
        <v>55</v>
      </c>
      <c r="M3" s="23">
        <f>SUMPRODUCT(--(LEN($G$2:$G$9)&gt;0))</f>
        <v>0</v>
      </c>
      <c r="N3" s="23" t="s">
        <v>56</v>
      </c>
    </row>
    <row r="4" spans="1:14" ht="20.100000000000001" customHeight="1">
      <c r="A4" s="9" t="str">
        <f t="shared" si="0"/>
        <v/>
      </c>
      <c r="B4" s="9" t="str">
        <f t="shared" si="1"/>
        <v/>
      </c>
      <c r="C4" s="8" t="s">
        <v>20</v>
      </c>
      <c r="D4" s="9" t="s">
        <v>50</v>
      </c>
      <c r="E4" s="8">
        <v>1</v>
      </c>
      <c r="F4" s="9">
        <v>3</v>
      </c>
      <c r="G4" s="9" t="str">
        <f>IFERROR(VLOOKUP(E4 &amp; "-" &amp; F4,出賽名單!$A$2:$D$48,2,FALSE),"")</f>
        <v/>
      </c>
      <c r="H4" s="20"/>
      <c r="I4" s="9" t="s">
        <v>13</v>
      </c>
      <c r="J4" s="12"/>
      <c r="L4" s="23" t="s">
        <v>57</v>
      </c>
      <c r="M4" s="23">
        <f>SUMPRODUCT(--(LEN($G$10:$G$17)&gt;0))</f>
        <v>0</v>
      </c>
      <c r="N4" s="23" t="s">
        <v>56</v>
      </c>
    </row>
    <row r="5" spans="1:14" ht="20.100000000000001" customHeight="1">
      <c r="A5" s="9" t="str">
        <f t="shared" si="0"/>
        <v/>
      </c>
      <c r="B5" s="9" t="str">
        <f t="shared" si="1"/>
        <v/>
      </c>
      <c r="C5" s="8" t="s">
        <v>20</v>
      </c>
      <c r="D5" s="9" t="s">
        <v>50</v>
      </c>
      <c r="E5" s="8">
        <v>1</v>
      </c>
      <c r="F5" s="9">
        <v>4</v>
      </c>
      <c r="G5" s="9" t="str">
        <f>IFERROR(VLOOKUP(E5 &amp; "-" &amp; F5,出賽名單!$A$2:$D$48,2,FALSE),"")</f>
        <v/>
      </c>
      <c r="H5" s="20"/>
      <c r="I5" s="9" t="s">
        <v>13</v>
      </c>
      <c r="J5" s="12"/>
      <c r="L5" s="23" t="s">
        <v>58</v>
      </c>
      <c r="M5" s="23">
        <f>SUMPRODUCT(--(LEN($G$18:$G$25)&gt;0))</f>
        <v>0</v>
      </c>
      <c r="N5" s="23" t="s">
        <v>56</v>
      </c>
    </row>
    <row r="6" spans="1:14" ht="20.100000000000001" customHeight="1" thickBot="1">
      <c r="A6" s="9" t="str">
        <f t="shared" si="0"/>
        <v/>
      </c>
      <c r="B6" s="9" t="str">
        <f t="shared" si="1"/>
        <v/>
      </c>
      <c r="C6" s="8" t="s">
        <v>20</v>
      </c>
      <c r="D6" s="9" t="s">
        <v>50</v>
      </c>
      <c r="E6" s="8">
        <v>1</v>
      </c>
      <c r="F6" s="9">
        <v>5</v>
      </c>
      <c r="G6" s="9" t="str">
        <f>IFERROR(VLOOKUP(E6 &amp; "-" &amp; F6,出賽名單!$A$2:$D$48,2,FALSE),"")</f>
        <v/>
      </c>
      <c r="H6" s="20"/>
      <c r="I6" s="9" t="s">
        <v>13</v>
      </c>
      <c r="J6" s="13"/>
      <c r="L6" s="23" t="s">
        <v>59</v>
      </c>
      <c r="M6" s="23">
        <f>SUMPRODUCT(--(LEN($G$26:$G$33)&gt;0))</f>
        <v>0</v>
      </c>
      <c r="N6" s="23" t="s">
        <v>56</v>
      </c>
    </row>
    <row r="7" spans="1:14" ht="20.100000000000001" customHeight="1" thickTop="1">
      <c r="A7" s="9" t="str">
        <f t="shared" si="0"/>
        <v/>
      </c>
      <c r="B7" s="9" t="str">
        <f t="shared" si="1"/>
        <v/>
      </c>
      <c r="C7" s="8" t="s">
        <v>20</v>
      </c>
      <c r="D7" s="9" t="s">
        <v>50</v>
      </c>
      <c r="E7" s="8">
        <v>1</v>
      </c>
      <c r="F7" s="9">
        <v>6</v>
      </c>
      <c r="G7" s="9" t="str">
        <f>IFERROR(VLOOKUP(E7 &amp; "-" &amp; F7,出賽名單!$A$2:$D$48,2,FALSE),"")</f>
        <v/>
      </c>
      <c r="H7" s="20"/>
      <c r="I7" s="9" t="s">
        <v>13</v>
      </c>
      <c r="J7" s="22"/>
      <c r="L7" s="23" t="s">
        <v>60</v>
      </c>
      <c r="M7" s="23">
        <f>SUMPRODUCT(--(LEN($G$34:$G$41)&gt;0))</f>
        <v>0</v>
      </c>
      <c r="N7" s="23" t="s">
        <v>56</v>
      </c>
    </row>
    <row r="8" spans="1:14" ht="20.100000000000001" customHeight="1">
      <c r="A8" s="9" t="str">
        <f t="shared" si="0"/>
        <v/>
      </c>
      <c r="B8" s="9" t="str">
        <f t="shared" si="1"/>
        <v/>
      </c>
      <c r="C8" s="8" t="s">
        <v>20</v>
      </c>
      <c r="D8" s="9" t="s">
        <v>50</v>
      </c>
      <c r="E8" s="8">
        <v>1</v>
      </c>
      <c r="F8" s="9">
        <v>7</v>
      </c>
      <c r="G8" s="9" t="str">
        <f>IFERROR(VLOOKUP(E8 &amp; "-" &amp; F8,出賽名單!$A$2:$D$48,2,FALSE),"")</f>
        <v/>
      </c>
      <c r="H8" s="20"/>
      <c r="I8" s="9" t="s">
        <v>13</v>
      </c>
      <c r="J8" s="12"/>
      <c r="L8" s="23" t="s">
        <v>61</v>
      </c>
      <c r="M8" s="23">
        <f>SUMPRODUCT(--(LEN($G$42:$G$49)&gt;0))</f>
        <v>0</v>
      </c>
      <c r="N8" s="23" t="s">
        <v>56</v>
      </c>
    </row>
    <row r="9" spans="1:14" ht="20.100000000000001" customHeight="1">
      <c r="A9" s="9" t="str">
        <f t="shared" si="0"/>
        <v/>
      </c>
      <c r="B9" s="9" t="str">
        <f t="shared" si="1"/>
        <v/>
      </c>
      <c r="C9" s="8" t="s">
        <v>20</v>
      </c>
      <c r="D9" s="9" t="s">
        <v>50</v>
      </c>
      <c r="E9" s="8">
        <v>1</v>
      </c>
      <c r="F9" s="9">
        <v>8</v>
      </c>
      <c r="G9" s="9" t="str">
        <f>IFERROR(VLOOKUP(E9 &amp; "-" &amp; F9,出賽名單!$A$2:$D$48,2,FALSE),"")</f>
        <v/>
      </c>
      <c r="H9" s="20"/>
      <c r="I9" s="9" t="s">
        <v>13</v>
      </c>
      <c r="J9" s="12"/>
    </row>
    <row r="10" spans="1:14" ht="20.100000000000001" customHeight="1">
      <c r="A10" s="9" t="str">
        <f t="shared" si="0"/>
        <v/>
      </c>
      <c r="B10" s="9" t="str">
        <f t="shared" si="1"/>
        <v/>
      </c>
      <c r="C10" s="8" t="s">
        <v>20</v>
      </c>
      <c r="D10" s="9" t="s">
        <v>50</v>
      </c>
      <c r="E10" s="8">
        <v>2</v>
      </c>
      <c r="F10" s="9">
        <v>1</v>
      </c>
      <c r="G10" s="9" t="str">
        <f>IFERROR(VLOOKUP(E10 &amp; "-" &amp; F10,出賽名單!$A$2:$D$48,2,FALSE),"")</f>
        <v/>
      </c>
      <c r="H10" s="20"/>
      <c r="I10" s="9" t="s">
        <v>13</v>
      </c>
      <c r="J10" s="12"/>
      <c r="M10" s="9" t="s">
        <v>14</v>
      </c>
      <c r="N10" s="9" t="s">
        <v>15</v>
      </c>
    </row>
    <row r="11" spans="1:14" ht="20.100000000000001" customHeight="1" thickBot="1">
      <c r="A11" s="9" t="str">
        <f t="shared" si="0"/>
        <v/>
      </c>
      <c r="B11" s="9" t="str">
        <f t="shared" si="1"/>
        <v/>
      </c>
      <c r="C11" s="8" t="s">
        <v>20</v>
      </c>
      <c r="D11" s="9" t="s">
        <v>50</v>
      </c>
      <c r="E11" s="8">
        <v>2</v>
      </c>
      <c r="F11" s="10">
        <v>2</v>
      </c>
      <c r="G11" s="9" t="str">
        <f>IFERROR(VLOOKUP(E11 &amp; "-" &amp; F11,出賽名單!$A$2:$D$48,2,FALSE),"")</f>
        <v/>
      </c>
      <c r="H11" s="20"/>
      <c r="I11" s="9" t="s">
        <v>13</v>
      </c>
      <c r="J11" s="12"/>
      <c r="M11" s="9">
        <v>1</v>
      </c>
      <c r="N11" s="9" t="s">
        <v>42</v>
      </c>
    </row>
    <row r="12" spans="1:14" ht="20.100000000000001" customHeight="1" thickTop="1">
      <c r="A12" s="9" t="str">
        <f t="shared" si="0"/>
        <v/>
      </c>
      <c r="B12" s="9" t="str">
        <f t="shared" si="1"/>
        <v/>
      </c>
      <c r="C12" s="8" t="s">
        <v>20</v>
      </c>
      <c r="D12" s="9" t="s">
        <v>50</v>
      </c>
      <c r="E12" s="8">
        <v>2</v>
      </c>
      <c r="F12" s="7">
        <v>3</v>
      </c>
      <c r="G12" s="9" t="str">
        <f>IFERROR(VLOOKUP(E12 &amp; "-" &amp; F12,出賽名單!$A$2:$D$48,2,FALSE),"")</f>
        <v/>
      </c>
      <c r="H12" s="20"/>
      <c r="I12" s="9" t="s">
        <v>13</v>
      </c>
      <c r="J12" s="12"/>
      <c r="M12" s="9">
        <v>2</v>
      </c>
      <c r="N12" s="9" t="s">
        <v>43</v>
      </c>
    </row>
    <row r="13" spans="1:14" ht="20.100000000000001" customHeight="1">
      <c r="A13" s="9" t="str">
        <f t="shared" si="0"/>
        <v/>
      </c>
      <c r="B13" s="9" t="str">
        <f t="shared" si="1"/>
        <v/>
      </c>
      <c r="C13" s="8" t="s">
        <v>20</v>
      </c>
      <c r="D13" s="9" t="s">
        <v>50</v>
      </c>
      <c r="E13" s="8">
        <v>2</v>
      </c>
      <c r="F13" s="9">
        <v>4</v>
      </c>
      <c r="G13" s="9" t="str">
        <f>IFERROR(VLOOKUP(E13 &amp; "-" &amp; F13,出賽名單!$A$2:$D$48,2,FALSE),"")</f>
        <v/>
      </c>
      <c r="H13" s="20"/>
      <c r="I13" s="9" t="s">
        <v>13</v>
      </c>
      <c r="J13" s="12"/>
      <c r="M13" s="9">
        <v>3</v>
      </c>
      <c r="N13" s="9" t="s">
        <v>44</v>
      </c>
    </row>
    <row r="14" spans="1:14" ht="20.100000000000001" customHeight="1">
      <c r="A14" s="9" t="str">
        <f t="shared" si="0"/>
        <v/>
      </c>
      <c r="B14" s="9" t="str">
        <f t="shared" si="1"/>
        <v/>
      </c>
      <c r="C14" s="8" t="s">
        <v>20</v>
      </c>
      <c r="D14" s="9" t="s">
        <v>50</v>
      </c>
      <c r="E14" s="8">
        <v>2</v>
      </c>
      <c r="F14" s="9">
        <v>5</v>
      </c>
      <c r="G14" s="9" t="str">
        <f>IFERROR(VLOOKUP(E14 &amp; "-" &amp; F14,出賽名單!$A$2:$D$48,2,FALSE),"")</f>
        <v/>
      </c>
      <c r="H14" s="20"/>
      <c r="I14" s="9" t="s">
        <v>13</v>
      </c>
      <c r="J14" s="12"/>
      <c r="M14" s="9">
        <v>4</v>
      </c>
      <c r="N14" s="9" t="s">
        <v>30</v>
      </c>
    </row>
    <row r="15" spans="1:14" ht="20.100000000000001" customHeight="1">
      <c r="A15" s="9" t="str">
        <f t="shared" si="0"/>
        <v/>
      </c>
      <c r="B15" s="9" t="str">
        <f t="shared" si="1"/>
        <v/>
      </c>
      <c r="C15" s="8" t="s">
        <v>20</v>
      </c>
      <c r="D15" s="9" t="s">
        <v>50</v>
      </c>
      <c r="E15" s="8">
        <v>2</v>
      </c>
      <c r="F15" s="9">
        <v>6</v>
      </c>
      <c r="G15" s="9" t="str">
        <f>IFERROR(VLOOKUP(E15 &amp; "-" &amp; F15,出賽名單!$A$2:$D$48,2,FALSE),"")</f>
        <v/>
      </c>
      <c r="H15" s="20"/>
      <c r="I15" s="9" t="s">
        <v>13</v>
      </c>
      <c r="J15" s="12"/>
      <c r="M15" s="9">
        <v>5</v>
      </c>
      <c r="N15" s="9" t="s">
        <v>45</v>
      </c>
    </row>
    <row r="16" spans="1:14" ht="20.100000000000001" customHeight="1" thickBot="1">
      <c r="A16" s="9" t="str">
        <f t="shared" si="0"/>
        <v/>
      </c>
      <c r="B16" s="9" t="str">
        <f t="shared" si="1"/>
        <v/>
      </c>
      <c r="C16" s="8" t="s">
        <v>20</v>
      </c>
      <c r="D16" s="9" t="s">
        <v>50</v>
      </c>
      <c r="E16" s="8">
        <v>2</v>
      </c>
      <c r="F16" s="10">
        <v>7</v>
      </c>
      <c r="G16" s="9" t="str">
        <f>IFERROR(VLOOKUP(E16 &amp; "-" &amp; F16,出賽名單!$A$2:$D$48,2,FALSE),"")</f>
        <v/>
      </c>
      <c r="H16" s="20"/>
      <c r="I16" s="9" t="s">
        <v>13</v>
      </c>
      <c r="J16" s="12"/>
      <c r="M16" s="9">
        <v>6</v>
      </c>
      <c r="N16" s="9" t="s">
        <v>46</v>
      </c>
    </row>
    <row r="17" spans="1:14" ht="20.100000000000001" customHeight="1" thickTop="1">
      <c r="A17" s="9" t="str">
        <f t="shared" si="0"/>
        <v/>
      </c>
      <c r="B17" s="9" t="str">
        <f t="shared" si="1"/>
        <v/>
      </c>
      <c r="C17" s="8" t="s">
        <v>20</v>
      </c>
      <c r="D17" s="9" t="s">
        <v>50</v>
      </c>
      <c r="E17" s="8">
        <v>2</v>
      </c>
      <c r="F17" s="7">
        <v>8</v>
      </c>
      <c r="G17" s="9" t="str">
        <f>IFERROR(VLOOKUP(E17 &amp; "-" &amp; F17,出賽名單!$A$2:$D$48,2,FALSE),"")</f>
        <v/>
      </c>
      <c r="H17" s="20"/>
      <c r="I17" s="9" t="s">
        <v>13</v>
      </c>
      <c r="J17" s="12"/>
      <c r="M17" s="9">
        <v>7</v>
      </c>
      <c r="N17" s="9" t="s">
        <v>31</v>
      </c>
    </row>
    <row r="18" spans="1:14" ht="20.100000000000001" customHeight="1">
      <c r="A18" s="9" t="str">
        <f t="shared" si="0"/>
        <v/>
      </c>
      <c r="B18" s="9" t="str">
        <f t="shared" si="1"/>
        <v/>
      </c>
      <c r="C18" s="8" t="s">
        <v>20</v>
      </c>
      <c r="D18" s="9" t="s">
        <v>50</v>
      </c>
      <c r="E18" s="8">
        <v>3</v>
      </c>
      <c r="F18" s="9">
        <v>1</v>
      </c>
      <c r="G18" s="9" t="str">
        <f>IFERROR(VLOOKUP(E18 &amp; "-" &amp; F18,出賽名單!$A$2:$D$48,2,FALSE),"")</f>
        <v/>
      </c>
      <c r="H18" s="20"/>
      <c r="I18" s="9" t="s">
        <v>13</v>
      </c>
      <c r="J18" s="12"/>
      <c r="M18" s="9">
        <v>8</v>
      </c>
      <c r="N18" s="9" t="s">
        <v>47</v>
      </c>
    </row>
    <row r="19" spans="1:14" ht="20.100000000000001" customHeight="1" thickBot="1">
      <c r="A19" s="9" t="str">
        <f t="shared" si="0"/>
        <v/>
      </c>
      <c r="B19" s="9" t="str">
        <f t="shared" si="1"/>
        <v/>
      </c>
      <c r="C19" s="8" t="s">
        <v>20</v>
      </c>
      <c r="D19" s="9" t="s">
        <v>50</v>
      </c>
      <c r="E19" s="8">
        <v>3</v>
      </c>
      <c r="F19" s="10">
        <v>2</v>
      </c>
      <c r="G19" s="9" t="str">
        <f>IFERROR(VLOOKUP(E19 &amp; "-" &amp; F19,出賽名單!$A$2:$D$48,2,FALSE),"")</f>
        <v/>
      </c>
      <c r="H19" s="20"/>
      <c r="I19" s="9" t="s">
        <v>13</v>
      </c>
      <c r="J19" s="12"/>
    </row>
    <row r="20" spans="1:14" ht="20.100000000000001" customHeight="1" thickTop="1">
      <c r="A20" s="9" t="str">
        <f t="shared" si="0"/>
        <v/>
      </c>
      <c r="B20" s="9" t="str">
        <f t="shared" si="1"/>
        <v/>
      </c>
      <c r="C20" s="8" t="s">
        <v>20</v>
      </c>
      <c r="D20" s="9" t="s">
        <v>50</v>
      </c>
      <c r="E20" s="8">
        <v>3</v>
      </c>
      <c r="F20" s="7">
        <v>3</v>
      </c>
      <c r="G20" s="9" t="str">
        <f>IFERROR(VLOOKUP(E20 &amp; "-" &amp; F20,出賽名單!$A$2:$D$48,2,FALSE),"")</f>
        <v/>
      </c>
      <c r="H20" s="20"/>
      <c r="I20" s="9" t="s">
        <v>13</v>
      </c>
      <c r="J20" s="12"/>
    </row>
    <row r="21" spans="1:14" ht="20.100000000000001" customHeight="1">
      <c r="A21" s="9" t="str">
        <f t="shared" si="0"/>
        <v/>
      </c>
      <c r="B21" s="9" t="str">
        <f t="shared" si="1"/>
        <v/>
      </c>
      <c r="C21" s="8" t="s">
        <v>20</v>
      </c>
      <c r="D21" s="9" t="s">
        <v>50</v>
      </c>
      <c r="E21" s="8">
        <v>3</v>
      </c>
      <c r="F21" s="9">
        <v>4</v>
      </c>
      <c r="G21" s="9" t="str">
        <f>IFERROR(VLOOKUP(E21 &amp; "-" &amp; F21,出賽名單!$A$2:$D$48,2,FALSE),"")</f>
        <v/>
      </c>
      <c r="H21" s="20"/>
      <c r="I21" s="9" t="s">
        <v>13</v>
      </c>
      <c r="J21" s="22"/>
    </row>
    <row r="22" spans="1:14" ht="20.100000000000001" customHeight="1">
      <c r="A22" s="9" t="str">
        <f t="shared" si="0"/>
        <v/>
      </c>
      <c r="B22" s="9" t="str">
        <f t="shared" si="1"/>
        <v/>
      </c>
      <c r="C22" s="8" t="s">
        <v>20</v>
      </c>
      <c r="D22" s="9" t="s">
        <v>50</v>
      </c>
      <c r="E22" s="8">
        <v>3</v>
      </c>
      <c r="F22" s="9">
        <v>5</v>
      </c>
      <c r="G22" s="9" t="str">
        <f>IFERROR(VLOOKUP(E22 &amp; "-" &amp; F22,出賽名單!$A$2:$D$48,2,FALSE),"")</f>
        <v/>
      </c>
      <c r="H22" s="20"/>
      <c r="I22" s="9" t="s">
        <v>13</v>
      </c>
      <c r="J22" s="12"/>
    </row>
    <row r="23" spans="1:14" ht="20.100000000000001" customHeight="1" thickBot="1">
      <c r="A23" s="9" t="str">
        <f t="shared" si="0"/>
        <v/>
      </c>
      <c r="B23" s="9" t="str">
        <f t="shared" si="1"/>
        <v/>
      </c>
      <c r="C23" s="8" t="s">
        <v>20</v>
      </c>
      <c r="D23" s="9" t="s">
        <v>50</v>
      </c>
      <c r="E23" s="8">
        <v>3</v>
      </c>
      <c r="F23" s="9">
        <v>6</v>
      </c>
      <c r="G23" s="9" t="str">
        <f>IFERROR(VLOOKUP(E23 &amp; "-" &amp; F23,出賽名單!$A$2:$D$48,2,FALSE),"")</f>
        <v/>
      </c>
      <c r="H23" s="20"/>
      <c r="I23" s="9" t="s">
        <v>13</v>
      </c>
      <c r="J23" s="13"/>
    </row>
    <row r="24" spans="1:14" ht="20.100000000000001" customHeight="1" thickTop="1" thickBot="1">
      <c r="A24" s="9" t="str">
        <f t="shared" si="0"/>
        <v/>
      </c>
      <c r="B24" s="9" t="str">
        <f t="shared" si="1"/>
        <v/>
      </c>
      <c r="C24" s="8" t="s">
        <v>20</v>
      </c>
      <c r="D24" s="9" t="s">
        <v>50</v>
      </c>
      <c r="E24" s="8">
        <v>3</v>
      </c>
      <c r="F24" s="10">
        <v>7</v>
      </c>
      <c r="G24" s="9" t="str">
        <f>IFERROR(VLOOKUP(E24 &amp; "-" &amp; F24,出賽名單!$A$2:$D$48,2,FALSE),"")</f>
        <v/>
      </c>
      <c r="H24" s="20"/>
      <c r="I24" s="9" t="s">
        <v>13</v>
      </c>
      <c r="J24" s="12"/>
    </row>
    <row r="25" spans="1:14" ht="20.100000000000001" customHeight="1" thickTop="1">
      <c r="A25" s="9" t="str">
        <f t="shared" si="0"/>
        <v/>
      </c>
      <c r="B25" s="9" t="str">
        <f t="shared" si="1"/>
        <v/>
      </c>
      <c r="C25" s="8" t="s">
        <v>20</v>
      </c>
      <c r="D25" s="9" t="s">
        <v>50</v>
      </c>
      <c r="E25" s="8">
        <v>3</v>
      </c>
      <c r="F25" s="7">
        <v>8</v>
      </c>
      <c r="G25" s="9" t="str">
        <f>IFERROR(VLOOKUP(E25 &amp; "-" &amp; F25,出賽名單!$A$2:$D$48,2,FALSE),"")</f>
        <v/>
      </c>
      <c r="H25" s="20"/>
      <c r="I25" s="9" t="s">
        <v>13</v>
      </c>
      <c r="J25" s="12"/>
    </row>
    <row r="26" spans="1:14" ht="20.100000000000001" customHeight="1">
      <c r="A26" s="9" t="str">
        <f t="shared" si="0"/>
        <v/>
      </c>
      <c r="B26" s="9" t="str">
        <f t="shared" si="1"/>
        <v/>
      </c>
      <c r="C26" s="8" t="s">
        <v>20</v>
      </c>
      <c r="D26" s="9" t="s">
        <v>50</v>
      </c>
      <c r="E26" s="8">
        <v>4</v>
      </c>
      <c r="F26" s="9">
        <v>1</v>
      </c>
      <c r="G26" s="9" t="str">
        <f>IFERROR(VLOOKUP(E26 &amp; "-" &amp; F26,出賽名單!$A$2:$D$48,2,FALSE),"")</f>
        <v/>
      </c>
      <c r="H26" s="20"/>
      <c r="I26" s="9" t="s">
        <v>13</v>
      </c>
      <c r="J26" s="12"/>
    </row>
    <row r="27" spans="1:14" ht="20.100000000000001" customHeight="1">
      <c r="A27" s="9" t="str">
        <f t="shared" si="0"/>
        <v/>
      </c>
      <c r="B27" s="9" t="str">
        <f t="shared" si="1"/>
        <v/>
      </c>
      <c r="C27" s="8" t="s">
        <v>20</v>
      </c>
      <c r="D27" s="9" t="s">
        <v>50</v>
      </c>
      <c r="E27" s="8">
        <v>4</v>
      </c>
      <c r="F27" s="9">
        <v>2</v>
      </c>
      <c r="G27" s="9" t="str">
        <f>IFERROR(VLOOKUP(E27 &amp; "-" &amp; F27,出賽名單!$A$2:$D$48,2,FALSE),"")</f>
        <v/>
      </c>
      <c r="H27" s="20"/>
      <c r="I27" s="9" t="s">
        <v>13</v>
      </c>
      <c r="J27" s="14"/>
    </row>
    <row r="28" spans="1:14" ht="20.100000000000001" customHeight="1">
      <c r="A28" s="9" t="str">
        <f t="shared" si="0"/>
        <v/>
      </c>
      <c r="B28" s="9" t="str">
        <f t="shared" si="1"/>
        <v/>
      </c>
      <c r="C28" s="8" t="s">
        <v>20</v>
      </c>
      <c r="D28" s="9" t="s">
        <v>50</v>
      </c>
      <c r="E28" s="8">
        <v>4</v>
      </c>
      <c r="F28" s="9">
        <v>3</v>
      </c>
      <c r="G28" s="9" t="str">
        <f>IFERROR(VLOOKUP(E28 &amp; "-" &amp; F28,出賽名單!$A$2:$D$48,2,FALSE),"")</f>
        <v/>
      </c>
      <c r="H28" s="20"/>
      <c r="I28" s="9" t="s">
        <v>13</v>
      </c>
      <c r="J28" s="12"/>
    </row>
    <row r="29" spans="1:14" ht="20.100000000000001" customHeight="1">
      <c r="A29" s="9" t="str">
        <f t="shared" si="0"/>
        <v/>
      </c>
      <c r="B29" s="9" t="str">
        <f t="shared" si="1"/>
        <v/>
      </c>
      <c r="C29" s="8" t="s">
        <v>20</v>
      </c>
      <c r="D29" s="9" t="s">
        <v>50</v>
      </c>
      <c r="E29" s="8">
        <v>4</v>
      </c>
      <c r="F29" s="9">
        <v>4</v>
      </c>
      <c r="G29" s="9" t="str">
        <f>IFERROR(VLOOKUP(E29 &amp; "-" &amp; F29,出賽名單!$A$2:$D$48,2,FALSE),"")</f>
        <v/>
      </c>
      <c r="H29" s="20"/>
      <c r="I29" s="9" t="s">
        <v>13</v>
      </c>
      <c r="J29" s="12"/>
    </row>
    <row r="30" spans="1:14" ht="20.100000000000001" customHeight="1">
      <c r="A30" s="9" t="str">
        <f t="shared" si="0"/>
        <v/>
      </c>
      <c r="B30" s="9" t="str">
        <f t="shared" si="1"/>
        <v/>
      </c>
      <c r="C30" s="8" t="s">
        <v>20</v>
      </c>
      <c r="D30" s="9" t="s">
        <v>50</v>
      </c>
      <c r="E30" s="8">
        <v>4</v>
      </c>
      <c r="F30" s="9">
        <v>5</v>
      </c>
      <c r="G30" s="9" t="str">
        <f>IFERROR(VLOOKUP(E30 &amp; "-" &amp; F30,出賽名單!$A$2:$D$48,2,FALSE),"")</f>
        <v/>
      </c>
      <c r="H30" s="20"/>
      <c r="I30" s="9" t="s">
        <v>13</v>
      </c>
      <c r="J30" s="12"/>
    </row>
    <row r="31" spans="1:14" ht="20.100000000000001" customHeight="1" thickBot="1">
      <c r="A31" s="9" t="str">
        <f t="shared" si="0"/>
        <v/>
      </c>
      <c r="B31" s="9" t="str">
        <f t="shared" si="1"/>
        <v/>
      </c>
      <c r="C31" s="8" t="s">
        <v>20</v>
      </c>
      <c r="D31" s="9" t="s">
        <v>50</v>
      </c>
      <c r="E31" s="8">
        <v>4</v>
      </c>
      <c r="F31" s="9">
        <v>6</v>
      </c>
      <c r="G31" s="9" t="str">
        <f>IFERROR(VLOOKUP(E31 &amp; "-" &amp; F31,出賽名單!$A$2:$D$48,2,FALSE),"")</f>
        <v/>
      </c>
      <c r="H31" s="20"/>
      <c r="I31" s="9" t="s">
        <v>13</v>
      </c>
      <c r="J31" s="13"/>
    </row>
    <row r="32" spans="1:14" ht="20.100000000000001" customHeight="1" thickTop="1">
      <c r="A32" s="9" t="str">
        <f t="shared" si="0"/>
        <v/>
      </c>
      <c r="B32" s="9" t="str">
        <f t="shared" si="1"/>
        <v/>
      </c>
      <c r="C32" s="8" t="s">
        <v>20</v>
      </c>
      <c r="D32" s="9" t="s">
        <v>50</v>
      </c>
      <c r="E32" s="8">
        <v>4</v>
      </c>
      <c r="F32" s="9">
        <v>7</v>
      </c>
      <c r="G32" s="9" t="str">
        <f>IFERROR(VLOOKUP(E32 &amp; "-" &amp; F32,出賽名單!$A$2:$D$48,2,FALSE),"")</f>
        <v/>
      </c>
      <c r="H32" s="20"/>
      <c r="I32" s="9" t="s">
        <v>13</v>
      </c>
      <c r="J32" s="12"/>
    </row>
    <row r="33" spans="1:10" ht="20.100000000000001" customHeight="1">
      <c r="A33" s="9" t="str">
        <f t="shared" si="0"/>
        <v/>
      </c>
      <c r="B33" s="9" t="str">
        <f t="shared" si="1"/>
        <v/>
      </c>
      <c r="C33" s="8" t="s">
        <v>20</v>
      </c>
      <c r="D33" s="9" t="s">
        <v>50</v>
      </c>
      <c r="E33" s="8">
        <v>4</v>
      </c>
      <c r="F33" s="9">
        <v>8</v>
      </c>
      <c r="G33" s="9" t="str">
        <f>IFERROR(VLOOKUP(E33 &amp; "-" &amp; F33,出賽名單!$A$2:$D$48,2,FALSE),"")</f>
        <v/>
      </c>
      <c r="H33" s="20"/>
      <c r="I33" s="9" t="s">
        <v>13</v>
      </c>
      <c r="J33" s="12"/>
    </row>
    <row r="34" spans="1:10" ht="20.100000000000001" customHeight="1">
      <c r="A34" s="9" t="str">
        <f t="shared" si="0"/>
        <v/>
      </c>
      <c r="B34" s="9" t="str">
        <f t="shared" si="1"/>
        <v/>
      </c>
      <c r="C34" s="8" t="s">
        <v>20</v>
      </c>
      <c r="D34" s="9" t="s">
        <v>50</v>
      </c>
      <c r="E34" s="8">
        <v>5</v>
      </c>
      <c r="F34" s="9">
        <v>1</v>
      </c>
      <c r="G34" s="9" t="str">
        <f>IFERROR(VLOOKUP(E34 &amp; "-" &amp; F34,出賽名單!$A$2:$D$48,2,FALSE),"")</f>
        <v/>
      </c>
      <c r="H34" s="20"/>
      <c r="I34" s="9" t="s">
        <v>13</v>
      </c>
      <c r="J34" s="12"/>
    </row>
    <row r="35" spans="1:10" ht="20.100000000000001" customHeight="1">
      <c r="A35" s="9" t="str">
        <f t="shared" si="0"/>
        <v/>
      </c>
      <c r="B35" s="9" t="str">
        <f t="shared" si="1"/>
        <v/>
      </c>
      <c r="C35" s="8" t="s">
        <v>20</v>
      </c>
      <c r="D35" s="9" t="s">
        <v>50</v>
      </c>
      <c r="E35" s="8">
        <v>5</v>
      </c>
      <c r="F35" s="9">
        <v>2</v>
      </c>
      <c r="G35" s="9" t="str">
        <f>IFERROR(VLOOKUP(E35 &amp; "-" &amp; F35,出賽名單!$A$2:$D$48,2,FALSE),"")</f>
        <v/>
      </c>
      <c r="H35" s="20"/>
      <c r="I35" s="9" t="s">
        <v>13</v>
      </c>
      <c r="J35" s="14"/>
    </row>
    <row r="36" spans="1:10" ht="20.100000000000001" customHeight="1">
      <c r="A36" s="9" t="str">
        <f t="shared" si="0"/>
        <v/>
      </c>
      <c r="B36" s="9" t="str">
        <f t="shared" si="1"/>
        <v/>
      </c>
      <c r="C36" s="8" t="s">
        <v>20</v>
      </c>
      <c r="D36" s="9" t="s">
        <v>50</v>
      </c>
      <c r="E36" s="8">
        <v>5</v>
      </c>
      <c r="F36" s="9">
        <v>3</v>
      </c>
      <c r="G36" s="9" t="str">
        <f>IFERROR(VLOOKUP(E36 &amp; "-" &amp; F36,出賽名單!$A$2:$D$48,2,FALSE),"")</f>
        <v/>
      </c>
      <c r="H36" s="20"/>
      <c r="I36" s="9" t="s">
        <v>13</v>
      </c>
      <c r="J36" s="12"/>
    </row>
    <row r="37" spans="1:10" ht="20.100000000000001" customHeight="1">
      <c r="A37" s="9" t="str">
        <f t="shared" si="0"/>
        <v/>
      </c>
      <c r="B37" s="9" t="str">
        <f t="shared" si="1"/>
        <v/>
      </c>
      <c r="C37" s="8" t="s">
        <v>20</v>
      </c>
      <c r="D37" s="9" t="s">
        <v>50</v>
      </c>
      <c r="E37" s="8">
        <v>5</v>
      </c>
      <c r="F37" s="9">
        <v>4</v>
      </c>
      <c r="G37" s="9" t="str">
        <f>IFERROR(VLOOKUP(E37 &amp; "-" &amp; F37,出賽名單!$A$2:$D$48,2,FALSE),"")</f>
        <v/>
      </c>
      <c r="H37" s="20"/>
      <c r="I37" s="9" t="s">
        <v>13</v>
      </c>
      <c r="J37" s="12"/>
    </row>
    <row r="38" spans="1:10" ht="20.100000000000001" customHeight="1">
      <c r="A38" s="9" t="str">
        <f t="shared" si="0"/>
        <v/>
      </c>
      <c r="B38" s="9" t="str">
        <f t="shared" si="1"/>
        <v/>
      </c>
      <c r="C38" s="8" t="s">
        <v>20</v>
      </c>
      <c r="D38" s="9" t="s">
        <v>50</v>
      </c>
      <c r="E38" s="8">
        <v>5</v>
      </c>
      <c r="F38" s="9">
        <v>5</v>
      </c>
      <c r="G38" s="9" t="str">
        <f>IFERROR(VLOOKUP(E38 &amp; "-" &amp; F38,出賽名單!$A$2:$D$48,2,FALSE),"")</f>
        <v/>
      </c>
      <c r="H38" s="20"/>
      <c r="I38" s="9" t="s">
        <v>13</v>
      </c>
      <c r="J38" s="12"/>
    </row>
    <row r="39" spans="1:10" ht="20.100000000000001" customHeight="1">
      <c r="A39" s="9" t="str">
        <f t="shared" si="0"/>
        <v/>
      </c>
      <c r="B39" s="9" t="str">
        <f t="shared" si="1"/>
        <v/>
      </c>
      <c r="C39" s="8" t="s">
        <v>20</v>
      </c>
      <c r="D39" s="9" t="s">
        <v>50</v>
      </c>
      <c r="E39" s="8">
        <v>5</v>
      </c>
      <c r="F39" s="9">
        <v>6</v>
      </c>
      <c r="G39" s="9" t="str">
        <f>IFERROR(VLOOKUP(E39 &amp; "-" &amp; F39,出賽名單!$A$2:$D$48,2,FALSE),"")</f>
        <v/>
      </c>
      <c r="H39" s="20"/>
      <c r="I39" s="9" t="s">
        <v>13</v>
      </c>
      <c r="J39" s="12"/>
    </row>
    <row r="40" spans="1:10" ht="20.100000000000001" customHeight="1">
      <c r="A40" s="9" t="str">
        <f t="shared" si="0"/>
        <v/>
      </c>
      <c r="B40" s="9" t="str">
        <f t="shared" si="1"/>
        <v/>
      </c>
      <c r="C40" s="8" t="s">
        <v>20</v>
      </c>
      <c r="D40" s="9" t="s">
        <v>50</v>
      </c>
      <c r="E40" s="8">
        <v>5</v>
      </c>
      <c r="F40" s="9">
        <v>7</v>
      </c>
      <c r="G40" s="9" t="str">
        <f>IFERROR(VLOOKUP(E40 &amp; "-" &amp; F40,出賽名單!$A$2:$D$48,2,FALSE),"")</f>
        <v/>
      </c>
      <c r="H40" s="20"/>
      <c r="I40" s="9" t="s">
        <v>13</v>
      </c>
      <c r="J40" s="12"/>
    </row>
    <row r="41" spans="1:10" ht="20.100000000000001" customHeight="1">
      <c r="A41" s="9" t="str">
        <f t="shared" si="0"/>
        <v/>
      </c>
      <c r="B41" s="9" t="str">
        <f t="shared" si="1"/>
        <v/>
      </c>
      <c r="C41" s="8" t="s">
        <v>20</v>
      </c>
      <c r="D41" s="9" t="s">
        <v>50</v>
      </c>
      <c r="E41" s="8">
        <v>5</v>
      </c>
      <c r="F41" s="9">
        <v>8</v>
      </c>
      <c r="G41" s="9" t="str">
        <f>IFERROR(VLOOKUP(E41 &amp; "-" &amp; F41,出賽名單!$A$2:$D$48,2,FALSE),"")</f>
        <v/>
      </c>
      <c r="H41" s="20"/>
      <c r="I41" s="9" t="s">
        <v>13</v>
      </c>
      <c r="J41" s="12"/>
    </row>
    <row r="42" spans="1:10" ht="20.100000000000001" customHeight="1">
      <c r="A42" s="9" t="str">
        <f t="shared" si="0"/>
        <v/>
      </c>
      <c r="B42" s="9" t="str">
        <f t="shared" si="1"/>
        <v/>
      </c>
      <c r="C42" s="8" t="s">
        <v>20</v>
      </c>
      <c r="D42" s="9" t="s">
        <v>50</v>
      </c>
      <c r="E42" s="8">
        <v>6</v>
      </c>
      <c r="F42" s="9">
        <v>1</v>
      </c>
      <c r="G42" s="9" t="str">
        <f>IFERROR(VLOOKUP(E42 &amp; "-" &amp; F42,出賽名單!$A$2:$D$48,2,FALSE),"")</f>
        <v/>
      </c>
      <c r="H42" s="20"/>
      <c r="I42" s="9" t="s">
        <v>13</v>
      </c>
      <c r="J42" s="12"/>
    </row>
    <row r="43" spans="1:10" ht="20.100000000000001" customHeight="1">
      <c r="A43" s="9" t="str">
        <f t="shared" si="0"/>
        <v/>
      </c>
      <c r="B43" s="9" t="str">
        <f t="shared" si="1"/>
        <v/>
      </c>
      <c r="C43" s="8" t="s">
        <v>20</v>
      </c>
      <c r="D43" s="9" t="s">
        <v>50</v>
      </c>
      <c r="E43" s="8">
        <v>6</v>
      </c>
      <c r="F43" s="11">
        <v>2</v>
      </c>
      <c r="G43" s="9" t="str">
        <f>IFERROR(VLOOKUP(E43 &amp; "-" &amp; F43,出賽名單!$A$2:$D$48,2,FALSE),"")</f>
        <v/>
      </c>
      <c r="H43" s="20"/>
      <c r="I43" s="9" t="s">
        <v>13</v>
      </c>
      <c r="J43" s="15"/>
    </row>
    <row r="44" spans="1:10" ht="20.100000000000001" customHeight="1">
      <c r="A44" s="9" t="str">
        <f t="shared" si="0"/>
        <v/>
      </c>
      <c r="B44" s="9" t="str">
        <f t="shared" si="1"/>
        <v/>
      </c>
      <c r="C44" s="8" t="s">
        <v>20</v>
      </c>
      <c r="D44" s="9" t="s">
        <v>50</v>
      </c>
      <c r="E44" s="9">
        <v>6</v>
      </c>
      <c r="F44" s="9">
        <v>3</v>
      </c>
      <c r="G44" s="9" t="str">
        <f>IFERROR(VLOOKUP(E44 &amp; "-" &amp; F44,出賽名單!$A$2:$D$48,2,FALSE),"")</f>
        <v/>
      </c>
      <c r="H44" s="20"/>
      <c r="I44" s="9" t="s">
        <v>13</v>
      </c>
      <c r="J44" s="12"/>
    </row>
    <row r="45" spans="1:10" ht="20.100000000000001" customHeight="1">
      <c r="A45" s="9" t="str">
        <f t="shared" si="0"/>
        <v/>
      </c>
      <c r="B45" s="9" t="str">
        <f t="shared" si="1"/>
        <v/>
      </c>
      <c r="C45" s="8" t="s">
        <v>20</v>
      </c>
      <c r="D45" s="9" t="s">
        <v>50</v>
      </c>
      <c r="E45" s="9">
        <v>6</v>
      </c>
      <c r="F45" s="9">
        <v>4</v>
      </c>
      <c r="G45" s="9" t="str">
        <f>IFERROR(VLOOKUP(E45 &amp; "-" &amp; F45,出賽名單!$A$2:$D$48,2,FALSE),"")</f>
        <v/>
      </c>
      <c r="H45" s="20"/>
      <c r="I45" s="9" t="s">
        <v>13</v>
      </c>
      <c r="J45" s="12"/>
    </row>
    <row r="46" spans="1:10" ht="20.100000000000001" customHeight="1">
      <c r="A46" s="9" t="str">
        <f t="shared" si="0"/>
        <v/>
      </c>
      <c r="B46" s="9" t="str">
        <f t="shared" si="1"/>
        <v/>
      </c>
      <c r="C46" s="8" t="s">
        <v>20</v>
      </c>
      <c r="D46" s="9" t="s">
        <v>50</v>
      </c>
      <c r="E46" s="9">
        <v>6</v>
      </c>
      <c r="F46" s="9">
        <v>5</v>
      </c>
      <c r="G46" s="9" t="str">
        <f>IFERROR(VLOOKUP(E46 &amp; "-" &amp; F46,出賽名單!$A$2:$D$48,2,FALSE),"")</f>
        <v/>
      </c>
      <c r="H46" s="20"/>
      <c r="I46" s="9" t="s">
        <v>13</v>
      </c>
      <c r="J46" s="12"/>
    </row>
    <row r="47" spans="1:10" ht="20.100000000000001" customHeight="1">
      <c r="A47" s="9" t="str">
        <f t="shared" si="0"/>
        <v/>
      </c>
      <c r="B47" s="9" t="str">
        <f t="shared" si="1"/>
        <v/>
      </c>
      <c r="C47" s="8" t="s">
        <v>20</v>
      </c>
      <c r="D47" s="9" t="s">
        <v>50</v>
      </c>
      <c r="E47" s="9">
        <v>6</v>
      </c>
      <c r="F47" s="9">
        <v>6</v>
      </c>
      <c r="G47" s="9" t="str">
        <f>IFERROR(VLOOKUP(E47 &amp; "-" &amp; F47,出賽名單!$A$2:$D$48,2,FALSE),"")</f>
        <v/>
      </c>
      <c r="H47" s="20"/>
      <c r="I47" s="9" t="s">
        <v>13</v>
      </c>
      <c r="J47" s="12"/>
    </row>
    <row r="48" spans="1:10" ht="20.100000000000001" customHeight="1">
      <c r="A48" s="9" t="str">
        <f t="shared" si="0"/>
        <v/>
      </c>
      <c r="B48" s="9" t="str">
        <f t="shared" si="1"/>
        <v/>
      </c>
      <c r="C48" s="8" t="s">
        <v>20</v>
      </c>
      <c r="D48" s="9" t="s">
        <v>50</v>
      </c>
      <c r="E48" s="9">
        <v>6</v>
      </c>
      <c r="F48" s="9">
        <v>7</v>
      </c>
      <c r="G48" s="9" t="str">
        <f>IFERROR(VLOOKUP(E48 &amp; "-" &amp; F48,出賽名單!$A$2:$D$48,2,FALSE),"")</f>
        <v/>
      </c>
      <c r="H48" s="20"/>
      <c r="I48" s="9" t="s">
        <v>13</v>
      </c>
      <c r="J48" s="12"/>
    </row>
    <row r="49" spans="1:10" ht="20.100000000000001" customHeight="1">
      <c r="A49" s="9" t="str">
        <f t="shared" si="0"/>
        <v/>
      </c>
      <c r="B49" s="9" t="str">
        <f t="shared" si="1"/>
        <v/>
      </c>
      <c r="C49" s="8" t="s">
        <v>20</v>
      </c>
      <c r="D49" s="9" t="s">
        <v>50</v>
      </c>
      <c r="E49" s="9">
        <v>6</v>
      </c>
      <c r="F49" s="9">
        <v>8</v>
      </c>
      <c r="G49" s="9" t="str">
        <f>IFERROR(VLOOKUP(E49 &amp; "-" &amp; F49,出賽名單!$A$2:$D$48,2,FALSE),"")</f>
        <v/>
      </c>
      <c r="H49" s="20"/>
      <c r="I49" s="9" t="s">
        <v>13</v>
      </c>
      <c r="J49" s="12"/>
    </row>
  </sheetData>
  <sheetProtection algorithmName="SHA-512" hashValue="LHKeTcCn2hevD0sP28xYd8DI6cR8QAoio0xffhV8spgmIlNK5lK0njfZftdv33gDzMxcPH1SrgV/i9RbbZHDBg==" saltValue="L2wN75MflVyKOKaduSzxEw==" spinCount="100000" sheet="1" selectLockedCells="1"/>
  <phoneticPr fontId="2" type="noConversion"/>
  <conditionalFormatting sqref="A2:B49">
    <cfRule type="cellIs" dxfId="0"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Normal="100" workbookViewId="0">
      <selection activeCell="H23" sqref="H23:I23"/>
    </sheetView>
  </sheetViews>
  <sheetFormatPr defaultRowHeight="16.5"/>
  <cols>
    <col min="1" max="1" width="12.25" bestFit="1" customWidth="1"/>
    <col min="2" max="3" width="9" customWidth="1"/>
    <col min="7" max="7" width="9" customWidth="1"/>
    <col min="9" max="9" width="9" customWidth="1"/>
  </cols>
  <sheetData>
    <row r="1" spans="1:11" ht="50.25">
      <c r="A1" s="60" t="s">
        <v>7</v>
      </c>
      <c r="B1" s="60"/>
      <c r="C1" s="60"/>
      <c r="D1" s="60"/>
      <c r="E1" s="60"/>
      <c r="F1" s="60"/>
      <c r="G1" s="60"/>
      <c r="H1" s="60"/>
      <c r="I1" s="60"/>
      <c r="J1" s="3"/>
      <c r="K1" s="3"/>
    </row>
    <row r="2" spans="1:11" ht="20.25" customHeight="1" thickBot="1">
      <c r="A2" s="6"/>
      <c r="B2" s="6"/>
      <c r="C2" s="6"/>
      <c r="D2" s="6"/>
      <c r="E2" s="6"/>
      <c r="F2" s="6"/>
      <c r="G2" s="6"/>
      <c r="H2" s="6"/>
      <c r="I2" s="6"/>
      <c r="J2" s="3"/>
      <c r="K2" s="3"/>
    </row>
    <row r="3" spans="1:11" ht="16.5" customHeight="1">
      <c r="A3" s="61" t="s">
        <v>12</v>
      </c>
      <c r="B3" s="62"/>
      <c r="C3" s="63"/>
      <c r="D3" s="67" t="s">
        <v>51</v>
      </c>
      <c r="E3" s="68"/>
      <c r="F3" s="68"/>
      <c r="G3" s="71" t="s">
        <v>8</v>
      </c>
      <c r="H3" s="73" t="s">
        <v>9</v>
      </c>
      <c r="I3" s="74"/>
    </row>
    <row r="4" spans="1:11" ht="17.25" customHeight="1" thickBot="1">
      <c r="A4" s="64"/>
      <c r="B4" s="65"/>
      <c r="C4" s="66"/>
      <c r="D4" s="69"/>
      <c r="E4" s="70"/>
      <c r="F4" s="70"/>
      <c r="G4" s="72"/>
      <c r="H4" s="75"/>
      <c r="I4" s="76"/>
    </row>
    <row r="5" spans="1:11" ht="30" customHeight="1" thickBot="1">
      <c r="A5" s="4"/>
      <c r="B5" s="53" t="s">
        <v>1</v>
      </c>
      <c r="C5" s="59"/>
      <c r="D5" s="53" t="s">
        <v>25</v>
      </c>
      <c r="E5" s="59"/>
      <c r="F5" s="53" t="s">
        <v>10</v>
      </c>
      <c r="G5" s="59"/>
      <c r="H5" s="53" t="s">
        <v>11</v>
      </c>
      <c r="I5" s="59"/>
    </row>
    <row r="6" spans="1:11" ht="42" customHeight="1" thickBot="1">
      <c r="A6" s="5" t="s">
        <v>32</v>
      </c>
      <c r="B6" s="51"/>
      <c r="C6" s="52"/>
      <c r="D6" s="53" t="str">
        <f>IFERROR(VLOOKUP(A6,決賽成績!$A$2:$J$49,7,FALSE),"")</f>
        <v/>
      </c>
      <c r="E6" s="54"/>
      <c r="F6" s="55" t="str">
        <f>IFERROR(VLOOKUP(A6,決賽成績!$A$2:$J$49,10,FALSE),"")</f>
        <v/>
      </c>
      <c r="G6" s="56"/>
      <c r="H6" s="57"/>
      <c r="I6" s="58"/>
    </row>
    <row r="7" spans="1:11" ht="42" customHeight="1" thickBot="1">
      <c r="A7" s="5" t="s">
        <v>33</v>
      </c>
      <c r="B7" s="51"/>
      <c r="C7" s="52"/>
      <c r="D7" s="53" t="str">
        <f>IFERROR(VLOOKUP(A7,決賽成績!$A$2:$J$49,7,FALSE),"")</f>
        <v/>
      </c>
      <c r="E7" s="54"/>
      <c r="F7" s="55" t="str">
        <f>IFERROR(VLOOKUP(A7,決賽成績!$A$2:$J$49,10,FALSE),"")</f>
        <v/>
      </c>
      <c r="G7" s="56"/>
      <c r="H7" s="57"/>
      <c r="I7" s="58"/>
    </row>
    <row r="8" spans="1:11" ht="42" customHeight="1" thickBot="1">
      <c r="A8" s="5" t="s">
        <v>34</v>
      </c>
      <c r="B8" s="51"/>
      <c r="C8" s="52"/>
      <c r="D8" s="53" t="str">
        <f>IFERROR(VLOOKUP(A8,決賽成績!$A$2:$J$49,7,FALSE),"")</f>
        <v/>
      </c>
      <c r="E8" s="54"/>
      <c r="F8" s="55" t="str">
        <f>IFERROR(VLOOKUP(A8,決賽成績!$A$2:$J$49,10,FALSE),"")</f>
        <v/>
      </c>
      <c r="G8" s="56"/>
      <c r="H8" s="57"/>
      <c r="I8" s="58"/>
    </row>
    <row r="9" spans="1:11" ht="42" customHeight="1" thickBot="1">
      <c r="A9" s="5" t="s">
        <v>35</v>
      </c>
      <c r="B9" s="51"/>
      <c r="C9" s="52"/>
      <c r="D9" s="53" t="str">
        <f>IFERROR(VLOOKUP(A9,決賽成績!$A$2:$J$49,7,FALSE),"")</f>
        <v/>
      </c>
      <c r="E9" s="54"/>
      <c r="F9" s="55" t="str">
        <f>IFERROR(VLOOKUP(A9,決賽成績!$A$2:$J$49,10,FALSE),"")</f>
        <v/>
      </c>
      <c r="G9" s="56"/>
      <c r="H9" s="57"/>
      <c r="I9" s="58"/>
    </row>
    <row r="10" spans="1:11" ht="42" customHeight="1" thickBot="1">
      <c r="A10" s="5" t="s">
        <v>36</v>
      </c>
      <c r="B10" s="51"/>
      <c r="C10" s="52"/>
      <c r="D10" s="53" t="str">
        <f>IFERROR(VLOOKUP(A10,決賽成績!$A$2:$J$49,7,FALSE),"")</f>
        <v/>
      </c>
      <c r="E10" s="54"/>
      <c r="F10" s="55" t="str">
        <f>IFERROR(VLOOKUP(A10,決賽成績!$A$2:$J$49,10,FALSE),"")</f>
        <v/>
      </c>
      <c r="G10" s="56"/>
      <c r="H10" s="57"/>
      <c r="I10" s="58"/>
    </row>
    <row r="11" spans="1:11" ht="42" customHeight="1" thickBot="1">
      <c r="A11" s="5" t="s">
        <v>37</v>
      </c>
      <c r="B11" s="51"/>
      <c r="C11" s="52"/>
      <c r="D11" s="53" t="str">
        <f>IFERROR(VLOOKUP(A11,決賽成績!$A$2:$J$49,7,FALSE),"")</f>
        <v/>
      </c>
      <c r="E11" s="54"/>
      <c r="F11" s="55" t="str">
        <f>IFERROR(VLOOKUP(A11,決賽成績!$A$2:$J$49,10,FALSE),"")</f>
        <v/>
      </c>
      <c r="G11" s="56"/>
      <c r="H11" s="57"/>
      <c r="I11" s="58"/>
    </row>
    <row r="12" spans="1:11" ht="54.95" customHeight="1"/>
    <row r="13" spans="1:11" ht="50.25">
      <c r="A13" s="60" t="s">
        <v>7</v>
      </c>
      <c r="B13" s="60"/>
      <c r="C13" s="60"/>
      <c r="D13" s="60"/>
      <c r="E13" s="60"/>
      <c r="F13" s="60"/>
      <c r="G13" s="60"/>
      <c r="H13" s="60"/>
      <c r="I13" s="60"/>
      <c r="J13" s="3"/>
      <c r="K13" s="3"/>
    </row>
    <row r="14" spans="1:11" ht="20.25" customHeight="1" thickBot="1">
      <c r="A14" s="6"/>
      <c r="B14" s="6"/>
      <c r="C14" s="6"/>
      <c r="D14" s="6"/>
      <c r="E14" s="6"/>
      <c r="F14" s="6"/>
      <c r="G14" s="6"/>
      <c r="H14" s="6"/>
      <c r="I14" s="6"/>
      <c r="J14" s="3"/>
      <c r="K14" s="3"/>
    </row>
    <row r="15" spans="1:11" ht="16.5" customHeight="1">
      <c r="A15" s="61" t="s">
        <v>12</v>
      </c>
      <c r="B15" s="62"/>
      <c r="C15" s="63"/>
      <c r="D15" s="67" t="s">
        <v>51</v>
      </c>
      <c r="E15" s="68"/>
      <c r="F15" s="68"/>
      <c r="G15" s="71" t="s">
        <v>8</v>
      </c>
      <c r="H15" s="73" t="s">
        <v>9</v>
      </c>
      <c r="I15" s="74"/>
    </row>
    <row r="16" spans="1:11" ht="17.25" customHeight="1" thickBot="1">
      <c r="A16" s="64"/>
      <c r="B16" s="65"/>
      <c r="C16" s="66"/>
      <c r="D16" s="69"/>
      <c r="E16" s="70"/>
      <c r="F16" s="70"/>
      <c r="G16" s="72"/>
      <c r="H16" s="75"/>
      <c r="I16" s="76"/>
    </row>
    <row r="17" spans="1:9" ht="30" customHeight="1" thickBot="1">
      <c r="A17" s="4"/>
      <c r="B17" s="53" t="s">
        <v>1</v>
      </c>
      <c r="C17" s="59"/>
      <c r="D17" s="53" t="s">
        <v>25</v>
      </c>
      <c r="E17" s="59"/>
      <c r="F17" s="53" t="s">
        <v>10</v>
      </c>
      <c r="G17" s="59"/>
      <c r="H17" s="53" t="s">
        <v>11</v>
      </c>
      <c r="I17" s="59"/>
    </row>
    <row r="18" spans="1:9" ht="42" customHeight="1" thickBot="1">
      <c r="A18" s="5" t="s">
        <v>32</v>
      </c>
      <c r="B18" s="51"/>
      <c r="C18" s="52"/>
      <c r="D18" s="53" t="str">
        <f>IFERROR(VLOOKUP(A18,決賽成績!$A$2:$J$49,7,FALSE),"")</f>
        <v/>
      </c>
      <c r="E18" s="54"/>
      <c r="F18" s="55" t="str">
        <f>IFERROR(VLOOKUP(A18,決賽成績!$A$2:$J$49,10,FALSE),"")</f>
        <v/>
      </c>
      <c r="G18" s="56"/>
      <c r="H18" s="57"/>
      <c r="I18" s="58"/>
    </row>
    <row r="19" spans="1:9" ht="42" customHeight="1" thickBot="1">
      <c r="A19" s="5" t="s">
        <v>33</v>
      </c>
      <c r="B19" s="51"/>
      <c r="C19" s="52"/>
      <c r="D19" s="53" t="str">
        <f>IFERROR(VLOOKUP(A19,決賽成績!$A$2:$J$49,7,FALSE),"")</f>
        <v/>
      </c>
      <c r="E19" s="54"/>
      <c r="F19" s="55" t="str">
        <f>IFERROR(VLOOKUP(A19,決賽成績!$A$2:$J$49,10,FALSE),"")</f>
        <v/>
      </c>
      <c r="G19" s="56"/>
      <c r="H19" s="57"/>
      <c r="I19" s="58"/>
    </row>
    <row r="20" spans="1:9" ht="42" customHeight="1" thickBot="1">
      <c r="A20" s="5" t="s">
        <v>34</v>
      </c>
      <c r="B20" s="51"/>
      <c r="C20" s="52"/>
      <c r="D20" s="53" t="str">
        <f>IFERROR(VLOOKUP(A20,決賽成績!$A$2:$J$49,7,FALSE),"")</f>
        <v/>
      </c>
      <c r="E20" s="54"/>
      <c r="F20" s="55" t="str">
        <f>IFERROR(VLOOKUP(A20,決賽成績!$A$2:$J$49,10,FALSE),"")</f>
        <v/>
      </c>
      <c r="G20" s="56"/>
      <c r="H20" s="57"/>
      <c r="I20" s="58"/>
    </row>
    <row r="21" spans="1:9" ht="42" customHeight="1" thickBot="1">
      <c r="A21" s="5" t="s">
        <v>35</v>
      </c>
      <c r="B21" s="51"/>
      <c r="C21" s="52"/>
      <c r="D21" s="53" t="str">
        <f>IFERROR(VLOOKUP(A21,決賽成績!$A$2:$J$49,7,FALSE),"")</f>
        <v/>
      </c>
      <c r="E21" s="54"/>
      <c r="F21" s="55" t="str">
        <f>IFERROR(VLOOKUP(A21,決賽成績!$A$2:$J$49,10,FALSE),"")</f>
        <v/>
      </c>
      <c r="G21" s="56"/>
      <c r="H21" s="57"/>
      <c r="I21" s="58"/>
    </row>
    <row r="22" spans="1:9" ht="42" customHeight="1" thickBot="1">
      <c r="A22" s="5" t="s">
        <v>36</v>
      </c>
      <c r="B22" s="51"/>
      <c r="C22" s="52"/>
      <c r="D22" s="53" t="str">
        <f>IFERROR(VLOOKUP(A22,決賽成績!$A$2:$J$49,7,FALSE),"")</f>
        <v/>
      </c>
      <c r="E22" s="54"/>
      <c r="F22" s="55" t="str">
        <f>IFERROR(VLOOKUP(A22,決賽成績!$A$2:$J$49,10,FALSE),"")</f>
        <v/>
      </c>
      <c r="G22" s="56"/>
      <c r="H22" s="57"/>
      <c r="I22" s="58"/>
    </row>
    <row r="23" spans="1:9" ht="42" customHeight="1" thickBot="1">
      <c r="A23" s="5" t="s">
        <v>37</v>
      </c>
      <c r="B23" s="51"/>
      <c r="C23" s="52"/>
      <c r="D23" s="53" t="str">
        <f>IFERROR(VLOOKUP(A23,決賽成績!$A$2:$J$49,7,FALSE),"")</f>
        <v/>
      </c>
      <c r="E23" s="54"/>
      <c r="F23" s="55" t="str">
        <f>IFERROR(VLOOKUP(A23,決賽成績!$A$2:$J$49,10,FALSE),"")</f>
        <v/>
      </c>
      <c r="G23" s="56"/>
      <c r="H23" s="57"/>
      <c r="I23" s="58"/>
    </row>
  </sheetData>
  <sheetProtection algorithmName="SHA-512" hashValue="bq3F13Fj5GFiiDoCBFdoNa8dl7+kBt/49WYIM9cXNCaZStGKn79ZTGAHi1BYoRVk2+/QTUy/87ybDg1hKGieJg==" saltValue="Mz1WRQpNP/wBXpZwkGmdmg==" spinCount="100000" sheet="1" selectLockedCells="1"/>
  <mergeCells count="6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workbookViewId="0">
      <selection activeCell="I11" sqref="I11"/>
    </sheetView>
  </sheetViews>
  <sheetFormatPr defaultRowHeight="16.5"/>
  <cols>
    <col min="1" max="2" width="7.5" bestFit="1" customWidth="1"/>
    <col min="4" max="4" width="18.375" bestFit="1" customWidth="1"/>
    <col min="6" max="6" width="8.625" bestFit="1" customWidth="1"/>
  </cols>
  <sheetData>
    <row r="1" spans="1:9">
      <c r="A1" s="17" t="s">
        <v>26</v>
      </c>
      <c r="B1" s="17" t="s">
        <v>27</v>
      </c>
      <c r="C1" s="17" t="s">
        <v>19</v>
      </c>
      <c r="D1" s="17" t="s">
        <v>24</v>
      </c>
      <c r="E1" s="18" t="s">
        <v>29</v>
      </c>
      <c r="F1" s="17" t="s">
        <v>28</v>
      </c>
      <c r="G1" s="18" t="s">
        <v>38</v>
      </c>
      <c r="H1" s="18" t="s">
        <v>39</v>
      </c>
      <c r="I1" s="18" t="s">
        <v>40</v>
      </c>
    </row>
    <row r="2" spans="1:9">
      <c r="A2" t="str">
        <f>決賽成績報告單!$D$6</f>
        <v/>
      </c>
      <c r="B2" s="19"/>
      <c r="C2" t="s">
        <v>48</v>
      </c>
      <c r="D2" t="str">
        <f>決賽成績報告單!$D$3</f>
        <v>男子2000公尺接力</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s="19"/>
      <c r="C3" t="s">
        <v>48</v>
      </c>
      <c r="D3" t="str">
        <f>決賽成績報告單!$D$3</f>
        <v>男子2000公尺接力</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s="19"/>
      <c r="C4" t="s">
        <v>48</v>
      </c>
      <c r="D4" t="str">
        <f>決賽成績報告單!$D$3</f>
        <v>男子2000公尺接力</v>
      </c>
      <c r="E4" t="str">
        <f>決賽成績報告單!$A$8</f>
        <v>第三名</v>
      </c>
      <c r="F4" t="str">
        <f>決賽成績報告單!$F$8</f>
        <v/>
      </c>
      <c r="G4" t="str">
        <f t="shared" si="0"/>
        <v>00</v>
      </c>
      <c r="H4" t="str">
        <f t="shared" si="1"/>
        <v>404</v>
      </c>
      <c r="I4" t="str">
        <f t="shared" si="2"/>
        <v>404</v>
      </c>
    </row>
    <row r="5" spans="1:9">
      <c r="A5" t="str">
        <f>決賽成績報告單!$D$9</f>
        <v/>
      </c>
      <c r="B5" s="19"/>
      <c r="C5" t="s">
        <v>48</v>
      </c>
      <c r="D5" t="str">
        <f>決賽成績報告單!$D$3</f>
        <v>男子2000公尺接力</v>
      </c>
      <c r="E5" t="str">
        <f>決賽成績報告單!$A$9</f>
        <v>第四名</v>
      </c>
      <c r="F5" t="str">
        <f>決賽成績報告單!$F$9</f>
        <v/>
      </c>
      <c r="G5" t="str">
        <f t="shared" si="0"/>
        <v>00</v>
      </c>
      <c r="H5" t="str">
        <f t="shared" si="1"/>
        <v>404</v>
      </c>
      <c r="I5" t="str">
        <f t="shared" si="2"/>
        <v>404</v>
      </c>
    </row>
    <row r="6" spans="1:9">
      <c r="A6" t="str">
        <f>決賽成績報告單!$D$10</f>
        <v/>
      </c>
      <c r="B6" s="19"/>
      <c r="C6" t="s">
        <v>48</v>
      </c>
      <c r="D6" t="str">
        <f>決賽成績報告單!$D$3</f>
        <v>男子2000公尺接力</v>
      </c>
      <c r="E6" t="str">
        <f>決賽成績報告單!$A$10</f>
        <v>第五名</v>
      </c>
      <c r="F6" t="str">
        <f>決賽成績報告單!$F$10</f>
        <v/>
      </c>
      <c r="G6" t="str">
        <f t="shared" si="0"/>
        <v>00</v>
      </c>
      <c r="H6" t="str">
        <f t="shared" si="1"/>
        <v>404</v>
      </c>
      <c r="I6" t="str">
        <f t="shared" si="2"/>
        <v>404</v>
      </c>
    </row>
    <row r="7" spans="1:9">
      <c r="A7" t="str">
        <f>決賽成績報告單!$D$11</f>
        <v/>
      </c>
      <c r="B7" s="19"/>
      <c r="C7" t="s">
        <v>48</v>
      </c>
      <c r="D7" t="str">
        <f>決賽成績報告單!$D$3</f>
        <v>男子2000公尺接力</v>
      </c>
      <c r="E7" t="str">
        <f>決賽成績報告單!$A$11</f>
        <v>第六名</v>
      </c>
      <c r="F7" t="str">
        <f>決賽成績報告單!$F$11</f>
        <v/>
      </c>
      <c r="G7" t="str">
        <f t="shared" si="0"/>
        <v>00</v>
      </c>
      <c r="H7" t="str">
        <f t="shared" si="1"/>
        <v>404</v>
      </c>
      <c r="I7" t="str">
        <f t="shared" si="2"/>
        <v>404</v>
      </c>
    </row>
  </sheetData>
  <sheetProtection algorithmName="SHA-512" hashValue="eXURZml1oa2CXxs3fkcrI/ZHlaRm5RO7Nbfn5uxFiEVOtmOCBMIh0HiJ69RV0s6KbDukRkbksi4aCQyx3IY0WQ==" saltValue="6qYM8ZEp/IQ7yX+meJZwU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Oscar oscarosc</cp:lastModifiedBy>
  <cp:lastPrinted>2024-11-06T17:46:45Z</cp:lastPrinted>
  <dcterms:created xsi:type="dcterms:W3CDTF">2023-11-29T07:56:41Z</dcterms:created>
  <dcterms:modified xsi:type="dcterms:W3CDTF">2024-11-14T18:25:39Z</dcterms:modified>
</cp:coreProperties>
</file>