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93900\Desktop\秩序冊\XXX運動會\超神奇檢錄單\高男\"/>
    </mc:Choice>
  </mc:AlternateContent>
  <xr:revisionPtr revIDLastSave="0" documentId="13_ncr:1_{1507E3CD-C816-4935-AED2-B279869B8A61}" xr6:coauthVersionLast="47" xr6:coauthVersionMax="47" xr10:uidLastSave="{00000000-0000-0000-0000-000000000000}"/>
  <bookViews>
    <workbookView xWindow="-120" yWindow="-120" windowWidth="29040" windowHeight="15720" activeTab="1" xr2:uid="{00000000-000D-0000-FFFF-FFFF00000000}"/>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A4" i="1" s="1"/>
  <c r="B5" i="1"/>
  <c r="A5" i="1" s="1"/>
  <c r="B6" i="1"/>
  <c r="A6" i="1" s="1"/>
  <c r="B7" i="1"/>
  <c r="A7" i="1" s="1"/>
  <c r="B8" i="1"/>
  <c r="A8" i="1" s="1"/>
  <c r="B9" i="1"/>
  <c r="A9" i="1" s="1"/>
  <c r="B10" i="1"/>
  <c r="A10" i="1" s="1"/>
  <c r="B11" i="1"/>
  <c r="B12" i="1"/>
  <c r="A12" i="1" s="1"/>
  <c r="B13" i="1"/>
  <c r="A13" i="1" s="1"/>
  <c r="B14" i="1"/>
  <c r="A14" i="1" s="1"/>
  <c r="B15" i="1"/>
  <c r="A15" i="1" s="1"/>
  <c r="B16" i="1"/>
  <c r="A16" i="1" s="1"/>
  <c r="B17" i="1"/>
  <c r="A17" i="1" s="1"/>
  <c r="B18" i="1"/>
  <c r="A18" i="1" s="1"/>
  <c r="B19" i="1"/>
  <c r="A19" i="1" s="1"/>
  <c r="B20" i="1"/>
  <c r="B21" i="1"/>
  <c r="B22" i="1"/>
  <c r="A22" i="1" s="1"/>
  <c r="B23" i="1"/>
  <c r="A23" i="1" s="1"/>
  <c r="B24" i="1"/>
  <c r="A24" i="1" s="1"/>
  <c r="B25" i="1"/>
  <c r="A25" i="1" s="1"/>
  <c r="B26" i="1"/>
  <c r="A26" i="1" s="1"/>
  <c r="B27" i="1"/>
  <c r="B28" i="1"/>
  <c r="B29" i="1"/>
  <c r="B30" i="1"/>
  <c r="A30" i="1" s="1"/>
  <c r="B31" i="1"/>
  <c r="A31" i="1" s="1"/>
  <c r="B32" i="1"/>
  <c r="A32" i="1" s="1"/>
  <c r="B33" i="1"/>
  <c r="A33" i="1" s="1"/>
  <c r="B34" i="1"/>
  <c r="A34" i="1" s="1"/>
  <c r="B35" i="1"/>
  <c r="B36" i="1"/>
  <c r="B37" i="1"/>
  <c r="A37" i="1" s="1"/>
  <c r="B38" i="1"/>
  <c r="A38" i="1" s="1"/>
  <c r="B39" i="1"/>
  <c r="B40" i="1"/>
  <c r="A40" i="1" s="1"/>
  <c r="B41" i="1"/>
  <c r="A41" i="1" s="1"/>
  <c r="B42" i="1"/>
  <c r="A42" i="1" s="1"/>
  <c r="B43" i="1"/>
  <c r="A43" i="1" s="1"/>
  <c r="B44" i="1"/>
  <c r="B45" i="1"/>
  <c r="B46" i="1"/>
  <c r="B47" i="1"/>
  <c r="B48" i="1"/>
  <c r="A48" i="1" s="1"/>
  <c r="B49" i="1"/>
  <c r="A49" i="1" s="1"/>
  <c r="B2" i="1"/>
  <c r="A2" i="1" s="1"/>
  <c r="A3" i="1"/>
  <c r="A11" i="1"/>
  <c r="A20" i="1"/>
  <c r="A21" i="1"/>
  <c r="A27" i="1"/>
  <c r="A28" i="1"/>
  <c r="A29" i="1"/>
  <c r="A35" i="1"/>
  <c r="A36" i="1"/>
  <c r="A39" i="1"/>
  <c r="A44" i="1"/>
  <c r="A45" i="1"/>
  <c r="A46" i="1"/>
  <c r="A47" i="1"/>
  <c r="F7" i="7" l="1"/>
  <c r="F8" i="7"/>
  <c r="F9" i="7"/>
  <c r="F10" i="7"/>
  <c r="F19" i="7"/>
  <c r="F11" i="7"/>
  <c r="F6" i="7"/>
  <c r="F20" i="7"/>
  <c r="F21" i="7"/>
  <c r="D7" i="7"/>
  <c r="F22" i="7"/>
  <c r="D8" i="7"/>
  <c r="F23" i="7"/>
  <c r="D9" i="7"/>
  <c r="D10" i="7"/>
  <c r="F18" i="7"/>
  <c r="D19" i="7"/>
  <c r="D11" i="7"/>
  <c r="D20" i="7"/>
  <c r="D6" i="7"/>
  <c r="D21" i="7"/>
  <c r="D22" i="7"/>
  <c r="D23" i="7"/>
  <c r="D18" i="7"/>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2" i="11" l="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E36" i="11"/>
  <c r="E37" i="11"/>
  <c r="E30" i="11"/>
  <c r="E31" i="11"/>
  <c r="E24" i="11"/>
  <c r="E25" i="11"/>
  <c r="E18" i="11"/>
  <c r="E19" i="11"/>
  <c r="E12" i="11"/>
  <c r="E13" i="11"/>
  <c r="E6" i="11"/>
  <c r="E7" i="11"/>
  <c r="D6" i="11"/>
  <c r="D7" i="11"/>
  <c r="D3" i="11"/>
  <c r="D4" i="11"/>
  <c r="D5" i="11"/>
  <c r="D8" i="11"/>
  <c r="D9" i="11"/>
  <c r="D10" i="11"/>
  <c r="D11" i="11"/>
  <c r="E33" i="11"/>
  <c r="E34" i="11"/>
  <c r="E35" i="11"/>
  <c r="E27" i="11"/>
  <c r="E28" i="11"/>
  <c r="E29" i="11"/>
  <c r="E21" i="11"/>
  <c r="E22" i="11"/>
  <c r="E23" i="11"/>
  <c r="E15" i="11"/>
  <c r="E16" i="11"/>
  <c r="E17" i="11"/>
  <c r="E9" i="11"/>
  <c r="E10" i="11"/>
  <c r="E11"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32" i="11" l="1"/>
  <c r="E26" i="11"/>
  <c r="E20" i="11"/>
  <c r="E14" i="11"/>
  <c r="E8"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G21" i="1" l="1"/>
  <c r="G44" i="12" s="1"/>
  <c r="G47" i="12" s="1"/>
  <c r="G45" i="1"/>
  <c r="S44" i="12" s="1"/>
  <c r="S47" i="12" s="1"/>
  <c r="G22" i="1"/>
  <c r="H44" i="12" s="1"/>
  <c r="H47" i="12" s="1"/>
  <c r="G46" i="1"/>
  <c r="T44" i="12" s="1"/>
  <c r="T47" i="12" s="1"/>
  <c r="G23" i="1"/>
  <c r="I44" i="12" s="1"/>
  <c r="I47" i="12" s="1"/>
  <c r="G47" i="1"/>
  <c r="U44" i="12" s="1"/>
  <c r="U47" i="12" s="1"/>
  <c r="G24" i="1"/>
  <c r="J44" i="12" s="1"/>
  <c r="J47" i="12" s="1"/>
  <c r="G48" i="1"/>
  <c r="V44" i="12" s="1"/>
  <c r="V47" i="12" s="1"/>
  <c r="G25" i="1"/>
  <c r="K44" i="12" s="1"/>
  <c r="K47" i="12" s="1"/>
  <c r="G49" i="1"/>
  <c r="W44" i="12" s="1"/>
  <c r="W47" i="12" s="1"/>
  <c r="G2" i="1"/>
  <c r="G26" i="1"/>
  <c r="G3" i="1"/>
  <c r="E8" i="12" s="1"/>
  <c r="E11" i="12" s="1"/>
  <c r="G27" i="1"/>
  <c r="Q8" i="12" s="1"/>
  <c r="Q11" i="12" s="1"/>
  <c r="G4" i="1"/>
  <c r="F8" i="12" s="1"/>
  <c r="F11" i="12" s="1"/>
  <c r="G28" i="1"/>
  <c r="R8" i="12" s="1"/>
  <c r="R11" i="12" s="1"/>
  <c r="G5" i="1"/>
  <c r="G8" i="12" s="1"/>
  <c r="G11" i="12" s="1"/>
  <c r="G29" i="1"/>
  <c r="S8" i="12" s="1"/>
  <c r="S11" i="12" s="1"/>
  <c r="G6" i="1"/>
  <c r="H8" i="12" s="1"/>
  <c r="H11" i="12" s="1"/>
  <c r="G30" i="1"/>
  <c r="T8" i="12" s="1"/>
  <c r="T11" i="12" s="1"/>
  <c r="G7" i="1"/>
  <c r="I8" i="12" s="1"/>
  <c r="I11" i="12" s="1"/>
  <c r="G31" i="1"/>
  <c r="U8" i="12" s="1"/>
  <c r="U11" i="12" s="1"/>
  <c r="G8" i="1"/>
  <c r="J8" i="12" s="1"/>
  <c r="J11" i="12" s="1"/>
  <c r="G32" i="1"/>
  <c r="V8" i="12" s="1"/>
  <c r="V11" i="12" s="1"/>
  <c r="G9" i="1"/>
  <c r="K8" i="12" s="1"/>
  <c r="K11" i="12" s="1"/>
  <c r="G33" i="1"/>
  <c r="W8" i="12" s="1"/>
  <c r="W11" i="12" s="1"/>
  <c r="G10" i="1"/>
  <c r="G34" i="1"/>
  <c r="G11" i="1"/>
  <c r="E26" i="12" s="1"/>
  <c r="E29" i="12" s="1"/>
  <c r="G35" i="1"/>
  <c r="Q26" i="12" s="1"/>
  <c r="Q29" i="12" s="1"/>
  <c r="G12" i="1"/>
  <c r="F26" i="12" s="1"/>
  <c r="F29" i="12" s="1"/>
  <c r="G36" i="1"/>
  <c r="R26" i="12" s="1"/>
  <c r="R29" i="12" s="1"/>
  <c r="G13" i="1"/>
  <c r="G26" i="12" s="1"/>
  <c r="G29" i="12" s="1"/>
  <c r="G37" i="1"/>
  <c r="S26" i="12" s="1"/>
  <c r="S29" i="12" s="1"/>
  <c r="G14" i="1"/>
  <c r="H26" i="12" s="1"/>
  <c r="H29" i="12" s="1"/>
  <c r="G38" i="1"/>
  <c r="T26" i="12" s="1"/>
  <c r="T29" i="12" s="1"/>
  <c r="G15" i="1"/>
  <c r="I26" i="12" s="1"/>
  <c r="I29" i="12" s="1"/>
  <c r="G39" i="1"/>
  <c r="U26" i="12" s="1"/>
  <c r="U29" i="12" s="1"/>
  <c r="G16" i="1"/>
  <c r="J26" i="12" s="1"/>
  <c r="J29" i="12" s="1"/>
  <c r="G40" i="1"/>
  <c r="V26" i="12" s="1"/>
  <c r="V29" i="12" s="1"/>
  <c r="G17" i="1"/>
  <c r="K26" i="12" s="1"/>
  <c r="K29" i="12" s="1"/>
  <c r="G41" i="1"/>
  <c r="W26" i="12" s="1"/>
  <c r="W29" i="12" s="1"/>
  <c r="G18" i="1"/>
  <c r="G42" i="1"/>
  <c r="G19" i="1"/>
  <c r="E44" i="12" s="1"/>
  <c r="E47" i="12" s="1"/>
  <c r="G43" i="1"/>
  <c r="Q44" i="12" s="1"/>
  <c r="Q47" i="12" s="1"/>
  <c r="G20" i="1"/>
  <c r="F44" i="12" s="1"/>
  <c r="F47" i="12" s="1"/>
  <c r="G44" i="1"/>
  <c r="R44" i="12" s="1"/>
  <c r="R47" i="12" s="1"/>
  <c r="F2" i="11"/>
  <c r="H2" i="11" s="1"/>
  <c r="F7" i="11"/>
  <c r="F3" i="11"/>
  <c r="F4" i="11"/>
  <c r="F5" i="11"/>
  <c r="F6" i="11"/>
  <c r="F32" i="11"/>
  <c r="I32" i="11" s="1"/>
  <c r="F37" i="11"/>
  <c r="F33" i="11"/>
  <c r="F34" i="11"/>
  <c r="F35" i="11"/>
  <c r="F36" i="11"/>
  <c r="F26" i="11"/>
  <c r="I26" i="11" s="1"/>
  <c r="F27" i="11"/>
  <c r="F28" i="11"/>
  <c r="F29" i="11"/>
  <c r="F30" i="11"/>
  <c r="F31" i="11"/>
  <c r="F20" i="11"/>
  <c r="I20" i="11" s="1"/>
  <c r="F21" i="11"/>
  <c r="F22" i="11"/>
  <c r="F23" i="11"/>
  <c r="F24" i="11"/>
  <c r="F25" i="11"/>
  <c r="F14" i="11"/>
  <c r="H14" i="11" s="1"/>
  <c r="F15" i="11"/>
  <c r="F16" i="11"/>
  <c r="F17" i="11"/>
  <c r="F18" i="11"/>
  <c r="F19" i="11"/>
  <c r="F8" i="11"/>
  <c r="H8" i="11" s="1"/>
  <c r="F9" i="11"/>
  <c r="F10" i="11"/>
  <c r="F11" i="11"/>
  <c r="F12" i="11"/>
  <c r="F13" i="11"/>
  <c r="P8" i="12" l="1"/>
  <c r="P11" i="12" s="1"/>
  <c r="L6" i="1"/>
  <c r="D44" i="12"/>
  <c r="D47" i="12" s="1"/>
  <c r="L5" i="1"/>
  <c r="L3" i="1"/>
  <c r="D8" i="12"/>
  <c r="D11" i="12" s="1"/>
  <c r="P44" i="12"/>
  <c r="P47" i="12" s="1"/>
  <c r="L8" i="1"/>
  <c r="P26" i="12"/>
  <c r="P29" i="12" s="1"/>
  <c r="L7" i="1"/>
  <c r="D26" i="12"/>
  <c r="D29" i="12" s="1"/>
  <c r="L4" i="1"/>
  <c r="A27" i="11"/>
  <c r="A9" i="11"/>
  <c r="A24" i="11"/>
  <c r="A14" i="11"/>
  <c r="A33" i="11"/>
  <c r="A6" i="11"/>
  <c r="A12" i="11"/>
  <c r="A13" i="11"/>
  <c r="A8" i="11"/>
  <c r="A11" i="11"/>
  <c r="A20" i="11"/>
  <c r="A10" i="11"/>
  <c r="A23" i="11"/>
  <c r="A22" i="11"/>
  <c r="A21" i="11"/>
  <c r="A25" i="11"/>
  <c r="A26" i="11"/>
  <c r="A30" i="11"/>
  <c r="A31" i="11"/>
  <c r="A29" i="11"/>
  <c r="I2" i="11"/>
  <c r="I14" i="11"/>
  <c r="G14" i="11"/>
  <c r="G26" i="11"/>
  <c r="H26" i="11"/>
  <c r="G2" i="11"/>
  <c r="H20" i="11"/>
  <c r="G20" i="11"/>
  <c r="I13" i="11"/>
  <c r="H13" i="11"/>
  <c r="G13" i="11"/>
  <c r="G25" i="11"/>
  <c r="I25" i="11"/>
  <c r="H25" i="11"/>
  <c r="H36" i="11"/>
  <c r="G36" i="11"/>
  <c r="I36" i="11"/>
  <c r="I12" i="11"/>
  <c r="H12" i="11"/>
  <c r="G12" i="11"/>
  <c r="G33" i="11"/>
  <c r="I33" i="11"/>
  <c r="H33" i="11"/>
  <c r="G23" i="11"/>
  <c r="I23" i="11"/>
  <c r="H23" i="11"/>
  <c r="H37" i="11"/>
  <c r="G37" i="11"/>
  <c r="I37" i="11"/>
  <c r="H9" i="11"/>
  <c r="G9" i="11"/>
  <c r="I9" i="11"/>
  <c r="H10" i="11"/>
  <c r="G10" i="11"/>
  <c r="I10" i="11"/>
  <c r="I21" i="11"/>
  <c r="H21" i="11"/>
  <c r="G21" i="11"/>
  <c r="G19" i="11"/>
  <c r="I19" i="11"/>
  <c r="H19" i="11"/>
  <c r="I31" i="11"/>
  <c r="H31" i="11"/>
  <c r="G31" i="11"/>
  <c r="H6" i="11"/>
  <c r="G6" i="11"/>
  <c r="I6" i="11"/>
  <c r="G8" i="11"/>
  <c r="I30" i="11"/>
  <c r="H30" i="11"/>
  <c r="G30" i="11"/>
  <c r="H5" i="11"/>
  <c r="G5" i="11"/>
  <c r="I5" i="11"/>
  <c r="H35" i="11"/>
  <c r="G35" i="11"/>
  <c r="I35" i="11"/>
  <c r="H32" i="11"/>
  <c r="I8" i="11"/>
  <c r="G32" i="11"/>
  <c r="G17" i="11"/>
  <c r="I17" i="11"/>
  <c r="H17" i="11"/>
  <c r="H29" i="11"/>
  <c r="G29" i="11"/>
  <c r="I29" i="11"/>
  <c r="G4" i="11"/>
  <c r="I4" i="11"/>
  <c r="H4" i="11"/>
  <c r="G24" i="11"/>
  <c r="I24" i="11"/>
  <c r="H24" i="11"/>
  <c r="H11" i="11"/>
  <c r="G11" i="11"/>
  <c r="I11" i="11"/>
  <c r="G22" i="11"/>
  <c r="I22" i="11"/>
  <c r="H22" i="11"/>
  <c r="G18" i="11"/>
  <c r="I18" i="11"/>
  <c r="H18" i="11"/>
  <c r="G16" i="11"/>
  <c r="I16" i="11"/>
  <c r="H16" i="11"/>
  <c r="H28" i="11"/>
  <c r="G28" i="11"/>
  <c r="I28" i="11"/>
  <c r="G3" i="11"/>
  <c r="I3" i="11"/>
  <c r="H3" i="11"/>
  <c r="I15" i="11"/>
  <c r="H15" i="11"/>
  <c r="G15" i="11"/>
  <c r="H27" i="11"/>
  <c r="G27" i="11"/>
  <c r="I27" i="11"/>
  <c r="H7" i="11"/>
  <c r="G7" i="11"/>
  <c r="I7" i="11"/>
  <c r="G34" i="11"/>
  <c r="I34" i="11"/>
  <c r="H34" i="11"/>
  <c r="L2" i="1" l="1"/>
  <c r="A28" i="11"/>
  <c r="A36" i="11"/>
  <c r="A37" i="11"/>
  <c r="A34" i="11"/>
  <c r="A18" i="11"/>
  <c r="A35" i="11"/>
  <c r="A19" i="11"/>
  <c r="A16" i="11"/>
  <c r="A5" i="11"/>
  <c r="A15" i="11"/>
  <c r="A17" i="11"/>
  <c r="B17" i="11" s="1"/>
  <c r="A3" i="11"/>
  <c r="B3" i="11" s="1"/>
  <c r="A2" i="11"/>
  <c r="B2" i="11" s="1"/>
  <c r="A7" i="11"/>
  <c r="A4" i="11"/>
  <c r="A32" i="11"/>
  <c r="U6" i="12" l="1"/>
  <c r="I6" i="12"/>
  <c r="U42" i="12"/>
  <c r="U24" i="12"/>
  <c r="I24" i="12"/>
  <c r="I42" i="12"/>
  <c r="B6" i="11"/>
  <c r="B18" i="11"/>
  <c r="B11" i="11"/>
  <c r="B29" i="11"/>
  <c r="B34" i="11"/>
  <c r="B20" i="11"/>
  <c r="B14" i="11"/>
  <c r="B16" i="11"/>
  <c r="B37" i="11"/>
  <c r="B10" i="11"/>
  <c r="B36" i="11"/>
  <c r="B23" i="11"/>
  <c r="B33" i="11"/>
  <c r="B19" i="11"/>
  <c r="B28" i="11"/>
  <c r="B26" i="11"/>
  <c r="B15" i="11"/>
  <c r="B12" i="11"/>
  <c r="B8" i="11"/>
  <c r="B32" i="11"/>
  <c r="B27" i="11"/>
  <c r="B22" i="11"/>
  <c r="B5" i="11"/>
  <c r="B13" i="11"/>
  <c r="B4" i="11"/>
  <c r="B9" i="11"/>
  <c r="B21" i="11"/>
  <c r="B35" i="11"/>
  <c r="B7" i="11"/>
  <c r="B24" i="11"/>
  <c r="B30" i="11"/>
  <c r="B31" i="11"/>
  <c r="B25" i="11"/>
</calcChain>
</file>

<file path=xl/sharedStrings.xml><?xml version="1.0" encoding="utf-8"?>
<sst xmlns="http://schemas.openxmlformats.org/spreadsheetml/2006/main" count="423" uniqueCount="84">
  <si>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</si>
  <si>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</si>
  <si>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</si>
  <si>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</si>
  <si>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</si>
  <si>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</si>
  <si>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</si>
  <si>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</si>
  <si>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</si>
  <si>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</si>
  <si>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</si>
  <si>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</si>
  <si>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</si>
  <si>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</si>
  <si>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</si>
  <si>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</si>
  <si>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</si>
  <si>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</si>
  <si>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</si>
  <si>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</si>
  <si>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</si>
  <si>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</si>
  <si>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</si>
  <si>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</si>
  <si>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</si>
  <si>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</si>
  <si>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</si>
  <si>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</si>
  <si>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</si>
  <si>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</si>
  <si>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</si>
  <si>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</si>
  <si>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</si>
  <si>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</si>
  <si>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</si>
  <si>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</si>
  <si>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</si>
  <si>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</si>
  <si>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</si>
  <si>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</si>
  <si>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</si>
  <si>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</si>
  <si>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</si>
  <si>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</si>
  <si>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</si>
  <si>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</si>
  <si>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</si>
  <si>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</si>
  <si>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</si>
  <si>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</si>
  <si>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</si>
  <si>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</si>
  <si>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</si>
  <si>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男子400公尺接力</t>
  </si>
  <si>
    <t>男子400公尺接力</t>
    <phoneticPr fontId="2" type="noConversion"/>
  </si>
  <si>
    <t>高男</t>
    <phoneticPr fontId="2" type="noConversion"/>
  </si>
  <si>
    <t>高男</t>
    <phoneticPr fontId="2" type="noConversion"/>
  </si>
  <si>
    <t>出賽(非空白)</t>
    <phoneticPr fontId="2" type="noConversion"/>
  </si>
  <si>
    <t>徑　賽　檢　錄　表</t>
  </si>
  <si>
    <t>組</t>
    <phoneticPr fontId="2" type="noConversion"/>
  </si>
  <si>
    <t>項</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</si>
  <si>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</si>
  <si>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</si>
  <si>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</si>
  <si>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</si>
  <si>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</si>
  <si>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</si>
  <si>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</si>
  <si>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</si>
  <si>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</si>
  <si>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</si>
  <si>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</si>
  <si>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</si>
  <si>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</si>
  <si>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</si>
  <si>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</si>
  <si>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</si>
  <si>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</si>
  <si>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</si>
  <si>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備    註</t>
    <phoneticPr fontId="2" type="noConversion"/>
  </si>
  <si>
    <t>欄4</t>
  </si>
  <si>
    <t>人</t>
    <phoneticPr fontId="2" type="noConversion"/>
  </si>
  <si>
    <t>決</t>
    <phoneticPr fontId="2" type="noConversion"/>
  </si>
  <si>
    <t>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</si>
</sst>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5"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4">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12" fillId="0" borderId="0" xfId="2">
      <alignment vertical="center"/>
    </xf>
    <xf numFmtId="0" fontId="12" fillId="0" borderId="21" xfId="2" applyBorder="1">
      <alignment vertical="center"/>
    </xf>
    <xf numFmtId="0" fontId="12" fillId="0" borderId="22" xfId="2" applyBorder="1">
      <alignment vertical="center"/>
    </xf>
    <xf numFmtId="0" fontId="12" fillId="0" borderId="22" xfId="2" applyBorder="1" applyAlignment="1">
      <alignment horizontal="left" vertical="center"/>
    </xf>
    <xf numFmtId="0" fontId="5" fillId="0" borderId="22" xfId="2" applyFont="1" applyBorder="1" applyAlignment="1">
      <alignment horizontal="center" vertical="center"/>
    </xf>
    <xf numFmtId="0" fontId="12" fillId="0" borderId="23" xfId="2" applyBorder="1">
      <alignment vertical="center"/>
    </xf>
    <xf numFmtId="0" fontId="12" fillId="0" borderId="24" xfId="2" applyBorder="1">
      <alignment vertical="center"/>
    </xf>
    <xf numFmtId="0" fontId="12" fillId="0" borderId="20" xfId="2" applyBorder="1">
      <alignment vertical="center"/>
    </xf>
    <xf numFmtId="0" fontId="12" fillId="0" borderId="20" xfId="2" applyBorder="1" applyAlignment="1">
      <alignment horizontal="center" vertical="center"/>
    </xf>
    <xf numFmtId="0" fontId="12" fillId="0" borderId="25"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0" xfId="0" applyFill="1" applyAlignment="1">
      <alignment horizontal="center" vertical="center"/>
    </xf>
    <xf numFmtId="0" fontId="5" fillId="0" borderId="26" xfId="2" applyFont="1" applyBorder="1" applyAlignment="1">
      <alignment horizontal="center" vertical="distributed"/>
    </xf>
    <xf numFmtId="0" fontId="5" fillId="0" borderId="27" xfId="2" applyFont="1" applyBorder="1" applyAlignment="1">
      <alignment horizontal="center" vertical="distributed"/>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24" xfId="2" applyFont="1" applyBorder="1" applyAlignment="1">
      <alignment horizontal="center" vertical="center"/>
    </xf>
    <xf numFmtId="0" fontId="14" fillId="0" borderId="20" xfId="2" applyFont="1" applyBorder="1" applyAlignment="1">
      <alignment horizontal="center" vertical="center"/>
    </xf>
    <xf numFmtId="0" fontId="14" fillId="0" borderId="25" xfId="2" applyFont="1" applyBorder="1" applyAlignment="1">
      <alignment horizontal="center" vertical="center"/>
    </xf>
    <xf numFmtId="0" fontId="13" fillId="0" borderId="0" xfId="2" applyFont="1" applyAlignment="1">
      <alignment horizontal="center" vertical="center"/>
    </xf>
    <xf numFmtId="0" fontId="4" fillId="0" borderId="22" xfId="2" applyFont="1" applyBorder="1" applyAlignment="1">
      <alignment horizontal="center" vertical="center"/>
    </xf>
    <xf numFmtId="0" fontId="4" fillId="0" borderId="20" xfId="2" applyFont="1" applyBorder="1" applyAlignment="1">
      <alignment horizontal="center" vertical="center"/>
    </xf>
    <xf numFmtId="0" fontId="4" fillId="0" borderId="26" xfId="2" applyFont="1" applyBorder="1" applyAlignment="1">
      <alignment horizontal="center" vertical="distributed"/>
    </xf>
    <xf numFmtId="0" fontId="4" fillId="0" borderId="27" xfId="2" applyFont="1" applyBorder="1" applyAlignment="1">
      <alignment horizontal="center" vertical="distributed"/>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cellXfs>
  <cellStyles count="3">
    <cellStyle name="一般" xfId="0" builtinId="0"/>
    <cellStyle name="一般 2 2" xfId="2" xr:uid="{00000000-0005-0000-0000-000001000000}"/>
    <cellStyle name="輔色1" xfId="1" builtinId="29"/>
  </cellStyles>
  <dxfs count="7">
    <dxf>
      <font>
        <color rgb="FF9C6500"/>
      </font>
      <fill>
        <patternFill>
          <bgColor rgb="FFFFEB9C"/>
        </patternFill>
      </fill>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4" name="文字方塊 3">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5" name="文字方塊 4">
          <a:extLst>
            <a:ext uri="{FF2B5EF4-FFF2-40B4-BE49-F238E27FC236}">
              <a16:creationId xmlns:a16="http://schemas.microsoft.com/office/drawing/2014/main" id="{AA06205D-B226-4A3C-84D1-5ABE65454FF2}"/>
            </a:ext>
          </a:extLst>
        </xdr:cNvPr>
        <xdr:cNvSpPr txBox="1"/>
      </xdr:nvSpPr>
      <xdr:spPr>
        <a:xfrm>
          <a:off x="120349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167508</xdr:colOff>
      <xdr:row>4</xdr:row>
      <xdr:rowOff>76963</xdr:rowOff>
    </xdr:from>
    <xdr:to>
      <xdr:col>7</xdr:col>
      <xdr:colOff>435940</xdr:colOff>
      <xdr:row>5</xdr:row>
      <xdr:rowOff>295781</xdr:rowOff>
    </xdr:to>
    <xdr:sp macro="" textlink="">
      <xdr:nvSpPr>
        <xdr:cNvPr id="6" name="文字方塊 5">
          <a:extLst>
            <a:ext uri="{FF2B5EF4-FFF2-40B4-BE49-F238E27FC236}">
              <a16:creationId xmlns:a16="http://schemas.microsoft.com/office/drawing/2014/main" id="{225FEA55-34A5-4842-B226-87C9CE059E98}"/>
            </a:ext>
          </a:extLst>
        </xdr:cNvPr>
        <xdr:cNvSpPr txBox="1"/>
      </xdr:nvSpPr>
      <xdr:spPr>
        <a:xfrm>
          <a:off x="3649060" y="1127997"/>
          <a:ext cx="209460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7" name="文字方塊 6">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8" name="文字方塊 7">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8" name="文字方塊 17">
          <a:extLst>
            <a:ext uri="{FF2B5EF4-FFF2-40B4-BE49-F238E27FC236}">
              <a16:creationId xmlns:a16="http://schemas.microsoft.com/office/drawing/2014/main" id="{53F349B3-FD65-423C-9F3A-F0438AD47A56}"/>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19" name="文字方塊 18">
          <a:extLst>
            <a:ext uri="{FF2B5EF4-FFF2-40B4-BE49-F238E27FC236}">
              <a16:creationId xmlns:a16="http://schemas.microsoft.com/office/drawing/2014/main" id="{3BD80E77-6E71-4B9A-BCD8-1AB6C2D9480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20" name="文字方塊 19">
          <a:extLst>
            <a:ext uri="{FF2B5EF4-FFF2-40B4-BE49-F238E27FC236}">
              <a16:creationId xmlns:a16="http://schemas.microsoft.com/office/drawing/2014/main" id="{99087A17-00BC-47EC-9A96-F0716F6BE1F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4" name="文字方塊 23">
          <a:extLst>
            <a:ext uri="{FF2B5EF4-FFF2-40B4-BE49-F238E27FC236}">
              <a16:creationId xmlns:a16="http://schemas.microsoft.com/office/drawing/2014/main" id="{8F4296EE-5D57-489A-A34D-D93270FA3520}"/>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6" name="文字方塊 25">
          <a:extLst>
            <a:ext uri="{FF2B5EF4-FFF2-40B4-BE49-F238E27FC236}">
              <a16:creationId xmlns:a16="http://schemas.microsoft.com/office/drawing/2014/main" id="{1D80C698-19E8-4604-841E-698BF3543EF8}"/>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9" name="文字方塊 28">
          <a:extLst>
            <a:ext uri="{FF2B5EF4-FFF2-40B4-BE49-F238E27FC236}">
              <a16:creationId xmlns:a16="http://schemas.microsoft.com/office/drawing/2014/main" id="{69EE07BC-F5D6-4833-B926-800F0469A10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53" name="文字方塊 52">
          <a:extLst>
            <a:ext uri="{FF2B5EF4-FFF2-40B4-BE49-F238E27FC236}">
              <a16:creationId xmlns:a16="http://schemas.microsoft.com/office/drawing/2014/main" id="{AD1C9E8E-055C-4401-B122-61A96E104AB0}"/>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56"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76" name="文字方塊 75">
          <a:extLst>
            <a:ext uri="{FF2B5EF4-FFF2-40B4-BE49-F238E27FC236}">
              <a16:creationId xmlns:a16="http://schemas.microsoft.com/office/drawing/2014/main" id="{9ECAB3A5-B51B-4E36-B5B8-06F784EC3F52}"/>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77" name="文字方塊 76">
          <a:extLst>
            <a:ext uri="{FF2B5EF4-FFF2-40B4-BE49-F238E27FC236}">
              <a16:creationId xmlns:a16="http://schemas.microsoft.com/office/drawing/2014/main" id="{00060C5D-9AFF-45F9-A4EA-426B5C11FFB6}"/>
            </a:ext>
          </a:extLst>
        </xdr:cNvPr>
        <xdr:cNvSpPr txBox="1"/>
      </xdr:nvSpPr>
      <xdr:spPr>
        <a:xfrm>
          <a:off x="1203495" y="1161665"/>
          <a:ext cx="119706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5</xdr:col>
      <xdr:colOff>167508</xdr:colOff>
      <xdr:row>22</xdr:row>
      <xdr:rowOff>76963</xdr:rowOff>
    </xdr:from>
    <xdr:to>
      <xdr:col>7</xdr:col>
      <xdr:colOff>435940</xdr:colOff>
      <xdr:row>23</xdr:row>
      <xdr:rowOff>295781</xdr:rowOff>
    </xdr:to>
    <xdr:sp macro="" textlink="">
      <xdr:nvSpPr>
        <xdr:cNvPr id="78" name="文字方塊 77">
          <a:extLst>
            <a:ext uri="{FF2B5EF4-FFF2-40B4-BE49-F238E27FC236}">
              <a16:creationId xmlns:a16="http://schemas.microsoft.com/office/drawing/2014/main" id="{7FFCA414-CF5F-4076-BC4A-5ACAC8F8CB3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79" name="文字方塊 78">
          <a:extLst>
            <a:ext uri="{FF2B5EF4-FFF2-40B4-BE49-F238E27FC236}">
              <a16:creationId xmlns:a16="http://schemas.microsoft.com/office/drawing/2014/main" id="{827DF087-EDE8-4944-908E-DB019801606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80" name="文字方塊 79">
          <a:extLst>
            <a:ext uri="{FF2B5EF4-FFF2-40B4-BE49-F238E27FC236}">
              <a16:creationId xmlns:a16="http://schemas.microsoft.com/office/drawing/2014/main" id="{5EB94328-196D-4905-8268-7C98161DB0A6}"/>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81" name="文字方塊 80">
          <a:extLst>
            <a:ext uri="{FF2B5EF4-FFF2-40B4-BE49-F238E27FC236}">
              <a16:creationId xmlns:a16="http://schemas.microsoft.com/office/drawing/2014/main" id="{3E28D86C-8FE1-4B07-B9F0-4219FB22EF3A}"/>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82" name="文字方塊 81">
          <a:extLst>
            <a:ext uri="{FF2B5EF4-FFF2-40B4-BE49-F238E27FC236}">
              <a16:creationId xmlns:a16="http://schemas.microsoft.com/office/drawing/2014/main" id="{B643A1AB-4F17-46F6-BE6C-4E9B857583F3}"/>
            </a:ext>
          </a:extLst>
        </xdr:cNvPr>
        <xdr:cNvSpPr txBox="1"/>
      </xdr:nvSpPr>
      <xdr:spPr>
        <a:xfrm>
          <a:off x="1203495" y="1161665"/>
          <a:ext cx="119706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167508</xdr:colOff>
      <xdr:row>40</xdr:row>
      <xdr:rowOff>76963</xdr:rowOff>
    </xdr:from>
    <xdr:to>
      <xdr:col>7</xdr:col>
      <xdr:colOff>435940</xdr:colOff>
      <xdr:row>41</xdr:row>
      <xdr:rowOff>295781</xdr:rowOff>
    </xdr:to>
    <xdr:sp macro="" textlink="">
      <xdr:nvSpPr>
        <xdr:cNvPr id="83" name="文字方塊 82">
          <a:extLst>
            <a:ext uri="{FF2B5EF4-FFF2-40B4-BE49-F238E27FC236}">
              <a16:creationId xmlns:a16="http://schemas.microsoft.com/office/drawing/2014/main" id="{767E48A9-4693-477E-BAC6-2DECDED4F1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84" name="文字方塊 83">
          <a:extLst>
            <a:ext uri="{FF2B5EF4-FFF2-40B4-BE49-F238E27FC236}">
              <a16:creationId xmlns:a16="http://schemas.microsoft.com/office/drawing/2014/main" id="{D53B3430-08FF-449B-9299-4D546B41B753}"/>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85" name="文字方塊 84">
          <a:extLst>
            <a:ext uri="{FF2B5EF4-FFF2-40B4-BE49-F238E27FC236}">
              <a16:creationId xmlns:a16="http://schemas.microsoft.com/office/drawing/2014/main" id="{82413528-27B1-4FF0-9284-2BC35A6BFF0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86" name="文字方塊 85">
          <a:extLst>
            <a:ext uri="{FF2B5EF4-FFF2-40B4-BE49-F238E27FC236}">
              <a16:creationId xmlns:a16="http://schemas.microsoft.com/office/drawing/2014/main" id="{759B4739-DEB0-4BD8-81F0-617B16E2B5EE}"/>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87" name="文字方塊 86">
          <a:extLst>
            <a:ext uri="{FF2B5EF4-FFF2-40B4-BE49-F238E27FC236}">
              <a16:creationId xmlns:a16="http://schemas.microsoft.com/office/drawing/2014/main" id="{A8A7F3A3-7B2A-46C9-ACC7-09DAAC06F8D0}"/>
            </a:ext>
          </a:extLst>
        </xdr:cNvPr>
        <xdr:cNvSpPr txBox="1"/>
      </xdr:nvSpPr>
      <xdr:spPr>
        <a:xfrm>
          <a:off x="1203495" y="1161665"/>
          <a:ext cx="119706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4</xdr:row>
      <xdr:rowOff>76963</xdr:rowOff>
    </xdr:from>
    <xdr:to>
      <xdr:col>19</xdr:col>
      <xdr:colOff>435940</xdr:colOff>
      <xdr:row>5</xdr:row>
      <xdr:rowOff>295781</xdr:rowOff>
    </xdr:to>
    <xdr:sp macro="" textlink="">
      <xdr:nvSpPr>
        <xdr:cNvPr id="88" name="文字方塊 87">
          <a:extLst>
            <a:ext uri="{FF2B5EF4-FFF2-40B4-BE49-F238E27FC236}">
              <a16:creationId xmlns:a16="http://schemas.microsoft.com/office/drawing/2014/main" id="{647B770B-2D4D-4D36-95AE-96395A93F477}"/>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89" name="文字方塊 88">
          <a:extLst>
            <a:ext uri="{FF2B5EF4-FFF2-40B4-BE49-F238E27FC236}">
              <a16:creationId xmlns:a16="http://schemas.microsoft.com/office/drawing/2014/main" id="{0D85AB79-5774-499C-B957-CD7D340D3952}"/>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90" name="文字方塊 89">
          <a:extLst>
            <a:ext uri="{FF2B5EF4-FFF2-40B4-BE49-F238E27FC236}">
              <a16:creationId xmlns:a16="http://schemas.microsoft.com/office/drawing/2014/main" id="{A6EAAA7A-682F-4805-B18A-0A06966CFF61}"/>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91" name="文字方塊 90">
          <a:extLst>
            <a:ext uri="{FF2B5EF4-FFF2-40B4-BE49-F238E27FC236}">
              <a16:creationId xmlns:a16="http://schemas.microsoft.com/office/drawing/2014/main" id="{5C0AC4B4-58DB-4CEC-8609-FF148CF660A3}"/>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92" name="文字方塊 91">
          <a:extLst>
            <a:ext uri="{FF2B5EF4-FFF2-40B4-BE49-F238E27FC236}">
              <a16:creationId xmlns:a16="http://schemas.microsoft.com/office/drawing/2014/main" id="{8685A86F-C716-47FF-81E4-21908C9B0DBE}"/>
            </a:ext>
          </a:extLst>
        </xdr:cNvPr>
        <xdr:cNvSpPr txBox="1"/>
      </xdr:nvSpPr>
      <xdr:spPr>
        <a:xfrm>
          <a:off x="1203495" y="1161665"/>
          <a:ext cx="119706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22</xdr:row>
      <xdr:rowOff>76963</xdr:rowOff>
    </xdr:from>
    <xdr:to>
      <xdr:col>19</xdr:col>
      <xdr:colOff>435940</xdr:colOff>
      <xdr:row>23</xdr:row>
      <xdr:rowOff>295781</xdr:rowOff>
    </xdr:to>
    <xdr:sp macro="" textlink="">
      <xdr:nvSpPr>
        <xdr:cNvPr id="93" name="文字方塊 92">
          <a:extLst>
            <a:ext uri="{FF2B5EF4-FFF2-40B4-BE49-F238E27FC236}">
              <a16:creationId xmlns:a16="http://schemas.microsoft.com/office/drawing/2014/main" id="{6CFA199A-51D7-4221-87B7-7BD6A5AB974F}"/>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94" name="文字方塊 93">
          <a:extLst>
            <a:ext uri="{FF2B5EF4-FFF2-40B4-BE49-F238E27FC236}">
              <a16:creationId xmlns:a16="http://schemas.microsoft.com/office/drawing/2014/main" id="{FCB45424-709A-4AE3-BE0A-FAFB292167FD}"/>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95" name="文字方塊 94">
          <a:extLst>
            <a:ext uri="{FF2B5EF4-FFF2-40B4-BE49-F238E27FC236}">
              <a16:creationId xmlns:a16="http://schemas.microsoft.com/office/drawing/2014/main" id="{37D437A8-CB21-44BC-864F-54FF149F19F8}"/>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96" name="文字方塊 95">
          <a:extLst>
            <a:ext uri="{FF2B5EF4-FFF2-40B4-BE49-F238E27FC236}">
              <a16:creationId xmlns:a16="http://schemas.microsoft.com/office/drawing/2014/main" id="{5FA6F71F-3DE2-4278-9C18-CA4F2BA410C4}"/>
            </a:ext>
          </a:extLst>
        </xdr:cNvPr>
        <xdr:cNvSpPr txBox="1"/>
      </xdr:nvSpPr>
      <xdr:spPr>
        <a:xfrm>
          <a:off x="669323" y="4444569"/>
          <a:ext cx="2845916" cy="408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97" name="文字方塊 96">
          <a:extLst>
            <a:ext uri="{FF2B5EF4-FFF2-40B4-BE49-F238E27FC236}">
              <a16:creationId xmlns:a16="http://schemas.microsoft.com/office/drawing/2014/main" id="{ED5C89FB-CA4C-4B8C-AA5B-2BE1934367C8}"/>
            </a:ext>
          </a:extLst>
        </xdr:cNvPr>
        <xdr:cNvSpPr txBox="1"/>
      </xdr:nvSpPr>
      <xdr:spPr>
        <a:xfrm>
          <a:off x="1203495" y="1161665"/>
          <a:ext cx="1197061"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40</xdr:row>
      <xdr:rowOff>76963</xdr:rowOff>
    </xdr:from>
    <xdr:to>
      <xdr:col>19</xdr:col>
      <xdr:colOff>435940</xdr:colOff>
      <xdr:row>41</xdr:row>
      <xdr:rowOff>295781</xdr:rowOff>
    </xdr:to>
    <xdr:sp macro="" textlink="">
      <xdr:nvSpPr>
        <xdr:cNvPr id="98" name="文字方塊 97">
          <a:extLst>
            <a:ext uri="{FF2B5EF4-FFF2-40B4-BE49-F238E27FC236}">
              <a16:creationId xmlns:a16="http://schemas.microsoft.com/office/drawing/2014/main" id="{A1C1158B-AE47-4BFC-8DAD-2E0742326059}"/>
            </a:ext>
          </a:extLst>
        </xdr:cNvPr>
        <xdr:cNvSpPr txBox="1"/>
      </xdr:nvSpPr>
      <xdr:spPr>
        <a:xfrm>
          <a:off x="3644133" y="1148526"/>
          <a:ext cx="207818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99" name="文字方塊 98">
          <a:extLst>
            <a:ext uri="{FF2B5EF4-FFF2-40B4-BE49-F238E27FC236}">
              <a16:creationId xmlns:a16="http://schemas.microsoft.com/office/drawing/2014/main" id="{81FBB13F-0D1B-49DE-9567-8AEFD70E2E76}"/>
            </a:ext>
          </a:extLst>
        </xdr:cNvPr>
        <xdr:cNvSpPr txBox="1"/>
      </xdr:nvSpPr>
      <xdr:spPr>
        <a:xfrm>
          <a:off x="3447018" y="4444571"/>
          <a:ext cx="4563507" cy="479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100" name="文字方塊 99">
          <a:extLst>
            <a:ext uri="{FF2B5EF4-FFF2-40B4-BE49-F238E27FC236}">
              <a16:creationId xmlns:a16="http://schemas.microsoft.com/office/drawing/2014/main" id="{90F66019-5607-47D2-8B21-3C39EC2D9E2E}"/>
            </a:ext>
          </a:extLst>
        </xdr:cNvPr>
        <xdr:cNvSpPr txBox="1"/>
      </xdr:nvSpPr>
      <xdr:spPr>
        <a:xfrm>
          <a:off x="6332837" y="4444572"/>
          <a:ext cx="2688882" cy="47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B30DD7B3-6C0E-4238-A9EB-AF30B22AF492}"/>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04AE8EB3-3A32-46CA-92DE-3AC72A760CB1}"/>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M49" totalsRowShown="0" headerRowCellStyle="輔色1">
  <autoFilter ref="D1:M49" xr:uid="{00000000-0009-0000-0100-000001000000}"/>
  <sortState xmlns:xlrd2="http://schemas.microsoft.com/office/spreadsheetml/2017/richdata2" ref="D2:K17">
    <sortCondition ref="E1:E17"/>
  </sortState>
  <tableColumns count="10">
    <tableColumn id="6" xr3:uid="{00000000-0010-0000-0000-000006000000}" name="比賽項目" dataDxfId="6"/>
    <tableColumn id="1" xr3:uid="{00000000-0010-0000-0000-000001000000}" name="分組" dataDxfId="5"/>
    <tableColumn id="2" xr3:uid="{00000000-0010-0000-0000-000002000000}" name="道次" dataDxfId="4"/>
    <tableColumn id="3" xr3:uid="{00000000-0010-0000-0000-000003000000}" name="班級" dataDxfId="3">
      <calculatedColumnFormula>IFERROR(VLOOKUP(E2 &amp; "-" &amp; F2,出賽名單!$A$2:$K$95,3,FALSE),"")</calculatedColumnFormula>
    </tableColumn>
    <tableColumn id="5" xr3:uid="{00000000-0010-0000-0000-000005000000}" name="性別" dataDxfId="2"/>
    <tableColumn id="7" xr3:uid="{00000000-0010-0000-0000-000007000000}" name="秒數" dataDxfId="1"/>
    <tableColumn id="15" xr3:uid="{00000000-0010-0000-0000-00000F000000}" name="欄1"/>
    <tableColumn id="16" xr3:uid="{00000000-0010-0000-0000-000010000000}" name="欄2"/>
    <tableColumn id="17" xr3:uid="{00000000-0010-0000-0000-000011000000}" name="欄3"/>
    <tableColumn id="4" xr3:uid="{00000000-0010-0000-0000-00000400000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61" workbookViewId="0">
      <selection activeCell="D95" sqref="D95"/>
    </sheetView>
  </sheetViews>
  <sheetFormatPr defaultRowHeight="16.5" x14ac:dyDescent="0.25"/>
  <cols>
    <col min="4" max="4" width="9" style="16"/>
    <col min="9" max="9" width="21.625" bestFit="1" customWidth="1"/>
  </cols>
  <sheetData>
    <row r="1" spans="1:11" x14ac:dyDescent="0.25">
      <c r="A1" s="2" t="s">
        <v>22</v>
      </c>
      <c r="B1" s="2"/>
      <c r="C1" s="2" t="s">
        <v>23</v>
      </c>
      <c r="D1" s="2" t="s">
        <v>24</v>
      </c>
      <c r="E1" s="2" t="s">
        <v>25</v>
      </c>
      <c r="F1" s="2" t="s">
        <v>26</v>
      </c>
      <c r="G1" s="2" t="s">
        <v>27</v>
      </c>
      <c r="H1" s="2" t="s">
        <v>28</v>
      </c>
      <c r="I1" s="2" t="s">
        <v>29</v>
      </c>
      <c r="J1" s="2" t="s">
        <v>21</v>
      </c>
      <c r="K1" s="2" t="s">
        <v>15</v>
      </c>
    </row>
    <row r="2" spans="1:11" x14ac:dyDescent="0.25">
      <c r="A2" s="8" t="str">
        <f>J2 &amp; "-" &amp; K2</f>
        <v>-</v>
      </c>
      <c r="B2" s="8" t="str">
        <f>C2&amp;COUNTIF($C$1:C2,C2)</f>
        <v>0</v>
      </c>
      <c r="C2" s="19"/>
      <c r="D2" s="20"/>
      <c r="E2" s="19"/>
      <c r="F2" s="19"/>
      <c r="G2" s="19"/>
      <c r="H2" s="19"/>
      <c r="I2" s="19"/>
      <c r="J2" s="19"/>
      <c r="K2" s="19"/>
    </row>
    <row r="3" spans="1:11" x14ac:dyDescent="0.25">
      <c r="A3" s="8" t="str">
        <f t="shared" ref="A3:A66" si="0">J3 &amp; "-" &amp; K3</f>
        <v>-</v>
      </c>
      <c r="B3" s="8" t="str">
        <f>C3&amp;COUNTIF($C$1:C3,C3)</f>
        <v>0</v>
      </c>
      <c r="C3" s="19"/>
      <c r="D3" s="20"/>
      <c r="E3" s="19"/>
      <c r="F3" s="19"/>
      <c r="G3" s="19"/>
      <c r="H3" s="19"/>
      <c r="I3" s="19"/>
      <c r="J3" s="19"/>
      <c r="K3" s="19"/>
    </row>
    <row r="4" spans="1:11" x14ac:dyDescent="0.25">
      <c r="A4" s="8" t="str">
        <f t="shared" si="0"/>
        <v>-</v>
      </c>
      <c r="B4" s="8" t="str">
        <f>C4&amp;COUNTIF($C$1:C4,C4)</f>
        <v>0</v>
      </c>
      <c r="C4" s="19"/>
      <c r="D4" s="20"/>
      <c r="E4" s="19"/>
      <c r="F4" s="19"/>
      <c r="G4" s="19"/>
      <c r="H4" s="19"/>
      <c r="I4" s="19"/>
      <c r="J4" s="19"/>
      <c r="K4" s="19"/>
    </row>
    <row r="5" spans="1:11" x14ac:dyDescent="0.25">
      <c r="A5" s="8" t="str">
        <f t="shared" si="0"/>
        <v>-</v>
      </c>
      <c r="B5" s="8" t="str">
        <f>C5&amp;COUNTIF($C$1:C5,C5)</f>
        <v>0</v>
      </c>
      <c r="C5" s="19"/>
      <c r="D5" s="20"/>
      <c r="E5" s="19"/>
      <c r="F5" s="19"/>
      <c r="G5" s="19"/>
      <c r="H5" s="19"/>
      <c r="I5" s="19"/>
      <c r="J5" s="19"/>
      <c r="K5" s="19"/>
    </row>
    <row r="6" spans="1:11" x14ac:dyDescent="0.25">
      <c r="A6" s="8" t="str">
        <f t="shared" si="0"/>
        <v>-</v>
      </c>
      <c r="B6" s="8" t="str">
        <f>C6&amp;COUNTIF($C$1:C6,C6)</f>
        <v>0</v>
      </c>
      <c r="C6" s="19"/>
      <c r="D6" s="20"/>
      <c r="E6" s="19"/>
      <c r="F6" s="19"/>
      <c r="G6" s="19"/>
      <c r="H6" s="19"/>
      <c r="I6" s="19"/>
      <c r="J6" s="19"/>
      <c r="K6" s="19"/>
    </row>
    <row r="7" spans="1:11" x14ac:dyDescent="0.25">
      <c r="A7" s="8" t="str">
        <f t="shared" si="0"/>
        <v>-</v>
      </c>
      <c r="B7" s="8" t="str">
        <f>C7&amp;COUNTIF($C$1:C7,C7)</f>
        <v>0</v>
      </c>
      <c r="C7" s="19"/>
      <c r="D7" s="20"/>
      <c r="E7" s="19"/>
      <c r="F7" s="19"/>
      <c r="G7" s="19"/>
      <c r="H7" s="19"/>
      <c r="I7" s="19"/>
      <c r="J7" s="19"/>
      <c r="K7" s="19"/>
    </row>
    <row r="8" spans="1:11" x14ac:dyDescent="0.25">
      <c r="A8" s="8" t="str">
        <f t="shared" si="0"/>
        <v>-</v>
      </c>
      <c r="B8" s="8" t="str">
        <f>C8&amp;COUNTIF($C$1:C8,C8)</f>
        <v>0</v>
      </c>
      <c r="C8" s="19"/>
      <c r="D8" s="20"/>
      <c r="E8" s="19"/>
      <c r="F8" s="19"/>
      <c r="G8" s="19"/>
      <c r="H8" s="19"/>
      <c r="I8" s="19"/>
      <c r="J8" s="19"/>
      <c r="K8" s="19"/>
    </row>
    <row r="9" spans="1:11" x14ac:dyDescent="0.25">
      <c r="A9" s="8" t="str">
        <f t="shared" si="0"/>
        <v>-</v>
      </c>
      <c r="B9" s="8" t="str">
        <f>C9&amp;COUNTIF($C$1:C9,C9)</f>
        <v>0</v>
      </c>
      <c r="C9" s="19"/>
      <c r="D9" s="20"/>
      <c r="E9" s="19"/>
      <c r="F9" s="19"/>
      <c r="G9" s="19"/>
      <c r="H9" s="19"/>
      <c r="I9" s="19"/>
      <c r="J9" s="19"/>
      <c r="K9" s="19"/>
    </row>
    <row r="10" spans="1:11" x14ac:dyDescent="0.25">
      <c r="A10" s="8" t="str">
        <f t="shared" si="0"/>
        <v>-</v>
      </c>
      <c r="B10" s="8" t="str">
        <f>C10&amp;COUNTIF($C$1:C10,C10)</f>
        <v>0</v>
      </c>
      <c r="C10" s="19"/>
      <c r="D10" s="20"/>
      <c r="E10" s="19"/>
      <c r="F10" s="19"/>
      <c r="G10" s="19"/>
      <c r="H10" s="19"/>
      <c r="I10" s="19"/>
      <c r="J10" s="19"/>
      <c r="K10" s="19"/>
    </row>
    <row r="11" spans="1:11" x14ac:dyDescent="0.25">
      <c r="A11" s="8" t="str">
        <f t="shared" si="0"/>
        <v>-</v>
      </c>
      <c r="B11" s="8" t="str">
        <f>C11&amp;COUNTIF($C$1:C11,C11)</f>
        <v>0</v>
      </c>
      <c r="C11" s="19"/>
      <c r="D11" s="20"/>
      <c r="E11" s="19"/>
      <c r="F11" s="19"/>
      <c r="G11" s="19"/>
      <c r="H11" s="19"/>
      <c r="I11" s="19"/>
      <c r="J11" s="19"/>
      <c r="K11" s="19"/>
    </row>
    <row r="12" spans="1:11" x14ac:dyDescent="0.25">
      <c r="A12" s="8" t="str">
        <f t="shared" si="0"/>
        <v>-</v>
      </c>
      <c r="B12" s="8" t="str">
        <f>C12&amp;COUNTIF($C$1:C12,C12)</f>
        <v>0</v>
      </c>
      <c r="C12" s="19"/>
      <c r="D12" s="20"/>
      <c r="E12" s="19"/>
      <c r="F12" s="19"/>
      <c r="G12" s="19"/>
      <c r="H12" s="19"/>
      <c r="I12" s="19"/>
      <c r="J12" s="19"/>
      <c r="K12" s="19"/>
    </row>
    <row r="13" spans="1:11" x14ac:dyDescent="0.25">
      <c r="A13" s="8" t="str">
        <f t="shared" si="0"/>
        <v>-</v>
      </c>
      <c r="B13" s="8" t="str">
        <f>C13&amp;COUNTIF($C$1:C13,C13)</f>
        <v>0</v>
      </c>
      <c r="C13" s="19"/>
      <c r="D13" s="20"/>
      <c r="E13" s="19"/>
      <c r="F13" s="19"/>
      <c r="G13" s="19"/>
      <c r="H13" s="19"/>
      <c r="I13" s="19"/>
      <c r="J13" s="19"/>
      <c r="K13" s="19"/>
    </row>
    <row r="14" spans="1:11" x14ac:dyDescent="0.25">
      <c r="A14" s="8" t="str">
        <f t="shared" si="0"/>
        <v>-</v>
      </c>
      <c r="B14" s="8" t="str">
        <f>C14&amp;COUNTIF($C$1:C14,C14)</f>
        <v>0</v>
      </c>
      <c r="C14" s="19"/>
      <c r="D14" s="20"/>
      <c r="E14" s="19"/>
      <c r="F14" s="19"/>
      <c r="G14" s="19"/>
      <c r="H14" s="19"/>
      <c r="I14" s="19"/>
      <c r="J14" s="19"/>
      <c r="K14" s="19"/>
    </row>
    <row r="15" spans="1:11" x14ac:dyDescent="0.25">
      <c r="A15" s="8" t="str">
        <f t="shared" si="0"/>
        <v>-</v>
      </c>
      <c r="B15" s="8" t="str">
        <f>C15&amp;COUNTIF($C$1:C15,C15)</f>
        <v>0</v>
      </c>
      <c r="C15" s="19"/>
      <c r="D15" s="20"/>
      <c r="E15" s="19"/>
      <c r="F15" s="19"/>
      <c r="G15" s="19"/>
      <c r="H15" s="19"/>
      <c r="I15" s="19"/>
      <c r="J15" s="19"/>
      <c r="K15" s="19"/>
    </row>
    <row r="16" spans="1:11" x14ac:dyDescent="0.25">
      <c r="A16" s="8" t="str">
        <f t="shared" si="0"/>
        <v>-</v>
      </c>
      <c r="B16" s="8" t="str">
        <f>C16&amp;COUNTIF($C$1:C16,C16)</f>
        <v>0</v>
      </c>
      <c r="C16" s="19"/>
      <c r="D16" s="20"/>
      <c r="E16" s="19"/>
      <c r="F16" s="19"/>
      <c r="G16" s="19"/>
      <c r="H16" s="19"/>
      <c r="I16" s="19"/>
      <c r="J16" s="19"/>
      <c r="K16" s="19"/>
    </row>
    <row r="17" spans="1:11" x14ac:dyDescent="0.25">
      <c r="A17" s="8" t="str">
        <f t="shared" si="0"/>
        <v>-</v>
      </c>
      <c r="B17" s="8" t="str">
        <f>C17&amp;COUNTIF($C$1:C17,C17)</f>
        <v>0</v>
      </c>
      <c r="C17" s="19"/>
      <c r="D17" s="20"/>
      <c r="E17" s="19"/>
      <c r="F17" s="19"/>
      <c r="G17" s="19"/>
      <c r="H17" s="19"/>
      <c r="I17" s="19"/>
      <c r="J17" s="19"/>
      <c r="K17" s="19"/>
    </row>
    <row r="18" spans="1:11" x14ac:dyDescent="0.25">
      <c r="A18" s="8" t="str">
        <f t="shared" si="0"/>
        <v>-</v>
      </c>
      <c r="B18" s="8" t="str">
        <f>C18&amp;COUNTIF($C$1:C18,C18)</f>
        <v>0</v>
      </c>
      <c r="C18" s="19"/>
      <c r="D18" s="20"/>
      <c r="E18" s="19"/>
      <c r="F18" s="19"/>
      <c r="G18" s="19"/>
      <c r="H18" s="19"/>
      <c r="I18" s="19"/>
      <c r="J18" s="19"/>
      <c r="K18" s="19"/>
    </row>
    <row r="19" spans="1:11" x14ac:dyDescent="0.25">
      <c r="A19" s="8" t="str">
        <f t="shared" si="0"/>
        <v>-</v>
      </c>
      <c r="B19" s="8" t="str">
        <f>C19&amp;COUNTIF($C$1:C19,C19)</f>
        <v>0</v>
      </c>
      <c r="C19" s="19"/>
      <c r="D19" s="20"/>
      <c r="E19" s="19"/>
      <c r="F19" s="19"/>
      <c r="G19" s="19"/>
      <c r="H19" s="19"/>
      <c r="I19" s="19"/>
      <c r="J19" s="19"/>
      <c r="K19" s="19"/>
    </row>
    <row r="20" spans="1:11" x14ac:dyDescent="0.25">
      <c r="A20" s="8" t="str">
        <f t="shared" si="0"/>
        <v>-</v>
      </c>
      <c r="B20" s="8" t="str">
        <f>C20&amp;COUNTIF($C$1:C20,C20)</f>
        <v>0</v>
      </c>
      <c r="C20" s="19"/>
      <c r="D20" s="20"/>
      <c r="E20" s="19"/>
      <c r="F20" s="19"/>
      <c r="G20" s="19"/>
      <c r="H20" s="19"/>
      <c r="I20" s="19"/>
      <c r="J20" s="19"/>
      <c r="K20" s="19"/>
    </row>
    <row r="21" spans="1:11" x14ac:dyDescent="0.25">
      <c r="A21" s="8" t="str">
        <f t="shared" si="0"/>
        <v>-</v>
      </c>
      <c r="B21" s="8" t="str">
        <f>C21&amp;COUNTIF($C$1:C21,C21)</f>
        <v>0</v>
      </c>
      <c r="C21" s="19"/>
      <c r="D21" s="20"/>
      <c r="E21" s="19"/>
      <c r="F21" s="19"/>
      <c r="G21" s="19"/>
      <c r="H21" s="19"/>
      <c r="I21" s="19"/>
      <c r="J21" s="19"/>
      <c r="K21" s="19"/>
    </row>
    <row r="22" spans="1:11" x14ac:dyDescent="0.25">
      <c r="A22" s="8" t="str">
        <f t="shared" si="0"/>
        <v>-</v>
      </c>
      <c r="B22" s="8" t="str">
        <f>C22&amp;COUNTIF($C$1:C22,C22)</f>
        <v>0</v>
      </c>
      <c r="C22" s="19"/>
      <c r="D22" s="20"/>
      <c r="E22" s="19"/>
      <c r="F22" s="19"/>
      <c r="G22" s="19"/>
      <c r="H22" s="19"/>
      <c r="I22" s="19"/>
      <c r="J22" s="19"/>
      <c r="K22" s="19"/>
    </row>
    <row r="23" spans="1:11" x14ac:dyDescent="0.25">
      <c r="A23" s="8" t="str">
        <f t="shared" si="0"/>
        <v>-</v>
      </c>
      <c r="B23" s="8" t="str">
        <f>C23&amp;COUNTIF($C$1:C23,C23)</f>
        <v>0</v>
      </c>
      <c r="C23" s="19"/>
      <c r="D23" s="20"/>
      <c r="E23" s="19"/>
      <c r="F23" s="19"/>
      <c r="G23" s="19"/>
      <c r="H23" s="19"/>
      <c r="I23" s="19"/>
      <c r="J23" s="19"/>
      <c r="K23" s="19"/>
    </row>
    <row r="24" spans="1:11" x14ac:dyDescent="0.25">
      <c r="A24" s="8" t="str">
        <f t="shared" si="0"/>
        <v>-</v>
      </c>
      <c r="B24" s="8" t="str">
        <f>C24&amp;COUNTIF($C$1:C24,C24)</f>
        <v>0</v>
      </c>
      <c r="C24" s="19"/>
      <c r="D24" s="20"/>
      <c r="E24" s="19"/>
      <c r="F24" s="19"/>
      <c r="G24" s="19"/>
      <c r="H24" s="19"/>
      <c r="I24" s="19"/>
      <c r="J24" s="19"/>
      <c r="K24" s="19"/>
    </row>
    <row r="25" spans="1:11" x14ac:dyDescent="0.25">
      <c r="A25" s="8" t="str">
        <f t="shared" si="0"/>
        <v>-</v>
      </c>
      <c r="B25" s="8" t="str">
        <f>C25&amp;COUNTIF($C$1:C25,C25)</f>
        <v>0</v>
      </c>
      <c r="C25" s="19"/>
      <c r="D25" s="20"/>
      <c r="E25" s="19"/>
      <c r="F25" s="19"/>
      <c r="G25" s="19"/>
      <c r="H25" s="19"/>
      <c r="I25" s="19"/>
      <c r="J25" s="19"/>
      <c r="K25" s="19"/>
    </row>
    <row r="26" spans="1:11" x14ac:dyDescent="0.25">
      <c r="A26" s="8" t="str">
        <f t="shared" si="0"/>
        <v>-</v>
      </c>
      <c r="B26" s="8" t="str">
        <f>C26&amp;COUNTIF($C$1:C26,C26)</f>
        <v>0</v>
      </c>
      <c r="C26" s="19"/>
      <c r="D26" s="20"/>
      <c r="E26" s="19"/>
      <c r="F26" s="19"/>
      <c r="G26" s="19"/>
      <c r="H26" s="19"/>
      <c r="I26" s="19"/>
      <c r="J26" s="19"/>
      <c r="K26" s="19"/>
    </row>
    <row r="27" spans="1:11" x14ac:dyDescent="0.25">
      <c r="A27" s="8" t="str">
        <f t="shared" si="0"/>
        <v>-</v>
      </c>
      <c r="B27" s="8" t="str">
        <f>C27&amp;COUNTIF($C$1:C27,C27)</f>
        <v>0</v>
      </c>
      <c r="C27" s="19"/>
      <c r="D27" s="20"/>
      <c r="E27" s="19"/>
      <c r="F27" s="19"/>
      <c r="G27" s="19"/>
      <c r="H27" s="19"/>
      <c r="I27" s="19"/>
      <c r="J27" s="19"/>
      <c r="K27" s="19"/>
    </row>
    <row r="28" spans="1:11" x14ac:dyDescent="0.25">
      <c r="A28" s="8" t="str">
        <f t="shared" si="0"/>
        <v>-</v>
      </c>
      <c r="B28" s="8" t="str">
        <f>C28&amp;COUNTIF($C$1:C28,C28)</f>
        <v>0</v>
      </c>
      <c r="C28" s="19"/>
      <c r="D28" s="20"/>
      <c r="E28" s="19"/>
      <c r="F28" s="19"/>
      <c r="G28" s="19"/>
      <c r="H28" s="19"/>
      <c r="I28" s="19"/>
      <c r="J28" s="19"/>
      <c r="K28" s="19"/>
    </row>
    <row r="29" spans="1:11" x14ac:dyDescent="0.25">
      <c r="A29" s="8" t="str">
        <f t="shared" si="0"/>
        <v>-</v>
      </c>
      <c r="B29" s="8" t="str">
        <f>C29&amp;COUNTIF($C$1:C29,C29)</f>
        <v>0</v>
      </c>
      <c r="C29" s="19"/>
      <c r="D29" s="20"/>
      <c r="E29" s="19"/>
      <c r="F29" s="19"/>
      <c r="G29" s="19"/>
      <c r="H29" s="19"/>
      <c r="I29" s="19"/>
      <c r="J29" s="19"/>
      <c r="K29" s="19"/>
    </row>
    <row r="30" spans="1:11" x14ac:dyDescent="0.25">
      <c r="A30" s="8" t="str">
        <f t="shared" si="0"/>
        <v>-</v>
      </c>
      <c r="B30" s="8" t="str">
        <f>C30&amp;COUNTIF($C$1:C30,C30)</f>
        <v>0</v>
      </c>
      <c r="C30" s="19"/>
      <c r="D30" s="20"/>
      <c r="E30" s="19"/>
      <c r="F30" s="19"/>
      <c r="G30" s="19"/>
      <c r="H30" s="19"/>
      <c r="I30" s="19"/>
      <c r="J30" s="19"/>
      <c r="K30" s="19"/>
    </row>
    <row r="31" spans="1:11" x14ac:dyDescent="0.25">
      <c r="A31" s="8" t="str">
        <f t="shared" si="0"/>
        <v>-</v>
      </c>
      <c r="B31" s="8" t="str">
        <f>C31&amp;COUNTIF($C$1:C31,C31)</f>
        <v>0</v>
      </c>
      <c r="C31" s="19"/>
      <c r="D31" s="20"/>
      <c r="E31" s="19"/>
      <c r="F31" s="19"/>
      <c r="G31" s="19"/>
      <c r="H31" s="19"/>
      <c r="I31" s="19"/>
      <c r="J31" s="19"/>
      <c r="K31" s="19"/>
    </row>
    <row r="32" spans="1:11" x14ac:dyDescent="0.25">
      <c r="A32" s="8" t="str">
        <f t="shared" si="0"/>
        <v>-</v>
      </c>
      <c r="B32" s="8" t="str">
        <f>C32&amp;COUNTIF($C$1:C32,C32)</f>
        <v>0</v>
      </c>
      <c r="C32" s="19"/>
      <c r="D32" s="20"/>
      <c r="E32" s="19"/>
      <c r="F32" s="19"/>
      <c r="G32" s="19"/>
      <c r="H32" s="19"/>
      <c r="I32" s="19"/>
      <c r="J32" s="19"/>
      <c r="K32" s="19"/>
    </row>
    <row r="33" spans="1:11" x14ac:dyDescent="0.25">
      <c r="A33" s="8" t="str">
        <f t="shared" si="0"/>
        <v>-</v>
      </c>
      <c r="B33" s="8" t="str">
        <f>C33&amp;COUNTIF($C$1:C33,C33)</f>
        <v>0</v>
      </c>
      <c r="C33" s="19"/>
      <c r="D33" s="20"/>
      <c r="E33" s="19"/>
      <c r="F33" s="19"/>
      <c r="G33" s="19"/>
      <c r="H33" s="19"/>
      <c r="I33" s="19"/>
      <c r="J33" s="19"/>
      <c r="K33" s="19"/>
    </row>
    <row r="34" spans="1:11" x14ac:dyDescent="0.25">
      <c r="A34" s="8" t="str">
        <f t="shared" si="0"/>
        <v>-</v>
      </c>
      <c r="B34" s="8" t="str">
        <f>C34&amp;COUNTIF($C$1:C34,C34)</f>
        <v>0</v>
      </c>
      <c r="C34" s="19"/>
      <c r="D34" s="20"/>
      <c r="E34" s="19"/>
      <c r="F34" s="19"/>
      <c r="G34" s="19"/>
      <c r="H34" s="19"/>
      <c r="I34" s="19"/>
      <c r="J34" s="19"/>
      <c r="K34" s="19"/>
    </row>
    <row r="35" spans="1:11" x14ac:dyDescent="0.25">
      <c r="A35" s="8" t="str">
        <f t="shared" si="0"/>
        <v>-</v>
      </c>
      <c r="B35" s="8" t="str">
        <f>C35&amp;COUNTIF($C$1:C35,C35)</f>
        <v>0</v>
      </c>
      <c r="C35" s="19"/>
      <c r="D35" s="20"/>
      <c r="E35" s="19"/>
      <c r="F35" s="19"/>
      <c r="G35" s="19"/>
      <c r="H35" s="19"/>
      <c r="I35" s="19"/>
      <c r="J35" s="19"/>
      <c r="K35" s="19"/>
    </row>
    <row r="36" spans="1:11" x14ac:dyDescent="0.25">
      <c r="A36" s="8" t="str">
        <f t="shared" si="0"/>
        <v>-</v>
      </c>
      <c r="B36" s="8" t="str">
        <f>C36&amp;COUNTIF($C$1:C36,C36)</f>
        <v>0</v>
      </c>
      <c r="C36" s="19"/>
      <c r="D36" s="20"/>
      <c r="E36" s="19"/>
      <c r="F36" s="19"/>
      <c r="G36" s="19"/>
      <c r="H36" s="19"/>
      <c r="I36" s="19"/>
      <c r="J36" s="19"/>
      <c r="K36" s="19"/>
    </row>
    <row r="37" spans="1:11" x14ac:dyDescent="0.25">
      <c r="A37" s="8" t="str">
        <f t="shared" si="0"/>
        <v>-</v>
      </c>
      <c r="B37" s="8" t="str">
        <f>C37&amp;COUNTIF($C$1:C37,C37)</f>
        <v>0</v>
      </c>
      <c r="C37" s="19"/>
      <c r="D37" s="20"/>
      <c r="E37" s="19"/>
      <c r="F37" s="19"/>
      <c r="G37" s="19"/>
      <c r="H37" s="19"/>
      <c r="I37" s="19"/>
      <c r="J37" s="19"/>
      <c r="K37" s="19"/>
    </row>
    <row r="38" spans="1:11" x14ac:dyDescent="0.25">
      <c r="A38" s="8" t="str">
        <f t="shared" si="0"/>
        <v>-</v>
      </c>
      <c r="B38" s="8" t="str">
        <f>C38&amp;COUNTIF($C$1:C38,C38)</f>
        <v>0</v>
      </c>
      <c r="C38" s="19"/>
      <c r="D38" s="20"/>
      <c r="E38" s="19"/>
      <c r="F38" s="19"/>
      <c r="G38" s="19"/>
      <c r="H38" s="19"/>
      <c r="I38" s="19"/>
      <c r="J38" s="19"/>
      <c r="K38" s="19"/>
    </row>
    <row r="39" spans="1:11" x14ac:dyDescent="0.25">
      <c r="A39" s="8" t="str">
        <f t="shared" si="0"/>
        <v>-</v>
      </c>
      <c r="B39" s="8" t="str">
        <f>C39&amp;COUNTIF($C$1:C39,C39)</f>
        <v>0</v>
      </c>
      <c r="C39" s="19"/>
      <c r="D39" s="20"/>
      <c r="E39" s="19"/>
      <c r="F39" s="19"/>
      <c r="G39" s="19"/>
      <c r="H39" s="19"/>
      <c r="I39" s="19"/>
      <c r="J39" s="19"/>
      <c r="K39" s="19"/>
    </row>
    <row r="40" spans="1:11" x14ac:dyDescent="0.25">
      <c r="A40" s="8" t="str">
        <f t="shared" si="0"/>
        <v>-</v>
      </c>
      <c r="B40" s="8" t="str">
        <f>C40&amp;COUNTIF($C$1:C40,C40)</f>
        <v>0</v>
      </c>
      <c r="C40" s="19"/>
      <c r="D40" s="20"/>
      <c r="E40" s="19"/>
      <c r="F40" s="19"/>
      <c r="G40" s="19"/>
      <c r="H40" s="19"/>
      <c r="I40" s="19"/>
      <c r="J40" s="19"/>
      <c r="K40" s="19"/>
    </row>
    <row r="41" spans="1:11" x14ac:dyDescent="0.25">
      <c r="A41" s="8" t="str">
        <f t="shared" si="0"/>
        <v>-</v>
      </c>
      <c r="B41" s="8" t="str">
        <f>C41&amp;COUNTIF($C$1:C41,C41)</f>
        <v>0</v>
      </c>
      <c r="C41" s="19"/>
      <c r="D41" s="20"/>
      <c r="E41" s="19"/>
      <c r="F41" s="19"/>
      <c r="G41" s="19"/>
      <c r="H41" s="19"/>
      <c r="I41" s="19"/>
      <c r="J41" s="19"/>
      <c r="K41" s="19"/>
    </row>
    <row r="42" spans="1:11" x14ac:dyDescent="0.25">
      <c r="A42" s="8" t="str">
        <f t="shared" si="0"/>
        <v>-</v>
      </c>
      <c r="B42" s="8" t="str">
        <f>C42&amp;COUNTIF($C$1:C42,C42)</f>
        <v>0</v>
      </c>
      <c r="C42" s="19"/>
      <c r="D42" s="20"/>
      <c r="E42" s="19"/>
      <c r="F42" s="19"/>
      <c r="G42" s="19"/>
      <c r="H42" s="19"/>
      <c r="I42" s="19"/>
      <c r="J42" s="19"/>
      <c r="K42" s="19"/>
    </row>
    <row r="43" spans="1:11" x14ac:dyDescent="0.25">
      <c r="A43" s="8" t="str">
        <f t="shared" si="0"/>
        <v>-</v>
      </c>
      <c r="B43" s="8" t="str">
        <f>C43&amp;COUNTIF($C$1:C43,C43)</f>
        <v>0</v>
      </c>
      <c r="C43" s="19"/>
      <c r="D43" s="20"/>
      <c r="E43" s="19"/>
      <c r="F43" s="19"/>
      <c r="G43" s="19"/>
      <c r="H43" s="19"/>
      <c r="I43" s="19"/>
      <c r="J43" s="19"/>
      <c r="K43" s="19"/>
    </row>
    <row r="44" spans="1:11" x14ac:dyDescent="0.25">
      <c r="A44" s="8" t="str">
        <f t="shared" si="0"/>
        <v>-</v>
      </c>
      <c r="B44" s="8" t="str">
        <f>C44&amp;COUNTIF($C$1:C44,C44)</f>
        <v>0</v>
      </c>
      <c r="C44" s="19"/>
      <c r="D44" s="20"/>
      <c r="E44" s="19"/>
      <c r="F44" s="19"/>
      <c r="G44" s="19"/>
      <c r="H44" s="19"/>
      <c r="I44" s="19"/>
      <c r="J44" s="19"/>
      <c r="K44" s="19"/>
    </row>
    <row r="45" spans="1:11" x14ac:dyDescent="0.25">
      <c r="A45" s="8" t="str">
        <f t="shared" si="0"/>
        <v>-</v>
      </c>
      <c r="B45" s="8" t="str">
        <f>C45&amp;COUNTIF($C$1:C45,C45)</f>
        <v>0</v>
      </c>
      <c r="C45" s="19"/>
      <c r="D45" s="20"/>
      <c r="E45" s="19"/>
      <c r="F45" s="19"/>
      <c r="G45" s="19"/>
      <c r="H45" s="19"/>
      <c r="I45" s="19"/>
      <c r="J45" s="19"/>
      <c r="K45" s="19"/>
    </row>
    <row r="46" spans="1:11" x14ac:dyDescent="0.25">
      <c r="A46" s="8" t="str">
        <f t="shared" si="0"/>
        <v>-</v>
      </c>
      <c r="B46" s="8" t="str">
        <f>C46&amp;COUNTIF($C$1:C46,C46)</f>
        <v>0</v>
      </c>
      <c r="C46" s="19"/>
      <c r="D46" s="20"/>
      <c r="E46" s="19"/>
      <c r="F46" s="19"/>
      <c r="G46" s="19"/>
      <c r="H46" s="19"/>
      <c r="I46" s="19"/>
      <c r="J46" s="19"/>
      <c r="K46" s="19"/>
    </row>
    <row r="47" spans="1:11" x14ac:dyDescent="0.25">
      <c r="A47" s="8" t="str">
        <f t="shared" si="0"/>
        <v>-</v>
      </c>
      <c r="B47" s="8" t="str">
        <f>C47&amp;COUNTIF($C$1:C47,C47)</f>
        <v>0</v>
      </c>
      <c r="C47" s="19"/>
      <c r="D47" s="20"/>
      <c r="E47" s="19"/>
      <c r="F47" s="19"/>
      <c r="G47" s="19"/>
      <c r="H47" s="19"/>
      <c r="I47" s="19"/>
      <c r="J47" s="19"/>
      <c r="K47" s="19"/>
    </row>
    <row r="48" spans="1:11" x14ac:dyDescent="0.25">
      <c r="A48" s="8" t="str">
        <f t="shared" si="0"/>
        <v>-</v>
      </c>
      <c r="B48" s="8" t="str">
        <f>C48&amp;COUNTIF($C$1:C48,C48)</f>
        <v>0</v>
      </c>
      <c r="C48" s="19"/>
      <c r="D48" s="20"/>
      <c r="E48" s="19"/>
      <c r="F48" s="19"/>
      <c r="G48" s="19"/>
      <c r="H48" s="19"/>
      <c r="I48" s="19"/>
      <c r="J48" s="19"/>
      <c r="K48" s="19"/>
    </row>
    <row r="49" spans="1:11" x14ac:dyDescent="0.25">
      <c r="A49" s="8" t="str">
        <f t="shared" si="0"/>
        <v>-</v>
      </c>
      <c r="B49" s="8" t="str">
        <f>C49&amp;COUNTIF($C$1:C49,C49)</f>
        <v>0</v>
      </c>
      <c r="C49" s="19"/>
      <c r="D49" s="20"/>
      <c r="E49" s="19"/>
      <c r="F49" s="19"/>
      <c r="G49" s="19"/>
      <c r="H49" s="19"/>
      <c r="I49" s="19"/>
      <c r="J49" s="19"/>
      <c r="K49" s="19"/>
    </row>
    <row r="50" spans="1:11" x14ac:dyDescent="0.25">
      <c r="A50" s="8" t="str">
        <f t="shared" si="0"/>
        <v>-</v>
      </c>
      <c r="B50" s="8" t="str">
        <f>C50&amp;COUNTIF($C$1:C50,C50)</f>
        <v>0</v>
      </c>
      <c r="C50" s="19"/>
      <c r="D50" s="20"/>
      <c r="E50" s="19"/>
      <c r="F50" s="19"/>
      <c r="G50" s="19"/>
      <c r="H50" s="19"/>
      <c r="I50" s="19"/>
      <c r="J50" s="19"/>
      <c r="K50" s="19"/>
    </row>
    <row r="51" spans="1:11" x14ac:dyDescent="0.25">
      <c r="A51" s="8" t="str">
        <f t="shared" si="0"/>
        <v>-</v>
      </c>
      <c r="B51" s="8" t="str">
        <f>C51&amp;COUNTIF($C$1:C51,C51)</f>
        <v>0</v>
      </c>
      <c r="C51" s="19"/>
      <c r="D51" s="20"/>
      <c r="E51" s="19"/>
      <c r="F51" s="19"/>
      <c r="G51" s="19"/>
      <c r="H51" s="19"/>
      <c r="I51" s="19"/>
      <c r="J51" s="19"/>
      <c r="K51" s="19"/>
    </row>
    <row r="52" spans="1:11" x14ac:dyDescent="0.25">
      <c r="A52" s="8" t="str">
        <f t="shared" si="0"/>
        <v>-</v>
      </c>
      <c r="B52" s="8" t="str">
        <f>C52&amp;COUNTIF($C$1:C52,C52)</f>
        <v>0</v>
      </c>
      <c r="C52" s="19"/>
      <c r="D52" s="20"/>
      <c r="E52" s="19"/>
      <c r="F52" s="19"/>
      <c r="G52" s="19"/>
      <c r="H52" s="19"/>
      <c r="I52" s="19"/>
      <c r="J52" s="19"/>
      <c r="K52" s="19"/>
    </row>
    <row r="53" spans="1:11" x14ac:dyDescent="0.25">
      <c r="A53" s="8" t="str">
        <f t="shared" si="0"/>
        <v>-</v>
      </c>
      <c r="B53" s="8" t="str">
        <f>C53&amp;COUNTIF($C$1:C53,C53)</f>
        <v>0</v>
      </c>
      <c r="C53" s="19"/>
      <c r="D53" s="20"/>
      <c r="E53" s="19"/>
      <c r="F53" s="19"/>
      <c r="G53" s="19"/>
      <c r="H53" s="19"/>
      <c r="I53" s="19"/>
      <c r="J53" s="19"/>
      <c r="K53" s="19"/>
    </row>
    <row r="54" spans="1:11" x14ac:dyDescent="0.25">
      <c r="A54" s="8" t="str">
        <f t="shared" si="0"/>
        <v>-</v>
      </c>
      <c r="B54" s="8" t="str">
        <f>C54&amp;COUNTIF($C$1:C54,C54)</f>
        <v>0</v>
      </c>
      <c r="C54" s="19"/>
      <c r="D54" s="20"/>
      <c r="E54" s="19"/>
      <c r="F54" s="19"/>
      <c r="G54" s="19"/>
      <c r="H54" s="19"/>
      <c r="I54" s="19"/>
      <c r="J54" s="19"/>
      <c r="K54" s="19"/>
    </row>
    <row r="55" spans="1:11" x14ac:dyDescent="0.25">
      <c r="A55" s="8" t="str">
        <f t="shared" si="0"/>
        <v>-</v>
      </c>
      <c r="B55" s="8" t="str">
        <f>C55&amp;COUNTIF($C$1:C55,C55)</f>
        <v>0</v>
      </c>
      <c r="C55" s="19"/>
      <c r="D55" s="20"/>
      <c r="E55" s="19"/>
      <c r="F55" s="19"/>
      <c r="G55" s="19"/>
      <c r="H55" s="19"/>
      <c r="I55" s="19"/>
      <c r="J55" s="19"/>
      <c r="K55" s="19"/>
    </row>
    <row r="56" spans="1:11" x14ac:dyDescent="0.25">
      <c r="A56" s="8" t="str">
        <f t="shared" si="0"/>
        <v>-</v>
      </c>
      <c r="B56" s="8" t="str">
        <f>C56&amp;COUNTIF($C$1:C56,C56)</f>
        <v>0</v>
      </c>
      <c r="C56" s="19"/>
      <c r="D56" s="20"/>
      <c r="E56" s="19"/>
      <c r="F56" s="19"/>
      <c r="G56" s="19"/>
      <c r="H56" s="19"/>
      <c r="I56" s="19"/>
      <c r="J56" s="19"/>
      <c r="K56" s="19"/>
    </row>
    <row r="57" spans="1:11" x14ac:dyDescent="0.25">
      <c r="A57" s="8" t="str">
        <f t="shared" si="0"/>
        <v>-</v>
      </c>
      <c r="B57" s="8" t="str">
        <f>C57&amp;COUNTIF($C$1:C57,C57)</f>
        <v>0</v>
      </c>
      <c r="C57" s="19"/>
      <c r="D57" s="20"/>
      <c r="E57" s="19"/>
      <c r="F57" s="19"/>
      <c r="G57" s="19"/>
      <c r="H57" s="19"/>
      <c r="I57" s="19"/>
      <c r="J57" s="19"/>
      <c r="K57" s="19"/>
    </row>
    <row r="58" spans="1:11" x14ac:dyDescent="0.25">
      <c r="A58" s="8" t="str">
        <f t="shared" si="0"/>
        <v>-</v>
      </c>
      <c r="B58" s="8" t="str">
        <f>C58&amp;COUNTIF($C$1:C58,C58)</f>
        <v>0</v>
      </c>
      <c r="C58" s="19"/>
      <c r="D58" s="20"/>
      <c r="E58" s="19"/>
      <c r="F58" s="19"/>
      <c r="G58" s="19"/>
      <c r="H58" s="19"/>
      <c r="I58" s="19"/>
      <c r="J58" s="19"/>
      <c r="K58" s="19"/>
    </row>
    <row r="59" spans="1:11" x14ac:dyDescent="0.25">
      <c r="A59" s="8" t="str">
        <f t="shared" si="0"/>
        <v>-</v>
      </c>
      <c r="B59" s="8" t="str">
        <f>C59&amp;COUNTIF($C$1:C59,C59)</f>
        <v>0</v>
      </c>
      <c r="C59" s="19"/>
      <c r="D59" s="20"/>
      <c r="E59" s="19"/>
      <c r="F59" s="19"/>
      <c r="G59" s="19"/>
      <c r="H59" s="19"/>
      <c r="I59" s="19"/>
      <c r="J59" s="19"/>
      <c r="K59" s="19"/>
    </row>
    <row r="60" spans="1:11" x14ac:dyDescent="0.25">
      <c r="A60" s="8" t="str">
        <f t="shared" si="0"/>
        <v>-</v>
      </c>
      <c r="B60" s="8" t="str">
        <f>C60&amp;COUNTIF($C$1:C60,C60)</f>
        <v>0</v>
      </c>
      <c r="C60" s="19"/>
      <c r="D60" s="20"/>
      <c r="E60" s="19"/>
      <c r="F60" s="19"/>
      <c r="G60" s="19"/>
      <c r="H60" s="19"/>
      <c r="I60" s="19"/>
      <c r="J60" s="19"/>
      <c r="K60" s="19"/>
    </row>
    <row r="61" spans="1:11" x14ac:dyDescent="0.25">
      <c r="A61" s="8" t="str">
        <f t="shared" si="0"/>
        <v>-</v>
      </c>
      <c r="B61" s="8" t="str">
        <f>C61&amp;COUNTIF($C$1:C61,C61)</f>
        <v>0</v>
      </c>
      <c r="C61" s="19"/>
      <c r="D61" s="20"/>
      <c r="E61" s="19"/>
      <c r="F61" s="19"/>
      <c r="G61" s="19"/>
      <c r="H61" s="19"/>
      <c r="I61" s="19"/>
      <c r="J61" s="19"/>
      <c r="K61" s="19"/>
    </row>
    <row r="62" spans="1:11" x14ac:dyDescent="0.25">
      <c r="A62" s="8" t="str">
        <f t="shared" si="0"/>
        <v>-</v>
      </c>
      <c r="B62" s="8" t="str">
        <f>C62&amp;COUNTIF($C$1:C62,C62)</f>
        <v>0</v>
      </c>
      <c r="C62" s="19"/>
      <c r="D62" s="20"/>
      <c r="E62" s="19"/>
      <c r="F62" s="19"/>
      <c r="G62" s="19"/>
      <c r="H62" s="19"/>
      <c r="I62" s="19"/>
      <c r="J62" s="19"/>
      <c r="K62" s="19"/>
    </row>
    <row r="63" spans="1:11" x14ac:dyDescent="0.25">
      <c r="A63" s="8" t="str">
        <f t="shared" si="0"/>
        <v>-</v>
      </c>
      <c r="B63" s="8" t="str">
        <f>C63&amp;COUNTIF($C$1:C63,C63)</f>
        <v>0</v>
      </c>
      <c r="C63" s="19"/>
      <c r="D63" s="20"/>
      <c r="E63" s="19"/>
      <c r="F63" s="19"/>
      <c r="G63" s="19"/>
      <c r="H63" s="19"/>
      <c r="I63" s="19"/>
      <c r="J63" s="19"/>
      <c r="K63" s="19"/>
    </row>
    <row r="64" spans="1:11" x14ac:dyDescent="0.25">
      <c r="A64" s="8" t="str">
        <f t="shared" si="0"/>
        <v>-</v>
      </c>
      <c r="B64" s="8" t="str">
        <f>C64&amp;COUNTIF($C$1:C64,C64)</f>
        <v>0</v>
      </c>
      <c r="C64" s="19"/>
      <c r="D64" s="20"/>
      <c r="E64" s="19"/>
      <c r="F64" s="19"/>
      <c r="G64" s="19"/>
      <c r="H64" s="19"/>
      <c r="I64" s="19"/>
      <c r="J64" s="19"/>
      <c r="K64" s="19"/>
    </row>
    <row r="65" spans="1:11" x14ac:dyDescent="0.25">
      <c r="A65" s="8" t="str">
        <f t="shared" si="0"/>
        <v>-</v>
      </c>
      <c r="B65" s="8" t="str">
        <f>C65&amp;COUNTIF($C$1:C65,C65)</f>
        <v>0</v>
      </c>
      <c r="C65" s="19"/>
      <c r="D65" s="20"/>
      <c r="E65" s="19"/>
      <c r="F65" s="19"/>
      <c r="G65" s="19"/>
      <c r="H65" s="19"/>
      <c r="I65" s="19"/>
      <c r="J65" s="19"/>
      <c r="K65" s="19"/>
    </row>
    <row r="66" spans="1:11" x14ac:dyDescent="0.25">
      <c r="A66" s="8" t="str">
        <f t="shared" si="0"/>
        <v>-</v>
      </c>
      <c r="B66" s="8" t="str">
        <f>C66&amp;COUNTIF($C$1:C66,C66)</f>
        <v>0</v>
      </c>
      <c r="C66" s="19"/>
      <c r="D66" s="20"/>
      <c r="E66" s="19"/>
      <c r="F66" s="19"/>
      <c r="G66" s="19"/>
      <c r="H66" s="19"/>
      <c r="I66" s="19"/>
      <c r="J66" s="19"/>
      <c r="K66" s="19"/>
    </row>
    <row r="67" spans="1:11" x14ac:dyDescent="0.25">
      <c r="A67" s="8" t="str">
        <f t="shared" ref="A67:A95" si="1">J67 &amp; "-" &amp; K67</f>
        <v>-</v>
      </c>
      <c r="B67" s="8" t="str">
        <f>C67&amp;COUNTIF($C$1:C67,C67)</f>
        <v>0</v>
      </c>
      <c r="C67" s="19"/>
      <c r="D67" s="20"/>
      <c r="E67" s="19"/>
      <c r="F67" s="19"/>
      <c r="G67" s="19"/>
      <c r="H67" s="19"/>
      <c r="I67" s="19"/>
      <c r="J67" s="19"/>
      <c r="K67" s="19"/>
    </row>
    <row r="68" spans="1:11" x14ac:dyDescent="0.25">
      <c r="A68" s="8" t="str">
        <f t="shared" si="1"/>
        <v>-</v>
      </c>
      <c r="B68" s="8" t="str">
        <f>C68&amp;COUNTIF($C$1:C68,C68)</f>
        <v>0</v>
      </c>
      <c r="C68" s="19"/>
      <c r="D68" s="20"/>
      <c r="E68" s="19"/>
      <c r="F68" s="19"/>
      <c r="G68" s="19"/>
      <c r="H68" s="19"/>
      <c r="I68" s="19"/>
      <c r="J68" s="19"/>
      <c r="K68" s="19"/>
    </row>
    <row r="69" spans="1:11" x14ac:dyDescent="0.25">
      <c r="A69" s="8" t="str">
        <f t="shared" si="1"/>
        <v>-</v>
      </c>
      <c r="B69" s="8" t="str">
        <f>C69&amp;COUNTIF($C$1:C69,C69)</f>
        <v>0</v>
      </c>
      <c r="C69" s="19"/>
      <c r="D69" s="20"/>
      <c r="E69" s="19"/>
      <c r="F69" s="19"/>
      <c r="G69" s="19"/>
      <c r="H69" s="19"/>
      <c r="I69" s="19"/>
      <c r="J69" s="19"/>
      <c r="K69" s="19"/>
    </row>
    <row r="70" spans="1:11" x14ac:dyDescent="0.25">
      <c r="A70" s="8" t="str">
        <f t="shared" si="1"/>
        <v>-</v>
      </c>
      <c r="B70" s="8" t="str">
        <f>C70&amp;COUNTIF($C$1:C70,C70)</f>
        <v>0</v>
      </c>
      <c r="C70" s="19"/>
      <c r="D70" s="20"/>
      <c r="E70" s="19"/>
      <c r="F70" s="19"/>
      <c r="G70" s="19"/>
      <c r="H70" s="19"/>
      <c r="I70" s="19"/>
      <c r="J70" s="19"/>
      <c r="K70" s="19"/>
    </row>
    <row r="71" spans="1:11" x14ac:dyDescent="0.25">
      <c r="A71" s="8" t="str">
        <f t="shared" si="1"/>
        <v>-</v>
      </c>
      <c r="B71" s="8" t="str">
        <f>C71&amp;COUNTIF($C$1:C71,C71)</f>
        <v>0</v>
      </c>
      <c r="C71" s="19"/>
      <c r="D71" s="20"/>
      <c r="E71" s="19"/>
      <c r="F71" s="19"/>
      <c r="G71" s="19"/>
      <c r="H71" s="19"/>
      <c r="I71" s="19"/>
      <c r="J71" s="19"/>
      <c r="K71" s="19"/>
    </row>
    <row r="72" spans="1:11" x14ac:dyDescent="0.25">
      <c r="A72" s="8" t="str">
        <f t="shared" si="1"/>
        <v>-</v>
      </c>
      <c r="B72" s="8" t="str">
        <f>C72&amp;COUNTIF($C$1:C72,C72)</f>
        <v>0</v>
      </c>
      <c r="C72" s="19"/>
      <c r="D72" s="20"/>
      <c r="E72" s="19"/>
      <c r="F72" s="19"/>
      <c r="G72" s="19"/>
      <c r="H72" s="19"/>
      <c r="I72" s="19"/>
      <c r="J72" s="19"/>
      <c r="K72" s="19"/>
    </row>
    <row r="73" spans="1:11" x14ac:dyDescent="0.25">
      <c r="A73" s="8" t="str">
        <f t="shared" si="1"/>
        <v>-</v>
      </c>
      <c r="B73" s="8" t="str">
        <f>C73&amp;COUNTIF($C$1:C73,C73)</f>
        <v>0</v>
      </c>
      <c r="C73" s="19"/>
      <c r="D73" s="20"/>
      <c r="E73" s="19"/>
      <c r="F73" s="19"/>
      <c r="G73" s="19"/>
      <c r="H73" s="19"/>
      <c r="I73" s="19"/>
      <c r="J73" s="19"/>
      <c r="K73" s="19"/>
    </row>
    <row r="74" spans="1:11" x14ac:dyDescent="0.25">
      <c r="A74" s="8" t="str">
        <f t="shared" si="1"/>
        <v>-</v>
      </c>
      <c r="B74" s="8" t="str">
        <f>C74&amp;COUNTIF($C$1:C74,C74)</f>
        <v>0</v>
      </c>
      <c r="C74" s="19"/>
      <c r="D74" s="20"/>
      <c r="E74" s="19"/>
      <c r="F74" s="19"/>
      <c r="G74" s="19"/>
      <c r="H74" s="19"/>
      <c r="I74" s="19"/>
      <c r="J74" s="19"/>
      <c r="K74" s="19"/>
    </row>
    <row r="75" spans="1:11" x14ac:dyDescent="0.25">
      <c r="A75" s="8" t="str">
        <f t="shared" si="1"/>
        <v>-</v>
      </c>
      <c r="B75" s="8" t="str">
        <f>C75&amp;COUNTIF($C$1:C75,C75)</f>
        <v>0</v>
      </c>
      <c r="C75" s="19"/>
      <c r="D75" s="20"/>
      <c r="E75" s="19"/>
      <c r="F75" s="19"/>
      <c r="G75" s="19"/>
      <c r="H75" s="19"/>
      <c r="I75" s="19"/>
      <c r="J75" s="19"/>
      <c r="K75" s="19"/>
    </row>
    <row r="76" spans="1:11" x14ac:dyDescent="0.25">
      <c r="A76" s="8" t="str">
        <f t="shared" si="1"/>
        <v>-</v>
      </c>
      <c r="B76" s="8" t="str">
        <f>C76&amp;COUNTIF($C$1:C76,C76)</f>
        <v>0</v>
      </c>
      <c r="C76" s="19"/>
      <c r="D76" s="20"/>
      <c r="E76" s="19"/>
      <c r="F76" s="19"/>
      <c r="G76" s="19"/>
      <c r="H76" s="19"/>
      <c r="I76" s="19"/>
      <c r="J76" s="19"/>
      <c r="K76" s="19"/>
    </row>
    <row r="77" spans="1:11" x14ac:dyDescent="0.25">
      <c r="A77" s="8" t="str">
        <f t="shared" si="1"/>
        <v>-</v>
      </c>
      <c r="B77" s="8" t="str">
        <f>C77&amp;COUNTIF($C$1:C77,C77)</f>
        <v>0</v>
      </c>
      <c r="C77" s="19"/>
      <c r="D77" s="20"/>
      <c r="E77" s="19"/>
      <c r="F77" s="19"/>
      <c r="G77" s="19"/>
      <c r="H77" s="19"/>
      <c r="I77" s="19"/>
      <c r="J77" s="19"/>
      <c r="K77" s="19"/>
    </row>
    <row r="78" spans="1:11" x14ac:dyDescent="0.25">
      <c r="A78" s="8" t="str">
        <f t="shared" si="1"/>
        <v>-</v>
      </c>
      <c r="B78" s="8" t="str">
        <f>C78&amp;COUNTIF($C$1:C78,C78)</f>
        <v>0</v>
      </c>
      <c r="C78" s="19"/>
      <c r="D78" s="20"/>
      <c r="E78" s="19"/>
      <c r="F78" s="19"/>
      <c r="G78" s="19"/>
      <c r="H78" s="19"/>
      <c r="I78" s="19"/>
      <c r="J78" s="19"/>
      <c r="K78" s="19"/>
    </row>
    <row r="79" spans="1:11" x14ac:dyDescent="0.25">
      <c r="A79" s="8" t="str">
        <f t="shared" si="1"/>
        <v>-</v>
      </c>
      <c r="B79" s="8" t="str">
        <f>C79&amp;COUNTIF($C$1:C79,C79)</f>
        <v>0</v>
      </c>
      <c r="C79" s="19"/>
      <c r="D79" s="20"/>
      <c r="E79" s="19"/>
      <c r="F79" s="19"/>
      <c r="G79" s="19"/>
      <c r="H79" s="19"/>
      <c r="I79" s="19"/>
      <c r="J79" s="19"/>
      <c r="K79" s="19"/>
    </row>
    <row r="80" spans="1:11" x14ac:dyDescent="0.25">
      <c r="A80" s="8" t="str">
        <f t="shared" si="1"/>
        <v>-</v>
      </c>
      <c r="B80" s="8" t="str">
        <f>C80&amp;COUNTIF($C$1:C80,C80)</f>
        <v>0</v>
      </c>
      <c r="C80" s="19"/>
      <c r="D80" s="20"/>
      <c r="E80" s="19"/>
      <c r="F80" s="19"/>
      <c r="G80" s="19"/>
      <c r="H80" s="19"/>
      <c r="I80" s="19"/>
      <c r="J80" s="19"/>
      <c r="K80" s="19"/>
    </row>
    <row r="81" spans="1:11" x14ac:dyDescent="0.25">
      <c r="A81" s="8" t="str">
        <f t="shared" si="1"/>
        <v>-</v>
      </c>
      <c r="B81" s="8" t="str">
        <f>C81&amp;COUNTIF($C$1:C81,C81)</f>
        <v>0</v>
      </c>
      <c r="C81" s="19"/>
      <c r="D81" s="20"/>
      <c r="E81" s="19"/>
      <c r="F81" s="19"/>
      <c r="G81" s="19"/>
      <c r="H81" s="19"/>
      <c r="I81" s="19"/>
      <c r="J81" s="19"/>
      <c r="K81" s="19"/>
    </row>
    <row r="82" spans="1:11" x14ac:dyDescent="0.25">
      <c r="A82" s="8" t="str">
        <f t="shared" si="1"/>
        <v>-</v>
      </c>
      <c r="B82" s="8" t="str">
        <f>C82&amp;COUNTIF($C$1:C82,C82)</f>
        <v>0</v>
      </c>
      <c r="C82" s="19"/>
      <c r="D82" s="20"/>
      <c r="E82" s="19"/>
      <c r="F82" s="19"/>
      <c r="G82" s="19"/>
      <c r="H82" s="19"/>
      <c r="I82" s="19"/>
      <c r="J82" s="19"/>
      <c r="K82" s="19"/>
    </row>
    <row r="83" spans="1:11" x14ac:dyDescent="0.25">
      <c r="A83" s="8" t="str">
        <f t="shared" si="1"/>
        <v>-</v>
      </c>
      <c r="B83" s="8" t="str">
        <f>C83&amp;COUNTIF($C$1:C83,C83)</f>
        <v>0</v>
      </c>
      <c r="C83" s="19"/>
      <c r="D83" s="20"/>
      <c r="E83" s="19"/>
      <c r="F83" s="19"/>
      <c r="G83" s="19"/>
      <c r="H83" s="19"/>
      <c r="I83" s="19"/>
      <c r="J83" s="19"/>
      <c r="K83" s="19"/>
    </row>
    <row r="84" spans="1:11" x14ac:dyDescent="0.25">
      <c r="A84" s="8" t="str">
        <f t="shared" si="1"/>
        <v>-</v>
      </c>
      <c r="B84" s="8" t="str">
        <f>C84&amp;COUNTIF($C$1:C84,C84)</f>
        <v>0</v>
      </c>
      <c r="C84" s="19"/>
      <c r="D84" s="20"/>
      <c r="E84" s="19"/>
      <c r="F84" s="19"/>
      <c r="G84" s="19"/>
      <c r="H84" s="19"/>
      <c r="I84" s="19"/>
      <c r="J84" s="19"/>
      <c r="K84" s="19"/>
    </row>
    <row r="85" spans="1:11" x14ac:dyDescent="0.25">
      <c r="A85" s="8" t="str">
        <f t="shared" si="1"/>
        <v>-</v>
      </c>
      <c r="B85" s="8" t="str">
        <f>C85&amp;COUNTIF($C$1:C85,C85)</f>
        <v>0</v>
      </c>
      <c r="C85" s="19"/>
      <c r="D85" s="20"/>
      <c r="E85" s="19"/>
      <c r="F85" s="19"/>
      <c r="G85" s="19"/>
      <c r="H85" s="19"/>
      <c r="I85" s="19"/>
      <c r="J85" s="19"/>
      <c r="K85" s="19"/>
    </row>
    <row r="86" spans="1:11" x14ac:dyDescent="0.25">
      <c r="A86" s="8" t="str">
        <f t="shared" si="1"/>
        <v>-</v>
      </c>
      <c r="B86" s="8" t="str">
        <f>C86&amp;COUNTIF($C$1:C86,C86)</f>
        <v>0</v>
      </c>
      <c r="C86" s="19"/>
      <c r="D86" s="20"/>
      <c r="E86" s="19"/>
      <c r="F86" s="19"/>
      <c r="G86" s="19"/>
      <c r="H86" s="19"/>
      <c r="I86" s="19"/>
      <c r="J86" s="19"/>
      <c r="K86" s="19"/>
    </row>
    <row r="87" spans="1:11" x14ac:dyDescent="0.25">
      <c r="A87" s="8" t="str">
        <f t="shared" si="1"/>
        <v>-</v>
      </c>
      <c r="B87" s="8" t="str">
        <f>C87&amp;COUNTIF($C$1:C87,C87)</f>
        <v>0</v>
      </c>
      <c r="C87" s="19"/>
      <c r="D87" s="20"/>
      <c r="E87" s="19"/>
      <c r="F87" s="19"/>
      <c r="G87" s="19"/>
      <c r="H87" s="19"/>
      <c r="I87" s="19"/>
      <c r="J87" s="19"/>
      <c r="K87" s="19"/>
    </row>
    <row r="88" spans="1:11" x14ac:dyDescent="0.25">
      <c r="A88" s="8" t="str">
        <f t="shared" si="1"/>
        <v>-</v>
      </c>
      <c r="B88" s="8" t="str">
        <f>C88&amp;COUNTIF($C$1:C88,C88)</f>
        <v>0</v>
      </c>
      <c r="C88" s="19"/>
      <c r="D88" s="20"/>
      <c r="E88" s="19"/>
      <c r="F88" s="19"/>
      <c r="G88" s="19"/>
      <c r="H88" s="19"/>
      <c r="I88" s="19"/>
      <c r="J88" s="19"/>
      <c r="K88" s="19"/>
    </row>
    <row r="89" spans="1:11" x14ac:dyDescent="0.25">
      <c r="A89" s="8" t="str">
        <f t="shared" si="1"/>
        <v>-</v>
      </c>
      <c r="B89" s="8" t="str">
        <f>C89&amp;COUNTIF($C$1:C89,C89)</f>
        <v>0</v>
      </c>
      <c r="C89" s="19"/>
      <c r="D89" s="20"/>
      <c r="E89" s="19"/>
      <c r="F89" s="19"/>
      <c r="G89" s="19"/>
      <c r="H89" s="19"/>
      <c r="I89" s="19"/>
      <c r="J89" s="19"/>
      <c r="K89" s="19"/>
    </row>
    <row r="90" spans="1:11" x14ac:dyDescent="0.25">
      <c r="A90" s="8" t="str">
        <f t="shared" si="1"/>
        <v>-</v>
      </c>
      <c r="B90" s="8" t="str">
        <f>C90&amp;COUNTIF($C$1:C90,C90)</f>
        <v>0</v>
      </c>
      <c r="C90" s="19"/>
      <c r="D90" s="20"/>
      <c r="E90" s="19"/>
      <c r="F90" s="19"/>
      <c r="G90" s="19"/>
      <c r="H90" s="19"/>
      <c r="I90" s="19"/>
      <c r="J90" s="19"/>
      <c r="K90" s="19"/>
    </row>
    <row r="91" spans="1:11" x14ac:dyDescent="0.25">
      <c r="A91" s="8" t="str">
        <f t="shared" si="1"/>
        <v>-</v>
      </c>
      <c r="B91" s="8" t="str">
        <f>C91&amp;COUNTIF($C$1:C91,C91)</f>
        <v>0</v>
      </c>
      <c r="C91" s="19"/>
      <c r="D91" s="20"/>
      <c r="E91" s="19"/>
      <c r="F91" s="19"/>
      <c r="G91" s="19"/>
      <c r="H91" s="19"/>
      <c r="I91" s="19"/>
      <c r="J91" s="19"/>
      <c r="K91" s="19"/>
    </row>
    <row r="92" spans="1:11" x14ac:dyDescent="0.25">
      <c r="A92" s="8" t="str">
        <f t="shared" si="1"/>
        <v>-</v>
      </c>
      <c r="B92" s="8" t="str">
        <f>C92&amp;COUNTIF($C$1:C92,C92)</f>
        <v>0</v>
      </c>
      <c r="C92" s="19"/>
      <c r="D92" s="20"/>
      <c r="E92" s="19"/>
      <c r="F92" s="19"/>
      <c r="G92" s="19"/>
      <c r="H92" s="19"/>
      <c r="I92" s="19"/>
      <c r="J92" s="19"/>
      <c r="K92" s="19"/>
    </row>
    <row r="93" spans="1:11" x14ac:dyDescent="0.25">
      <c r="A93" s="8" t="str">
        <f t="shared" si="1"/>
        <v>-</v>
      </c>
      <c r="B93" s="8" t="str">
        <f>C93&amp;COUNTIF($C$1:C93,C93)</f>
        <v>0</v>
      </c>
      <c r="C93" s="19"/>
      <c r="D93" s="20"/>
      <c r="E93" s="19"/>
      <c r="F93" s="19"/>
      <c r="G93" s="19"/>
      <c r="H93" s="19"/>
      <c r="I93" s="19"/>
      <c r="J93" s="19"/>
      <c r="K93" s="19"/>
    </row>
    <row r="94" spans="1:11" x14ac:dyDescent="0.25">
      <c r="A94" s="8" t="str">
        <f t="shared" si="1"/>
        <v>-</v>
      </c>
      <c r="B94" s="8" t="str">
        <f>C94&amp;COUNTIF($C$1:C94,C94)</f>
        <v>0</v>
      </c>
      <c r="C94" s="19"/>
      <c r="D94" s="20"/>
      <c r="E94" s="19"/>
      <c r="F94" s="19"/>
      <c r="G94" s="19"/>
      <c r="H94" s="19"/>
      <c r="I94" s="19"/>
      <c r="J94" s="19"/>
      <c r="K94" s="19"/>
    </row>
    <row r="95" spans="1:11" x14ac:dyDescent="0.25">
      <c r="A95" s="8" t="str">
        <f t="shared" si="1"/>
        <v>-</v>
      </c>
      <c r="B95" s="8" t="str">
        <f>C95&amp;COUNTIF($C$1:C95,C95)</f>
        <v>0</v>
      </c>
      <c r="C95" s="19"/>
      <c r="D95" s="20"/>
      <c r="E95" s="19"/>
      <c r="F95" s="19"/>
      <c r="G95" s="19"/>
      <c r="H95" s="19"/>
      <c r="I95" s="19"/>
      <c r="J95" s="19"/>
      <c r="K95" s="19"/>
    </row>
  </sheetData>
  <sheetProtection algorithmName="SHA-512" hashValue="CVvTKYVyBwaBSDuIpoN+S72od6KFg1PWUd5IAGdmWxPZa6/nDeRJT8iUBMTRX0QZJc3t7ezPVqe31qTk4tMbSA==" saltValue="ZtJBjdrwbjGgurpxYrGc4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W52"/>
  <sheetViews>
    <sheetView tabSelected="1" zoomScale="55" zoomScaleNormal="55" zoomScalePageLayoutView="53" workbookViewId="0">
      <selection activeCell="AA27" sqref="AA27"/>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43" t="s">
        <v>58</v>
      </c>
      <c r="C2" s="43"/>
      <c r="D2" s="43"/>
      <c r="E2" s="43"/>
      <c r="F2" s="43"/>
      <c r="G2" s="43"/>
      <c r="H2" s="43"/>
      <c r="I2" s="43"/>
      <c r="J2" s="43"/>
      <c r="K2" s="43"/>
      <c r="N2" s="43" t="s">
        <v>58</v>
      </c>
      <c r="O2" s="43"/>
      <c r="P2" s="43"/>
      <c r="Q2" s="43"/>
      <c r="R2" s="43"/>
      <c r="S2" s="43"/>
      <c r="T2" s="43"/>
      <c r="U2" s="43"/>
      <c r="V2" s="43"/>
      <c r="W2" s="43"/>
    </row>
    <row r="3" spans="2:23" ht="16.5" customHeight="1" x14ac:dyDescent="0.25">
      <c r="B3" s="43"/>
      <c r="C3" s="43"/>
      <c r="D3" s="43"/>
      <c r="E3" s="43"/>
      <c r="F3" s="43"/>
      <c r="G3" s="43"/>
      <c r="H3" s="43"/>
      <c r="I3" s="43"/>
      <c r="J3" s="43"/>
      <c r="K3" s="43"/>
      <c r="N3" s="43"/>
      <c r="O3" s="43"/>
      <c r="P3" s="43"/>
      <c r="Q3" s="43"/>
      <c r="R3" s="43"/>
      <c r="S3" s="43"/>
      <c r="T3" s="43"/>
      <c r="U3" s="43"/>
      <c r="V3" s="43"/>
      <c r="W3" s="43"/>
    </row>
    <row r="4" spans="2:23" ht="33" customHeight="1" x14ac:dyDescent="0.25">
      <c r="B4" s="43"/>
      <c r="C4" s="43"/>
      <c r="D4" s="43"/>
      <c r="E4" s="43"/>
      <c r="F4" s="43"/>
      <c r="G4" s="43"/>
      <c r="H4" s="43"/>
      <c r="I4" s="43"/>
      <c r="J4" s="43"/>
      <c r="K4" s="43"/>
      <c r="N4" s="43"/>
      <c r="O4" s="43"/>
      <c r="P4" s="43"/>
      <c r="Q4" s="43"/>
      <c r="R4" s="43"/>
      <c r="S4" s="43"/>
      <c r="T4" s="43"/>
      <c r="U4" s="43"/>
      <c r="V4" s="43"/>
      <c r="W4" s="43"/>
    </row>
    <row r="5" spans="2:23" ht="30" customHeight="1" x14ac:dyDescent="0.25">
      <c r="B5" s="22" t="s">
        <v>59</v>
      </c>
      <c r="C5" s="44"/>
      <c r="D5" s="44"/>
      <c r="E5" s="23"/>
      <c r="F5" s="24" t="s">
        <v>60</v>
      </c>
      <c r="G5" s="23"/>
      <c r="H5" s="25" t="s">
        <v>82</v>
      </c>
      <c r="I5" s="23"/>
      <c r="J5" s="44" t="s">
        <v>61</v>
      </c>
      <c r="K5" s="26"/>
      <c r="N5" s="22" t="s">
        <v>59</v>
      </c>
      <c r="O5" s="44"/>
      <c r="P5" s="44"/>
      <c r="Q5" s="23"/>
      <c r="R5" s="24" t="s">
        <v>60</v>
      </c>
      <c r="S5" s="23"/>
      <c r="T5" s="25" t="s">
        <v>82</v>
      </c>
      <c r="U5" s="23"/>
      <c r="V5" s="44" t="s">
        <v>62</v>
      </c>
      <c r="W5" s="26"/>
    </row>
    <row r="6" spans="2:23" ht="30" customHeight="1" x14ac:dyDescent="0.25">
      <c r="B6" s="27" t="s">
        <v>63</v>
      </c>
      <c r="C6" s="45"/>
      <c r="D6" s="45"/>
      <c r="E6" s="28" t="s">
        <v>64</v>
      </c>
      <c r="F6" s="28" t="s">
        <v>65</v>
      </c>
      <c r="G6" s="28"/>
      <c r="H6" s="29" t="s">
        <v>66</v>
      </c>
      <c r="I6" s="29" t="str">
        <f>"分"&amp;決賽成績!$L$2&amp;"組"</f>
        <v>分0組</v>
      </c>
      <c r="J6" s="45"/>
      <c r="K6" s="30" t="s">
        <v>67</v>
      </c>
      <c r="N6" s="27" t="s">
        <v>63</v>
      </c>
      <c r="O6" s="45"/>
      <c r="P6" s="45"/>
      <c r="Q6" s="28" t="s">
        <v>64</v>
      </c>
      <c r="R6" s="28" t="s">
        <v>65</v>
      </c>
      <c r="S6" s="28"/>
      <c r="T6" s="29" t="s">
        <v>66</v>
      </c>
      <c r="U6" s="29" t="str">
        <f>"分"&amp;決賽成績!$L$2&amp;"組"</f>
        <v>分0組</v>
      </c>
      <c r="V6" s="45"/>
      <c r="W6" s="30" t="s">
        <v>67</v>
      </c>
    </row>
    <row r="7" spans="2:23" ht="38.1" customHeight="1" x14ac:dyDescent="0.25">
      <c r="B7" s="46" t="s">
        <v>68</v>
      </c>
      <c r="C7" s="47"/>
      <c r="D7" s="31" t="s">
        <v>47</v>
      </c>
      <c r="E7" s="31" t="s">
        <v>48</v>
      </c>
      <c r="F7" s="31" t="s">
        <v>49</v>
      </c>
      <c r="G7" s="31" t="s">
        <v>35</v>
      </c>
      <c r="H7" s="31" t="s">
        <v>50</v>
      </c>
      <c r="I7" s="31" t="s">
        <v>51</v>
      </c>
      <c r="J7" s="31" t="s">
        <v>36</v>
      </c>
      <c r="K7" s="31" t="s">
        <v>52</v>
      </c>
      <c r="N7" s="46" t="s">
        <v>68</v>
      </c>
      <c r="O7" s="47"/>
      <c r="P7" s="31" t="s">
        <v>47</v>
      </c>
      <c r="Q7" s="31" t="s">
        <v>48</v>
      </c>
      <c r="R7" s="31" t="s">
        <v>49</v>
      </c>
      <c r="S7" s="31" t="s">
        <v>35</v>
      </c>
      <c r="T7" s="31" t="s">
        <v>50</v>
      </c>
      <c r="U7" s="31" t="s">
        <v>51</v>
      </c>
      <c r="V7" s="31" t="s">
        <v>36</v>
      </c>
      <c r="W7" s="31" t="s">
        <v>52</v>
      </c>
    </row>
    <row r="8" spans="2:23" ht="38.1" customHeight="1" x14ac:dyDescent="0.25">
      <c r="B8" s="35" t="s">
        <v>71</v>
      </c>
      <c r="C8" s="36"/>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5" t="s">
        <v>71</v>
      </c>
      <c r="O8" s="36"/>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5" t="s">
        <v>69</v>
      </c>
      <c r="C9" s="36"/>
      <c r="D9" s="33"/>
      <c r="E9" s="33"/>
      <c r="F9" s="33"/>
      <c r="G9" s="33"/>
      <c r="H9" s="33"/>
      <c r="I9" s="33"/>
      <c r="J9" s="33"/>
      <c r="K9" s="33"/>
      <c r="N9" s="35" t="s">
        <v>69</v>
      </c>
      <c r="O9" s="36"/>
      <c r="P9" s="33"/>
      <c r="Q9" s="33"/>
      <c r="R9" s="33"/>
      <c r="S9" s="33"/>
      <c r="T9" s="33"/>
      <c r="U9" s="33"/>
      <c r="V9" s="33"/>
      <c r="W9" s="33"/>
    </row>
    <row r="10" spans="2:23" ht="38.1" customHeight="1" x14ac:dyDescent="0.25">
      <c r="B10" s="35" t="s">
        <v>70</v>
      </c>
      <c r="C10" s="36"/>
      <c r="D10" s="33"/>
      <c r="E10" s="33"/>
      <c r="F10" s="33"/>
      <c r="G10" s="33"/>
      <c r="H10" s="33"/>
      <c r="I10" s="33"/>
      <c r="J10" s="33"/>
      <c r="K10" s="33"/>
      <c r="N10" s="35" t="s">
        <v>70</v>
      </c>
      <c r="O10" s="36"/>
      <c r="P10" s="33"/>
      <c r="Q10" s="33"/>
      <c r="R10" s="33"/>
      <c r="S10" s="33"/>
      <c r="T10" s="33"/>
      <c r="U10" s="33"/>
      <c r="V10" s="33"/>
      <c r="W10" s="33"/>
    </row>
    <row r="11" spans="2:23" ht="38.1" customHeight="1" x14ac:dyDescent="0.25">
      <c r="B11" s="35" t="s">
        <v>79</v>
      </c>
      <c r="C11" s="36"/>
      <c r="D11" s="32" t="str">
        <f>IF($D$8="","","金")</f>
        <v/>
      </c>
      <c r="E11" s="32" t="str">
        <f>IF($E$8="","","紅")</f>
        <v/>
      </c>
      <c r="F11" s="32" t="str">
        <f>IF($F$8="","","藍")</f>
        <v/>
      </c>
      <c r="G11" s="32" t="str">
        <f>IF($G$8="","","銀")</f>
        <v/>
      </c>
      <c r="H11" s="32" t="str">
        <f>IF($H$8="","","綠")</f>
        <v/>
      </c>
      <c r="I11" s="32" t="str">
        <f>IF($I$8="","","紫")</f>
        <v/>
      </c>
      <c r="J11" s="32" t="str">
        <f>IF($J$8="","","香檳金")</f>
        <v/>
      </c>
      <c r="K11" s="32" t="str">
        <f>IF($K$8="","","黑")</f>
        <v/>
      </c>
      <c r="N11" s="35" t="s">
        <v>79</v>
      </c>
      <c r="O11" s="36"/>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37" t="s">
        <v>72</v>
      </c>
      <c r="C12" s="38"/>
      <c r="D12" s="38"/>
      <c r="E12" s="38"/>
      <c r="F12" s="38"/>
      <c r="G12" s="38"/>
      <c r="H12" s="38"/>
      <c r="I12" s="38"/>
      <c r="J12" s="38"/>
      <c r="K12" s="39"/>
      <c r="N12" s="37" t="s">
        <v>72</v>
      </c>
      <c r="O12" s="38"/>
      <c r="P12" s="38"/>
      <c r="Q12" s="38"/>
      <c r="R12" s="38"/>
      <c r="S12" s="38"/>
      <c r="T12" s="38"/>
      <c r="U12" s="38"/>
      <c r="V12" s="38"/>
      <c r="W12" s="39"/>
    </row>
    <row r="13" spans="2:23" ht="17.25" customHeight="1" x14ac:dyDescent="0.25">
      <c r="B13" s="40"/>
      <c r="C13" s="41"/>
      <c r="D13" s="41"/>
      <c r="E13" s="41"/>
      <c r="F13" s="41"/>
      <c r="G13" s="41"/>
      <c r="H13" s="41"/>
      <c r="I13" s="41"/>
      <c r="J13" s="41"/>
      <c r="K13" s="42"/>
      <c r="N13" s="40"/>
      <c r="O13" s="41"/>
      <c r="P13" s="41"/>
      <c r="Q13" s="41"/>
      <c r="R13" s="41"/>
      <c r="S13" s="41"/>
      <c r="T13" s="41"/>
      <c r="U13" s="41"/>
      <c r="V13" s="41"/>
      <c r="W13" s="42"/>
    </row>
    <row r="14" spans="2:23" ht="27.95" customHeight="1" x14ac:dyDescent="0.25">
      <c r="B14" s="21" t="s">
        <v>73</v>
      </c>
      <c r="N14" s="21" t="s">
        <v>73</v>
      </c>
    </row>
    <row r="15" spans="2:23" ht="27.75" customHeight="1" x14ac:dyDescent="0.25">
      <c r="B15" s="21" t="s">
        <v>74</v>
      </c>
      <c r="N15" s="21" t="s">
        <v>74</v>
      </c>
    </row>
    <row r="16" spans="2:23" ht="17.25" customHeight="1" x14ac:dyDescent="0.25"/>
    <row r="20" spans="2:23" ht="16.5" customHeight="1" x14ac:dyDescent="0.25">
      <c r="B20" s="43" t="s">
        <v>58</v>
      </c>
      <c r="C20" s="43"/>
      <c r="D20" s="43"/>
      <c r="E20" s="43"/>
      <c r="F20" s="43"/>
      <c r="G20" s="43"/>
      <c r="H20" s="43"/>
      <c r="I20" s="43"/>
      <c r="J20" s="43"/>
      <c r="K20" s="43"/>
      <c r="N20" s="43" t="s">
        <v>58</v>
      </c>
      <c r="O20" s="43"/>
      <c r="P20" s="43"/>
      <c r="Q20" s="43"/>
      <c r="R20" s="43"/>
      <c r="S20" s="43"/>
      <c r="T20" s="43"/>
      <c r="U20" s="43"/>
      <c r="V20" s="43"/>
      <c r="W20" s="43"/>
    </row>
    <row r="21" spans="2:23" ht="16.5" customHeight="1" x14ac:dyDescent="0.25">
      <c r="B21" s="43"/>
      <c r="C21" s="43"/>
      <c r="D21" s="43"/>
      <c r="E21" s="43"/>
      <c r="F21" s="43"/>
      <c r="G21" s="43"/>
      <c r="H21" s="43"/>
      <c r="I21" s="43"/>
      <c r="J21" s="43"/>
      <c r="K21" s="43"/>
      <c r="N21" s="43"/>
      <c r="O21" s="43"/>
      <c r="P21" s="43"/>
      <c r="Q21" s="43"/>
      <c r="R21" s="43"/>
      <c r="S21" s="43"/>
      <c r="T21" s="43"/>
      <c r="U21" s="43"/>
      <c r="V21" s="43"/>
      <c r="W21" s="43"/>
    </row>
    <row r="22" spans="2:23" ht="33" customHeight="1" x14ac:dyDescent="0.25">
      <c r="B22" s="43"/>
      <c r="C22" s="43"/>
      <c r="D22" s="43"/>
      <c r="E22" s="43"/>
      <c r="F22" s="43"/>
      <c r="G22" s="43"/>
      <c r="H22" s="43"/>
      <c r="I22" s="43"/>
      <c r="J22" s="43"/>
      <c r="K22" s="43"/>
      <c r="N22" s="43"/>
      <c r="O22" s="43"/>
      <c r="P22" s="43"/>
      <c r="Q22" s="43"/>
      <c r="R22" s="43"/>
      <c r="S22" s="43"/>
      <c r="T22" s="43"/>
      <c r="U22" s="43"/>
      <c r="V22" s="43"/>
      <c r="W22" s="43"/>
    </row>
    <row r="23" spans="2:23" ht="30" customHeight="1" x14ac:dyDescent="0.25">
      <c r="B23" s="22" t="s">
        <v>59</v>
      </c>
      <c r="C23" s="44"/>
      <c r="D23" s="44"/>
      <c r="E23" s="23"/>
      <c r="F23" s="24" t="s">
        <v>60</v>
      </c>
      <c r="G23" s="23"/>
      <c r="H23" s="25" t="s">
        <v>82</v>
      </c>
      <c r="I23" s="23"/>
      <c r="J23" s="44" t="s">
        <v>75</v>
      </c>
      <c r="K23" s="26"/>
      <c r="N23" s="22" t="s">
        <v>59</v>
      </c>
      <c r="O23" s="44"/>
      <c r="P23" s="44"/>
      <c r="Q23" s="23"/>
      <c r="R23" s="24" t="s">
        <v>60</v>
      </c>
      <c r="S23" s="23"/>
      <c r="T23" s="25" t="s">
        <v>82</v>
      </c>
      <c r="U23" s="23"/>
      <c r="V23" s="44" t="s">
        <v>76</v>
      </c>
      <c r="W23" s="26"/>
    </row>
    <row r="24" spans="2:23" ht="30" customHeight="1" x14ac:dyDescent="0.25">
      <c r="B24" s="27" t="s">
        <v>63</v>
      </c>
      <c r="C24" s="45"/>
      <c r="D24" s="45"/>
      <c r="E24" s="28" t="s">
        <v>64</v>
      </c>
      <c r="F24" s="28" t="s">
        <v>65</v>
      </c>
      <c r="G24" s="28"/>
      <c r="H24" s="29" t="s">
        <v>66</v>
      </c>
      <c r="I24" s="29" t="str">
        <f>"分"&amp;決賽成績!$L$2&amp;"組"</f>
        <v>分0組</v>
      </c>
      <c r="J24" s="45"/>
      <c r="K24" s="30" t="s">
        <v>67</v>
      </c>
      <c r="N24" s="27" t="s">
        <v>63</v>
      </c>
      <c r="O24" s="45"/>
      <c r="P24" s="45"/>
      <c r="Q24" s="28" t="s">
        <v>64</v>
      </c>
      <c r="R24" s="28" t="s">
        <v>65</v>
      </c>
      <c r="S24" s="28"/>
      <c r="T24" s="29" t="s">
        <v>66</v>
      </c>
      <c r="U24" s="29" t="str">
        <f>"分"&amp;決賽成績!$L$2&amp;"組"</f>
        <v>分0組</v>
      </c>
      <c r="V24" s="45"/>
      <c r="W24" s="30" t="s">
        <v>67</v>
      </c>
    </row>
    <row r="25" spans="2:23" ht="38.1" customHeight="1" x14ac:dyDescent="0.25">
      <c r="B25" s="46" t="s">
        <v>68</v>
      </c>
      <c r="C25" s="47"/>
      <c r="D25" s="31" t="s">
        <v>47</v>
      </c>
      <c r="E25" s="31" t="s">
        <v>48</v>
      </c>
      <c r="F25" s="31" t="s">
        <v>49</v>
      </c>
      <c r="G25" s="31" t="s">
        <v>35</v>
      </c>
      <c r="H25" s="31" t="s">
        <v>50</v>
      </c>
      <c r="I25" s="31" t="s">
        <v>51</v>
      </c>
      <c r="J25" s="31" t="s">
        <v>36</v>
      </c>
      <c r="K25" s="31" t="s">
        <v>52</v>
      </c>
      <c r="N25" s="46" t="s">
        <v>68</v>
      </c>
      <c r="O25" s="47"/>
      <c r="P25" s="31" t="s">
        <v>47</v>
      </c>
      <c r="Q25" s="31" t="s">
        <v>48</v>
      </c>
      <c r="R25" s="31" t="s">
        <v>49</v>
      </c>
      <c r="S25" s="31" t="s">
        <v>35</v>
      </c>
      <c r="T25" s="31" t="s">
        <v>50</v>
      </c>
      <c r="U25" s="31" t="s">
        <v>51</v>
      </c>
      <c r="V25" s="31" t="s">
        <v>36</v>
      </c>
      <c r="W25" s="31" t="s">
        <v>52</v>
      </c>
    </row>
    <row r="26" spans="2:23" ht="38.1" customHeight="1" x14ac:dyDescent="0.25">
      <c r="B26" s="35" t="s">
        <v>71</v>
      </c>
      <c r="C26" s="36"/>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5" t="s">
        <v>71</v>
      </c>
      <c r="O26" s="36"/>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5" t="s">
        <v>69</v>
      </c>
      <c r="C27" s="36"/>
      <c r="D27" s="33"/>
      <c r="E27" s="33"/>
      <c r="F27" s="33"/>
      <c r="G27" s="33"/>
      <c r="H27" s="33"/>
      <c r="I27" s="33"/>
      <c r="J27" s="33"/>
      <c r="K27" s="33"/>
      <c r="N27" s="35" t="s">
        <v>69</v>
      </c>
      <c r="O27" s="36"/>
      <c r="P27" s="33"/>
      <c r="Q27" s="33"/>
      <c r="R27" s="33"/>
      <c r="S27" s="33"/>
      <c r="T27" s="33"/>
      <c r="U27" s="33"/>
      <c r="V27" s="33"/>
      <c r="W27" s="33"/>
    </row>
    <row r="28" spans="2:23" ht="38.1" customHeight="1" x14ac:dyDescent="0.25">
      <c r="B28" s="35" t="s">
        <v>70</v>
      </c>
      <c r="C28" s="36"/>
      <c r="D28" s="33"/>
      <c r="E28" s="33"/>
      <c r="F28" s="33"/>
      <c r="G28" s="33"/>
      <c r="H28" s="33"/>
      <c r="I28" s="33"/>
      <c r="J28" s="33"/>
      <c r="K28" s="33"/>
      <c r="N28" s="35" t="s">
        <v>70</v>
      </c>
      <c r="O28" s="36"/>
      <c r="P28" s="33"/>
      <c r="Q28" s="33"/>
      <c r="R28" s="33"/>
      <c r="S28" s="33"/>
      <c r="T28" s="33"/>
      <c r="U28" s="33"/>
      <c r="V28" s="33"/>
      <c r="W28" s="33"/>
    </row>
    <row r="29" spans="2:23" ht="38.1" customHeight="1" x14ac:dyDescent="0.25">
      <c r="B29" s="35" t="s">
        <v>79</v>
      </c>
      <c r="C29" s="36"/>
      <c r="D29" s="32" t="str">
        <f>IF($D$26="","","金")</f>
        <v/>
      </c>
      <c r="E29" s="32" t="str">
        <f>IF($E$26="","","紅")</f>
        <v/>
      </c>
      <c r="F29" s="32" t="str">
        <f>IF($F$26="","","藍")</f>
        <v/>
      </c>
      <c r="G29" s="32" t="str">
        <f>IF($G$26="","","銀")</f>
        <v/>
      </c>
      <c r="H29" s="32" t="str">
        <f>IF($H$26="","","綠")</f>
        <v/>
      </c>
      <c r="I29" s="32" t="str">
        <f>IF($I$26="","","紫")</f>
        <v/>
      </c>
      <c r="J29" s="32" t="str">
        <f>IF($J$26="","","香檳金")</f>
        <v/>
      </c>
      <c r="K29" s="32" t="str">
        <f>IF($K$26="","","黑")</f>
        <v/>
      </c>
      <c r="N29" s="35" t="s">
        <v>79</v>
      </c>
      <c r="O29" s="36"/>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37" t="s">
        <v>72</v>
      </c>
      <c r="C30" s="38"/>
      <c r="D30" s="38"/>
      <c r="E30" s="38"/>
      <c r="F30" s="38"/>
      <c r="G30" s="38"/>
      <c r="H30" s="38"/>
      <c r="I30" s="38"/>
      <c r="J30" s="38"/>
      <c r="K30" s="39"/>
      <c r="N30" s="37" t="s">
        <v>72</v>
      </c>
      <c r="O30" s="38"/>
      <c r="P30" s="38"/>
      <c r="Q30" s="38"/>
      <c r="R30" s="38"/>
      <c r="S30" s="38"/>
      <c r="T30" s="38"/>
      <c r="U30" s="38"/>
      <c r="V30" s="38"/>
      <c r="W30" s="39"/>
    </row>
    <row r="31" spans="2:23" ht="17.25" customHeight="1" x14ac:dyDescent="0.25">
      <c r="B31" s="40"/>
      <c r="C31" s="41"/>
      <c r="D31" s="41"/>
      <c r="E31" s="41"/>
      <c r="F31" s="41"/>
      <c r="G31" s="41"/>
      <c r="H31" s="41"/>
      <c r="I31" s="41"/>
      <c r="J31" s="41"/>
      <c r="K31" s="42"/>
      <c r="N31" s="40"/>
      <c r="O31" s="41"/>
      <c r="P31" s="41"/>
      <c r="Q31" s="41"/>
      <c r="R31" s="41"/>
      <c r="S31" s="41"/>
      <c r="T31" s="41"/>
      <c r="U31" s="41"/>
      <c r="V31" s="41"/>
      <c r="W31" s="42"/>
    </row>
    <row r="32" spans="2:23" ht="27.95" customHeight="1" x14ac:dyDescent="0.25">
      <c r="B32" s="21" t="s">
        <v>73</v>
      </c>
      <c r="N32" s="21" t="s">
        <v>73</v>
      </c>
    </row>
    <row r="33" spans="2:23" ht="27.75" customHeight="1" x14ac:dyDescent="0.25">
      <c r="B33" s="21" t="s">
        <v>74</v>
      </c>
      <c r="N33" s="21" t="s">
        <v>74</v>
      </c>
    </row>
    <row r="34" spans="2:23" ht="17.25" customHeight="1" x14ac:dyDescent="0.25"/>
    <row r="38" spans="2:23" ht="16.5" customHeight="1" x14ac:dyDescent="0.25">
      <c r="B38" s="43" t="s">
        <v>58</v>
      </c>
      <c r="C38" s="43"/>
      <c r="D38" s="43"/>
      <c r="E38" s="43"/>
      <c r="F38" s="43"/>
      <c r="G38" s="43"/>
      <c r="H38" s="43"/>
      <c r="I38" s="43"/>
      <c r="J38" s="43"/>
      <c r="K38" s="43"/>
      <c r="N38" s="43" t="s">
        <v>58</v>
      </c>
      <c r="O38" s="43"/>
      <c r="P38" s="43"/>
      <c r="Q38" s="43"/>
      <c r="R38" s="43"/>
      <c r="S38" s="43"/>
      <c r="T38" s="43"/>
      <c r="U38" s="43"/>
      <c r="V38" s="43"/>
      <c r="W38" s="43"/>
    </row>
    <row r="39" spans="2:23" ht="16.5" customHeight="1" x14ac:dyDescent="0.25">
      <c r="B39" s="43"/>
      <c r="C39" s="43"/>
      <c r="D39" s="43"/>
      <c r="E39" s="43"/>
      <c r="F39" s="43"/>
      <c r="G39" s="43"/>
      <c r="H39" s="43"/>
      <c r="I39" s="43"/>
      <c r="J39" s="43"/>
      <c r="K39" s="43"/>
      <c r="N39" s="43"/>
      <c r="O39" s="43"/>
      <c r="P39" s="43"/>
      <c r="Q39" s="43"/>
      <c r="R39" s="43"/>
      <c r="S39" s="43"/>
      <c r="T39" s="43"/>
      <c r="U39" s="43"/>
      <c r="V39" s="43"/>
      <c r="W39" s="43"/>
    </row>
    <row r="40" spans="2:23" ht="33" customHeight="1" x14ac:dyDescent="0.25">
      <c r="B40" s="43"/>
      <c r="C40" s="43"/>
      <c r="D40" s="43"/>
      <c r="E40" s="43"/>
      <c r="F40" s="43"/>
      <c r="G40" s="43"/>
      <c r="H40" s="43"/>
      <c r="I40" s="43"/>
      <c r="J40" s="43"/>
      <c r="K40" s="43"/>
      <c r="N40" s="43"/>
      <c r="O40" s="43"/>
      <c r="P40" s="43"/>
      <c r="Q40" s="43"/>
      <c r="R40" s="43"/>
      <c r="S40" s="43"/>
      <c r="T40" s="43"/>
      <c r="U40" s="43"/>
      <c r="V40" s="43"/>
      <c r="W40" s="43"/>
    </row>
    <row r="41" spans="2:23" ht="30" customHeight="1" x14ac:dyDescent="0.25">
      <c r="B41" s="22" t="s">
        <v>59</v>
      </c>
      <c r="C41" s="44"/>
      <c r="D41" s="44"/>
      <c r="E41" s="23"/>
      <c r="F41" s="24" t="s">
        <v>60</v>
      </c>
      <c r="G41" s="23"/>
      <c r="H41" s="25" t="s">
        <v>82</v>
      </c>
      <c r="I41" s="23"/>
      <c r="J41" s="44" t="s">
        <v>77</v>
      </c>
      <c r="K41" s="26"/>
      <c r="N41" s="22" t="s">
        <v>59</v>
      </c>
      <c r="O41" s="44"/>
      <c r="P41" s="44"/>
      <c r="Q41" s="23"/>
      <c r="R41" s="24" t="s">
        <v>60</v>
      </c>
      <c r="S41" s="23"/>
      <c r="T41" s="25" t="s">
        <v>82</v>
      </c>
      <c r="U41" s="23"/>
      <c r="V41" s="44" t="s">
        <v>78</v>
      </c>
      <c r="W41" s="26"/>
    </row>
    <row r="42" spans="2:23" ht="30" customHeight="1" x14ac:dyDescent="0.25">
      <c r="B42" s="27" t="s">
        <v>63</v>
      </c>
      <c r="C42" s="45"/>
      <c r="D42" s="45"/>
      <c r="E42" s="28" t="s">
        <v>64</v>
      </c>
      <c r="F42" s="28" t="s">
        <v>65</v>
      </c>
      <c r="G42" s="28"/>
      <c r="H42" s="29" t="s">
        <v>66</v>
      </c>
      <c r="I42" s="29" t="str">
        <f>"分"&amp;決賽成績!$L$2&amp;"組"</f>
        <v>分0組</v>
      </c>
      <c r="J42" s="45"/>
      <c r="K42" s="30" t="s">
        <v>67</v>
      </c>
      <c r="N42" s="27" t="s">
        <v>63</v>
      </c>
      <c r="O42" s="45"/>
      <c r="P42" s="45"/>
      <c r="Q42" s="28" t="s">
        <v>64</v>
      </c>
      <c r="R42" s="28" t="s">
        <v>65</v>
      </c>
      <c r="S42" s="28"/>
      <c r="T42" s="29" t="s">
        <v>66</v>
      </c>
      <c r="U42" s="29" t="str">
        <f>"分"&amp;決賽成績!$L$2&amp;"組"</f>
        <v>分0組</v>
      </c>
      <c r="V42" s="45"/>
      <c r="W42" s="30" t="s">
        <v>67</v>
      </c>
    </row>
    <row r="43" spans="2:23" ht="38.1" customHeight="1" x14ac:dyDescent="0.25">
      <c r="B43" s="46" t="s">
        <v>68</v>
      </c>
      <c r="C43" s="47"/>
      <c r="D43" s="31" t="s">
        <v>47</v>
      </c>
      <c r="E43" s="31" t="s">
        <v>48</v>
      </c>
      <c r="F43" s="31" t="s">
        <v>49</v>
      </c>
      <c r="G43" s="31" t="s">
        <v>35</v>
      </c>
      <c r="H43" s="31" t="s">
        <v>50</v>
      </c>
      <c r="I43" s="31" t="s">
        <v>51</v>
      </c>
      <c r="J43" s="31" t="s">
        <v>36</v>
      </c>
      <c r="K43" s="31" t="s">
        <v>52</v>
      </c>
      <c r="N43" s="46" t="s">
        <v>68</v>
      </c>
      <c r="O43" s="47"/>
      <c r="P43" s="31" t="s">
        <v>47</v>
      </c>
      <c r="Q43" s="31" t="s">
        <v>48</v>
      </c>
      <c r="R43" s="31" t="s">
        <v>49</v>
      </c>
      <c r="S43" s="31" t="s">
        <v>35</v>
      </c>
      <c r="T43" s="31" t="s">
        <v>50</v>
      </c>
      <c r="U43" s="31" t="s">
        <v>51</v>
      </c>
      <c r="V43" s="31" t="s">
        <v>36</v>
      </c>
      <c r="W43" s="31" t="s">
        <v>52</v>
      </c>
    </row>
    <row r="44" spans="2:23" ht="38.1" customHeight="1" x14ac:dyDescent="0.25">
      <c r="B44" s="35" t="s">
        <v>71</v>
      </c>
      <c r="C44" s="36"/>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5" t="s">
        <v>71</v>
      </c>
      <c r="O44" s="36"/>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5" t="s">
        <v>69</v>
      </c>
      <c r="C45" s="36"/>
      <c r="D45" s="33"/>
      <c r="E45" s="33"/>
      <c r="F45" s="33"/>
      <c r="G45" s="33"/>
      <c r="H45" s="33"/>
      <c r="I45" s="33"/>
      <c r="J45" s="33"/>
      <c r="K45" s="33"/>
      <c r="N45" s="35" t="s">
        <v>69</v>
      </c>
      <c r="O45" s="36"/>
      <c r="P45" s="33"/>
      <c r="Q45" s="33"/>
      <c r="R45" s="33"/>
      <c r="S45" s="33"/>
      <c r="T45" s="33"/>
      <c r="U45" s="33"/>
      <c r="V45" s="33"/>
      <c r="W45" s="33"/>
    </row>
    <row r="46" spans="2:23" ht="38.1" customHeight="1" x14ac:dyDescent="0.25">
      <c r="B46" s="35" t="s">
        <v>70</v>
      </c>
      <c r="C46" s="36"/>
      <c r="D46" s="33"/>
      <c r="E46" s="33"/>
      <c r="F46" s="33"/>
      <c r="G46" s="33"/>
      <c r="H46" s="33"/>
      <c r="I46" s="33"/>
      <c r="J46" s="33"/>
      <c r="K46" s="33"/>
      <c r="N46" s="35" t="s">
        <v>70</v>
      </c>
      <c r="O46" s="36"/>
      <c r="P46" s="33"/>
      <c r="Q46" s="33"/>
      <c r="R46" s="33"/>
      <c r="S46" s="33"/>
      <c r="T46" s="33"/>
      <c r="U46" s="33"/>
      <c r="V46" s="33"/>
      <c r="W46" s="33"/>
    </row>
    <row r="47" spans="2:23" ht="38.1" customHeight="1" x14ac:dyDescent="0.25">
      <c r="B47" s="35" t="s">
        <v>79</v>
      </c>
      <c r="C47" s="36"/>
      <c r="D47" s="32" t="str">
        <f>IF($D$44="","","金")</f>
        <v/>
      </c>
      <c r="E47" s="32" t="str">
        <f>IF($E$44="","","紅")</f>
        <v/>
      </c>
      <c r="F47" s="32" t="str">
        <f>IF($F$44="","","藍")</f>
        <v/>
      </c>
      <c r="G47" s="32" t="str">
        <f>IF($G$44="","","銀")</f>
        <v/>
      </c>
      <c r="H47" s="32" t="str">
        <f>IF($H$44="","","綠")</f>
        <v/>
      </c>
      <c r="I47" s="32" t="str">
        <f>IF($I$44="","","紫")</f>
        <v/>
      </c>
      <c r="J47" s="32" t="str">
        <f>IF($J$44="","","香檳金")</f>
        <v/>
      </c>
      <c r="K47" s="32" t="str">
        <f>IF($K$44="","","黑")</f>
        <v/>
      </c>
      <c r="N47" s="35" t="s">
        <v>79</v>
      </c>
      <c r="O47" s="36"/>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37" t="s">
        <v>72</v>
      </c>
      <c r="C48" s="38"/>
      <c r="D48" s="38"/>
      <c r="E48" s="38"/>
      <c r="F48" s="38"/>
      <c r="G48" s="38"/>
      <c r="H48" s="38"/>
      <c r="I48" s="38"/>
      <c r="J48" s="38"/>
      <c r="K48" s="39"/>
      <c r="N48" s="37" t="s">
        <v>72</v>
      </c>
      <c r="O48" s="38"/>
      <c r="P48" s="38"/>
      <c r="Q48" s="38"/>
      <c r="R48" s="38"/>
      <c r="S48" s="38"/>
      <c r="T48" s="38"/>
      <c r="U48" s="38"/>
      <c r="V48" s="38"/>
      <c r="W48" s="39"/>
    </row>
    <row r="49" spans="2:23" ht="17.25" customHeight="1" x14ac:dyDescent="0.25">
      <c r="B49" s="40"/>
      <c r="C49" s="41"/>
      <c r="D49" s="41"/>
      <c r="E49" s="41"/>
      <c r="F49" s="41"/>
      <c r="G49" s="41"/>
      <c r="H49" s="41"/>
      <c r="I49" s="41"/>
      <c r="J49" s="41"/>
      <c r="K49" s="42"/>
      <c r="N49" s="40"/>
      <c r="O49" s="41"/>
      <c r="P49" s="41"/>
      <c r="Q49" s="41"/>
      <c r="R49" s="41"/>
      <c r="S49" s="41"/>
      <c r="T49" s="41"/>
      <c r="U49" s="41"/>
      <c r="V49" s="41"/>
      <c r="W49" s="42"/>
    </row>
    <row r="50" spans="2:23" ht="27.95" customHeight="1" x14ac:dyDescent="0.25">
      <c r="B50" s="21" t="s">
        <v>73</v>
      </c>
      <c r="N50" s="21" t="s">
        <v>73</v>
      </c>
    </row>
    <row r="51" spans="2:23" ht="27.75" customHeight="1" x14ac:dyDescent="0.25">
      <c r="B51" s="21" t="s">
        <v>74</v>
      </c>
      <c r="N51" s="21" t="s">
        <v>74</v>
      </c>
    </row>
    <row r="52" spans="2:23" ht="17.25" customHeight="1" x14ac:dyDescent="0.25"/>
  </sheetData>
  <sheetProtection algorithmName="SHA-512" hashValue="fQZ2l8Rtavm6JjbaEvgeSo7hGump0QJo5mAlx2A4afQc8/uNfRsDTvQ0mNLGXEnZJbpTjnnWW5DLFqiQB7YAgg==" saltValue="neBXIfvz8aoxCdTG3SE6LA==" spinCount="100000" sheet="1" objects="1" scenarios="1" selectLockedCells="1" selectUnlockedCells="1"/>
  <mergeCells count="54">
    <mergeCell ref="N2:W4"/>
    <mergeCell ref="C23:D24"/>
    <mergeCell ref="J23:J24"/>
    <mergeCell ref="O5:P6"/>
    <mergeCell ref="V5:V6"/>
    <mergeCell ref="B10:C10"/>
    <mergeCell ref="B11:C11"/>
    <mergeCell ref="B12:K13"/>
    <mergeCell ref="B7:C7"/>
    <mergeCell ref="B8:C8"/>
    <mergeCell ref="B9:C9"/>
    <mergeCell ref="B2:K4"/>
    <mergeCell ref="C5:D6"/>
    <mergeCell ref="J5:J6"/>
    <mergeCell ref="N7:O7"/>
    <mergeCell ref="N8:O8"/>
    <mergeCell ref="B44:C44"/>
    <mergeCell ref="B45:C45"/>
    <mergeCell ref="N29:O29"/>
    <mergeCell ref="N30:W31"/>
    <mergeCell ref="B20:K22"/>
    <mergeCell ref="N38:W40"/>
    <mergeCell ref="O41:P42"/>
    <mergeCell ref="V41:V42"/>
    <mergeCell ref="B26:C26"/>
    <mergeCell ref="B27:C27"/>
    <mergeCell ref="N43:O43"/>
    <mergeCell ref="N44:O44"/>
    <mergeCell ref="N45:O45"/>
    <mergeCell ref="B43:C43"/>
    <mergeCell ref="N9:O9"/>
    <mergeCell ref="N10:O10"/>
    <mergeCell ref="B29:C29"/>
    <mergeCell ref="N11:O11"/>
    <mergeCell ref="B30:K31"/>
    <mergeCell ref="N12:W13"/>
    <mergeCell ref="B25:C25"/>
    <mergeCell ref="N27:O27"/>
    <mergeCell ref="N28:O28"/>
    <mergeCell ref="B28:C28"/>
    <mergeCell ref="B38:K40"/>
    <mergeCell ref="C41:D42"/>
    <mergeCell ref="J41:J42"/>
    <mergeCell ref="N20:W22"/>
    <mergeCell ref="O23:P24"/>
    <mergeCell ref="V23:V24"/>
    <mergeCell ref="N25:O25"/>
    <mergeCell ref="N26:O26"/>
    <mergeCell ref="N46:O46"/>
    <mergeCell ref="N47:O47"/>
    <mergeCell ref="N48:W49"/>
    <mergeCell ref="B46:C46"/>
    <mergeCell ref="B47:C47"/>
    <mergeCell ref="B48:K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9"/>
  <sheetViews>
    <sheetView zoomScale="85" zoomScaleNormal="85" workbookViewId="0">
      <selection activeCell="I11" sqref="I11"/>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7.875" bestFit="1" customWidth="1"/>
  </cols>
  <sheetData>
    <row r="1" spans="1:13" x14ac:dyDescent="0.25">
      <c r="A1" s="2" t="s">
        <v>46</v>
      </c>
      <c r="B1" s="2" t="s">
        <v>46</v>
      </c>
      <c r="C1" s="2" t="s">
        <v>19</v>
      </c>
      <c r="D1" s="1" t="s">
        <v>3</v>
      </c>
      <c r="E1" s="1" t="s">
        <v>4</v>
      </c>
      <c r="F1" s="1" t="s">
        <v>5</v>
      </c>
      <c r="G1" s="1" t="s">
        <v>0</v>
      </c>
      <c r="H1" s="1" t="s">
        <v>2</v>
      </c>
      <c r="I1" s="1" t="s">
        <v>6</v>
      </c>
      <c r="J1" s="1" t="s">
        <v>16</v>
      </c>
      <c r="K1" s="1" t="s">
        <v>17</v>
      </c>
      <c r="L1" s="1" t="s">
        <v>18</v>
      </c>
      <c r="M1" s="1" t="s">
        <v>80</v>
      </c>
    </row>
    <row r="2" spans="1:13" ht="20.100000000000001" customHeight="1" x14ac:dyDescent="0.25">
      <c r="A2" s="10" t="str">
        <f>IFERROR(IF(B2&lt;7,"第" &amp; VLOOKUP(B2,$L$11:$M$18,2,FALSE) &amp; "名",""),"")</f>
        <v/>
      </c>
      <c r="B2" s="10" t="str">
        <f>IFERROR(RANK(I2,$I$2:$I$49,1),"")</f>
        <v/>
      </c>
      <c r="C2" s="8" t="s">
        <v>56</v>
      </c>
      <c r="D2" s="10" t="s">
        <v>53</v>
      </c>
      <c r="E2" s="8">
        <v>1</v>
      </c>
      <c r="F2" s="10">
        <v>1</v>
      </c>
      <c r="G2" s="10" t="str">
        <f>IFERROR(VLOOKUP(E2 &amp; "-" &amp; F2,出賽名單!$A$2:$K$95,3,FALSE),"")</f>
        <v/>
      </c>
      <c r="H2" s="10" t="s">
        <v>13</v>
      </c>
      <c r="I2" s="12"/>
      <c r="K2" s="34" t="s">
        <v>83</v>
      </c>
      <c r="L2" s="34">
        <f>IFERROR(VLOOKUP(SUMPRODUCT(--(L3:L8&gt;0)),$L$11:$M$16,2,FALSE),0)</f>
        <v>0</v>
      </c>
      <c r="M2" s="34" t="s">
        <v>59</v>
      </c>
    </row>
    <row r="3" spans="1:13" ht="20.100000000000001" customHeight="1" x14ac:dyDescent="0.25">
      <c r="A3" s="10" t="str">
        <f t="shared" ref="A3:A49" si="0">IFERROR(IF(B3&lt;7,"第" &amp; VLOOKUP(B3,$L$11:$M$18,2,FALSE) &amp; "名",""),"")</f>
        <v/>
      </c>
      <c r="B3" s="10" t="str">
        <f t="shared" ref="B3:B49" si="1">IFERROR(RANK(I3,$I$2:$I$49,1),"")</f>
        <v/>
      </c>
      <c r="C3" s="8" t="s">
        <v>20</v>
      </c>
      <c r="D3" s="10" t="s">
        <v>53</v>
      </c>
      <c r="E3" s="8">
        <v>1</v>
      </c>
      <c r="F3" s="10">
        <v>2</v>
      </c>
      <c r="G3" s="10" t="str">
        <f>IFERROR(VLOOKUP(E3 &amp; "-" &amp; F3,出賽名單!$A$2:$K$95,3,FALSE),"")</f>
        <v/>
      </c>
      <c r="H3" s="10" t="s">
        <v>13</v>
      </c>
      <c r="I3" s="12"/>
      <c r="K3" s="34" t="s">
        <v>61</v>
      </c>
      <c r="L3" s="34">
        <f>SUMPRODUCT(--(LEN($G$2:$G$9)&gt;0))</f>
        <v>0</v>
      </c>
      <c r="M3" s="34" t="s">
        <v>81</v>
      </c>
    </row>
    <row r="4" spans="1:13" ht="20.100000000000001" customHeight="1" x14ac:dyDescent="0.25">
      <c r="A4" s="10" t="str">
        <f t="shared" si="0"/>
        <v/>
      </c>
      <c r="B4" s="10" t="str">
        <f t="shared" si="1"/>
        <v/>
      </c>
      <c r="C4" s="8" t="s">
        <v>20</v>
      </c>
      <c r="D4" s="10" t="s">
        <v>53</v>
      </c>
      <c r="E4" s="8">
        <v>1</v>
      </c>
      <c r="F4" s="10">
        <v>3</v>
      </c>
      <c r="G4" s="10" t="str">
        <f>IFERROR(VLOOKUP(E4 &amp; "-" &amp; F4,出賽名單!$A$2:$K$95,3,FALSE),"")</f>
        <v/>
      </c>
      <c r="H4" s="10" t="s">
        <v>13</v>
      </c>
      <c r="I4" s="12"/>
      <c r="K4" s="34" t="s">
        <v>75</v>
      </c>
      <c r="L4" s="34">
        <f>SUMPRODUCT(--(LEN($G$10:$G$17)&gt;0))</f>
        <v>0</v>
      </c>
      <c r="M4" s="34" t="s">
        <v>81</v>
      </c>
    </row>
    <row r="5" spans="1:13" ht="20.100000000000001" customHeight="1" x14ac:dyDescent="0.25">
      <c r="A5" s="10" t="str">
        <f t="shared" si="0"/>
        <v/>
      </c>
      <c r="B5" s="10" t="str">
        <f t="shared" si="1"/>
        <v/>
      </c>
      <c r="C5" s="8" t="s">
        <v>20</v>
      </c>
      <c r="D5" s="10" t="s">
        <v>53</v>
      </c>
      <c r="E5" s="8">
        <v>1</v>
      </c>
      <c r="F5" s="10">
        <v>4</v>
      </c>
      <c r="G5" s="10" t="str">
        <f>IFERROR(VLOOKUP(E5 &amp; "-" &amp; F5,出賽名單!$A$2:$K$95,3,FALSE),"")</f>
        <v/>
      </c>
      <c r="H5" s="10" t="s">
        <v>13</v>
      </c>
      <c r="I5" s="12"/>
      <c r="K5" s="34" t="s">
        <v>77</v>
      </c>
      <c r="L5" s="34">
        <f>SUMPRODUCT(--(LEN($G$18:$G$25)&gt;0))</f>
        <v>0</v>
      </c>
      <c r="M5" s="34" t="s">
        <v>81</v>
      </c>
    </row>
    <row r="6" spans="1:13" ht="20.100000000000001" customHeight="1" x14ac:dyDescent="0.25">
      <c r="A6" s="10" t="str">
        <f t="shared" si="0"/>
        <v/>
      </c>
      <c r="B6" s="10" t="str">
        <f t="shared" si="1"/>
        <v/>
      </c>
      <c r="C6" s="8" t="s">
        <v>20</v>
      </c>
      <c r="D6" s="10" t="s">
        <v>53</v>
      </c>
      <c r="E6" s="8">
        <v>1</v>
      </c>
      <c r="F6" s="10">
        <v>5</v>
      </c>
      <c r="G6" s="10" t="str">
        <f>IFERROR(VLOOKUP(E6 &amp; "-" &amp; F6,出賽名單!$A$2:$K$95,3,FALSE),"")</f>
        <v/>
      </c>
      <c r="H6" s="10" t="s">
        <v>13</v>
      </c>
      <c r="I6" s="12"/>
      <c r="K6" s="34" t="s">
        <v>62</v>
      </c>
      <c r="L6" s="34">
        <f>SUMPRODUCT(--(LEN($G$26:$G$33)&gt;0))</f>
        <v>0</v>
      </c>
      <c r="M6" s="34" t="s">
        <v>81</v>
      </c>
    </row>
    <row r="7" spans="1:13" ht="20.100000000000001" customHeight="1" thickBot="1" x14ac:dyDescent="0.3">
      <c r="A7" s="10" t="str">
        <f t="shared" si="0"/>
        <v/>
      </c>
      <c r="B7" s="10" t="str">
        <f t="shared" si="1"/>
        <v/>
      </c>
      <c r="C7" s="8" t="s">
        <v>20</v>
      </c>
      <c r="D7" s="10" t="s">
        <v>53</v>
      </c>
      <c r="E7" s="8">
        <v>1</v>
      </c>
      <c r="F7" s="10">
        <v>6</v>
      </c>
      <c r="G7" s="10" t="str">
        <f>IFERROR(VLOOKUP(E7 &amp; "-" &amp; F7,出賽名單!$A$2:$K$95,3,FALSE),"")</f>
        <v/>
      </c>
      <c r="H7" s="10" t="s">
        <v>13</v>
      </c>
      <c r="I7" s="13"/>
      <c r="K7" s="34" t="s">
        <v>76</v>
      </c>
      <c r="L7" s="34">
        <f>SUMPRODUCT(--(LEN($G$34:$G$41)&gt;0))</f>
        <v>0</v>
      </c>
      <c r="M7" s="34" t="s">
        <v>81</v>
      </c>
    </row>
    <row r="8" spans="1:13" ht="20.100000000000001" customHeight="1" thickTop="1" x14ac:dyDescent="0.25">
      <c r="A8" s="10" t="str">
        <f t="shared" si="0"/>
        <v/>
      </c>
      <c r="B8" s="10" t="str">
        <f t="shared" si="1"/>
        <v/>
      </c>
      <c r="C8" s="8" t="s">
        <v>20</v>
      </c>
      <c r="D8" s="10" t="s">
        <v>53</v>
      </c>
      <c r="E8" s="8">
        <v>1</v>
      </c>
      <c r="F8" s="10">
        <v>7</v>
      </c>
      <c r="G8" s="10" t="str">
        <f>IFERROR(VLOOKUP(E8 &amp; "-" &amp; F8,出賽名單!$A$2:$K$95,3,FALSE),"")</f>
        <v/>
      </c>
      <c r="H8" s="10" t="s">
        <v>13</v>
      </c>
      <c r="I8" s="12"/>
      <c r="K8" s="34" t="s">
        <v>78</v>
      </c>
      <c r="L8" s="34">
        <f>SUMPRODUCT(--(LEN($G$42:$G$49)&gt;0))</f>
        <v>0</v>
      </c>
      <c r="M8" s="34" t="s">
        <v>81</v>
      </c>
    </row>
    <row r="9" spans="1:13" ht="20.100000000000001" customHeight="1" x14ac:dyDescent="0.25">
      <c r="A9" s="10" t="str">
        <f t="shared" si="0"/>
        <v/>
      </c>
      <c r="B9" s="10" t="str">
        <f t="shared" si="1"/>
        <v/>
      </c>
      <c r="C9" s="8" t="s">
        <v>20</v>
      </c>
      <c r="D9" s="10" t="s">
        <v>53</v>
      </c>
      <c r="E9" s="8">
        <v>1</v>
      </c>
      <c r="F9" s="10">
        <v>8</v>
      </c>
      <c r="G9" s="10" t="str">
        <f>IFERROR(VLOOKUP(E9 &amp; "-" &amp; F9,出賽名單!$A$2:$K$95,3,FALSE),"")</f>
        <v/>
      </c>
      <c r="H9" s="10" t="s">
        <v>13</v>
      </c>
      <c r="I9" s="12"/>
    </row>
    <row r="10" spans="1:13" ht="20.100000000000001" customHeight="1" x14ac:dyDescent="0.25">
      <c r="A10" s="10" t="str">
        <f t="shared" si="0"/>
        <v/>
      </c>
      <c r="B10" s="10" t="str">
        <f t="shared" si="1"/>
        <v/>
      </c>
      <c r="C10" s="8" t="s">
        <v>20</v>
      </c>
      <c r="D10" s="10" t="s">
        <v>53</v>
      </c>
      <c r="E10" s="8">
        <v>2</v>
      </c>
      <c r="F10" s="10">
        <v>1</v>
      </c>
      <c r="G10" s="10" t="str">
        <f>IFERROR(VLOOKUP(E10 &amp; "-" &amp; F10,出賽名單!$A$2:$K$95,3,FALSE),"")</f>
        <v/>
      </c>
      <c r="H10" s="10" t="s">
        <v>13</v>
      </c>
      <c r="I10" s="12"/>
      <c r="L10" s="10" t="s">
        <v>14</v>
      </c>
      <c r="M10" s="10" t="s">
        <v>15</v>
      </c>
    </row>
    <row r="11" spans="1:13" ht="20.100000000000001" customHeight="1" thickBot="1" x14ac:dyDescent="0.3">
      <c r="A11" s="10" t="str">
        <f t="shared" si="0"/>
        <v/>
      </c>
      <c r="B11" s="10" t="str">
        <f t="shared" si="1"/>
        <v/>
      </c>
      <c r="C11" s="8" t="s">
        <v>20</v>
      </c>
      <c r="D11" s="10" t="s">
        <v>53</v>
      </c>
      <c r="E11" s="8">
        <v>2</v>
      </c>
      <c r="F11" s="9">
        <v>2</v>
      </c>
      <c r="G11" s="10" t="str">
        <f>IFERROR(VLOOKUP(E11 &amp; "-" &amp; F11,出賽名單!$A$2:$K$95,3,FALSE),"")</f>
        <v/>
      </c>
      <c r="H11" s="10" t="s">
        <v>13</v>
      </c>
      <c r="I11" s="14"/>
      <c r="L11" s="10">
        <v>1</v>
      </c>
      <c r="M11" s="10" t="s">
        <v>47</v>
      </c>
    </row>
    <row r="12" spans="1:13" ht="20.100000000000001" customHeight="1" thickTop="1" x14ac:dyDescent="0.25">
      <c r="A12" s="10" t="str">
        <f t="shared" si="0"/>
        <v/>
      </c>
      <c r="B12" s="10" t="str">
        <f t="shared" si="1"/>
        <v/>
      </c>
      <c r="C12" s="8" t="s">
        <v>20</v>
      </c>
      <c r="D12" s="10" t="s">
        <v>53</v>
      </c>
      <c r="E12" s="8">
        <v>2</v>
      </c>
      <c r="F12" s="7">
        <v>3</v>
      </c>
      <c r="G12" s="10" t="str">
        <f>IFERROR(VLOOKUP(E12 &amp; "-" &amp; F12,出賽名單!$A$2:$K$95,3,FALSE),"")</f>
        <v/>
      </c>
      <c r="H12" s="10" t="s">
        <v>13</v>
      </c>
      <c r="I12" s="12"/>
      <c r="L12" s="10">
        <v>2</v>
      </c>
      <c r="M12" s="10" t="s">
        <v>48</v>
      </c>
    </row>
    <row r="13" spans="1:13" ht="20.100000000000001" customHeight="1" x14ac:dyDescent="0.25">
      <c r="A13" s="10" t="str">
        <f t="shared" si="0"/>
        <v/>
      </c>
      <c r="B13" s="10" t="str">
        <f t="shared" si="1"/>
        <v/>
      </c>
      <c r="C13" s="8" t="s">
        <v>20</v>
      </c>
      <c r="D13" s="10" t="s">
        <v>53</v>
      </c>
      <c r="E13" s="8">
        <v>2</v>
      </c>
      <c r="F13" s="10">
        <v>4</v>
      </c>
      <c r="G13" s="10" t="str">
        <f>IFERROR(VLOOKUP(E13 &amp; "-" &amp; F13,出賽名單!$A$2:$K$95,3,FALSE),"")</f>
        <v/>
      </c>
      <c r="H13" s="10" t="s">
        <v>13</v>
      </c>
      <c r="I13" s="12"/>
      <c r="L13" s="10">
        <v>3</v>
      </c>
      <c r="M13" s="10" t="s">
        <v>49</v>
      </c>
    </row>
    <row r="14" spans="1:13" ht="20.100000000000001" customHeight="1" x14ac:dyDescent="0.25">
      <c r="A14" s="10" t="str">
        <f t="shared" si="0"/>
        <v/>
      </c>
      <c r="B14" s="10" t="str">
        <f t="shared" si="1"/>
        <v/>
      </c>
      <c r="C14" s="8" t="s">
        <v>20</v>
      </c>
      <c r="D14" s="10" t="s">
        <v>53</v>
      </c>
      <c r="E14" s="8">
        <v>2</v>
      </c>
      <c r="F14" s="10">
        <v>5</v>
      </c>
      <c r="G14" s="10" t="str">
        <f>IFERROR(VLOOKUP(E14 &amp; "-" &amp; F14,出賽名單!$A$2:$K$95,3,FALSE),"")</f>
        <v/>
      </c>
      <c r="H14" s="10" t="s">
        <v>13</v>
      </c>
      <c r="I14" s="12"/>
      <c r="L14" s="10">
        <v>4</v>
      </c>
      <c r="M14" s="10" t="s">
        <v>35</v>
      </c>
    </row>
    <row r="15" spans="1:13" ht="20.100000000000001" customHeight="1" thickBot="1" x14ac:dyDescent="0.3">
      <c r="A15" s="10" t="str">
        <f t="shared" si="0"/>
        <v/>
      </c>
      <c r="B15" s="10" t="str">
        <f t="shared" si="1"/>
        <v/>
      </c>
      <c r="C15" s="8" t="s">
        <v>20</v>
      </c>
      <c r="D15" s="10" t="s">
        <v>53</v>
      </c>
      <c r="E15" s="8">
        <v>2</v>
      </c>
      <c r="F15" s="10">
        <v>6</v>
      </c>
      <c r="G15" s="10" t="str">
        <f>IFERROR(VLOOKUP(E15 &amp; "-" &amp; F15,出賽名單!$A$2:$K$95,3,FALSE),"")</f>
        <v/>
      </c>
      <c r="H15" s="10" t="s">
        <v>13</v>
      </c>
      <c r="I15" s="13"/>
      <c r="L15" s="10">
        <v>5</v>
      </c>
      <c r="M15" s="10" t="s">
        <v>50</v>
      </c>
    </row>
    <row r="16" spans="1:13" ht="20.100000000000001" customHeight="1" thickTop="1" thickBot="1" x14ac:dyDescent="0.3">
      <c r="A16" s="10" t="str">
        <f t="shared" si="0"/>
        <v/>
      </c>
      <c r="B16" s="10" t="str">
        <f t="shared" si="1"/>
        <v/>
      </c>
      <c r="C16" s="8" t="s">
        <v>20</v>
      </c>
      <c r="D16" s="10" t="s">
        <v>53</v>
      </c>
      <c r="E16" s="8">
        <v>2</v>
      </c>
      <c r="F16" s="9">
        <v>7</v>
      </c>
      <c r="G16" s="10" t="str">
        <f>IFERROR(VLOOKUP(E16 &amp; "-" &amp; F16,出賽名單!$A$2:$K$95,3,FALSE),"")</f>
        <v/>
      </c>
      <c r="H16" s="10" t="s">
        <v>13</v>
      </c>
      <c r="I16" s="12"/>
      <c r="L16" s="10">
        <v>6</v>
      </c>
      <c r="M16" s="10" t="s">
        <v>51</v>
      </c>
    </row>
    <row r="17" spans="1:13" ht="20.100000000000001" customHeight="1" thickTop="1" x14ac:dyDescent="0.25">
      <c r="A17" s="10" t="str">
        <f t="shared" si="0"/>
        <v/>
      </c>
      <c r="B17" s="10" t="str">
        <f t="shared" si="1"/>
        <v/>
      </c>
      <c r="C17" s="8" t="s">
        <v>20</v>
      </c>
      <c r="D17" s="10" t="s">
        <v>53</v>
      </c>
      <c r="E17" s="8">
        <v>2</v>
      </c>
      <c r="F17" s="7">
        <v>8</v>
      </c>
      <c r="G17" s="10" t="str">
        <f>IFERROR(VLOOKUP(E17 &amp; "-" &amp; F17,出賽名單!$A$2:$K$95,3,FALSE),"")</f>
        <v/>
      </c>
      <c r="H17" s="10" t="s">
        <v>13</v>
      </c>
      <c r="I17" s="12"/>
      <c r="L17" s="10">
        <v>7</v>
      </c>
      <c r="M17" s="10" t="s">
        <v>36</v>
      </c>
    </row>
    <row r="18" spans="1:13" ht="20.100000000000001" customHeight="1" x14ac:dyDescent="0.25">
      <c r="A18" s="10" t="str">
        <f t="shared" si="0"/>
        <v/>
      </c>
      <c r="B18" s="10" t="str">
        <f t="shared" si="1"/>
        <v/>
      </c>
      <c r="C18" s="8" t="s">
        <v>20</v>
      </c>
      <c r="D18" s="10" t="s">
        <v>53</v>
      </c>
      <c r="E18" s="8">
        <v>3</v>
      </c>
      <c r="F18" s="10">
        <v>1</v>
      </c>
      <c r="G18" s="10" t="str">
        <f>IFERROR(VLOOKUP(E18 &amp; "-" &amp; F18,出賽名單!$A$2:$K$95,3,FALSE),"")</f>
        <v/>
      </c>
      <c r="H18" s="10" t="s">
        <v>13</v>
      </c>
      <c r="I18" s="12"/>
      <c r="L18" s="10">
        <v>8</v>
      </c>
      <c r="M18" s="10" t="s">
        <v>52</v>
      </c>
    </row>
    <row r="19" spans="1:13" ht="20.100000000000001" customHeight="1" thickBot="1" x14ac:dyDescent="0.3">
      <c r="A19" s="10" t="str">
        <f t="shared" si="0"/>
        <v/>
      </c>
      <c r="B19" s="10" t="str">
        <f t="shared" si="1"/>
        <v/>
      </c>
      <c r="C19" s="8" t="s">
        <v>20</v>
      </c>
      <c r="D19" s="10" t="s">
        <v>53</v>
      </c>
      <c r="E19" s="8">
        <v>3</v>
      </c>
      <c r="F19" s="9">
        <v>2</v>
      </c>
      <c r="G19" s="10" t="str">
        <f>IFERROR(VLOOKUP(E19 &amp; "-" &amp; F19,出賽名單!$A$2:$K$95,3,FALSE),"")</f>
        <v/>
      </c>
      <c r="H19" s="10" t="s">
        <v>13</v>
      </c>
      <c r="I19" s="14"/>
    </row>
    <row r="20" spans="1:13" ht="20.100000000000001" customHeight="1" thickTop="1" x14ac:dyDescent="0.25">
      <c r="A20" s="10" t="str">
        <f t="shared" si="0"/>
        <v/>
      </c>
      <c r="B20" s="10" t="str">
        <f t="shared" si="1"/>
        <v/>
      </c>
      <c r="C20" s="8" t="s">
        <v>20</v>
      </c>
      <c r="D20" s="10" t="s">
        <v>53</v>
      </c>
      <c r="E20" s="8">
        <v>3</v>
      </c>
      <c r="F20" s="7">
        <v>3</v>
      </c>
      <c r="G20" s="10" t="str">
        <f>IFERROR(VLOOKUP(E20 &amp; "-" &amp; F20,出賽名單!$A$2:$K$95,3,FALSE),"")</f>
        <v/>
      </c>
      <c r="H20" s="10" t="s">
        <v>13</v>
      </c>
      <c r="I20" s="12"/>
    </row>
    <row r="21" spans="1:13" ht="20.100000000000001" customHeight="1" x14ac:dyDescent="0.25">
      <c r="A21" s="10" t="str">
        <f t="shared" si="0"/>
        <v/>
      </c>
      <c r="B21" s="10" t="str">
        <f t="shared" si="1"/>
        <v/>
      </c>
      <c r="C21" s="8" t="s">
        <v>20</v>
      </c>
      <c r="D21" s="10" t="s">
        <v>53</v>
      </c>
      <c r="E21" s="8">
        <v>3</v>
      </c>
      <c r="F21" s="10">
        <v>4</v>
      </c>
      <c r="G21" s="10" t="str">
        <f>IFERROR(VLOOKUP(E21 &amp; "-" &amp; F21,出賽名單!$A$2:$K$95,3,FALSE),"")</f>
        <v/>
      </c>
      <c r="H21" s="10" t="s">
        <v>13</v>
      </c>
      <c r="I21" s="12"/>
    </row>
    <row r="22" spans="1:13" ht="20.100000000000001" customHeight="1" x14ac:dyDescent="0.25">
      <c r="A22" s="10" t="str">
        <f t="shared" si="0"/>
        <v/>
      </c>
      <c r="B22" s="10" t="str">
        <f t="shared" si="1"/>
        <v/>
      </c>
      <c r="C22" s="8" t="s">
        <v>20</v>
      </c>
      <c r="D22" s="10" t="s">
        <v>53</v>
      </c>
      <c r="E22" s="8">
        <v>3</v>
      </c>
      <c r="F22" s="10">
        <v>5</v>
      </c>
      <c r="G22" s="10" t="str">
        <f>IFERROR(VLOOKUP(E22 &amp; "-" &amp; F22,出賽名單!$A$2:$K$95,3,FALSE),"")</f>
        <v/>
      </c>
      <c r="H22" s="10" t="s">
        <v>13</v>
      </c>
      <c r="I22" s="12"/>
    </row>
    <row r="23" spans="1:13" ht="20.100000000000001" customHeight="1" thickBot="1" x14ac:dyDescent="0.3">
      <c r="A23" s="10" t="str">
        <f t="shared" si="0"/>
        <v/>
      </c>
      <c r="B23" s="10" t="str">
        <f t="shared" si="1"/>
        <v/>
      </c>
      <c r="C23" s="8" t="s">
        <v>20</v>
      </c>
      <c r="D23" s="10" t="s">
        <v>53</v>
      </c>
      <c r="E23" s="8">
        <v>3</v>
      </c>
      <c r="F23" s="10">
        <v>6</v>
      </c>
      <c r="G23" s="10" t="str">
        <f>IFERROR(VLOOKUP(E23 &amp; "-" &amp; F23,出賽名單!$A$2:$K$95,3,FALSE),"")</f>
        <v/>
      </c>
      <c r="H23" s="10" t="s">
        <v>13</v>
      </c>
      <c r="I23" s="13"/>
    </row>
    <row r="24" spans="1:13" ht="20.100000000000001" customHeight="1" thickTop="1" thickBot="1" x14ac:dyDescent="0.3">
      <c r="A24" s="10" t="str">
        <f t="shared" si="0"/>
        <v/>
      </c>
      <c r="B24" s="10" t="str">
        <f t="shared" si="1"/>
        <v/>
      </c>
      <c r="C24" s="8" t="s">
        <v>20</v>
      </c>
      <c r="D24" s="10" t="s">
        <v>53</v>
      </c>
      <c r="E24" s="8">
        <v>3</v>
      </c>
      <c r="F24" s="9">
        <v>7</v>
      </c>
      <c r="G24" s="10" t="str">
        <f>IFERROR(VLOOKUP(E24 &amp; "-" &amp; F24,出賽名單!$A$2:$K$95,3,FALSE),"")</f>
        <v/>
      </c>
      <c r="H24" s="10" t="s">
        <v>13</v>
      </c>
      <c r="I24" s="12"/>
    </row>
    <row r="25" spans="1:13" ht="20.100000000000001" customHeight="1" thickTop="1" x14ac:dyDescent="0.25">
      <c r="A25" s="10" t="str">
        <f t="shared" si="0"/>
        <v/>
      </c>
      <c r="B25" s="10" t="str">
        <f t="shared" si="1"/>
        <v/>
      </c>
      <c r="C25" s="8" t="s">
        <v>20</v>
      </c>
      <c r="D25" s="10" t="s">
        <v>53</v>
      </c>
      <c r="E25" s="8">
        <v>3</v>
      </c>
      <c r="F25" s="7">
        <v>8</v>
      </c>
      <c r="G25" s="10" t="str">
        <f>IFERROR(VLOOKUP(E25 &amp; "-" &amp; F25,出賽名單!$A$2:$K$95,3,FALSE),"")</f>
        <v/>
      </c>
      <c r="H25" s="10" t="s">
        <v>13</v>
      </c>
      <c r="I25" s="12"/>
    </row>
    <row r="26" spans="1:13" ht="20.100000000000001" customHeight="1" x14ac:dyDescent="0.25">
      <c r="A26" s="10" t="str">
        <f t="shared" si="0"/>
        <v/>
      </c>
      <c r="B26" s="10" t="str">
        <f t="shared" si="1"/>
        <v/>
      </c>
      <c r="C26" s="8" t="s">
        <v>20</v>
      </c>
      <c r="D26" s="10" t="s">
        <v>53</v>
      </c>
      <c r="E26" s="8">
        <v>4</v>
      </c>
      <c r="F26" s="10">
        <v>1</v>
      </c>
      <c r="G26" s="10" t="str">
        <f>IFERROR(VLOOKUP(E26 &amp; "-" &amp; F26,出賽名單!$A$2:$K$95,3,FALSE),"")</f>
        <v/>
      </c>
      <c r="H26" s="10" t="s">
        <v>13</v>
      </c>
      <c r="I26" s="12"/>
    </row>
    <row r="27" spans="1:13" ht="20.100000000000001" customHeight="1" x14ac:dyDescent="0.25">
      <c r="A27" s="10" t="str">
        <f t="shared" si="0"/>
        <v/>
      </c>
      <c r="B27" s="10" t="str">
        <f t="shared" si="1"/>
        <v/>
      </c>
      <c r="C27" s="8" t="s">
        <v>20</v>
      </c>
      <c r="D27" s="10" t="s">
        <v>53</v>
      </c>
      <c r="E27" s="8">
        <v>4</v>
      </c>
      <c r="F27" s="10">
        <v>2</v>
      </c>
      <c r="G27" s="10" t="str">
        <f>IFERROR(VLOOKUP(E27 &amp; "-" &amp; F27,出賽名單!$A$2:$K$95,3,FALSE),"")</f>
        <v/>
      </c>
      <c r="H27" s="10" t="s">
        <v>13</v>
      </c>
      <c r="I27" s="14"/>
    </row>
    <row r="28" spans="1:13" ht="20.100000000000001" customHeight="1" x14ac:dyDescent="0.25">
      <c r="A28" s="10" t="str">
        <f t="shared" si="0"/>
        <v/>
      </c>
      <c r="B28" s="10" t="str">
        <f t="shared" si="1"/>
        <v/>
      </c>
      <c r="C28" s="8" t="s">
        <v>20</v>
      </c>
      <c r="D28" s="10" t="s">
        <v>53</v>
      </c>
      <c r="E28" s="8">
        <v>4</v>
      </c>
      <c r="F28" s="10">
        <v>3</v>
      </c>
      <c r="G28" s="10" t="str">
        <f>IFERROR(VLOOKUP(E28 &amp; "-" &amp; F28,出賽名單!$A$2:$K$95,3,FALSE),"")</f>
        <v/>
      </c>
      <c r="H28" s="10" t="s">
        <v>13</v>
      </c>
      <c r="I28" s="12"/>
    </row>
    <row r="29" spans="1:13" ht="20.100000000000001" customHeight="1" x14ac:dyDescent="0.25">
      <c r="A29" s="10" t="str">
        <f t="shared" si="0"/>
        <v/>
      </c>
      <c r="B29" s="10" t="str">
        <f t="shared" si="1"/>
        <v/>
      </c>
      <c r="C29" s="8" t="s">
        <v>20</v>
      </c>
      <c r="D29" s="10" t="s">
        <v>53</v>
      </c>
      <c r="E29" s="8">
        <v>4</v>
      </c>
      <c r="F29" s="10">
        <v>4</v>
      </c>
      <c r="G29" s="10" t="str">
        <f>IFERROR(VLOOKUP(E29 &amp; "-" &amp; F29,出賽名單!$A$2:$K$95,3,FALSE),"")</f>
        <v/>
      </c>
      <c r="H29" s="10" t="s">
        <v>13</v>
      </c>
      <c r="I29" s="12"/>
    </row>
    <row r="30" spans="1:13" ht="20.100000000000001" customHeight="1" x14ac:dyDescent="0.25">
      <c r="A30" s="10" t="str">
        <f t="shared" si="0"/>
        <v/>
      </c>
      <c r="B30" s="10" t="str">
        <f t="shared" si="1"/>
        <v/>
      </c>
      <c r="C30" s="8" t="s">
        <v>20</v>
      </c>
      <c r="D30" s="10" t="s">
        <v>53</v>
      </c>
      <c r="E30" s="8">
        <v>4</v>
      </c>
      <c r="F30" s="10">
        <v>5</v>
      </c>
      <c r="G30" s="10" t="str">
        <f>IFERROR(VLOOKUP(E30 &amp; "-" &amp; F30,出賽名單!$A$2:$K$95,3,FALSE),"")</f>
        <v/>
      </c>
      <c r="H30" s="10" t="s">
        <v>13</v>
      </c>
      <c r="I30" s="12"/>
    </row>
    <row r="31" spans="1:13" ht="20.100000000000001" customHeight="1" thickBot="1" x14ac:dyDescent="0.3">
      <c r="A31" s="10" t="str">
        <f t="shared" si="0"/>
        <v/>
      </c>
      <c r="B31" s="10" t="str">
        <f t="shared" si="1"/>
        <v/>
      </c>
      <c r="C31" s="8" t="s">
        <v>20</v>
      </c>
      <c r="D31" s="10" t="s">
        <v>53</v>
      </c>
      <c r="E31" s="8">
        <v>4</v>
      </c>
      <c r="F31" s="10">
        <v>6</v>
      </c>
      <c r="G31" s="10" t="str">
        <f>IFERROR(VLOOKUP(E31 &amp; "-" &amp; F31,出賽名單!$A$2:$K$95,3,FALSE),"")</f>
        <v/>
      </c>
      <c r="H31" s="10" t="s">
        <v>13</v>
      </c>
      <c r="I31" s="13"/>
    </row>
    <row r="32" spans="1:13" ht="20.100000000000001" customHeight="1" thickTop="1" x14ac:dyDescent="0.25">
      <c r="A32" s="10" t="str">
        <f t="shared" si="0"/>
        <v/>
      </c>
      <c r="B32" s="10" t="str">
        <f t="shared" si="1"/>
        <v/>
      </c>
      <c r="C32" s="8" t="s">
        <v>20</v>
      </c>
      <c r="D32" s="10" t="s">
        <v>53</v>
      </c>
      <c r="E32" s="8">
        <v>4</v>
      </c>
      <c r="F32" s="10">
        <v>7</v>
      </c>
      <c r="G32" s="10" t="str">
        <f>IFERROR(VLOOKUP(E32 &amp; "-" &amp; F32,出賽名單!$A$2:$K$95,3,FALSE),"")</f>
        <v/>
      </c>
      <c r="H32" s="10" t="s">
        <v>13</v>
      </c>
      <c r="I32" s="12"/>
    </row>
    <row r="33" spans="1:9" ht="20.100000000000001" customHeight="1" x14ac:dyDescent="0.25">
      <c r="A33" s="10" t="str">
        <f t="shared" si="0"/>
        <v/>
      </c>
      <c r="B33" s="10" t="str">
        <f t="shared" si="1"/>
        <v/>
      </c>
      <c r="C33" s="8" t="s">
        <v>20</v>
      </c>
      <c r="D33" s="10" t="s">
        <v>53</v>
      </c>
      <c r="E33" s="8">
        <v>4</v>
      </c>
      <c r="F33" s="10">
        <v>8</v>
      </c>
      <c r="G33" s="10" t="str">
        <f>IFERROR(VLOOKUP(E33 &amp; "-" &amp; F33,出賽名單!$A$2:$K$95,3,FALSE),"")</f>
        <v/>
      </c>
      <c r="H33" s="10" t="s">
        <v>13</v>
      </c>
      <c r="I33" s="12"/>
    </row>
    <row r="34" spans="1:9" ht="20.100000000000001" customHeight="1" x14ac:dyDescent="0.25">
      <c r="A34" s="10" t="str">
        <f t="shared" si="0"/>
        <v/>
      </c>
      <c r="B34" s="10" t="str">
        <f t="shared" si="1"/>
        <v/>
      </c>
      <c r="C34" s="8" t="s">
        <v>20</v>
      </c>
      <c r="D34" s="10" t="s">
        <v>53</v>
      </c>
      <c r="E34" s="8">
        <v>5</v>
      </c>
      <c r="F34" s="10">
        <v>1</v>
      </c>
      <c r="G34" s="10" t="str">
        <f>IFERROR(VLOOKUP(E34 &amp; "-" &amp; F34,出賽名單!$A$2:$K$95,3,FALSE),"")</f>
        <v/>
      </c>
      <c r="H34" s="10" t="s">
        <v>13</v>
      </c>
      <c r="I34" s="12"/>
    </row>
    <row r="35" spans="1:9" ht="20.100000000000001" customHeight="1" x14ac:dyDescent="0.25">
      <c r="A35" s="10" t="str">
        <f t="shared" si="0"/>
        <v/>
      </c>
      <c r="B35" s="10" t="str">
        <f t="shared" si="1"/>
        <v/>
      </c>
      <c r="C35" s="8" t="s">
        <v>20</v>
      </c>
      <c r="D35" s="10" t="s">
        <v>53</v>
      </c>
      <c r="E35" s="8">
        <v>5</v>
      </c>
      <c r="F35" s="10">
        <v>2</v>
      </c>
      <c r="G35" s="10" t="str">
        <f>IFERROR(VLOOKUP(E35 &amp; "-" &amp; F35,出賽名單!$A$2:$K$95,3,FALSE),"")</f>
        <v/>
      </c>
      <c r="H35" s="10" t="s">
        <v>13</v>
      </c>
      <c r="I35" s="14"/>
    </row>
    <row r="36" spans="1:9" ht="20.100000000000001" customHeight="1" x14ac:dyDescent="0.25">
      <c r="A36" s="10" t="str">
        <f t="shared" si="0"/>
        <v/>
      </c>
      <c r="B36" s="10" t="str">
        <f t="shared" si="1"/>
        <v/>
      </c>
      <c r="C36" s="8" t="s">
        <v>20</v>
      </c>
      <c r="D36" s="10" t="s">
        <v>53</v>
      </c>
      <c r="E36" s="8">
        <v>5</v>
      </c>
      <c r="F36" s="10">
        <v>3</v>
      </c>
      <c r="G36" s="10" t="str">
        <f>IFERROR(VLOOKUP(E36 &amp; "-" &amp; F36,出賽名單!$A$2:$K$95,3,FALSE),"")</f>
        <v/>
      </c>
      <c r="H36" s="10" t="s">
        <v>13</v>
      </c>
      <c r="I36" s="12"/>
    </row>
    <row r="37" spans="1:9" ht="20.100000000000001" customHeight="1" x14ac:dyDescent="0.25">
      <c r="A37" s="10" t="str">
        <f t="shared" si="0"/>
        <v/>
      </c>
      <c r="B37" s="10" t="str">
        <f t="shared" si="1"/>
        <v/>
      </c>
      <c r="C37" s="8" t="s">
        <v>20</v>
      </c>
      <c r="D37" s="10" t="s">
        <v>53</v>
      </c>
      <c r="E37" s="8">
        <v>5</v>
      </c>
      <c r="F37" s="10">
        <v>4</v>
      </c>
      <c r="G37" s="10" t="str">
        <f>IFERROR(VLOOKUP(E37 &amp; "-" &amp; F37,出賽名單!$A$2:$K$95,3,FALSE),"")</f>
        <v/>
      </c>
      <c r="H37" s="10" t="s">
        <v>13</v>
      </c>
      <c r="I37" s="12"/>
    </row>
    <row r="38" spans="1:9" ht="20.100000000000001" customHeight="1" x14ac:dyDescent="0.25">
      <c r="A38" s="10" t="str">
        <f t="shared" si="0"/>
        <v/>
      </c>
      <c r="B38" s="10" t="str">
        <f t="shared" si="1"/>
        <v/>
      </c>
      <c r="C38" s="8" t="s">
        <v>20</v>
      </c>
      <c r="D38" s="10" t="s">
        <v>53</v>
      </c>
      <c r="E38" s="8">
        <v>5</v>
      </c>
      <c r="F38" s="10">
        <v>5</v>
      </c>
      <c r="G38" s="10" t="str">
        <f>IFERROR(VLOOKUP(E38 &amp; "-" &amp; F38,出賽名單!$A$2:$K$95,3,FALSE),"")</f>
        <v/>
      </c>
      <c r="H38" s="10" t="s">
        <v>13</v>
      </c>
      <c r="I38" s="12"/>
    </row>
    <row r="39" spans="1:9" ht="20.100000000000001" customHeight="1" x14ac:dyDescent="0.25">
      <c r="A39" s="10" t="str">
        <f t="shared" si="0"/>
        <v/>
      </c>
      <c r="B39" s="10" t="str">
        <f t="shared" si="1"/>
        <v/>
      </c>
      <c r="C39" s="8" t="s">
        <v>20</v>
      </c>
      <c r="D39" s="10" t="s">
        <v>53</v>
      </c>
      <c r="E39" s="8">
        <v>5</v>
      </c>
      <c r="F39" s="10">
        <v>6</v>
      </c>
      <c r="G39" s="10" t="str">
        <f>IFERROR(VLOOKUP(E39 &amp; "-" &amp; F39,出賽名單!$A$2:$K$95,3,FALSE),"")</f>
        <v/>
      </c>
      <c r="H39" s="10" t="s">
        <v>13</v>
      </c>
      <c r="I39" s="12"/>
    </row>
    <row r="40" spans="1:9" ht="20.100000000000001" customHeight="1" x14ac:dyDescent="0.25">
      <c r="A40" s="10" t="str">
        <f t="shared" si="0"/>
        <v/>
      </c>
      <c r="B40" s="10" t="str">
        <f t="shared" si="1"/>
        <v/>
      </c>
      <c r="C40" s="8" t="s">
        <v>20</v>
      </c>
      <c r="D40" s="10" t="s">
        <v>53</v>
      </c>
      <c r="E40" s="8">
        <v>5</v>
      </c>
      <c r="F40" s="10">
        <v>7</v>
      </c>
      <c r="G40" s="10" t="str">
        <f>IFERROR(VLOOKUP(E40 &amp; "-" &amp; F40,出賽名單!$A$2:$K$95,3,FALSE),"")</f>
        <v/>
      </c>
      <c r="H40" s="10" t="s">
        <v>13</v>
      </c>
      <c r="I40" s="12"/>
    </row>
    <row r="41" spans="1:9" ht="20.100000000000001" customHeight="1" x14ac:dyDescent="0.25">
      <c r="A41" s="10" t="str">
        <f t="shared" si="0"/>
        <v/>
      </c>
      <c r="B41" s="10" t="str">
        <f t="shared" si="1"/>
        <v/>
      </c>
      <c r="C41" s="8" t="s">
        <v>20</v>
      </c>
      <c r="D41" s="10" t="s">
        <v>53</v>
      </c>
      <c r="E41" s="8">
        <v>5</v>
      </c>
      <c r="F41" s="10">
        <v>8</v>
      </c>
      <c r="G41" s="10" t="str">
        <f>IFERROR(VLOOKUP(E41 &amp; "-" &amp; F41,出賽名單!$A$2:$K$95,3,FALSE),"")</f>
        <v/>
      </c>
      <c r="H41" s="10" t="s">
        <v>13</v>
      </c>
      <c r="I41" s="12"/>
    </row>
    <row r="42" spans="1:9" ht="20.100000000000001" customHeight="1" x14ac:dyDescent="0.25">
      <c r="A42" s="10" t="str">
        <f t="shared" si="0"/>
        <v/>
      </c>
      <c r="B42" s="10" t="str">
        <f t="shared" si="1"/>
        <v/>
      </c>
      <c r="C42" s="8" t="s">
        <v>20</v>
      </c>
      <c r="D42" s="10" t="s">
        <v>53</v>
      </c>
      <c r="E42" s="8">
        <v>6</v>
      </c>
      <c r="F42" s="10">
        <v>1</v>
      </c>
      <c r="G42" s="10" t="str">
        <f>IFERROR(VLOOKUP(E42 &amp; "-" &amp; F42,出賽名單!$A$2:$K$95,3,FALSE),"")</f>
        <v/>
      </c>
      <c r="H42" s="10" t="s">
        <v>13</v>
      </c>
      <c r="I42" s="12"/>
    </row>
    <row r="43" spans="1:9" ht="20.100000000000001" customHeight="1" x14ac:dyDescent="0.25">
      <c r="A43" s="10" t="str">
        <f t="shared" si="0"/>
        <v/>
      </c>
      <c r="B43" s="10" t="str">
        <f t="shared" si="1"/>
        <v/>
      </c>
      <c r="C43" s="8" t="s">
        <v>20</v>
      </c>
      <c r="D43" s="10" t="s">
        <v>53</v>
      </c>
      <c r="E43" s="8">
        <v>6</v>
      </c>
      <c r="F43" s="11">
        <v>2</v>
      </c>
      <c r="G43" s="10" t="str">
        <f>IFERROR(VLOOKUP(E43 &amp; "-" &amp; F43,出賽名單!$A$2:$K$95,3,FALSE),"")</f>
        <v/>
      </c>
      <c r="H43" s="10" t="s">
        <v>13</v>
      </c>
      <c r="I43" s="15"/>
    </row>
    <row r="44" spans="1:9" ht="20.100000000000001" customHeight="1" x14ac:dyDescent="0.25">
      <c r="A44" s="10" t="str">
        <f t="shared" si="0"/>
        <v/>
      </c>
      <c r="B44" s="10" t="str">
        <f t="shared" si="1"/>
        <v/>
      </c>
      <c r="C44" s="8" t="s">
        <v>20</v>
      </c>
      <c r="D44" s="10" t="s">
        <v>53</v>
      </c>
      <c r="E44" s="10">
        <v>6</v>
      </c>
      <c r="F44" s="10">
        <v>3</v>
      </c>
      <c r="G44" s="10" t="str">
        <f>IFERROR(VLOOKUP(E44 &amp; "-" &amp; F44,出賽名單!$A$2:$K$95,3,FALSE),"")</f>
        <v/>
      </c>
      <c r="H44" s="10" t="s">
        <v>13</v>
      </c>
      <c r="I44" s="12"/>
    </row>
    <row r="45" spans="1:9" ht="20.100000000000001" customHeight="1" x14ac:dyDescent="0.25">
      <c r="A45" s="10" t="str">
        <f t="shared" si="0"/>
        <v/>
      </c>
      <c r="B45" s="10" t="str">
        <f t="shared" si="1"/>
        <v/>
      </c>
      <c r="C45" s="8" t="s">
        <v>20</v>
      </c>
      <c r="D45" s="10" t="s">
        <v>53</v>
      </c>
      <c r="E45" s="10">
        <v>6</v>
      </c>
      <c r="F45" s="10">
        <v>4</v>
      </c>
      <c r="G45" s="10" t="str">
        <f>IFERROR(VLOOKUP(E45 &amp; "-" &amp; F45,出賽名單!$A$2:$K$95,3,FALSE),"")</f>
        <v/>
      </c>
      <c r="H45" s="10" t="s">
        <v>13</v>
      </c>
      <c r="I45" s="12"/>
    </row>
    <row r="46" spans="1:9" ht="20.100000000000001" customHeight="1" x14ac:dyDescent="0.25">
      <c r="A46" s="10" t="str">
        <f t="shared" si="0"/>
        <v/>
      </c>
      <c r="B46" s="10" t="str">
        <f t="shared" si="1"/>
        <v/>
      </c>
      <c r="C46" s="8" t="s">
        <v>20</v>
      </c>
      <c r="D46" s="10" t="s">
        <v>53</v>
      </c>
      <c r="E46" s="10">
        <v>6</v>
      </c>
      <c r="F46" s="10">
        <v>5</v>
      </c>
      <c r="G46" s="10" t="str">
        <f>IFERROR(VLOOKUP(E46 &amp; "-" &amp; F46,出賽名單!$A$2:$K$95,3,FALSE),"")</f>
        <v/>
      </c>
      <c r="H46" s="10" t="s">
        <v>13</v>
      </c>
      <c r="I46" s="12"/>
    </row>
    <row r="47" spans="1:9" ht="20.100000000000001" customHeight="1" x14ac:dyDescent="0.25">
      <c r="A47" s="10" t="str">
        <f t="shared" si="0"/>
        <v/>
      </c>
      <c r="B47" s="10" t="str">
        <f t="shared" si="1"/>
        <v/>
      </c>
      <c r="C47" s="8" t="s">
        <v>20</v>
      </c>
      <c r="D47" s="10" t="s">
        <v>53</v>
      </c>
      <c r="E47" s="10">
        <v>6</v>
      </c>
      <c r="F47" s="10">
        <v>6</v>
      </c>
      <c r="G47" s="10" t="str">
        <f>IFERROR(VLOOKUP(E47 &amp; "-" &amp; F47,出賽名單!$A$2:$K$95,3,FALSE),"")</f>
        <v/>
      </c>
      <c r="H47" s="10" t="s">
        <v>13</v>
      </c>
      <c r="I47" s="12"/>
    </row>
    <row r="48" spans="1:9" ht="20.100000000000001" customHeight="1" x14ac:dyDescent="0.25">
      <c r="A48" s="10" t="str">
        <f t="shared" si="0"/>
        <v/>
      </c>
      <c r="B48" s="10" t="str">
        <f t="shared" si="1"/>
        <v/>
      </c>
      <c r="C48" s="8" t="s">
        <v>20</v>
      </c>
      <c r="D48" s="10" t="s">
        <v>53</v>
      </c>
      <c r="E48" s="10">
        <v>6</v>
      </c>
      <c r="F48" s="10">
        <v>7</v>
      </c>
      <c r="G48" s="10" t="str">
        <f>IFERROR(VLOOKUP(E48 &amp; "-" &amp; F48,出賽名單!$A$2:$K$95,3,FALSE),"")</f>
        <v/>
      </c>
      <c r="H48" s="10" t="s">
        <v>13</v>
      </c>
      <c r="I48" s="12"/>
    </row>
    <row r="49" spans="1:9" ht="20.100000000000001" customHeight="1" x14ac:dyDescent="0.25">
      <c r="A49" s="10" t="str">
        <f t="shared" si="0"/>
        <v/>
      </c>
      <c r="B49" s="10" t="str">
        <f t="shared" si="1"/>
        <v/>
      </c>
      <c r="C49" s="8" t="s">
        <v>20</v>
      </c>
      <c r="D49" s="10" t="s">
        <v>53</v>
      </c>
      <c r="E49" s="10">
        <v>6</v>
      </c>
      <c r="F49" s="10">
        <v>8</v>
      </c>
      <c r="G49" s="10" t="str">
        <f>IFERROR(VLOOKUP(E49 &amp; "-" &amp; F49,出賽名單!$A$2:$K$95,3,FALSE),"")</f>
        <v/>
      </c>
      <c r="H49" s="10" t="s">
        <v>13</v>
      </c>
      <c r="I49" s="12"/>
    </row>
  </sheetData>
  <sheetProtection algorithmName="SHA-512" hashValue="TRvyfft1IKE/euC180Wz8092CeKT/t6ZMFQpw/6w64XeI5r503HOls2zl0u0WjlXBy72mO6COa6EAFOlRLf0zg==" saltValue="GQWnbCwtqcIF1vYkU8jekw==" spinCount="100000" sheet="1" selectLockedCells="1"/>
  <phoneticPr fontId="2" type="noConversion"/>
  <conditionalFormatting sqref="A2:B49">
    <cfRule type="cellIs" dxfId="0"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Normal="100" workbookViewId="0">
      <selection activeCell="H23" sqref="H23:I23"/>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7" t="s">
        <v>7</v>
      </c>
      <c r="B1" s="57"/>
      <c r="C1" s="57"/>
      <c r="D1" s="57"/>
      <c r="E1" s="57"/>
      <c r="F1" s="57"/>
      <c r="G1" s="57"/>
      <c r="H1" s="57"/>
      <c r="I1" s="57"/>
      <c r="J1" s="3"/>
      <c r="K1" s="3"/>
    </row>
    <row r="2" spans="1:11" ht="20.25" customHeight="1" thickBot="1" x14ac:dyDescent="0.3">
      <c r="A2" s="6"/>
      <c r="B2" s="6"/>
      <c r="C2" s="6"/>
      <c r="D2" s="6"/>
      <c r="E2" s="6"/>
      <c r="F2" s="6"/>
      <c r="G2" s="6"/>
      <c r="H2" s="6"/>
      <c r="I2" s="6"/>
      <c r="J2" s="3"/>
      <c r="K2" s="3"/>
    </row>
    <row r="3" spans="1:11" ht="16.5" customHeight="1" x14ac:dyDescent="0.25">
      <c r="A3" s="58" t="s">
        <v>12</v>
      </c>
      <c r="B3" s="59"/>
      <c r="C3" s="60"/>
      <c r="D3" s="64" t="s">
        <v>54</v>
      </c>
      <c r="E3" s="65"/>
      <c r="F3" s="65"/>
      <c r="G3" s="68" t="s">
        <v>8</v>
      </c>
      <c r="H3" s="70" t="s">
        <v>9</v>
      </c>
      <c r="I3" s="71"/>
    </row>
    <row r="4" spans="1:11" ht="17.25" customHeight="1" thickBot="1" x14ac:dyDescent="0.3">
      <c r="A4" s="61"/>
      <c r="B4" s="62"/>
      <c r="C4" s="63"/>
      <c r="D4" s="66"/>
      <c r="E4" s="67"/>
      <c r="F4" s="67"/>
      <c r="G4" s="69"/>
      <c r="H4" s="72"/>
      <c r="I4" s="73"/>
    </row>
    <row r="5" spans="1:11" ht="30" customHeight="1" thickBot="1" x14ac:dyDescent="0.3">
      <c r="A5" s="4"/>
      <c r="B5" s="50" t="s">
        <v>1</v>
      </c>
      <c r="C5" s="56"/>
      <c r="D5" s="50" t="s">
        <v>30</v>
      </c>
      <c r="E5" s="56"/>
      <c r="F5" s="50" t="s">
        <v>10</v>
      </c>
      <c r="G5" s="56"/>
      <c r="H5" s="50" t="s">
        <v>11</v>
      </c>
      <c r="I5" s="56"/>
    </row>
    <row r="6" spans="1:11" ht="42" customHeight="1" thickBot="1" x14ac:dyDescent="0.3">
      <c r="A6" s="5" t="s">
        <v>37</v>
      </c>
      <c r="B6" s="48"/>
      <c r="C6" s="49"/>
      <c r="D6" s="50" t="str">
        <f>IFERROR(VLOOKUP(A6,決賽成績!$A$2:$I$49,7,FALSE),"")</f>
        <v/>
      </c>
      <c r="E6" s="51"/>
      <c r="F6" s="52" t="str">
        <f>IFERROR(VLOOKUP(A6,決賽成績!$A$2:$I$49,9,FALSE),"")</f>
        <v/>
      </c>
      <c r="G6" s="53"/>
      <c r="H6" s="54"/>
      <c r="I6" s="55"/>
    </row>
    <row r="7" spans="1:11" ht="42" customHeight="1" thickBot="1" x14ac:dyDescent="0.3">
      <c r="A7" s="5" t="s">
        <v>38</v>
      </c>
      <c r="B7" s="48"/>
      <c r="C7" s="49"/>
      <c r="D7" s="50" t="str">
        <f>IFERROR(VLOOKUP(A7,決賽成績!$A$2:$I$49,7,FALSE),"")</f>
        <v/>
      </c>
      <c r="E7" s="51"/>
      <c r="F7" s="52" t="str">
        <f>IFERROR(VLOOKUP(A7,決賽成績!$A$2:$I$49,9,FALSE),"")</f>
        <v/>
      </c>
      <c r="G7" s="53"/>
      <c r="H7" s="54"/>
      <c r="I7" s="55"/>
    </row>
    <row r="8" spans="1:11" ht="42" customHeight="1" thickBot="1" x14ac:dyDescent="0.3">
      <c r="A8" s="5" t="s">
        <v>39</v>
      </c>
      <c r="B8" s="48"/>
      <c r="C8" s="49"/>
      <c r="D8" s="50" t="str">
        <f>IFERROR(VLOOKUP(A8,決賽成績!$A$2:$I$49,7,FALSE),"")</f>
        <v/>
      </c>
      <c r="E8" s="51"/>
      <c r="F8" s="52" t="str">
        <f>IFERROR(VLOOKUP(A8,決賽成績!$A$2:$I$49,9,FALSE),"")</f>
        <v/>
      </c>
      <c r="G8" s="53"/>
      <c r="H8" s="54"/>
      <c r="I8" s="55"/>
    </row>
    <row r="9" spans="1:11" ht="42" customHeight="1" thickBot="1" x14ac:dyDescent="0.3">
      <c r="A9" s="5" t="s">
        <v>40</v>
      </c>
      <c r="B9" s="48"/>
      <c r="C9" s="49"/>
      <c r="D9" s="50" t="str">
        <f>IFERROR(VLOOKUP(A9,決賽成績!$A$2:$I$49,7,FALSE),"")</f>
        <v/>
      </c>
      <c r="E9" s="51"/>
      <c r="F9" s="52" t="str">
        <f>IFERROR(VLOOKUP(A9,決賽成績!$A$2:$I$49,9,FALSE),"")</f>
        <v/>
      </c>
      <c r="G9" s="53"/>
      <c r="H9" s="54"/>
      <c r="I9" s="55"/>
    </row>
    <row r="10" spans="1:11" ht="42" customHeight="1" thickBot="1" x14ac:dyDescent="0.3">
      <c r="A10" s="5" t="s">
        <v>41</v>
      </c>
      <c r="B10" s="48"/>
      <c r="C10" s="49"/>
      <c r="D10" s="50" t="str">
        <f>IFERROR(VLOOKUP(A10,決賽成績!$A$2:$I$49,7,FALSE),"")</f>
        <v/>
      </c>
      <c r="E10" s="51"/>
      <c r="F10" s="52" t="str">
        <f>IFERROR(VLOOKUP(A10,決賽成績!$A$2:$I$49,9,FALSE),"")</f>
        <v/>
      </c>
      <c r="G10" s="53"/>
      <c r="H10" s="54"/>
      <c r="I10" s="55"/>
    </row>
    <row r="11" spans="1:11" ht="42" customHeight="1" thickBot="1" x14ac:dyDescent="0.3">
      <c r="A11" s="5" t="s">
        <v>42</v>
      </c>
      <c r="B11" s="48"/>
      <c r="C11" s="49"/>
      <c r="D11" s="50" t="str">
        <f>IFERROR(VLOOKUP(A11,決賽成績!$A$2:$I$49,7,FALSE),"")</f>
        <v/>
      </c>
      <c r="E11" s="51"/>
      <c r="F11" s="52" t="str">
        <f>IFERROR(VLOOKUP(A11,決賽成績!$A$2:$I$49,9,FALSE),"")</f>
        <v/>
      </c>
      <c r="G11" s="53"/>
      <c r="H11" s="54"/>
      <c r="I11" s="55"/>
    </row>
    <row r="12" spans="1:11" ht="54.95" customHeight="1" x14ac:dyDescent="0.25"/>
    <row r="13" spans="1:11" ht="50.25" x14ac:dyDescent="0.25">
      <c r="A13" s="57" t="s">
        <v>7</v>
      </c>
      <c r="B13" s="57"/>
      <c r="C13" s="57"/>
      <c r="D13" s="57"/>
      <c r="E13" s="57"/>
      <c r="F13" s="57"/>
      <c r="G13" s="57"/>
      <c r="H13" s="57"/>
      <c r="I13" s="57"/>
      <c r="J13" s="3"/>
      <c r="K13" s="3"/>
    </row>
    <row r="14" spans="1:11" ht="20.25" customHeight="1" thickBot="1" x14ac:dyDescent="0.3">
      <c r="A14" s="6"/>
      <c r="B14" s="6"/>
      <c r="C14" s="6"/>
      <c r="D14" s="6"/>
      <c r="E14" s="6"/>
      <c r="F14" s="6"/>
      <c r="G14" s="6"/>
      <c r="H14" s="6"/>
      <c r="I14" s="6"/>
      <c r="J14" s="3"/>
      <c r="K14" s="3"/>
    </row>
    <row r="15" spans="1:11" ht="16.5" customHeight="1" x14ac:dyDescent="0.25">
      <c r="A15" s="58" t="s">
        <v>12</v>
      </c>
      <c r="B15" s="59"/>
      <c r="C15" s="60"/>
      <c r="D15" s="64" t="s">
        <v>54</v>
      </c>
      <c r="E15" s="65"/>
      <c r="F15" s="65"/>
      <c r="G15" s="68" t="s">
        <v>8</v>
      </c>
      <c r="H15" s="70" t="s">
        <v>9</v>
      </c>
      <c r="I15" s="71"/>
    </row>
    <row r="16" spans="1:11" ht="17.25" customHeight="1" thickBot="1" x14ac:dyDescent="0.3">
      <c r="A16" s="61"/>
      <c r="B16" s="62"/>
      <c r="C16" s="63"/>
      <c r="D16" s="66"/>
      <c r="E16" s="67"/>
      <c r="F16" s="67"/>
      <c r="G16" s="69"/>
      <c r="H16" s="72"/>
      <c r="I16" s="73"/>
    </row>
    <row r="17" spans="1:9" ht="30" customHeight="1" thickBot="1" x14ac:dyDescent="0.3">
      <c r="A17" s="4"/>
      <c r="B17" s="50" t="s">
        <v>1</v>
      </c>
      <c r="C17" s="56"/>
      <c r="D17" s="50" t="s">
        <v>30</v>
      </c>
      <c r="E17" s="56"/>
      <c r="F17" s="50" t="s">
        <v>10</v>
      </c>
      <c r="G17" s="56"/>
      <c r="H17" s="50" t="s">
        <v>11</v>
      </c>
      <c r="I17" s="56"/>
    </row>
    <row r="18" spans="1:9" ht="42" customHeight="1" thickBot="1" x14ac:dyDescent="0.3">
      <c r="A18" s="5" t="s">
        <v>37</v>
      </c>
      <c r="B18" s="48"/>
      <c r="C18" s="49"/>
      <c r="D18" s="50" t="str">
        <f>IFERROR(VLOOKUP(A18,決賽成績!$A$2:$I$49,7,FALSE),"")</f>
        <v/>
      </c>
      <c r="E18" s="51"/>
      <c r="F18" s="52" t="str">
        <f>IFERROR(VLOOKUP(A18,決賽成績!$A$2:$I$49,9,FALSE),"")</f>
        <v/>
      </c>
      <c r="G18" s="53"/>
      <c r="H18" s="54"/>
      <c r="I18" s="55"/>
    </row>
    <row r="19" spans="1:9" ht="42" customHeight="1" thickBot="1" x14ac:dyDescent="0.3">
      <c r="A19" s="5" t="s">
        <v>38</v>
      </c>
      <c r="B19" s="48"/>
      <c r="C19" s="49"/>
      <c r="D19" s="50" t="str">
        <f>IFERROR(VLOOKUP(A19,決賽成績!$A$2:$I$49,7,FALSE),"")</f>
        <v/>
      </c>
      <c r="E19" s="51"/>
      <c r="F19" s="52" t="str">
        <f>IFERROR(VLOOKUP(A19,決賽成績!$A$2:$I$49,9,FALSE),"")</f>
        <v/>
      </c>
      <c r="G19" s="53"/>
      <c r="H19" s="54"/>
      <c r="I19" s="55"/>
    </row>
    <row r="20" spans="1:9" ht="42" customHeight="1" thickBot="1" x14ac:dyDescent="0.3">
      <c r="A20" s="5" t="s">
        <v>39</v>
      </c>
      <c r="B20" s="48"/>
      <c r="C20" s="49"/>
      <c r="D20" s="50" t="str">
        <f>IFERROR(VLOOKUP(A20,決賽成績!$A$2:$I$49,7,FALSE),"")</f>
        <v/>
      </c>
      <c r="E20" s="51"/>
      <c r="F20" s="52" t="str">
        <f>IFERROR(VLOOKUP(A20,決賽成績!$A$2:$I$49,9,FALSE),"")</f>
        <v/>
      </c>
      <c r="G20" s="53"/>
      <c r="H20" s="54"/>
      <c r="I20" s="55"/>
    </row>
    <row r="21" spans="1:9" ht="42" customHeight="1" thickBot="1" x14ac:dyDescent="0.3">
      <c r="A21" s="5" t="s">
        <v>40</v>
      </c>
      <c r="B21" s="48"/>
      <c r="C21" s="49"/>
      <c r="D21" s="50" t="str">
        <f>IFERROR(VLOOKUP(A21,決賽成績!$A$2:$I$49,7,FALSE),"")</f>
        <v/>
      </c>
      <c r="E21" s="51"/>
      <c r="F21" s="52" t="str">
        <f>IFERROR(VLOOKUP(A21,決賽成績!$A$2:$I$49,9,FALSE),"")</f>
        <v/>
      </c>
      <c r="G21" s="53"/>
      <c r="H21" s="54"/>
      <c r="I21" s="55"/>
    </row>
    <row r="22" spans="1:9" ht="42" customHeight="1" thickBot="1" x14ac:dyDescent="0.3">
      <c r="A22" s="5" t="s">
        <v>41</v>
      </c>
      <c r="B22" s="48"/>
      <c r="C22" s="49"/>
      <c r="D22" s="50" t="str">
        <f>IFERROR(VLOOKUP(A22,決賽成績!$A$2:$I$49,7,FALSE),"")</f>
        <v/>
      </c>
      <c r="E22" s="51"/>
      <c r="F22" s="52" t="str">
        <f>IFERROR(VLOOKUP(A22,決賽成績!$A$2:$I$49,9,FALSE),"")</f>
        <v/>
      </c>
      <c r="G22" s="53"/>
      <c r="H22" s="54"/>
      <c r="I22" s="55"/>
    </row>
    <row r="23" spans="1:9" ht="42" customHeight="1" thickBot="1" x14ac:dyDescent="0.3">
      <c r="A23" s="5" t="s">
        <v>42</v>
      </c>
      <c r="B23" s="48"/>
      <c r="C23" s="49"/>
      <c r="D23" s="50" t="str">
        <f>IFERROR(VLOOKUP(A23,決賽成績!$A$2:$I$49,7,FALSE),"")</f>
        <v/>
      </c>
      <c r="E23" s="51"/>
      <c r="F23" s="52" t="str">
        <f>IFERROR(VLOOKUP(A23,決賽成績!$A$2:$I$49,9,FALSE),"")</f>
        <v/>
      </c>
      <c r="G23" s="53"/>
      <c r="H23" s="54"/>
      <c r="I23" s="55"/>
    </row>
  </sheetData>
  <sheetProtection algorithmName="SHA-512" hashValue="ynIpRBzgYPqrQ3LpH5OOoUDGqDV8Eo5Snai3V8PmkUbdBfHdUz6o8Cj7t4b7XjB7OQgKArfpX+g9XH88wEMcxg==" saltValue="hnm0r910wYQLpgQkpJN00Q==" spinCount="100000" sheet="1" selectLockedCells="1"/>
  <mergeCells count="6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workbookViewId="0">
      <selection activeCell="J11" sqref="J11"/>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31</v>
      </c>
      <c r="B1" s="17" t="s">
        <v>32</v>
      </c>
      <c r="C1" s="17" t="s">
        <v>19</v>
      </c>
      <c r="D1" s="17" t="s">
        <v>29</v>
      </c>
      <c r="E1" s="18" t="s">
        <v>34</v>
      </c>
      <c r="F1" s="17" t="s">
        <v>33</v>
      </c>
      <c r="G1" s="18" t="s">
        <v>43</v>
      </c>
      <c r="H1" s="18" t="s">
        <v>44</v>
      </c>
      <c r="I1" s="18" t="s">
        <v>45</v>
      </c>
      <c r="J1" s="18" t="s">
        <v>57</v>
      </c>
    </row>
    <row r="2" spans="1:10" x14ac:dyDescent="0.25">
      <c r="A2" t="str">
        <f>決賽成績報告單!$D$6</f>
        <v/>
      </c>
      <c r="B2" t="str">
        <f>IFERROR(VLOOKUP(A2 &amp; COUNTIF($A$1:A2,A2),出賽名單!$B$2:$G$95,6,FALSE),"")</f>
        <v/>
      </c>
      <c r="C2" t="s">
        <v>55</v>
      </c>
      <c r="D2" t="str">
        <f>決賽成績報告單!$D$3</f>
        <v>男子400公尺接力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55</v>
      </c>
      <c r="D3" t="str">
        <f>決賽成績報告單!$D$3</f>
        <v>男子400公尺接力</v>
      </c>
      <c r="E3" t="str">
        <f>決賽成績報告單!$A$6</f>
        <v>第一名</v>
      </c>
      <c r="F3" t="str">
        <f>決賽成績報告單!$F$6</f>
        <v/>
      </c>
      <c r="G3" t="str">
        <f t="shared" ref="G3:G7" si="0">IF(LEN(F3)=6,MID(F3,1,2),"00")</f>
        <v>00</v>
      </c>
      <c r="H3" t="str">
        <f t="shared" ref="H3:H7" si="1">IF(LEN(F3)=6,MID(F3,3,2),IF(LEN(F3)=4,MID(F3,1,2),"404"))</f>
        <v>404</v>
      </c>
      <c r="I3" t="str">
        <f t="shared" ref="I3:I7" si="2">IF(LEN(F3)=6,MID(F3,5,2),IF(LEN(F3)=4,MID(F3,3,2),"404"))</f>
        <v>404</v>
      </c>
      <c r="J3" s="19"/>
    </row>
    <row r="4" spans="1:10" x14ac:dyDescent="0.25">
      <c r="A4" t="str">
        <f>決賽成績報告單!$D$6</f>
        <v/>
      </c>
      <c r="B4" t="str">
        <f>IFERROR(VLOOKUP(A4 &amp; COUNTIF($A$1:A4,A4),出賽名單!$B$2:$G$95,6,FALSE),"")</f>
        <v/>
      </c>
      <c r="C4" t="s">
        <v>55</v>
      </c>
      <c r="D4" t="str">
        <f>決賽成績報告單!$D$3</f>
        <v>男子400公尺接力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55</v>
      </c>
      <c r="D5" t="str">
        <f>決賽成績報告單!$D$3</f>
        <v>男子400公尺接力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55</v>
      </c>
      <c r="D6" t="str">
        <f>決賽成績報告單!$D$3</f>
        <v>男子400公尺接力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決賽成績報告單!$D$6</f>
        <v/>
      </c>
      <c r="B7" t="str">
        <f>IFERROR(VLOOKUP(A7 &amp; COUNTIF($A$1:A7,A7),出賽名單!$B$2:$G$95,6,FALSE),"")</f>
        <v/>
      </c>
      <c r="C7" t="s">
        <v>55</v>
      </c>
      <c r="D7" t="str">
        <f>決賽成績報告單!$D$3</f>
        <v>男子400公尺接力</v>
      </c>
      <c r="E7" t="str">
        <f>決賽成績報告單!$A$6</f>
        <v>第一名</v>
      </c>
      <c r="F7" t="str">
        <f>決賽成績報告單!$F$6</f>
        <v/>
      </c>
      <c r="G7" t="str">
        <f t="shared" si="0"/>
        <v>00</v>
      </c>
      <c r="H7" t="str">
        <f t="shared" si="1"/>
        <v>404</v>
      </c>
      <c r="I7" t="str">
        <f t="shared" si="2"/>
        <v>404</v>
      </c>
      <c r="J7" s="19"/>
    </row>
    <row r="8" spans="1:10" x14ac:dyDescent="0.25">
      <c r="A8" t="str">
        <f>決賽成績報告單!$D$7</f>
        <v/>
      </c>
      <c r="B8" t="str">
        <f>IFERROR(VLOOKUP(A8 &amp; COUNTIF($A$1:A8,A8),出賽名單!$B$2:$G$95,6,FALSE),"")</f>
        <v/>
      </c>
      <c r="C8" t="s">
        <v>55</v>
      </c>
      <c r="D8" t="str">
        <f>決賽成績報告單!$D$3</f>
        <v>男子400公尺接力</v>
      </c>
      <c r="E8" t="str">
        <f>決賽成績報告單!$A$7</f>
        <v>第二名</v>
      </c>
      <c r="F8" t="str">
        <f>決賽成績報告單!$F$7</f>
        <v/>
      </c>
      <c r="G8" t="str">
        <f t="shared" ref="G8:G37" si="3">IF(LEN(F8)=6,MID(F8,1,2),"00")</f>
        <v>00</v>
      </c>
      <c r="H8" t="str">
        <f t="shared" ref="H8:H37" si="4">IF(LEN(F8)=6,MID(F8,3,2),IF(LEN(F8)=4,MID(F8,1,2),"404"))</f>
        <v>404</v>
      </c>
      <c r="I8" t="str">
        <f t="shared" ref="I8:I37" si="5">IF(LEN(F8)=6,MID(F8,5,2),IF(LEN(F8)=4,MID(F8,3,2),"404"))</f>
        <v>404</v>
      </c>
      <c r="J8" s="19"/>
    </row>
    <row r="9" spans="1:10" x14ac:dyDescent="0.25">
      <c r="A9" t="str">
        <f>決賽成績報告單!$D$7</f>
        <v/>
      </c>
      <c r="B9" t="str">
        <f>IFERROR(VLOOKUP(A9 &amp; COUNTIF($A$1:A9,A9),出賽名單!$B$2:$G$95,6,FALSE),"")</f>
        <v/>
      </c>
      <c r="C9" t="s">
        <v>55</v>
      </c>
      <c r="D9" t="str">
        <f>決賽成績報告單!$D$3</f>
        <v>男子400公尺接力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55</v>
      </c>
      <c r="D10" t="str">
        <f>決賽成績報告單!$D$3</f>
        <v>男子400公尺接力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55</v>
      </c>
      <c r="D11" t="str">
        <f>決賽成績報告單!$D$3</f>
        <v>男子400公尺接力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決賽成績報告單!$D$7</f>
        <v/>
      </c>
      <c r="B12" t="str">
        <f>IFERROR(VLOOKUP(A12 &amp; COUNTIF($A$1:A12,A12),出賽名單!$B$2:$G$95,6,FALSE),"")</f>
        <v/>
      </c>
      <c r="C12" t="s">
        <v>55</v>
      </c>
      <c r="D12" t="str">
        <f>決賽成績報告單!$D$3</f>
        <v>男子400公尺接力</v>
      </c>
      <c r="E12" t="str">
        <f>決賽成績報告單!$A$7</f>
        <v>第二名</v>
      </c>
      <c r="F12" t="str">
        <f>決賽成績報告單!$F$7</f>
        <v/>
      </c>
      <c r="G12" t="str">
        <f t="shared" si="3"/>
        <v>00</v>
      </c>
      <c r="H12" t="str">
        <f t="shared" si="4"/>
        <v>404</v>
      </c>
      <c r="I12" t="str">
        <f t="shared" si="5"/>
        <v>404</v>
      </c>
      <c r="J12" s="19"/>
    </row>
    <row r="13" spans="1:10" x14ac:dyDescent="0.25">
      <c r="A13" t="str">
        <f>決賽成績報告單!$D$7</f>
        <v/>
      </c>
      <c r="B13" t="str">
        <f>IFERROR(VLOOKUP(A13 &amp; COUNTIF($A$1:A13,A13),出賽名單!$B$2:$G$95,6,FALSE),"")</f>
        <v/>
      </c>
      <c r="C13" t="s">
        <v>55</v>
      </c>
      <c r="D13" t="str">
        <f>決賽成績報告單!$D$3</f>
        <v>男子400公尺接力</v>
      </c>
      <c r="E13" t="str">
        <f>決賽成績報告單!$A$7</f>
        <v>第二名</v>
      </c>
      <c r="F13" t="str">
        <f>決賽成績報告單!$F$7</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55</v>
      </c>
      <c r="D14" t="str">
        <f>決賽成績報告單!$D$3</f>
        <v>男子400公尺接力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55</v>
      </c>
      <c r="D15" t="str">
        <f>決賽成績報告單!$D$3</f>
        <v>男子400公尺接力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55</v>
      </c>
      <c r="D16" t="str">
        <f>決賽成績報告單!$D$3</f>
        <v>男子400公尺接力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決賽成績報告單!$D$8</f>
        <v/>
      </c>
      <c r="B17" t="str">
        <f>IFERROR(VLOOKUP(A17 &amp; COUNTIF($A$1:A17,A17),出賽名單!$B$2:$G$95,6,FALSE),"")</f>
        <v/>
      </c>
      <c r="C17" t="s">
        <v>55</v>
      </c>
      <c r="D17" t="str">
        <f>決賽成績報告單!$D$3</f>
        <v>男子400公尺接力</v>
      </c>
      <c r="E17" t="str">
        <f>決賽成績報告單!$A$8</f>
        <v>第三名</v>
      </c>
      <c r="F17" t="str">
        <f>決賽成績報告單!$F$8</f>
        <v/>
      </c>
      <c r="G17" t="str">
        <f t="shared" si="3"/>
        <v>00</v>
      </c>
      <c r="H17" t="str">
        <f t="shared" si="4"/>
        <v>404</v>
      </c>
      <c r="I17" t="str">
        <f t="shared" si="5"/>
        <v>404</v>
      </c>
      <c r="J17" s="19"/>
    </row>
    <row r="18" spans="1:10" x14ac:dyDescent="0.25">
      <c r="A18" t="str">
        <f>決賽成績報告單!$D$8</f>
        <v/>
      </c>
      <c r="B18" t="str">
        <f>IFERROR(VLOOKUP(A18 &amp; COUNTIF($A$1:A18,A18),出賽名單!$B$2:$G$95,6,FALSE),"")</f>
        <v/>
      </c>
      <c r="C18" t="s">
        <v>55</v>
      </c>
      <c r="D18" t="str">
        <f>決賽成績報告單!$D$3</f>
        <v>男子400公尺接力</v>
      </c>
      <c r="E18" t="str">
        <f>決賽成績報告單!$A$8</f>
        <v>第三名</v>
      </c>
      <c r="F18" t="str">
        <f>決賽成績報告單!$F$8</f>
        <v/>
      </c>
      <c r="G18" t="str">
        <f t="shared" si="3"/>
        <v>00</v>
      </c>
      <c r="H18" t="str">
        <f t="shared" si="4"/>
        <v>404</v>
      </c>
      <c r="I18" t="str">
        <f t="shared" si="5"/>
        <v>404</v>
      </c>
      <c r="J18" s="19"/>
    </row>
    <row r="19" spans="1:10" x14ac:dyDescent="0.25">
      <c r="A19" t="str">
        <f>決賽成績報告單!$D$8</f>
        <v/>
      </c>
      <c r="B19" t="str">
        <f>IFERROR(VLOOKUP(A19 &amp; COUNTIF($A$1:A19,A19),出賽名單!$B$2:$G$95,6,FALSE),"")</f>
        <v/>
      </c>
      <c r="C19" t="s">
        <v>55</v>
      </c>
      <c r="D19" t="str">
        <f>決賽成績報告單!$D$3</f>
        <v>男子400公尺接力</v>
      </c>
      <c r="E19" t="str">
        <f>決賽成績報告單!$A$8</f>
        <v>第三名</v>
      </c>
      <c r="F19" t="str">
        <f>決賽成績報告單!$F$8</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55</v>
      </c>
      <c r="D20" t="str">
        <f>決賽成績報告單!$D$3</f>
        <v>男子400公尺接力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55</v>
      </c>
      <c r="D21" t="str">
        <f>決賽成績報告單!$D$3</f>
        <v>男子400公尺接力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決賽成績報告單!$D$9</f>
        <v/>
      </c>
      <c r="B22" t="str">
        <f>IFERROR(VLOOKUP(A22 &amp; COUNTIF($A$1:A22,A22),出賽名單!$B$2:$G$95,6,FALSE),"")</f>
        <v/>
      </c>
      <c r="C22" t="s">
        <v>55</v>
      </c>
      <c r="D22" t="str">
        <f>決賽成績報告單!$D$3</f>
        <v>男子400公尺接力</v>
      </c>
      <c r="E22" t="str">
        <f>決賽成績報告單!$A$9</f>
        <v>第四名</v>
      </c>
      <c r="F22" t="str">
        <f>決賽成績報告單!$F$9</f>
        <v/>
      </c>
      <c r="G22" t="str">
        <f t="shared" si="3"/>
        <v>00</v>
      </c>
      <c r="H22" t="str">
        <f t="shared" si="4"/>
        <v>404</v>
      </c>
      <c r="I22" t="str">
        <f t="shared" si="5"/>
        <v>404</v>
      </c>
      <c r="J22" s="19"/>
    </row>
    <row r="23" spans="1:10" x14ac:dyDescent="0.25">
      <c r="A23" t="str">
        <f>決賽成績報告單!$D$9</f>
        <v/>
      </c>
      <c r="B23" t="str">
        <f>IFERROR(VLOOKUP(A23 &amp; COUNTIF($A$1:A23,A23),出賽名單!$B$2:$G$95,6,FALSE),"")</f>
        <v/>
      </c>
      <c r="C23" t="s">
        <v>55</v>
      </c>
      <c r="D23" t="str">
        <f>決賽成績報告單!$D$3</f>
        <v>男子400公尺接力</v>
      </c>
      <c r="E23" t="str">
        <f>決賽成績報告單!$A$9</f>
        <v>第四名</v>
      </c>
      <c r="F23" t="str">
        <f>決賽成績報告單!$F$9</f>
        <v/>
      </c>
      <c r="G23" t="str">
        <f t="shared" si="3"/>
        <v>00</v>
      </c>
      <c r="H23" t="str">
        <f t="shared" si="4"/>
        <v>404</v>
      </c>
      <c r="I23" t="str">
        <f t="shared" si="5"/>
        <v>404</v>
      </c>
      <c r="J23" s="19"/>
    </row>
    <row r="24" spans="1:10" x14ac:dyDescent="0.25">
      <c r="A24" t="str">
        <f>決賽成績報告單!$D$9</f>
        <v/>
      </c>
      <c r="B24" t="str">
        <f>IFERROR(VLOOKUP(A24 &amp; COUNTIF($A$1:A24,A24),出賽名單!$B$2:$G$95,6,FALSE),"")</f>
        <v/>
      </c>
      <c r="C24" t="s">
        <v>55</v>
      </c>
      <c r="D24" t="str">
        <f>決賽成績報告單!$D$3</f>
        <v>男子400公尺接力</v>
      </c>
      <c r="E24" t="str">
        <f>決賽成績報告單!$A$9</f>
        <v>第四名</v>
      </c>
      <c r="F24" t="str">
        <f>決賽成績報告單!$F$9</f>
        <v/>
      </c>
      <c r="G24" t="str">
        <f t="shared" si="3"/>
        <v>00</v>
      </c>
      <c r="H24" t="str">
        <f t="shared" si="4"/>
        <v>404</v>
      </c>
      <c r="I24" t="str">
        <f t="shared" si="5"/>
        <v>404</v>
      </c>
      <c r="J24" s="19"/>
    </row>
    <row r="25" spans="1:10" x14ac:dyDescent="0.25">
      <c r="A25" t="str">
        <f>決賽成績報告單!$D$9</f>
        <v/>
      </c>
      <c r="B25" t="str">
        <f>IFERROR(VLOOKUP(A25 &amp; COUNTIF($A$1:A25,A25),出賽名單!$B$2:$G$95,6,FALSE),"")</f>
        <v/>
      </c>
      <c r="C25" t="s">
        <v>55</v>
      </c>
      <c r="D25" t="str">
        <f>決賽成績報告單!$D$3</f>
        <v>男子400公尺接力</v>
      </c>
      <c r="E25" t="str">
        <f>決賽成績報告單!$A$9</f>
        <v>第四名</v>
      </c>
      <c r="F25" t="str">
        <f>決賽成績報告單!$F$9</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55</v>
      </c>
      <c r="D26" t="str">
        <f>決賽成績報告單!$D$3</f>
        <v>男子400公尺接力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決賽成績報告單!$D$10</f>
        <v/>
      </c>
      <c r="B27" t="str">
        <f>IFERROR(VLOOKUP(A27 &amp; COUNTIF($A$1:A27,A27),出賽名單!$B$2:$G$95,6,FALSE),"")</f>
        <v/>
      </c>
      <c r="C27" t="s">
        <v>55</v>
      </c>
      <c r="D27" t="str">
        <f>決賽成績報告單!$D$3</f>
        <v>男子400公尺接力</v>
      </c>
      <c r="E27" t="str">
        <f>決賽成績報告單!$A$10</f>
        <v>第五名</v>
      </c>
      <c r="F27" t="str">
        <f>決賽成績報告單!$F$10</f>
        <v/>
      </c>
      <c r="G27" t="str">
        <f t="shared" si="3"/>
        <v>00</v>
      </c>
      <c r="H27" t="str">
        <f t="shared" si="4"/>
        <v>404</v>
      </c>
      <c r="I27" t="str">
        <f t="shared" si="5"/>
        <v>404</v>
      </c>
      <c r="J27" s="19"/>
    </row>
    <row r="28" spans="1:10" x14ac:dyDescent="0.25">
      <c r="A28" t="str">
        <f>決賽成績報告單!$D$10</f>
        <v/>
      </c>
      <c r="B28" t="str">
        <f>IFERROR(VLOOKUP(A28 &amp; COUNTIF($A$1:A28,A28),出賽名單!$B$2:$G$95,6,FALSE),"")</f>
        <v/>
      </c>
      <c r="C28" t="s">
        <v>55</v>
      </c>
      <c r="D28" t="str">
        <f>決賽成績報告單!$D$3</f>
        <v>男子400公尺接力</v>
      </c>
      <c r="E28" t="str">
        <f>決賽成績報告單!$A$10</f>
        <v>第五名</v>
      </c>
      <c r="F28" t="str">
        <f>決賽成績報告單!$F$10</f>
        <v/>
      </c>
      <c r="G28" t="str">
        <f t="shared" si="3"/>
        <v>00</v>
      </c>
      <c r="H28" t="str">
        <f t="shared" si="4"/>
        <v>404</v>
      </c>
      <c r="I28" t="str">
        <f t="shared" si="5"/>
        <v>404</v>
      </c>
      <c r="J28" s="19"/>
    </row>
    <row r="29" spans="1:10" x14ac:dyDescent="0.25">
      <c r="A29" t="str">
        <f>決賽成績報告單!$D$10</f>
        <v/>
      </c>
      <c r="B29" t="str">
        <f>IFERROR(VLOOKUP(A29 &amp; COUNTIF($A$1:A29,A29),出賽名單!$B$2:$G$95,6,FALSE),"")</f>
        <v/>
      </c>
      <c r="C29" t="s">
        <v>55</v>
      </c>
      <c r="D29" t="str">
        <f>決賽成績報告單!$D$3</f>
        <v>男子400公尺接力</v>
      </c>
      <c r="E29" t="str">
        <f>決賽成績報告單!$A$10</f>
        <v>第五名</v>
      </c>
      <c r="F29" t="str">
        <f>決賽成績報告單!$F$10</f>
        <v/>
      </c>
      <c r="G29" t="str">
        <f t="shared" si="3"/>
        <v>00</v>
      </c>
      <c r="H29" t="str">
        <f t="shared" si="4"/>
        <v>404</v>
      </c>
      <c r="I29" t="str">
        <f t="shared" si="5"/>
        <v>404</v>
      </c>
      <c r="J29" s="19"/>
    </row>
    <row r="30" spans="1:10" x14ac:dyDescent="0.25">
      <c r="A30" t="str">
        <f>決賽成績報告單!$D$10</f>
        <v/>
      </c>
      <c r="B30" t="str">
        <f>IFERROR(VLOOKUP(A30 &amp; COUNTIF($A$1:A30,A30),出賽名單!$B$2:$G$95,6,FALSE),"")</f>
        <v/>
      </c>
      <c r="C30" t="s">
        <v>55</v>
      </c>
      <c r="D30" t="str">
        <f>決賽成績報告單!$D$3</f>
        <v>男子400公尺接力</v>
      </c>
      <c r="E30" t="str">
        <f>決賽成績報告單!$A$10</f>
        <v>第五名</v>
      </c>
      <c r="F30" t="str">
        <f>決賽成績報告單!$F$10</f>
        <v/>
      </c>
      <c r="G30" t="str">
        <f t="shared" si="3"/>
        <v>00</v>
      </c>
      <c r="H30" t="str">
        <f t="shared" si="4"/>
        <v>404</v>
      </c>
      <c r="I30" t="str">
        <f t="shared" si="5"/>
        <v>404</v>
      </c>
      <c r="J30" s="19"/>
    </row>
    <row r="31" spans="1:10" x14ac:dyDescent="0.25">
      <c r="A31" t="str">
        <f>決賽成績報告單!$D$10</f>
        <v/>
      </c>
      <c r="B31" t="str">
        <f>IFERROR(VLOOKUP(A31 &amp; COUNTIF($A$1:A31,A31),出賽名單!$B$2:$G$95,6,FALSE),"")</f>
        <v/>
      </c>
      <c r="C31" t="s">
        <v>55</v>
      </c>
      <c r="D31" t="str">
        <f>決賽成績報告單!$D$3</f>
        <v>男子400公尺接力</v>
      </c>
      <c r="E31" t="str">
        <f>決賽成績報告單!$A$10</f>
        <v>第五名</v>
      </c>
      <c r="F31" t="str">
        <f>決賽成績報告單!$F$10</f>
        <v/>
      </c>
      <c r="G31" t="str">
        <f t="shared" si="3"/>
        <v>00</v>
      </c>
      <c r="H31" t="str">
        <f t="shared" si="4"/>
        <v>404</v>
      </c>
      <c r="I31" t="str">
        <f t="shared" si="5"/>
        <v>404</v>
      </c>
      <c r="J31" s="19"/>
    </row>
    <row r="32" spans="1:10" x14ac:dyDescent="0.25">
      <c r="A32" t="str">
        <f>決賽成績報告單!$D$11</f>
        <v/>
      </c>
      <c r="B32" t="str">
        <f>IFERROR(VLOOKUP(A32 &amp; COUNTIF($A$1:A32,A32),出賽名單!$B$2:$G$95,6,FALSE),"")</f>
        <v/>
      </c>
      <c r="C32" t="s">
        <v>55</v>
      </c>
      <c r="D32" t="str">
        <f>決賽成績報告單!$D$3</f>
        <v>男子400公尺接力</v>
      </c>
      <c r="E32" t="str">
        <f>決賽成績報告單!$A$11</f>
        <v>第六名</v>
      </c>
      <c r="F32" t="str">
        <f>決賽成績報告單!$F$11</f>
        <v/>
      </c>
      <c r="G32" t="str">
        <f t="shared" si="3"/>
        <v>00</v>
      </c>
      <c r="H32" t="str">
        <f t="shared" si="4"/>
        <v>404</v>
      </c>
      <c r="I32" t="str">
        <f t="shared" si="5"/>
        <v>404</v>
      </c>
      <c r="J32" s="19"/>
    </row>
    <row r="33" spans="1:10" x14ac:dyDescent="0.25">
      <c r="A33" t="str">
        <f>決賽成績報告單!$D$11</f>
        <v/>
      </c>
      <c r="B33" t="str">
        <f>IFERROR(VLOOKUP(A33 &amp; COUNTIF($A$1:A33,A33),出賽名單!$B$2:$G$95,6,FALSE),"")</f>
        <v/>
      </c>
      <c r="C33" t="s">
        <v>55</v>
      </c>
      <c r="D33" t="str">
        <f>決賽成績報告單!$D$3</f>
        <v>男子400公尺接力</v>
      </c>
      <c r="E33" t="str">
        <f>決賽成績報告單!$A$11</f>
        <v>第六名</v>
      </c>
      <c r="F33" t="str">
        <f>決賽成績報告單!$F$11</f>
        <v/>
      </c>
      <c r="G33" t="str">
        <f t="shared" si="3"/>
        <v>00</v>
      </c>
      <c r="H33" t="str">
        <f t="shared" si="4"/>
        <v>404</v>
      </c>
      <c r="I33" t="str">
        <f t="shared" si="5"/>
        <v>404</v>
      </c>
      <c r="J33" s="19"/>
    </row>
    <row r="34" spans="1:10" x14ac:dyDescent="0.25">
      <c r="A34" t="str">
        <f>決賽成績報告單!$D$11</f>
        <v/>
      </c>
      <c r="B34" t="str">
        <f>IFERROR(VLOOKUP(A34 &amp; COUNTIF($A$1:A34,A34),出賽名單!$B$2:$G$95,6,FALSE),"")</f>
        <v/>
      </c>
      <c r="C34" t="s">
        <v>55</v>
      </c>
      <c r="D34" t="str">
        <f>決賽成績報告單!$D$3</f>
        <v>男子400公尺接力</v>
      </c>
      <c r="E34" t="str">
        <f>決賽成績報告單!$A$11</f>
        <v>第六名</v>
      </c>
      <c r="F34" t="str">
        <f>決賽成績報告單!$F$11</f>
        <v/>
      </c>
      <c r="G34" t="str">
        <f t="shared" si="3"/>
        <v>00</v>
      </c>
      <c r="H34" t="str">
        <f t="shared" si="4"/>
        <v>404</v>
      </c>
      <c r="I34" t="str">
        <f t="shared" si="5"/>
        <v>404</v>
      </c>
      <c r="J34" s="19"/>
    </row>
    <row r="35" spans="1:10" x14ac:dyDescent="0.25">
      <c r="A35" t="str">
        <f>決賽成績報告單!$D$11</f>
        <v/>
      </c>
      <c r="B35" t="str">
        <f>IFERROR(VLOOKUP(A35 &amp; COUNTIF($A$1:A35,A35),出賽名單!$B$2:$G$95,6,FALSE),"")</f>
        <v/>
      </c>
      <c r="C35" t="s">
        <v>55</v>
      </c>
      <c r="D35" t="str">
        <f>決賽成績報告單!$D$3</f>
        <v>男子400公尺接力</v>
      </c>
      <c r="E35" t="str">
        <f>決賽成績報告單!$A$11</f>
        <v>第六名</v>
      </c>
      <c r="F35" t="str">
        <f>決賽成績報告單!$F$11</f>
        <v/>
      </c>
      <c r="G35" t="str">
        <f t="shared" si="3"/>
        <v>00</v>
      </c>
      <c r="H35" t="str">
        <f t="shared" si="4"/>
        <v>404</v>
      </c>
      <c r="I35" t="str">
        <f t="shared" si="5"/>
        <v>404</v>
      </c>
      <c r="J35" s="19"/>
    </row>
    <row r="36" spans="1:10" x14ac:dyDescent="0.25">
      <c r="A36" t="str">
        <f>決賽成績報告單!$D$11</f>
        <v/>
      </c>
      <c r="B36" t="str">
        <f>IFERROR(VLOOKUP(A36 &amp; COUNTIF($A$1:A36,A36),出賽名單!$B$2:$G$95,6,FALSE),"")</f>
        <v/>
      </c>
      <c r="C36" t="s">
        <v>55</v>
      </c>
      <c r="D36" t="str">
        <f>決賽成績報告單!$D$3</f>
        <v>男子400公尺接力</v>
      </c>
      <c r="E36" t="str">
        <f>決賽成績報告單!$A$11</f>
        <v>第六名</v>
      </c>
      <c r="F36" t="str">
        <f>決賽成績報告單!$F$11</f>
        <v/>
      </c>
      <c r="G36" t="str">
        <f t="shared" si="3"/>
        <v>00</v>
      </c>
      <c r="H36" t="str">
        <f t="shared" si="4"/>
        <v>404</v>
      </c>
      <c r="I36" t="str">
        <f t="shared" si="5"/>
        <v>404</v>
      </c>
      <c r="J36" s="19"/>
    </row>
    <row r="37" spans="1:10" x14ac:dyDescent="0.25">
      <c r="A37" t="str">
        <f>決賽成績報告單!$D$11</f>
        <v/>
      </c>
      <c r="B37" t="str">
        <f>IFERROR(VLOOKUP(A37 &amp; COUNTIF($A$1:A37,A37),出賽名單!$B$2:$G$95,6,FALSE),"")</f>
        <v/>
      </c>
      <c r="C37" t="s">
        <v>55</v>
      </c>
      <c r="D37" t="str">
        <f>決賽成績報告單!$D$3</f>
        <v>男子400公尺接力</v>
      </c>
      <c r="E37" t="str">
        <f>決賽成績報告單!$A$11</f>
        <v>第六名</v>
      </c>
      <c r="F37" t="str">
        <f>決賽成績報告單!$F$11</f>
        <v/>
      </c>
      <c r="G37" t="str">
        <f t="shared" si="3"/>
        <v>00</v>
      </c>
      <c r="H37" t="str">
        <f t="shared" si="4"/>
        <v>404</v>
      </c>
      <c r="I37" t="str">
        <f t="shared" si="5"/>
        <v>404</v>
      </c>
      <c r="J37" s="19"/>
    </row>
  </sheetData>
  <sheetProtection algorithmName="SHA-512" hashValue="ErCEjPen2uzydepkzmzU246YoQc0rmtL6q53GU+4kXqmJ5/WeN9HIysrTGe6KCLfLo1ms6WZ9TOUr4jYPzUyHA==" saltValue="pOO38ItyXeLXH86xyTv9Z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Oscar oscarosc</cp:lastModifiedBy>
  <cp:lastPrinted>2024-08-19T20:14:47Z</cp:lastPrinted>
  <dcterms:created xsi:type="dcterms:W3CDTF">2023-11-29T07:56:41Z</dcterms:created>
  <dcterms:modified xsi:type="dcterms:W3CDTF">2024-11-14T18:20:56Z</dcterms:modified>
</cp:coreProperties>
</file>