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University\Semester4\EE256_Power_and_Energy\Assignments\Solar_Assignment\EE256_Solar_Project\"/>
    </mc:Choice>
  </mc:AlternateContent>
  <xr:revisionPtr revIDLastSave="0" documentId="13_ncr:1_{279F036C-DCCE-4034-937A-0F9E1291B4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K22" i="1"/>
  <c r="K24" i="1"/>
  <c r="K2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5" i="1"/>
  <c r="L15" i="1"/>
  <c r="L1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J5" i="1"/>
  <c r="B23" i="1"/>
  <c r="B22" i="1"/>
  <c r="B25" i="1"/>
  <c r="B26" i="1"/>
  <c r="B21" i="1"/>
  <c r="C16" i="1"/>
  <c r="C14" i="1"/>
  <c r="C15" i="1"/>
  <c r="B24" i="1" s="1"/>
  <c r="B8" i="1"/>
  <c r="B7" i="1"/>
  <c r="M7" i="1" l="1"/>
  <c r="M19" i="1"/>
  <c r="M8" i="1"/>
  <c r="M9" i="1"/>
  <c r="M6" i="1"/>
  <c r="M10" i="1"/>
  <c r="M11" i="1"/>
  <c r="M12" i="1"/>
  <c r="M13" i="1"/>
  <c r="M14" i="1"/>
  <c r="M15" i="1"/>
  <c r="M16" i="1"/>
  <c r="M20" i="1"/>
  <c r="M17" i="1"/>
  <c r="M18" i="1"/>
</calcChain>
</file>

<file path=xl/sharedStrings.xml><?xml version="1.0" encoding="utf-8"?>
<sst xmlns="http://schemas.openxmlformats.org/spreadsheetml/2006/main" count="35" uniqueCount="33">
  <si>
    <t>Home address</t>
  </si>
  <si>
    <t>Parameter</t>
  </si>
  <si>
    <t>Latitude</t>
  </si>
  <si>
    <t>Longitude</t>
  </si>
  <si>
    <t>Ratio of diffuse/global insolation throughout year</t>
  </si>
  <si>
    <t>Daily insolation (irradiation) in June atan optimum tilt angle</t>
  </si>
  <si>
    <t>Annual global insolation (irradiation)on an optimally inclined plane</t>
  </si>
  <si>
    <t>Tilt angle for maximum annualinsolation</t>
  </si>
  <si>
    <t>Daily insolation (irradiation) in December at an optimum tilt angle</t>
  </si>
  <si>
    <t>Loss</t>
  </si>
  <si>
    <t>Revenue (Rs.)</t>
  </si>
  <si>
    <t>System Losses are taken as 10%</t>
  </si>
  <si>
    <t>System Losses are taken as 15%</t>
  </si>
  <si>
    <t xml:space="preserve">Energy Output </t>
  </si>
  <si>
    <t>Selling Price</t>
  </si>
  <si>
    <t>Expenditure/Income</t>
  </si>
  <si>
    <t>Value</t>
  </si>
  <si>
    <t>Initial Capital Cost</t>
  </si>
  <si>
    <t>Number of kW</t>
  </si>
  <si>
    <t>Value per kW</t>
  </si>
  <si>
    <t>Maintenance and Operation Cost</t>
  </si>
  <si>
    <t>Replacement Invertes</t>
  </si>
  <si>
    <t>Annual Revenue</t>
  </si>
  <si>
    <t>Year</t>
  </si>
  <si>
    <t>Maintenace and Operation</t>
  </si>
  <si>
    <t>Replacement Inverters</t>
  </si>
  <si>
    <t>Total Cashflow</t>
  </si>
  <si>
    <t>NPR with 5%</t>
  </si>
  <si>
    <t>NPR with 10%</t>
  </si>
  <si>
    <t>Internal Rate of Return</t>
  </si>
  <si>
    <t>Solar Module</t>
  </si>
  <si>
    <t>Number of Modules</t>
  </si>
  <si>
    <t>Solar Farm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</si>
</sst>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Rs.-849]\ #,##0.00"/>
    <numFmt numFmtId="165" formatCode="[$Rs.-849]\ #,##0.00;[Red]\-[$Rs.-849]\ 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1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164" fontId="0" fillId="0" borderId="2" xfId="0" applyNumberFormat="1" applyBorder="1"/>
    <xf numFmtId="8" fontId="0" fillId="0" borderId="2" xfId="0" applyNumberFormat="1" applyBorder="1"/>
    <xf numFmtId="9" fontId="0" fillId="0" borderId="2" xfId="0" applyNumberFormat="1" applyBorder="1"/>
    <xf numFmtId="165" fontId="0" fillId="0" borderId="2" xfId="0" applyNumberFormat="1" applyBorder="1"/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22" workbookViewId="0">
      <selection activeCell="I38" sqref="I38"/>
    </sheetView>
  </sheetViews>
  <sheetFormatPr defaultRowHeight="14.4" x14ac:dyDescent="0.3"/>
  <cols>
    <col min="1" max="1" width="35.21875" customWidth="1"/>
    <col min="2" max="2" width="25" customWidth="1"/>
    <col min="3" max="3" width="20.5546875" customWidth="1"/>
    <col min="10" max="10" width="22.88671875" customWidth="1"/>
    <col min="11" max="11" width="23.6640625" customWidth="1"/>
    <col min="12" max="12" width="20.88671875" customWidth="1"/>
    <col min="13" max="13" width="18.21875" customWidth="1"/>
    <col min="14" max="14" width="26.33203125" customWidth="1"/>
    <col min="15" max="15" width="16.109375" customWidth="1"/>
  </cols>
  <sheetData>
    <row r="1" spans="1:14" ht="15.6" x14ac:dyDescent="0.3">
      <c r="A1" s="3" t="s">
        <v>0</v>
      </c>
      <c r="B1" s="4"/>
    </row>
    <row r="2" spans="1:14" ht="15.6" x14ac:dyDescent="0.3">
      <c r="A2" s="3" t="s">
        <v>1</v>
      </c>
      <c r="B2" s="4"/>
    </row>
    <row r="3" spans="1:14" ht="15.6" x14ac:dyDescent="0.3">
      <c r="A3" s="3" t="s">
        <v>2</v>
      </c>
      <c r="B3" s="3">
        <v>6.9961500000000001</v>
      </c>
    </row>
    <row r="4" spans="1:14" ht="15.6" x14ac:dyDescent="0.3">
      <c r="A4" s="3" t="s">
        <v>3</v>
      </c>
      <c r="B4" s="3">
        <v>81.058646999999993</v>
      </c>
      <c r="I4" s="4" t="s">
        <v>23</v>
      </c>
      <c r="J4" s="4" t="s">
        <v>17</v>
      </c>
      <c r="K4" s="4" t="s">
        <v>24</v>
      </c>
      <c r="L4" s="4" t="s">
        <v>25</v>
      </c>
      <c r="M4" s="4" t="s">
        <v>22</v>
      </c>
      <c r="N4" s="4" t="s">
        <v>26</v>
      </c>
    </row>
    <row r="5" spans="1:14" ht="46.8" x14ac:dyDescent="0.3">
      <c r="A5" s="3" t="s">
        <v>6</v>
      </c>
      <c r="B5" s="3">
        <v>1856.21</v>
      </c>
      <c r="I5" s="4">
        <v>0</v>
      </c>
      <c r="J5" s="10">
        <f>-B21</f>
        <v>-300000000</v>
      </c>
      <c r="K5" s="10">
        <v>0</v>
      </c>
      <c r="L5" s="10">
        <v>0</v>
      </c>
      <c r="M5" s="10">
        <v>0</v>
      </c>
      <c r="N5" s="10">
        <f>SUM(J5:M5)</f>
        <v>-300000000</v>
      </c>
    </row>
    <row r="6" spans="1:14" ht="31.2" x14ac:dyDescent="0.3">
      <c r="A6" s="3" t="s">
        <v>7</v>
      </c>
      <c r="B6" s="3">
        <v>5</v>
      </c>
      <c r="I6" s="4">
        <v>1</v>
      </c>
      <c r="J6" s="4">
        <v>0</v>
      </c>
      <c r="K6" s="10">
        <f>-$B$22</f>
        <v>-5000000</v>
      </c>
      <c r="L6" s="10">
        <v>0</v>
      </c>
      <c r="M6" s="10">
        <f>$B$24</f>
        <v>134309195.19999999</v>
      </c>
      <c r="N6" s="10">
        <f t="shared" ref="N6:N20" si="0">SUM(J6:M6)</f>
        <v>129309195.19999999</v>
      </c>
    </row>
    <row r="7" spans="1:14" ht="31.2" x14ac:dyDescent="0.3">
      <c r="A7" s="3" t="s">
        <v>8</v>
      </c>
      <c r="B7" s="3">
        <f>ROUND(124.82/31,2)</f>
        <v>4.03</v>
      </c>
      <c r="I7" s="4">
        <v>2</v>
      </c>
      <c r="J7" s="4">
        <v>0</v>
      </c>
      <c r="K7" s="10">
        <f t="shared" ref="K7:K20" si="1">-$B$22</f>
        <v>-5000000</v>
      </c>
      <c r="L7" s="10">
        <v>0</v>
      </c>
      <c r="M7" s="10">
        <f t="shared" ref="M7:M20" si="2">$B$24</f>
        <v>134309195.19999999</v>
      </c>
      <c r="N7" s="10">
        <f t="shared" si="0"/>
        <v>129309195.19999999</v>
      </c>
    </row>
    <row r="8" spans="1:14" ht="31.2" x14ac:dyDescent="0.3">
      <c r="A8" s="3" t="s">
        <v>5</v>
      </c>
      <c r="B8" s="4">
        <f>ROUND(153.11/30,2)</f>
        <v>5.0999999999999996</v>
      </c>
      <c r="I8" s="4">
        <v>3</v>
      </c>
      <c r="J8" s="4">
        <v>0</v>
      </c>
      <c r="K8" s="10">
        <f t="shared" si="1"/>
        <v>-5000000</v>
      </c>
      <c r="L8" s="10">
        <v>0</v>
      </c>
      <c r="M8" s="10">
        <f t="shared" si="2"/>
        <v>134309195.19999999</v>
      </c>
      <c r="N8" s="10">
        <f t="shared" si="0"/>
        <v>129309195.19999999</v>
      </c>
    </row>
    <row r="9" spans="1:14" ht="31.2" x14ac:dyDescent="0.3">
      <c r="A9" s="3" t="s">
        <v>4</v>
      </c>
      <c r="B9" s="4">
        <v>0.46899999999999997</v>
      </c>
      <c r="I9" s="4">
        <v>4</v>
      </c>
      <c r="J9" s="4">
        <v>0</v>
      </c>
      <c r="K9" s="10">
        <f t="shared" si="1"/>
        <v>-5000000</v>
      </c>
      <c r="L9" s="10">
        <v>0</v>
      </c>
      <c r="M9" s="10">
        <f t="shared" si="2"/>
        <v>134309195.19999999</v>
      </c>
      <c r="N9" s="10">
        <f t="shared" si="0"/>
        <v>129309195.19999999</v>
      </c>
    </row>
    <row r="10" spans="1:14" ht="15.6" x14ac:dyDescent="0.3">
      <c r="A10" s="2"/>
      <c r="I10" s="4">
        <v>5</v>
      </c>
      <c r="J10" s="4">
        <v>0</v>
      </c>
      <c r="K10" s="10">
        <f t="shared" si="1"/>
        <v>-5000000</v>
      </c>
      <c r="L10" s="10">
        <f>-$B$23</f>
        <v>-5000000</v>
      </c>
      <c r="M10" s="10">
        <f t="shared" si="2"/>
        <v>134309195.19999999</v>
      </c>
      <c r="N10" s="10">
        <f t="shared" si="0"/>
        <v>124309195.19999999</v>
      </c>
    </row>
    <row r="11" spans="1:14" ht="16.2" thickBot="1" x14ac:dyDescent="0.35">
      <c r="A11" s="2" t="s">
        <v>14</v>
      </c>
      <c r="B11">
        <v>32</v>
      </c>
      <c r="I11" s="4">
        <v>6</v>
      </c>
      <c r="J11" s="4">
        <v>0</v>
      </c>
      <c r="K11" s="10">
        <f t="shared" si="1"/>
        <v>-5000000</v>
      </c>
      <c r="L11" s="10">
        <v>0</v>
      </c>
      <c r="M11" s="10">
        <f t="shared" si="2"/>
        <v>134309195.19999999</v>
      </c>
      <c r="N11" s="10">
        <f t="shared" si="0"/>
        <v>129309195.19999999</v>
      </c>
    </row>
    <row r="12" spans="1:14" ht="16.2" customHeight="1" x14ac:dyDescent="0.3">
      <c r="A12" s="14" t="s">
        <v>9</v>
      </c>
      <c r="B12" s="14" t="s">
        <v>13</v>
      </c>
      <c r="C12" s="14" t="s">
        <v>10</v>
      </c>
      <c r="I12" s="4">
        <v>7</v>
      </c>
      <c r="J12" s="4">
        <v>0</v>
      </c>
      <c r="K12" s="10">
        <f t="shared" si="1"/>
        <v>-5000000</v>
      </c>
      <c r="L12" s="10">
        <v>0</v>
      </c>
      <c r="M12" s="10">
        <f t="shared" si="2"/>
        <v>134309195.19999999</v>
      </c>
      <c r="N12" s="10">
        <f t="shared" si="0"/>
        <v>129309195.19999999</v>
      </c>
    </row>
    <row r="13" spans="1:14" ht="15" thickBot="1" x14ac:dyDescent="0.35">
      <c r="A13" s="15"/>
      <c r="B13" s="15"/>
      <c r="C13" s="15"/>
      <c r="I13" s="4">
        <v>8</v>
      </c>
      <c r="J13" s="4">
        <v>0</v>
      </c>
      <c r="K13" s="10">
        <f t="shared" si="1"/>
        <v>-5000000</v>
      </c>
      <c r="L13" s="10">
        <v>0</v>
      </c>
      <c r="M13" s="10">
        <f t="shared" si="2"/>
        <v>134309195.19999999</v>
      </c>
      <c r="N13" s="10">
        <f t="shared" si="0"/>
        <v>129309195.19999999</v>
      </c>
    </row>
    <row r="14" spans="1:14" ht="31.8" thickBot="1" x14ac:dyDescent="0.35">
      <c r="A14" s="1" t="s">
        <v>11</v>
      </c>
      <c r="B14" s="5">
        <v>4444054.25</v>
      </c>
      <c r="C14" s="6">
        <f>$B$11*B14</f>
        <v>142209736</v>
      </c>
      <c r="I14" s="4">
        <v>9</v>
      </c>
      <c r="J14" s="4">
        <v>0</v>
      </c>
      <c r="K14" s="10">
        <f t="shared" si="1"/>
        <v>-5000000</v>
      </c>
      <c r="L14" s="10">
        <v>0</v>
      </c>
      <c r="M14" s="10">
        <f t="shared" si="2"/>
        <v>134309195.19999999</v>
      </c>
      <c r="N14" s="10">
        <f t="shared" si="0"/>
        <v>129309195.19999999</v>
      </c>
    </row>
    <row r="15" spans="1:14" ht="31.8" thickBot="1" x14ac:dyDescent="0.35">
      <c r="A15" s="1" t="s">
        <v>12</v>
      </c>
      <c r="B15" s="5">
        <v>4197162.3499999996</v>
      </c>
      <c r="C15" s="6">
        <f>$B$11*B15</f>
        <v>134309195.19999999</v>
      </c>
      <c r="I15" s="4">
        <v>10</v>
      </c>
      <c r="J15" s="4">
        <v>0</v>
      </c>
      <c r="K15" s="10">
        <f t="shared" si="1"/>
        <v>-5000000</v>
      </c>
      <c r="L15" s="10">
        <f>-$B$23</f>
        <v>-5000000</v>
      </c>
      <c r="M15" s="10">
        <f t="shared" si="2"/>
        <v>134309195.19999999</v>
      </c>
      <c r="N15" s="10">
        <f t="shared" si="0"/>
        <v>124309195.19999999</v>
      </c>
    </row>
    <row r="16" spans="1:14" ht="16.2" thickBot="1" x14ac:dyDescent="0.35">
      <c r="C16" s="6">
        <f>26280000*32</f>
        <v>840960000</v>
      </c>
      <c r="I16" s="4">
        <v>11</v>
      </c>
      <c r="J16" s="4">
        <v>0</v>
      </c>
      <c r="K16" s="10">
        <f t="shared" si="1"/>
        <v>-5000000</v>
      </c>
      <c r="L16" s="10">
        <v>0</v>
      </c>
      <c r="M16" s="10">
        <f t="shared" si="2"/>
        <v>134309195.19999999</v>
      </c>
      <c r="N16" s="10">
        <f t="shared" si="0"/>
        <v>129309195.19999999</v>
      </c>
    </row>
    <row r="17" spans="1:14" x14ac:dyDescent="0.3">
      <c r="I17" s="4">
        <v>12</v>
      </c>
      <c r="J17" s="4">
        <v>0</v>
      </c>
      <c r="K17" s="10">
        <f t="shared" si="1"/>
        <v>-5000000</v>
      </c>
      <c r="L17" s="10">
        <v>0</v>
      </c>
      <c r="M17" s="10">
        <f t="shared" si="2"/>
        <v>134309195.19999999</v>
      </c>
      <c r="N17" s="10">
        <f t="shared" si="0"/>
        <v>129309195.19999999</v>
      </c>
    </row>
    <row r="18" spans="1:14" x14ac:dyDescent="0.3">
      <c r="I18" s="4">
        <v>13</v>
      </c>
      <c r="J18" s="4">
        <v>0</v>
      </c>
      <c r="K18" s="10">
        <f t="shared" si="1"/>
        <v>-5000000</v>
      </c>
      <c r="L18" s="10">
        <v>0</v>
      </c>
      <c r="M18" s="10">
        <f t="shared" si="2"/>
        <v>134309195.19999999</v>
      </c>
      <c r="N18" s="10">
        <f t="shared" si="0"/>
        <v>129309195.19999999</v>
      </c>
    </row>
    <row r="19" spans="1:14" ht="15" thickBot="1" x14ac:dyDescent="0.35">
      <c r="I19" s="4">
        <v>14</v>
      </c>
      <c r="J19" s="4">
        <v>0</v>
      </c>
      <c r="K19" s="10">
        <f t="shared" si="1"/>
        <v>-5000000</v>
      </c>
      <c r="L19" s="10">
        <v>0</v>
      </c>
      <c r="M19" s="10">
        <f t="shared" si="2"/>
        <v>134309195.19999999</v>
      </c>
      <c r="N19" s="10">
        <f t="shared" si="0"/>
        <v>129309195.19999999</v>
      </c>
    </row>
    <row r="20" spans="1:14" ht="16.2" thickBot="1" x14ac:dyDescent="0.35">
      <c r="A20" s="7" t="s">
        <v>15</v>
      </c>
      <c r="B20" s="8" t="s">
        <v>16</v>
      </c>
      <c r="C20" t="s">
        <v>18</v>
      </c>
      <c r="D20">
        <v>3000</v>
      </c>
      <c r="I20" s="4">
        <v>15</v>
      </c>
      <c r="J20" s="4">
        <v>0</v>
      </c>
      <c r="K20" s="10">
        <f t="shared" si="1"/>
        <v>-5000000</v>
      </c>
      <c r="L20" s="10">
        <v>0</v>
      </c>
      <c r="M20" s="10">
        <f t="shared" si="2"/>
        <v>134309195.19999999</v>
      </c>
      <c r="N20" s="10">
        <f t="shared" si="0"/>
        <v>129309195.19999999</v>
      </c>
    </row>
    <row r="21" spans="1:14" ht="16.2" thickBot="1" x14ac:dyDescent="0.35">
      <c r="A21" s="1" t="s">
        <v>17</v>
      </c>
      <c r="B21" s="6">
        <f>D20*D21</f>
        <v>300000000</v>
      </c>
      <c r="C21" t="s">
        <v>19</v>
      </c>
      <c r="D21">
        <v>100000</v>
      </c>
    </row>
    <row r="22" spans="1:14" ht="16.2" thickBot="1" x14ac:dyDescent="0.35">
      <c r="A22" s="1" t="s">
        <v>20</v>
      </c>
      <c r="B22" s="6">
        <f>5000000</f>
        <v>5000000</v>
      </c>
      <c r="J22" s="4" t="s">
        <v>27</v>
      </c>
      <c r="K22" s="13">
        <f>NPV(0.05,N5:N20)</f>
        <v>985902885.96980631</v>
      </c>
    </row>
    <row r="23" spans="1:14" ht="16.2" thickBot="1" x14ac:dyDescent="0.35">
      <c r="A23" s="1" t="s">
        <v>21</v>
      </c>
      <c r="B23" s="6">
        <f>5000000</f>
        <v>5000000</v>
      </c>
      <c r="J23" s="4" t="s">
        <v>28</v>
      </c>
      <c r="K23" s="13">
        <f>NPV(0.1,N5:N20)</f>
        <v>616821542.2959125</v>
      </c>
      <c r="L23" s="11"/>
    </row>
    <row r="24" spans="1:14" ht="16.2" thickBot="1" x14ac:dyDescent="0.35">
      <c r="A24" s="1" t="s">
        <v>22</v>
      </c>
      <c r="B24" s="6">
        <f>C15</f>
        <v>134309195.19999999</v>
      </c>
      <c r="J24" s="4" t="s">
        <v>29</v>
      </c>
      <c r="K24" s="12">
        <f>IRR(N5:N20)</f>
        <v>0.42755775824679931</v>
      </c>
    </row>
    <row r="25" spans="1:14" ht="16.2" thickBot="1" x14ac:dyDescent="0.35">
      <c r="A25" s="1"/>
      <c r="B25" s="6">
        <f t="shared" ref="B25:B26" si="3">D24*D25</f>
        <v>0</v>
      </c>
    </row>
    <row r="26" spans="1:14" ht="16.2" thickBot="1" x14ac:dyDescent="0.35">
      <c r="A26" s="1"/>
      <c r="B26" s="6">
        <f t="shared" si="3"/>
        <v>0</v>
      </c>
    </row>
    <row r="27" spans="1:14" ht="15.6" x14ac:dyDescent="0.3">
      <c r="A27" s="9"/>
    </row>
    <row r="30" spans="1:14" x14ac:dyDescent="0.3">
      <c r="A30" t="s">
        <v>32</v>
      </c>
      <c r="B30">
        <v>3000000</v>
      </c>
    </row>
    <row r="31" spans="1:14" x14ac:dyDescent="0.3">
      <c r="A31" t="s">
        <v>30</v>
      </c>
      <c r="B31">
        <v>400</v>
      </c>
    </row>
    <row r="32" spans="1:14" x14ac:dyDescent="0.3">
      <c r="A32" t="s">
        <v>31</v>
      </c>
      <c r="B32">
        <f>B30/B31</f>
        <v>7500</v>
      </c>
    </row>
  </sheetData>
  <mergeCells count="3">
    <mergeCell ref="A12:A13"/>
    <mergeCell ref="B12:B13"/>
    <mergeCell ref="C12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2023-06-29T08:39:19Z</dcterms:modified>
</cp:coreProperties>
</file>