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user\Documents\"/>
    </mc:Choice>
  </mc:AlternateContent>
  <xr:revisionPtr revIDLastSave="0" documentId="8_{7029B50C-5C20-42E4-B230-309CF34CFD7E}" xr6:coauthVersionLast="47" xr6:coauthVersionMax="47" xr10:uidLastSave="{00000000-0000-0000-0000-000000000000}"/>
  <bookViews>
    <workbookView xWindow="-120" yWindow="-120" windowWidth="20730" windowHeight="11760" xr2:uid="{52A990AD-F3F1-43C4-8534-E61D28737B3E}"/>
  </bookViews>
  <sheets>
    <sheet name="sales_data" sheetId="1" r:id="rId1"/>
    <sheet name="Working Sheet " sheetId="2" r:id="rId2"/>
    <sheet name="Statistics" sheetId="3" r:id="rId3"/>
    <sheet name="Pivot table" sheetId="4" r:id="rId4"/>
    <sheet name="Dashboard" sheetId="6" r:id="rId5"/>
  </sheets>
  <definedNames>
    <definedName name="Slicer_Customer_Type">#N/A</definedName>
    <definedName name="Slicer_Payment_Method">#N/A</definedName>
    <definedName name="Slicer_Sales_Channel">#N/A</definedName>
  </definedNames>
  <calcPr calcId="18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G7" i="3" l="1"/>
  <c r="G5" i="3"/>
  <c r="G4" i="3"/>
  <c r="G6" i="3"/>
  <c r="G3" i="3"/>
  <c r="J780" i="2"/>
  <c r="J203" i="2"/>
  <c r="J794" i="2"/>
  <c r="J742" i="2"/>
  <c r="J904" i="2"/>
  <c r="J608" i="2"/>
  <c r="J585" i="2"/>
  <c r="J491" i="2"/>
  <c r="J280" i="2"/>
  <c r="J90" i="2"/>
  <c r="J859" i="2"/>
  <c r="J942" i="2"/>
  <c r="J977" i="2"/>
  <c r="J852" i="2"/>
  <c r="J343" i="2"/>
  <c r="J259" i="2"/>
  <c r="J200" i="2"/>
  <c r="J757" i="2"/>
  <c r="J684" i="2"/>
  <c r="J526" i="2"/>
  <c r="J931" i="2"/>
  <c r="J387" i="2"/>
  <c r="J14" i="2"/>
  <c r="J636" i="2"/>
  <c r="J223" i="2"/>
  <c r="J507" i="2"/>
  <c r="J864" i="2"/>
  <c r="J426" i="2"/>
  <c r="J691" i="2"/>
  <c r="J961" i="2"/>
  <c r="J362" i="2"/>
  <c r="J141" i="2"/>
  <c r="J653" i="2"/>
  <c r="J612" i="2"/>
  <c r="J107" i="2"/>
  <c r="J177" i="2"/>
  <c r="J275" i="2"/>
  <c r="J755" i="2"/>
  <c r="J86" i="2"/>
  <c r="J842" i="2"/>
  <c r="J373" i="2"/>
  <c r="J968" i="2"/>
  <c r="J353" i="2"/>
  <c r="J719" i="2"/>
  <c r="J552" i="2"/>
  <c r="J652" i="2"/>
  <c r="J832" i="2"/>
  <c r="J379" i="2"/>
  <c r="J121" i="2"/>
  <c r="J43" i="2"/>
  <c r="J807" i="2"/>
  <c r="J274" i="2"/>
  <c r="J337" i="2"/>
  <c r="J654" i="2"/>
  <c r="J976" i="2"/>
  <c r="J303" i="2"/>
  <c r="J53" i="2"/>
  <c r="J366" i="2"/>
  <c r="J572" i="2"/>
  <c r="J474" i="2"/>
  <c r="J799" i="2"/>
  <c r="J225" i="2"/>
  <c r="J232" i="2"/>
  <c r="J849" i="2"/>
  <c r="J124" i="2"/>
  <c r="J726" i="2"/>
  <c r="J17" i="2"/>
  <c r="J623" i="2"/>
  <c r="J822" i="2"/>
  <c r="J649" i="2"/>
  <c r="J567" i="2"/>
  <c r="J926" i="2"/>
  <c r="J430" i="2"/>
  <c r="J410" i="2"/>
  <c r="J240" i="2"/>
  <c r="J966" i="2"/>
  <c r="J459" i="2"/>
  <c r="J944" i="2"/>
  <c r="J292" i="2"/>
  <c r="J940" i="2"/>
  <c r="J85" i="2"/>
  <c r="J290" i="2"/>
  <c r="J497" i="2"/>
  <c r="J565" i="2"/>
  <c r="J862" i="2"/>
  <c r="J699" i="2"/>
  <c r="J133" i="2"/>
  <c r="J92" i="2"/>
  <c r="J1000" i="2"/>
  <c r="J411" i="2"/>
  <c r="J270" i="2"/>
  <c r="J382" i="2"/>
  <c r="J915" i="2"/>
  <c r="J776" i="2"/>
  <c r="J753" i="2"/>
  <c r="J164" i="2"/>
  <c r="J539" i="2"/>
  <c r="J521" i="2"/>
  <c r="J59" i="2"/>
  <c r="J358" i="2"/>
  <c r="J101" i="2"/>
  <c r="J544" i="2"/>
  <c r="J845" i="2"/>
  <c r="J66" i="2"/>
  <c r="J543" i="2"/>
  <c r="J819" i="2"/>
  <c r="J690" i="2"/>
  <c r="J946" i="2"/>
  <c r="J537" i="2"/>
  <c r="J149" i="2"/>
  <c r="J62" i="2"/>
  <c r="J64" i="2"/>
  <c r="J869" i="2"/>
  <c r="J625" i="2"/>
  <c r="J969" i="2"/>
  <c r="J145" i="2"/>
  <c r="J643" i="2"/>
  <c r="J368" i="2"/>
  <c r="J276" i="2"/>
  <c r="J576" i="2"/>
  <c r="J683" i="2"/>
  <c r="J38" i="2"/>
  <c r="J33" i="2"/>
  <c r="J701" i="2"/>
  <c r="J529" i="2"/>
  <c r="J25" i="2"/>
  <c r="J993" i="2"/>
  <c r="J593" i="2"/>
  <c r="J897" i="2"/>
  <c r="J493" i="2"/>
  <c r="J973" i="2"/>
  <c r="J599" i="2"/>
  <c r="J772" i="2"/>
  <c r="J466" i="2"/>
  <c r="J8" i="2"/>
  <c r="J188" i="2"/>
  <c r="J157" i="2"/>
  <c r="J361" i="2"/>
  <c r="J954" i="2"/>
  <c r="J789" i="2"/>
  <c r="J71" i="2"/>
  <c r="J632" i="2"/>
  <c r="J892" i="2"/>
  <c r="J287" i="2"/>
  <c r="J692" i="2"/>
  <c r="J727" i="2"/>
  <c r="J7" i="2"/>
  <c r="J143" i="2"/>
  <c r="J597" i="2"/>
  <c r="J20" i="2"/>
  <c r="J347" i="2"/>
  <c r="J238" i="2"/>
  <c r="J963" i="2"/>
  <c r="J873" i="2"/>
  <c r="J364" i="2"/>
  <c r="J100" i="2"/>
  <c r="J374" i="2"/>
  <c r="J861" i="2"/>
  <c r="J878" i="2"/>
  <c r="J158" i="2"/>
  <c r="J857" i="2"/>
  <c r="J482" i="2"/>
  <c r="J957" i="2"/>
  <c r="J916" i="2"/>
  <c r="J322" i="2"/>
  <c r="J305" i="2"/>
  <c r="J657" i="2"/>
  <c r="J778" i="2"/>
  <c r="J176" i="2"/>
  <c r="J777" i="2"/>
  <c r="J457" i="2"/>
  <c r="J31" i="2"/>
  <c r="J848" i="2"/>
  <c r="J58" i="2"/>
  <c r="J818" i="2"/>
  <c r="J434" i="2"/>
  <c r="J628" i="2"/>
  <c r="J32" i="2"/>
  <c r="J724" i="2"/>
  <c r="J607" i="2"/>
  <c r="J16" i="2"/>
  <c r="J464" i="2"/>
  <c r="J503" i="2"/>
  <c r="J746" i="2"/>
  <c r="J291" i="2"/>
  <c r="J986" i="2"/>
  <c r="J949" i="2"/>
  <c r="J407" i="2"/>
  <c r="J656" i="2"/>
  <c r="J48" i="2"/>
  <c r="J93" i="2"/>
  <c r="J278" i="2"/>
  <c r="J173" i="2"/>
  <c r="J329" i="2"/>
  <c r="J868" i="2"/>
  <c r="J215" i="2"/>
  <c r="J784" i="2"/>
  <c r="J671" i="2"/>
  <c r="J169" i="2"/>
  <c r="J463" i="2"/>
  <c r="J140" i="2"/>
  <c r="J781" i="2"/>
  <c r="J393" i="2"/>
  <c r="J913" i="2"/>
  <c r="J354" i="2"/>
  <c r="J219" i="2"/>
  <c r="J421" i="2"/>
  <c r="J734" i="2"/>
  <c r="J964" i="2"/>
  <c r="J874" i="2"/>
  <c r="J377" i="2"/>
  <c r="J61" i="2"/>
  <c r="J791" i="2"/>
  <c r="J245" i="2"/>
  <c r="J136" i="2"/>
  <c r="J481" i="2"/>
  <c r="J327" i="2"/>
  <c r="J175" i="2"/>
  <c r="J741" i="2"/>
  <c r="J696" i="2"/>
  <c r="J1001" i="2"/>
  <c r="J35" i="2"/>
  <c r="J79" i="2"/>
  <c r="J216" i="2"/>
  <c r="J918" i="2"/>
  <c r="J554" i="2"/>
  <c r="J895" i="2"/>
  <c r="J981" i="2"/>
  <c r="J385" i="2"/>
  <c r="J40" i="2"/>
  <c r="J95" i="2"/>
  <c r="J297" i="2"/>
  <c r="J899" i="2"/>
  <c r="J723" i="2"/>
  <c r="J673" i="2"/>
  <c r="J218" i="2"/>
  <c r="J186" i="2"/>
  <c r="J619" i="2"/>
  <c r="J586" i="2"/>
  <c r="J951" i="2"/>
  <c r="J702" i="2"/>
  <c r="J550" i="2"/>
  <c r="J876" i="2"/>
  <c r="J547" i="2"/>
  <c r="J148" i="2"/>
  <c r="J428" i="2"/>
  <c r="J919" i="2"/>
  <c r="J808" i="2"/>
  <c r="J531" i="2"/>
  <c r="J635" i="2"/>
  <c r="J644" i="2"/>
  <c r="J470" i="2"/>
  <c r="J422" i="2"/>
  <c r="J192" i="2"/>
  <c r="J659" i="2"/>
  <c r="J183" i="2"/>
  <c r="J663" i="2"/>
  <c r="J941" i="2"/>
  <c r="J447" i="2"/>
  <c r="J417" i="2"/>
  <c r="J60" i="2"/>
  <c r="J262" i="2"/>
  <c r="J77" i="2"/>
  <c r="J88" i="2"/>
  <c r="J399" i="2"/>
  <c r="J472" i="2"/>
  <c r="J445" i="2"/>
  <c r="J23" i="2"/>
  <c r="J211" i="2"/>
  <c r="J888" i="2"/>
  <c r="J206" i="2"/>
  <c r="J833" i="2"/>
  <c r="J556" i="2"/>
  <c r="J783" i="2"/>
  <c r="J304" i="2"/>
  <c r="J125" i="2"/>
  <c r="J700" i="2"/>
  <c r="J914" i="2"/>
  <c r="J694" i="2"/>
  <c r="J321" i="2"/>
  <c r="J668" i="2"/>
  <c r="J718" i="2"/>
  <c r="J816" i="2"/>
  <c r="J513" i="2"/>
  <c r="J721" i="2"/>
  <c r="J249" i="2"/>
  <c r="J921" i="2"/>
  <c r="J338" i="2"/>
  <c r="J763" i="2"/>
  <c r="J520" i="2"/>
  <c r="J708" i="2"/>
  <c r="J267" i="2"/>
  <c r="J54" i="2"/>
  <c r="J80" i="2"/>
  <c r="J423" i="2"/>
  <c r="J540" i="2"/>
  <c r="J172" i="2"/>
  <c r="J309" i="2"/>
  <c r="J817" i="2"/>
  <c r="J168" i="2"/>
  <c r="J578" i="2"/>
  <c r="J813" i="2"/>
  <c r="J714" i="2"/>
  <c r="J731" i="2"/>
  <c r="J487" i="2"/>
  <c r="J765" i="2"/>
  <c r="J872" i="2"/>
  <c r="J871" i="2"/>
  <c r="J424" i="2"/>
  <c r="J246" i="2"/>
  <c r="J672" i="2"/>
  <c r="J960" i="2"/>
  <c r="J865" i="2"/>
  <c r="J83" i="2"/>
  <c r="J514" i="2"/>
  <c r="J546" i="2"/>
  <c r="J955" i="2"/>
  <c r="J255" i="2"/>
  <c r="J471" i="2"/>
  <c r="J796" i="2"/>
  <c r="J886" i="2"/>
  <c r="J622" i="2"/>
  <c r="J160" i="2"/>
  <c r="J137" i="2"/>
  <c r="J402" i="2"/>
  <c r="J258" i="2"/>
  <c r="J881" i="2"/>
  <c r="J416" i="2"/>
  <c r="J330" i="2"/>
  <c r="J798" i="2"/>
  <c r="J123" i="2"/>
  <c r="J804" i="2"/>
  <c r="J679" i="2"/>
  <c r="J381" i="2"/>
  <c r="J357" i="2"/>
  <c r="J293" i="2"/>
  <c r="J884" i="2"/>
  <c r="J152" i="2"/>
  <c r="J467" i="2"/>
  <c r="J535" i="2"/>
  <c r="J19" i="2"/>
  <c r="J239" i="2"/>
  <c r="J875" i="2"/>
  <c r="J221" i="2"/>
  <c r="J900" i="2"/>
  <c r="J970" i="2"/>
  <c r="J603" i="2"/>
  <c r="J10" i="2"/>
  <c r="J828" i="2"/>
  <c r="J320" i="2"/>
  <c r="J831" i="2"/>
  <c r="J264" i="2"/>
  <c r="J498" i="2"/>
  <c r="J313" i="2"/>
  <c r="J795" i="2"/>
  <c r="J234" i="2"/>
  <c r="J9" i="2"/>
  <c r="J333" i="2"/>
  <c r="J515" i="2"/>
  <c r="J72" i="2"/>
  <c r="J982" i="2"/>
  <c r="J251" i="2"/>
  <c r="J109" i="2"/>
  <c r="J935" i="2"/>
  <c r="J551" i="2"/>
  <c r="J793" i="2"/>
  <c r="J435" i="2"/>
  <c r="J349" i="2"/>
  <c r="J689" i="2"/>
  <c r="J542" i="2"/>
  <c r="J715" i="2"/>
  <c r="J631" i="2"/>
  <c r="J838" i="2"/>
  <c r="J116" i="2"/>
  <c r="J992" i="2"/>
  <c r="J119" i="2"/>
  <c r="J432" i="2"/>
  <c r="J667" i="2"/>
  <c r="J266" i="2"/>
  <c r="J496" i="2"/>
  <c r="J510" i="2"/>
  <c r="J885" i="2"/>
  <c r="J613" i="2"/>
  <c r="J760" i="2"/>
  <c r="J983" i="2"/>
  <c r="J637" i="2"/>
  <c r="J909" i="2"/>
  <c r="J748" i="2"/>
  <c r="J905" i="2"/>
  <c r="J896" i="2"/>
  <c r="J800" i="2"/>
  <c r="J2" i="2"/>
  <c r="J997" i="2"/>
  <c r="J356" i="2"/>
  <c r="J855" i="2"/>
  <c r="J74" i="2"/>
  <c r="J903" i="2"/>
  <c r="J45" i="2"/>
  <c r="J388" i="2"/>
  <c r="J999" i="2"/>
  <c r="J102" i="2"/>
  <c r="J479" i="2"/>
  <c r="J738" i="2"/>
  <c r="J213" i="2"/>
  <c r="J68" i="2"/>
  <c r="J525" i="2"/>
  <c r="J676" i="2"/>
  <c r="J198" i="2"/>
  <c r="J311" i="2"/>
  <c r="J110" i="2"/>
  <c r="J300" i="2"/>
  <c r="J759" i="2"/>
  <c r="J65" i="2"/>
  <c r="J891" i="2"/>
  <c r="J730" i="2"/>
  <c r="J483" i="2"/>
  <c r="J436" i="2"/>
  <c r="J984" i="2"/>
  <c r="J204" i="2"/>
  <c r="J634" i="2"/>
  <c r="J600" i="2"/>
  <c r="J178" i="2"/>
  <c r="J626" i="2"/>
  <c r="J950" i="2"/>
  <c r="J825" i="2"/>
  <c r="J44" i="2"/>
  <c r="J925" i="2"/>
  <c r="J647" i="2"/>
  <c r="J501" i="2"/>
  <c r="J516" i="2"/>
  <c r="J995" i="2"/>
  <c r="J505" i="2"/>
  <c r="J621" i="2"/>
  <c r="J28" i="2"/>
  <c r="J839" i="2"/>
  <c r="J648" i="2"/>
  <c r="J584" i="2"/>
  <c r="J610" i="2"/>
  <c r="J332" i="2"/>
  <c r="J779" i="2"/>
  <c r="J771" i="2"/>
  <c r="J254" i="2"/>
  <c r="J506" i="2"/>
  <c r="J589" i="2"/>
  <c r="J835" i="2"/>
  <c r="J815" i="2"/>
  <c r="J990" i="2"/>
  <c r="J906" i="2"/>
  <c r="J446" i="2"/>
  <c r="J105" i="2"/>
  <c r="J705" i="2"/>
  <c r="J669" i="2"/>
  <c r="J879" i="2"/>
  <c r="J615" i="2"/>
  <c r="J956" i="2"/>
  <c r="J78" i="2"/>
  <c r="J318" i="2"/>
  <c r="J13" i="2"/>
  <c r="J118" i="2"/>
  <c r="J533" i="2"/>
  <c r="J486" i="2"/>
  <c r="J809" i="2"/>
  <c r="J541" i="2"/>
  <c r="J94" i="2"/>
  <c r="J945" i="2"/>
  <c r="J138" i="2"/>
  <c r="J660" i="2"/>
  <c r="J99" i="2"/>
  <c r="J57" i="2"/>
  <c r="J326" i="2"/>
  <c r="J336" i="2"/>
  <c r="J548" i="2"/>
  <c r="J162" i="2"/>
  <c r="J39" i="2"/>
  <c r="J209" i="2"/>
  <c r="J380" i="2"/>
  <c r="J396" i="2"/>
  <c r="J153" i="2"/>
  <c r="J460" i="2"/>
  <c r="J184" i="2"/>
  <c r="J494" i="2"/>
  <c r="J934" i="2"/>
  <c r="J620" i="2"/>
  <c r="J559" i="2"/>
  <c r="J854" i="2"/>
  <c r="J894" i="2"/>
  <c r="J465" i="2"/>
  <c r="J911" i="2"/>
  <c r="J688" i="2"/>
  <c r="J235" i="2"/>
  <c r="J34" i="2"/>
  <c r="J273" i="2"/>
  <c r="J11" i="2"/>
  <c r="J294" i="2"/>
  <c r="J698" i="2"/>
  <c r="J323" i="2"/>
  <c r="J289" i="2"/>
  <c r="J630" i="2"/>
  <c r="J978" i="2"/>
  <c r="J286" i="2"/>
  <c r="J975" i="2"/>
  <c r="J367" i="2"/>
  <c r="J837" i="2"/>
  <c r="J437" i="2"/>
  <c r="J499" i="2"/>
  <c r="J987" i="2"/>
  <c r="J633" i="2"/>
  <c r="J405" i="2"/>
  <c r="J155" i="2"/>
  <c r="J111" i="2"/>
  <c r="J523" i="2"/>
  <c r="J256" i="2"/>
  <c r="J675" i="2"/>
  <c r="J655" i="2"/>
  <c r="J805" i="2"/>
  <c r="J439" i="2"/>
  <c r="J678" i="2"/>
  <c r="J912" i="2"/>
  <c r="J308" i="2"/>
  <c r="J283" i="2"/>
  <c r="J638" i="2"/>
  <c r="J920" i="2"/>
  <c r="J580" i="2"/>
  <c r="J563" i="2"/>
  <c r="J328" i="2"/>
  <c r="J677" i="2"/>
  <c r="J310" i="2"/>
  <c r="J132" i="2"/>
  <c r="J764" i="2"/>
  <c r="J22" i="2"/>
  <c r="J618" i="2"/>
  <c r="J732" i="2"/>
  <c r="J583" i="2"/>
  <c r="J902" i="2"/>
  <c r="J866" i="2"/>
  <c r="J590" i="2"/>
  <c r="J220" i="2"/>
  <c r="J97" i="2"/>
  <c r="J334" i="2"/>
  <c r="J890" i="2"/>
  <c r="J324" i="2"/>
  <c r="J360" i="2"/>
  <c r="J182" i="2"/>
  <c r="J167" i="2"/>
  <c r="J134" i="2"/>
  <c r="J591" i="2"/>
  <c r="J295" i="2"/>
  <c r="J729" i="2"/>
  <c r="J5" i="2"/>
  <c r="J827" i="2"/>
  <c r="J991" i="2"/>
  <c r="J846" i="2"/>
  <c r="J208" i="2"/>
  <c r="J557" i="2"/>
  <c r="J555" i="2"/>
  <c r="J46" i="2"/>
  <c r="J75" i="2"/>
  <c r="J681" i="2"/>
  <c r="J786" i="2"/>
  <c r="J156" i="2"/>
  <c r="J91" i="2"/>
  <c r="J458" i="2"/>
  <c r="J371" i="2"/>
  <c r="J747" i="2"/>
  <c r="J187" i="2"/>
  <c r="J365" i="2"/>
  <c r="J500" i="2"/>
  <c r="J937" i="2"/>
  <c r="J81" i="2"/>
  <c r="J386" i="2"/>
  <c r="J806" i="2"/>
  <c r="J397" i="2"/>
  <c r="J315" i="2"/>
  <c r="J473" i="2"/>
  <c r="J272" i="2"/>
  <c r="J427" i="2"/>
  <c r="J51" i="2"/>
  <c r="J943" i="2"/>
  <c r="J889" i="2"/>
  <c r="J830" i="2"/>
  <c r="J302" i="2"/>
  <c r="J352" i="2"/>
  <c r="J104" i="2"/>
  <c r="J248" i="2"/>
  <c r="J495" i="2"/>
  <c r="J12" i="2"/>
  <c r="J735" i="2"/>
  <c r="J163" i="2"/>
  <c r="J579" i="2"/>
  <c r="J350" i="2"/>
  <c r="J260" i="2"/>
  <c r="J363" i="2"/>
  <c r="J856" i="2"/>
  <c r="J562" i="2"/>
  <c r="J440" i="2"/>
  <c r="J154" i="2"/>
  <c r="J561" i="2"/>
  <c r="J76" i="2"/>
  <c r="J566" i="2"/>
  <c r="J454" i="2"/>
  <c r="J194" i="2"/>
  <c r="J425" i="2"/>
  <c r="J41" i="2"/>
  <c r="J341" i="2"/>
  <c r="J478" i="2"/>
  <c r="J974" i="2"/>
  <c r="J592" i="2"/>
  <c r="J693" i="2"/>
  <c r="J228" i="2"/>
  <c r="J787" i="2"/>
  <c r="J792" i="2"/>
  <c r="J812" i="2"/>
  <c r="J867" i="2"/>
  <c r="J682" i="2"/>
  <c r="J115" i="2"/>
  <c r="J210" i="2"/>
  <c r="J244" i="2"/>
  <c r="J191" i="2"/>
  <c r="J725" i="2"/>
  <c r="J113" i="2"/>
  <c r="J860" i="2"/>
  <c r="J665" i="2"/>
  <c r="J419" i="2"/>
  <c r="J893" i="2"/>
  <c r="J250" i="2"/>
  <c r="J617" i="2"/>
  <c r="J201" i="2"/>
  <c r="J517" i="2"/>
  <c r="J820" i="2"/>
  <c r="J247" i="2"/>
  <c r="J752" i="2"/>
  <c r="J519" i="2"/>
  <c r="J922" i="2"/>
  <c r="J383" i="2"/>
  <c r="J331" i="2"/>
  <c r="J627" i="2"/>
  <c r="J47" i="2"/>
  <c r="J128" i="2"/>
  <c r="J282" i="2"/>
  <c r="J279" i="2"/>
  <c r="J751" i="2"/>
  <c r="J344" i="2"/>
  <c r="J801" i="2"/>
  <c r="J851" i="2"/>
  <c r="J4" i="2"/>
  <c r="J376" i="2"/>
  <c r="J574" i="2"/>
  <c r="J703" i="2"/>
  <c r="J400" i="2"/>
  <c r="J948" i="2"/>
  <c r="J901" i="2"/>
  <c r="J962" i="2"/>
  <c r="J509" i="2"/>
  <c r="J406" i="2"/>
  <c r="J933" i="2"/>
  <c r="J268" i="2"/>
  <c r="J767" i="2"/>
  <c r="J307" i="2"/>
  <c r="J18" i="2"/>
  <c r="J301" i="2"/>
  <c r="J117" i="2"/>
  <c r="J49" i="2"/>
  <c r="J522" i="2"/>
  <c r="J288" i="2"/>
  <c r="J150" i="2"/>
  <c r="J645" i="2"/>
  <c r="J739" i="2"/>
  <c r="J52" i="2"/>
  <c r="J261" i="2"/>
  <c r="J774" i="2"/>
  <c r="J553" i="2"/>
  <c r="J193" i="2"/>
  <c r="J455" i="2"/>
  <c r="J348" i="2"/>
  <c r="J222" i="2"/>
  <c r="J378" i="2"/>
  <c r="J461" i="2"/>
  <c r="J227" i="2"/>
  <c r="J257" i="2"/>
  <c r="J370" i="2"/>
  <c r="J639" i="2"/>
  <c r="J602" i="2"/>
  <c r="J30" i="2"/>
  <c r="J883" i="2"/>
  <c r="J728" i="2"/>
  <c r="J518" i="2"/>
  <c r="J161" i="2"/>
  <c r="J836" i="2"/>
  <c r="J720" i="2"/>
  <c r="J928" i="2"/>
  <c r="J284" i="2"/>
  <c r="J762" i="2"/>
  <c r="J614" i="2"/>
  <c r="J560" i="2"/>
  <c r="J106" i="2"/>
  <c r="J594" i="2"/>
  <c r="J850" i="2"/>
  <c r="J476" i="2"/>
  <c r="J36" i="2"/>
  <c r="J394" i="2"/>
  <c r="J15" i="2"/>
  <c r="J159" i="2"/>
  <c r="J958" i="2"/>
  <c r="J342" i="2"/>
  <c r="J707" i="2"/>
  <c r="J443" i="2"/>
  <c r="J716" i="2"/>
  <c r="J650" i="2"/>
  <c r="J73" i="2"/>
  <c r="J790" i="2"/>
  <c r="J129" i="2"/>
  <c r="J965" i="2"/>
  <c r="J907" i="2"/>
  <c r="J146" i="2"/>
  <c r="J369" i="2"/>
  <c r="J231" i="2"/>
  <c r="J785" i="2"/>
  <c r="J462" i="2"/>
  <c r="J242" i="2"/>
  <c r="J372" i="2"/>
  <c r="J534" i="2"/>
  <c r="J42" i="2"/>
  <c r="J317" i="2"/>
  <c r="J89" i="2"/>
  <c r="J252" i="2"/>
  <c r="J243" i="2"/>
  <c r="J917" i="2"/>
  <c r="J640" i="2"/>
  <c r="J142" i="2"/>
  <c r="J766" i="2"/>
  <c r="J880" i="2"/>
  <c r="J670" i="2"/>
  <c r="J773" i="2"/>
  <c r="J70" i="2"/>
  <c r="J135" i="2"/>
  <c r="J508" i="2"/>
  <c r="J936" i="2"/>
  <c r="J277" i="2"/>
  <c r="J375" i="2"/>
  <c r="J29" i="2"/>
  <c r="J444" i="2"/>
  <c r="J664" i="2"/>
  <c r="J488" i="2"/>
  <c r="J21" i="2"/>
  <c r="J298" i="2"/>
  <c r="J325" i="2"/>
  <c r="J761" i="2"/>
  <c r="J236" i="2"/>
  <c r="J226" i="2"/>
  <c r="J674" i="2"/>
  <c r="J524" i="2"/>
  <c r="J697" i="2"/>
  <c r="J744" i="2"/>
  <c r="J971" i="2"/>
  <c r="J710" i="2"/>
  <c r="J448" i="2"/>
  <c r="J998" i="2"/>
  <c r="J713" i="2"/>
  <c r="J122" i="2"/>
  <c r="J412" i="2"/>
  <c r="J392" i="2"/>
  <c r="J604" i="2"/>
  <c r="J316" i="2"/>
  <c r="J810" i="2"/>
  <c r="J170" i="2"/>
  <c r="J877" i="2"/>
  <c r="J345" i="2"/>
  <c r="J658" i="2"/>
  <c r="J230" i="2"/>
  <c r="J451" i="2"/>
  <c r="J549" i="2"/>
  <c r="J834" i="2"/>
  <c r="J359" i="2"/>
  <c r="J24" i="2"/>
  <c r="J166" i="2"/>
  <c r="J938" i="2"/>
  <c r="J629" i="2"/>
  <c r="J69" i="2"/>
  <c r="J502" i="2"/>
  <c r="J340" i="2"/>
  <c r="J84" i="2"/>
  <c r="J130" i="2"/>
  <c r="J504" i="2"/>
  <c r="J571" i="2"/>
  <c r="J661" i="2"/>
  <c r="J271" i="2"/>
  <c r="J706" i="2"/>
  <c r="J754" i="2"/>
  <c r="J646" i="2"/>
  <c r="J824" i="2"/>
  <c r="J299" i="2"/>
  <c r="J384" i="2"/>
  <c r="J527" i="2"/>
  <c r="J611" i="2"/>
  <c r="J87" i="2"/>
  <c r="J967" i="2"/>
  <c r="J212" i="2"/>
  <c r="J96" i="2"/>
  <c r="J558" i="2"/>
  <c r="J450" i="2"/>
  <c r="J55" i="2"/>
  <c r="J782" i="2"/>
  <c r="J484" i="2"/>
  <c r="J530" i="2"/>
  <c r="J745" i="2"/>
  <c r="J171" i="2"/>
  <c r="J98" i="2"/>
  <c r="J202" i="2"/>
  <c r="J803" i="2"/>
  <c r="J910" i="2"/>
  <c r="J398" i="2"/>
  <c r="J939" i="2"/>
  <c r="J319" i="2"/>
  <c r="J468" i="2"/>
  <c r="J339" i="2"/>
  <c r="J414" i="2"/>
  <c r="J582" i="2"/>
  <c r="J797" i="2"/>
  <c r="J686" i="2"/>
  <c r="J475" i="2"/>
  <c r="J346" i="2"/>
  <c r="J205" i="2"/>
  <c r="J214" i="2"/>
  <c r="J26" i="2"/>
  <c r="J709" i="2"/>
  <c r="J924" i="2"/>
  <c r="J651" i="2"/>
  <c r="J237" i="2"/>
  <c r="J569" i="2"/>
  <c r="J174" i="2"/>
  <c r="J453" i="2"/>
  <c r="J67" i="2"/>
  <c r="J50" i="2"/>
  <c r="J927" i="2"/>
  <c r="J545" i="2"/>
  <c r="J391" i="2"/>
  <c r="J749" i="2"/>
  <c r="J598" i="2"/>
  <c r="J314" i="2"/>
  <c r="J770" i="2"/>
  <c r="J403" i="2"/>
  <c r="J296" i="2"/>
  <c r="J908" i="2"/>
  <c r="J512" i="2"/>
  <c r="J737" i="2"/>
  <c r="J265" i="2"/>
  <c r="J811" i="2"/>
  <c r="J103" i="2"/>
  <c r="J575" i="2"/>
  <c r="J802" i="2"/>
  <c r="J570" i="2"/>
  <c r="J596" i="2"/>
  <c r="J577" i="2"/>
  <c r="J420" i="2"/>
  <c r="J480" i="2"/>
  <c r="J844" i="2"/>
  <c r="J929" i="2"/>
  <c r="J253" i="2"/>
  <c r="J442" i="2"/>
  <c r="J641" i="2"/>
  <c r="J179" i="2"/>
  <c r="J616" i="2"/>
  <c r="J195" i="2"/>
  <c r="J685" i="2"/>
  <c r="J923" i="2"/>
  <c r="J63" i="2"/>
  <c r="J609" i="2"/>
  <c r="J196" i="2"/>
  <c r="J717" i="2"/>
  <c r="J351" i="2"/>
  <c r="J131" i="2"/>
  <c r="J953" i="2"/>
  <c r="J165" i="2"/>
  <c r="J433" i="2"/>
  <c r="J395" i="2"/>
  <c r="J477" i="2"/>
  <c r="J127" i="2"/>
  <c r="J952" i="2"/>
  <c r="J740" i="2"/>
  <c r="J126" i="2"/>
  <c r="J224" i="2"/>
  <c r="J979" i="2"/>
  <c r="J490" i="2"/>
  <c r="J469" i="2"/>
  <c r="J605" i="2"/>
  <c r="J695" i="2"/>
  <c r="J312" i="2"/>
  <c r="J788" i="2"/>
  <c r="J189" i="2"/>
  <c r="J185" i="2"/>
  <c r="J588" i="2"/>
  <c r="J712" i="2"/>
  <c r="J711" i="2"/>
  <c r="J528" i="2"/>
  <c r="J269" i="2"/>
  <c r="J642" i="2"/>
  <c r="J390" i="2"/>
  <c r="J624" i="2"/>
  <c r="J687" i="2"/>
  <c r="J972" i="2"/>
  <c r="J996" i="2"/>
  <c r="J769" i="2"/>
  <c r="J601" i="2"/>
  <c r="J151" i="2"/>
  <c r="J190" i="2"/>
  <c r="J733" i="2"/>
  <c r="J756" i="2"/>
  <c r="J768" i="2"/>
  <c r="J662" i="2"/>
  <c r="J511" i="2"/>
  <c r="J568" i="2"/>
  <c r="J775" i="2"/>
  <c r="J863" i="2"/>
  <c r="J988" i="2"/>
  <c r="J843" i="2"/>
  <c r="J285" i="2"/>
  <c r="J758" i="2"/>
  <c r="J536" i="2"/>
  <c r="J413" i="2"/>
  <c r="J114" i="2"/>
  <c r="J108" i="2"/>
  <c r="J233" i="2"/>
  <c r="J959" i="2"/>
  <c r="J431" i="2"/>
  <c r="J199" i="2"/>
  <c r="J980" i="2"/>
  <c r="J452" i="2"/>
  <c r="J144" i="2"/>
  <c r="J532" i="2"/>
  <c r="J994" i="2"/>
  <c r="J989" i="2"/>
  <c r="J587" i="2"/>
  <c r="J841" i="2"/>
  <c r="J335" i="2"/>
  <c r="J281" i="2"/>
  <c r="J821" i="2"/>
  <c r="J112" i="2"/>
  <c r="J564" i="2"/>
  <c r="J853" i="2"/>
  <c r="J217" i="2"/>
  <c r="J197" i="2"/>
  <c r="J355" i="2"/>
  <c r="J147" i="2"/>
  <c r="J241" i="2"/>
  <c r="J120" i="2"/>
  <c r="J573" i="2"/>
  <c r="J229" i="2"/>
  <c r="J3" i="2"/>
  <c r="J263" i="2"/>
  <c r="J882" i="2"/>
  <c r="J489" i="2"/>
  <c r="J418" i="2"/>
  <c r="J829" i="2"/>
  <c r="J37" i="2"/>
  <c r="J826" i="2"/>
  <c r="J823" i="2"/>
  <c r="J82" i="2"/>
  <c r="J538" i="2"/>
  <c r="J932" i="2"/>
  <c r="J409" i="2"/>
  <c r="J404" i="2"/>
  <c r="J930" i="2"/>
  <c r="J27" i="2"/>
  <c r="J456" i="2"/>
  <c r="J441" i="2"/>
  <c r="J485" i="2"/>
  <c r="J389" i="2"/>
  <c r="J736" i="2"/>
  <c r="J704" i="2"/>
  <c r="J492" i="2"/>
  <c r="J181" i="2"/>
  <c r="J947" i="2"/>
  <c r="J401" i="2"/>
  <c r="J180" i="2"/>
  <c r="J840" i="2"/>
  <c r="J985" i="2"/>
  <c r="J680" i="2"/>
  <c r="J415" i="2"/>
  <c r="J858" i="2"/>
  <c r="J581" i="2"/>
  <c r="J449" i="2"/>
  <c r="J408" i="2"/>
  <c r="J722" i="2"/>
  <c r="J606" i="2"/>
  <c r="J207" i="2"/>
  <c r="J56" i="2"/>
  <c r="J139" i="2"/>
  <c r="J438" i="2"/>
  <c r="J595" i="2"/>
  <c r="J666" i="2"/>
  <c r="J870" i="2"/>
  <c r="J887" i="2"/>
  <c r="J306" i="2"/>
  <c r="J743" i="2"/>
  <c r="J750" i="2"/>
  <c r="J6" i="2"/>
  <c r="J814" i="2"/>
  <c r="J847" i="2"/>
  <c r="J898" i="2"/>
  <c r="J429" i="2"/>
  <c r="F7" i="3"/>
  <c r="E7" i="3"/>
  <c r="D7" i="3"/>
  <c r="C7" i="3"/>
  <c r="C4" i="3"/>
  <c r="F6" i="3"/>
  <c r="F5" i="3"/>
  <c r="F4" i="3"/>
  <c r="F3" i="3"/>
  <c r="E6" i="3"/>
  <c r="E5" i="3"/>
  <c r="E4" i="3"/>
  <c r="E3" i="3"/>
  <c r="D6" i="3"/>
  <c r="D5" i="3"/>
  <c r="D4" i="3"/>
  <c r="D3" i="3"/>
  <c r="C6" i="3"/>
  <c r="C5" i="3"/>
  <c r="C3" i="3"/>
</calcChain>
</file>

<file path=xl/sharedStrings.xml><?xml version="1.0" encoding="utf-8"?>
<sst xmlns="http://schemas.openxmlformats.org/spreadsheetml/2006/main" count="14070" uniqueCount="77">
  <si>
    <t>Product_ID</t>
  </si>
  <si>
    <t>Sale_Date</t>
  </si>
  <si>
    <t>Sales_Rep</t>
  </si>
  <si>
    <t>Region</t>
  </si>
  <si>
    <t>Sales_Amount</t>
  </si>
  <si>
    <t>Quantity_Sold</t>
  </si>
  <si>
    <t>Product_Category</t>
  </si>
  <si>
    <t>Unit_Cost</t>
  </si>
  <si>
    <t>Unit_Price</t>
  </si>
  <si>
    <t>Customer_Type</t>
  </si>
  <si>
    <t>Discount</t>
  </si>
  <si>
    <t>Payment_Method</t>
  </si>
  <si>
    <t>Sales_Channel</t>
  </si>
  <si>
    <t>Region_and_Sales_Rep</t>
  </si>
  <si>
    <t>Bob</t>
  </si>
  <si>
    <t>North</t>
  </si>
  <si>
    <t>Furniture</t>
  </si>
  <si>
    <t>Returning</t>
  </si>
  <si>
    <t>Cash</t>
  </si>
  <si>
    <t>Online</t>
  </si>
  <si>
    <t>North-Bob</t>
  </si>
  <si>
    <t>West</t>
  </si>
  <si>
    <t>Retail</t>
  </si>
  <si>
    <t>West-Bob</t>
  </si>
  <si>
    <t>David</t>
  </si>
  <si>
    <t>South</t>
  </si>
  <si>
    <t>Food</t>
  </si>
  <si>
    <t>Bank Transfer</t>
  </si>
  <si>
    <t>South-David</t>
  </si>
  <si>
    <t>Clothing</t>
  </si>
  <si>
    <t>New</t>
  </si>
  <si>
    <t>Credit Card</t>
  </si>
  <si>
    <t>South-Bob</t>
  </si>
  <si>
    <t>Charlie</t>
  </si>
  <si>
    <t>East</t>
  </si>
  <si>
    <t>Electronics</t>
  </si>
  <si>
    <t>East-Charlie</t>
  </si>
  <si>
    <t>West-Charlie</t>
  </si>
  <si>
    <t>Eve</t>
  </si>
  <si>
    <t>South-Eve</t>
  </si>
  <si>
    <t>North-Eve</t>
  </si>
  <si>
    <t>West-Eve</t>
  </si>
  <si>
    <t>Alice</t>
  </si>
  <si>
    <t>South-Alice</t>
  </si>
  <si>
    <t>South-Charlie</t>
  </si>
  <si>
    <t>North-David</t>
  </si>
  <si>
    <t>East-Bob</t>
  </si>
  <si>
    <t>West-David</t>
  </si>
  <si>
    <t>East-Eve</t>
  </si>
  <si>
    <t>North-Alice</t>
  </si>
  <si>
    <t>East-David</t>
  </si>
  <si>
    <t>West-Alice</t>
  </si>
  <si>
    <t>East-Alice</t>
  </si>
  <si>
    <t>North-Charlie</t>
  </si>
  <si>
    <t>Average</t>
  </si>
  <si>
    <t>Max</t>
  </si>
  <si>
    <t>Min</t>
  </si>
  <si>
    <t>Median</t>
  </si>
  <si>
    <t>Quantity_sold</t>
  </si>
  <si>
    <t>Unit_cost</t>
  </si>
  <si>
    <t>Unit_price</t>
  </si>
  <si>
    <t>Range</t>
  </si>
  <si>
    <t>Measures</t>
  </si>
  <si>
    <t>Row Labels</t>
  </si>
  <si>
    <t>Grand Total</t>
  </si>
  <si>
    <t>Sum of Sales_Amount</t>
  </si>
  <si>
    <t>Sum of Quantity_Sold</t>
  </si>
  <si>
    <t>Sum of Unit_Cost</t>
  </si>
  <si>
    <t>Sum of Unit_Price</t>
  </si>
  <si>
    <t>(All)</t>
  </si>
  <si>
    <t>Pivot table for sales representative performance</t>
  </si>
  <si>
    <t>Pivot table for product performance</t>
  </si>
  <si>
    <t xml:space="preserve">Profit </t>
  </si>
  <si>
    <t>Sales pivot tables.</t>
  </si>
  <si>
    <t xml:space="preserve">Sum of Profit </t>
  </si>
  <si>
    <t>Sales Dashboard.</t>
  </si>
  <si>
    <t>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</si>
</sst>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34998626667073579"/>
        <bgColor indexed="64"/>
      </patternFill>
    </fill>
    <fill>
      <patternFill patternType="solid">
        <fgColor theme="9" tint="-0.249977111117893"/>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auto="1"/>
      </top>
      <bottom style="thin">
        <color auto="1"/>
      </bottom>
      <diagonal/>
    </border>
    <border>
      <left/>
      <right/>
      <top/>
      <bottom style="thin">
        <color auto="1"/>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14" fontId="0" fillId="0" borderId="0" xfId="0" applyNumberFormat="1"/>
    <xf numFmtId="164" fontId="0" fillId="0" borderId="0" xfId="1" applyNumberFormat="1" applyFont="1"/>
    <xf numFmtId="164" fontId="0" fillId="0" borderId="0" xfId="0" applyNumberFormat="1"/>
    <xf numFmtId="0" fontId="0" fillId="0" borderId="10" xfId="0" applyBorder="1"/>
    <xf numFmtId="0" fontId="0" fillId="33" borderId="10" xfId="0" applyFill="1" applyBorder="1"/>
    <xf numFmtId="164" fontId="0" fillId="0" borderId="10" xfId="0" applyNumberFormat="1" applyBorder="1"/>
    <xf numFmtId="1" fontId="0" fillId="0" borderId="10" xfId="0" applyNumberFormat="1" applyBorder="1"/>
    <xf numFmtId="0" fontId="0" fillId="0" borderId="10" xfId="0" pivotButton="1" applyBorder="1"/>
    <xf numFmtId="0" fontId="0" fillId="0" borderId="10" xfId="0" applyBorder="1" applyAlignment="1">
      <alignment horizontal="left"/>
    </xf>
    <xf numFmtId="0" fontId="0" fillId="34" borderId="10" xfId="0" applyFill="1" applyBorder="1"/>
    <xf numFmtId="0" fontId="0" fillId="34" borderId="10" xfId="0" applyFill="1" applyBorder="1" applyAlignment="1">
      <alignment horizontal="left"/>
    </xf>
    <xf numFmtId="164" fontId="0" fillId="34" borderId="10" xfId="0" applyNumberFormat="1" applyFill="1" applyBorder="1"/>
    <xf numFmtId="0" fontId="16" fillId="0" borderId="10" xfId="0" pivotButton="1" applyFont="1" applyBorder="1"/>
    <xf numFmtId="3" fontId="0" fillId="0" borderId="10" xfId="0" applyNumberFormat="1" applyBorder="1"/>
    <xf numFmtId="3" fontId="0" fillId="34" borderId="10" xfId="0" applyNumberFormat="1" applyFill="1" applyBorder="1"/>
    <xf numFmtId="0" fontId="0" fillId="33" borderId="0" xfId="0" applyFill="1"/>
    <xf numFmtId="0" fontId="16" fillId="0" borderId="11" xfId="0" applyFont="1" applyBorder="1" applyAlignment="1">
      <alignment horizontal="center"/>
    </xf>
    <xf numFmtId="0" fontId="0" fillId="0" borderId="11" xfId="0" applyBorder="1" applyAlignment="1">
      <alignment horizontal="center"/>
    </xf>
    <xf numFmtId="0" fontId="18" fillId="0" borderId="0" xfId="0" applyFont="1" applyAlignment="1">
      <alignment horizontal="center"/>
    </xf>
    <xf numFmtId="0" fontId="0" fillId="0" borderId="0" xfId="0" applyAlignment="1">
      <alignment horizont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35">
    <dxf>
      <font>
        <color rgb="FF006100"/>
      </font>
      <fill>
        <patternFill>
          <bgColor rgb="FFC6EFCE"/>
        </patternFill>
      </fill>
    </dxf>
    <dxf>
      <font>
        <color rgb="FF9C0006"/>
      </font>
      <fill>
        <patternFill>
          <bgColor rgb="FFFFC7CE"/>
        </patternFill>
      </fill>
    </dxf>
    <dxf>
      <fill>
        <patternFill patternType="solid">
          <bgColor theme="9" tint="-0.249977111117893"/>
        </patternFill>
      </fill>
    </dxf>
    <dxf>
      <font>
        <i val="0"/>
      </font>
    </dxf>
    <dxf>
      <font>
        <b/>
      </font>
    </dxf>
    <dxf>
      <numFmt numFmtId="3" formatCode="#,##0"/>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fill>
        <patternFill patternType="solid">
          <bgColor theme="9" tint="-0.249977111117893"/>
        </patternFill>
      </fill>
    </dxf>
    <dxf>
      <numFmt numFmtId="3" formatCode="#,##0"/>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numFmt numFmtId="164" formatCode="&quot;$&quot;#,##0.00"/>
    </dxf>
    <dxf>
      <numFmt numFmtId="164" formatCode="&quot;$&quot;#,##0.00"/>
    </dxf>
    <dxf>
      <numFmt numFmtId="164" formatCode="&quot;$&quot;#,##0.00"/>
    </dxf>
    <dxf>
      <numFmt numFmtId="164" formatCode="&quot;$&quot;#,##0.00"/>
    </dxf>
    <dxf>
      <numFmt numFmtId="164" formatCode="&quot;$&quot;#,##0.00"/>
    </dxf>
    <dxf>
      <numFmt numFmtId="19" formatCode="m/d/yyyy"/>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Statistical Analysis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Statistics!$C$2</c:f>
              <c:strCache>
                <c:ptCount val="1"/>
                <c:pt idx="0">
                  <c:v>Sales_Amount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Statistics!$B$3:$B$7</c:f>
              <c:strCache>
                <c:ptCount val="5"/>
                <c:pt idx="0">
                  <c:v>Average</c:v>
                </c:pt>
                <c:pt idx="1">
                  <c:v>Max</c:v>
                </c:pt>
                <c:pt idx="2">
                  <c:v>Min</c:v>
                </c:pt>
                <c:pt idx="3">
                  <c:v>Median</c:v>
                </c:pt>
                <c:pt idx="4">
                  <c:v>Range</c:v>
                </c:pt>
              </c:strCache>
            </c:strRef>
          </c:cat>
          <c:val>
            <c:numRef>
              <c:f>Statistics!$C$3:$C$7</c:f>
              <c:numCache>
                <c:formatCode>"$"#,##0.00</c:formatCode>
                <c:ptCount val="5"/>
                <c:pt idx="0">
                  <c:v>5019.2652299999918</c:v>
                </c:pt>
                <c:pt idx="1">
                  <c:v>9989.0400000000009</c:v>
                </c:pt>
                <c:pt idx="2">
                  <c:v>100.12</c:v>
                </c:pt>
                <c:pt idx="3">
                  <c:v>5019.3</c:v>
                </c:pt>
                <c:pt idx="4">
                  <c:v>9888.92</c:v>
                </c:pt>
              </c:numCache>
            </c:numRef>
          </c:val>
          <c:extLst>
            <c:ext xmlns:c16="http://schemas.microsoft.com/office/drawing/2014/chart" uri="{C3380CC4-5D6E-409C-BE32-E72D297353CC}">
              <c16:uniqueId val="{00000000-126A-4927-8E67-4480721C0428}"/>
            </c:ext>
          </c:extLst>
        </c:ser>
        <c:ser>
          <c:idx val="1"/>
          <c:order val="1"/>
          <c:tx>
            <c:strRef>
              <c:f>Statistics!$D$2</c:f>
              <c:strCache>
                <c:ptCount val="1"/>
                <c:pt idx="0">
                  <c:v>Quantity_sold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Statistics!$B$3:$B$7</c:f>
              <c:strCache>
                <c:ptCount val="5"/>
                <c:pt idx="0">
                  <c:v>Average</c:v>
                </c:pt>
                <c:pt idx="1">
                  <c:v>Max</c:v>
                </c:pt>
                <c:pt idx="2">
                  <c:v>Min</c:v>
                </c:pt>
                <c:pt idx="3">
                  <c:v>Median</c:v>
                </c:pt>
                <c:pt idx="4">
                  <c:v>Range</c:v>
                </c:pt>
              </c:strCache>
            </c:strRef>
          </c:cat>
          <c:val>
            <c:numRef>
              <c:f>Statistics!$D$3:$D$7</c:f>
              <c:numCache>
                <c:formatCode>General</c:formatCode>
                <c:ptCount val="5"/>
                <c:pt idx="0" formatCode="0">
                  <c:v>25.355</c:v>
                </c:pt>
                <c:pt idx="1">
                  <c:v>49</c:v>
                </c:pt>
                <c:pt idx="2">
                  <c:v>1</c:v>
                </c:pt>
                <c:pt idx="3">
                  <c:v>25</c:v>
                </c:pt>
                <c:pt idx="4">
                  <c:v>48</c:v>
                </c:pt>
              </c:numCache>
            </c:numRef>
          </c:val>
          <c:extLst>
            <c:ext xmlns:c16="http://schemas.microsoft.com/office/drawing/2014/chart" uri="{C3380CC4-5D6E-409C-BE32-E72D297353CC}">
              <c16:uniqueId val="{00000001-126A-4927-8E67-4480721C0428}"/>
            </c:ext>
          </c:extLst>
        </c:ser>
        <c:ser>
          <c:idx val="2"/>
          <c:order val="2"/>
          <c:tx>
            <c:strRef>
              <c:f>Statistics!$E$2</c:f>
              <c:strCache>
                <c:ptCount val="1"/>
                <c:pt idx="0">
                  <c:v>Unit_cost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Statistics!$B$3:$B$7</c:f>
              <c:strCache>
                <c:ptCount val="5"/>
                <c:pt idx="0">
                  <c:v>Average</c:v>
                </c:pt>
                <c:pt idx="1">
                  <c:v>Max</c:v>
                </c:pt>
                <c:pt idx="2">
                  <c:v>Min</c:v>
                </c:pt>
                <c:pt idx="3">
                  <c:v>Median</c:v>
                </c:pt>
                <c:pt idx="4">
                  <c:v>Range</c:v>
                </c:pt>
              </c:strCache>
            </c:strRef>
          </c:cat>
          <c:val>
            <c:numRef>
              <c:f>Statistics!$E$3:$E$7</c:f>
              <c:numCache>
                <c:formatCode>"$"#,##0.00</c:formatCode>
                <c:ptCount val="5"/>
                <c:pt idx="0">
                  <c:v>2475.3045499999976</c:v>
                </c:pt>
                <c:pt idx="1">
                  <c:v>4995.3</c:v>
                </c:pt>
                <c:pt idx="2">
                  <c:v>60.28</c:v>
                </c:pt>
                <c:pt idx="3">
                  <c:v>2467.2349999999997</c:v>
                </c:pt>
                <c:pt idx="4">
                  <c:v>4935.0200000000004</c:v>
                </c:pt>
              </c:numCache>
            </c:numRef>
          </c:val>
          <c:extLst>
            <c:ext xmlns:c16="http://schemas.microsoft.com/office/drawing/2014/chart" uri="{C3380CC4-5D6E-409C-BE32-E72D297353CC}">
              <c16:uniqueId val="{00000002-126A-4927-8E67-4480721C0428}"/>
            </c:ext>
          </c:extLst>
        </c:ser>
        <c:ser>
          <c:idx val="3"/>
          <c:order val="3"/>
          <c:tx>
            <c:strRef>
              <c:f>Statistics!$F$2</c:f>
              <c:strCache>
                <c:ptCount val="1"/>
                <c:pt idx="0">
                  <c:v>Unit_price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Statistics!$B$3:$B$7</c:f>
              <c:strCache>
                <c:ptCount val="5"/>
                <c:pt idx="0">
                  <c:v>Average</c:v>
                </c:pt>
                <c:pt idx="1">
                  <c:v>Max</c:v>
                </c:pt>
                <c:pt idx="2">
                  <c:v>Min</c:v>
                </c:pt>
                <c:pt idx="3">
                  <c:v>Median</c:v>
                </c:pt>
                <c:pt idx="4">
                  <c:v>Range</c:v>
                </c:pt>
              </c:strCache>
            </c:strRef>
          </c:cat>
          <c:val>
            <c:numRef>
              <c:f>Statistics!$F$3:$F$7</c:f>
              <c:numCache>
                <c:formatCode>"$"#,##0.00</c:formatCode>
                <c:ptCount val="5"/>
                <c:pt idx="0">
                  <c:v>2728.4401200000007</c:v>
                </c:pt>
                <c:pt idx="1">
                  <c:v>5442.15</c:v>
                </c:pt>
                <c:pt idx="2">
                  <c:v>167.12</c:v>
                </c:pt>
                <c:pt idx="3">
                  <c:v>2696.4</c:v>
                </c:pt>
                <c:pt idx="4">
                  <c:v>5275.03</c:v>
                </c:pt>
              </c:numCache>
            </c:numRef>
          </c:val>
          <c:extLst>
            <c:ext xmlns:c16="http://schemas.microsoft.com/office/drawing/2014/chart" uri="{C3380CC4-5D6E-409C-BE32-E72D297353CC}">
              <c16:uniqueId val="{00000003-126A-4927-8E67-4480721C0428}"/>
            </c:ext>
          </c:extLst>
        </c:ser>
        <c:dLbls>
          <c:showLegendKey val="0"/>
          <c:showVal val="0"/>
          <c:showCatName val="0"/>
          <c:showSerName val="0"/>
          <c:showPercent val="0"/>
          <c:showBubbleSize val="0"/>
        </c:dLbls>
        <c:gapWidth val="150"/>
        <c:overlap val="100"/>
        <c:axId val="383728232"/>
        <c:axId val="383729672"/>
      </c:barChart>
      <c:catAx>
        <c:axId val="38372823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729672"/>
        <c:crosses val="autoZero"/>
        <c:auto val="1"/>
        <c:lblAlgn val="ctr"/>
        <c:lblOffset val="100"/>
        <c:noMultiLvlLbl val="0"/>
      </c:catAx>
      <c:valAx>
        <c:axId val="383729672"/>
        <c:scaling>
          <c:orientation val="minMax"/>
        </c:scaling>
        <c:delete val="0"/>
        <c:axPos val="l"/>
        <c:majorGridlines>
          <c:spPr>
            <a:ln w="9525" cap="flat" cmpd="sng" algn="ctr">
              <a:no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728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excel project sales_data.xlsx]Pivot table!PivotTable3</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Product Performance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table'!$B$21</c:f>
              <c:strCache>
                <c:ptCount val="1"/>
                <c:pt idx="0">
                  <c:v>Sum of Quantity_Sold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table'!$A$22:$A$26</c:f>
              <c:strCache>
                <c:ptCount val="4"/>
                <c:pt idx="0">
                  <c:v>Clothing</c:v>
                </c:pt>
                <c:pt idx="1">
                  <c:v>Electronics</c:v>
                </c:pt>
                <c:pt idx="2">
                  <c:v>Food</c:v>
                </c:pt>
                <c:pt idx="3">
                  <c:v>Furniture</c:v>
                </c:pt>
              </c:strCache>
            </c:strRef>
          </c:cat>
          <c:val>
            <c:numRef>
              <c:f>'Pivot table'!$B$22:$B$26</c:f>
              <c:numCache>
                <c:formatCode>#,##0</c:formatCode>
                <c:ptCount val="4"/>
                <c:pt idx="0">
                  <c:v>6922</c:v>
                </c:pt>
                <c:pt idx="1">
                  <c:v>6096</c:v>
                </c:pt>
                <c:pt idx="2">
                  <c:v>5608</c:v>
                </c:pt>
                <c:pt idx="3">
                  <c:v>6729</c:v>
                </c:pt>
              </c:numCache>
            </c:numRef>
          </c:val>
          <c:extLst>
            <c:ext xmlns:c16="http://schemas.microsoft.com/office/drawing/2014/chart" uri="{C3380CC4-5D6E-409C-BE32-E72D297353CC}">
              <c16:uniqueId val="{00000000-C23E-4E75-B2AC-C8CD87273774}"/>
            </c:ext>
          </c:extLst>
        </c:ser>
        <c:ser>
          <c:idx val="1"/>
          <c:order val="1"/>
          <c:tx>
            <c:strRef>
              <c:f>'Pivot table'!$C$21</c:f>
              <c:strCache>
                <c:ptCount val="1"/>
                <c:pt idx="0">
                  <c:v>Sum of Unit_Cost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table'!$A$22:$A$26</c:f>
              <c:strCache>
                <c:ptCount val="4"/>
                <c:pt idx="0">
                  <c:v>Clothing</c:v>
                </c:pt>
                <c:pt idx="1">
                  <c:v>Electronics</c:v>
                </c:pt>
                <c:pt idx="2">
                  <c:v>Food</c:v>
                </c:pt>
                <c:pt idx="3">
                  <c:v>Furniture</c:v>
                </c:pt>
              </c:strCache>
            </c:strRef>
          </c:cat>
          <c:val>
            <c:numRef>
              <c:f>'Pivot table'!$C$22:$C$26</c:f>
              <c:numCache>
                <c:formatCode>"$"#,##0.00</c:formatCode>
                <c:ptCount val="4"/>
                <c:pt idx="0">
                  <c:v>662117.39999999967</c:v>
                </c:pt>
                <c:pt idx="1">
                  <c:v>626151.19999999995</c:v>
                </c:pt>
                <c:pt idx="2">
                  <c:v>544207.75999999966</c:v>
                </c:pt>
                <c:pt idx="3">
                  <c:v>642828.18999999948</c:v>
                </c:pt>
              </c:numCache>
            </c:numRef>
          </c:val>
          <c:extLst>
            <c:ext xmlns:c16="http://schemas.microsoft.com/office/drawing/2014/chart" uri="{C3380CC4-5D6E-409C-BE32-E72D297353CC}">
              <c16:uniqueId val="{00000001-C23E-4E75-B2AC-C8CD87273774}"/>
            </c:ext>
          </c:extLst>
        </c:ser>
        <c:ser>
          <c:idx val="2"/>
          <c:order val="2"/>
          <c:tx>
            <c:strRef>
              <c:f>'Pivot table'!$D$21</c:f>
              <c:strCache>
                <c:ptCount val="1"/>
                <c:pt idx="0">
                  <c:v>Sum of Unit_Price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table'!$A$22:$A$26</c:f>
              <c:strCache>
                <c:ptCount val="4"/>
                <c:pt idx="0">
                  <c:v>Clothing</c:v>
                </c:pt>
                <c:pt idx="1">
                  <c:v>Electronics</c:v>
                </c:pt>
                <c:pt idx="2">
                  <c:v>Food</c:v>
                </c:pt>
                <c:pt idx="3">
                  <c:v>Furniture</c:v>
                </c:pt>
              </c:strCache>
            </c:strRef>
          </c:cat>
          <c:val>
            <c:numRef>
              <c:f>'Pivot table'!$D$22:$D$26</c:f>
              <c:numCache>
                <c:formatCode>"$"#,##0.00</c:formatCode>
                <c:ptCount val="4"/>
                <c:pt idx="0">
                  <c:v>729296.70999999926</c:v>
                </c:pt>
                <c:pt idx="1">
                  <c:v>687620.96999999939</c:v>
                </c:pt>
                <c:pt idx="2">
                  <c:v>600665.44999999984</c:v>
                </c:pt>
                <c:pt idx="3">
                  <c:v>710856.99000000011</c:v>
                </c:pt>
              </c:numCache>
            </c:numRef>
          </c:val>
          <c:extLst>
            <c:ext xmlns:c16="http://schemas.microsoft.com/office/drawing/2014/chart" uri="{C3380CC4-5D6E-409C-BE32-E72D297353CC}">
              <c16:uniqueId val="{00000002-C23E-4E75-B2AC-C8CD87273774}"/>
            </c:ext>
          </c:extLst>
        </c:ser>
        <c:ser>
          <c:idx val="3"/>
          <c:order val="3"/>
          <c:tx>
            <c:strRef>
              <c:f>'Pivot table'!$E$21</c:f>
              <c:strCache>
                <c:ptCount val="1"/>
                <c:pt idx="0">
                  <c:v>Sum of Profit </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table'!$A$22:$A$26</c:f>
              <c:strCache>
                <c:ptCount val="4"/>
                <c:pt idx="0">
                  <c:v>Clothing</c:v>
                </c:pt>
                <c:pt idx="1">
                  <c:v>Electronics</c:v>
                </c:pt>
                <c:pt idx="2">
                  <c:v>Food</c:v>
                </c:pt>
                <c:pt idx="3">
                  <c:v>Furniture</c:v>
                </c:pt>
              </c:strCache>
            </c:strRef>
          </c:cat>
          <c:val>
            <c:numRef>
              <c:f>'Pivot table'!$E$22:$E$26</c:f>
              <c:numCache>
                <c:formatCode>"$"#,##0.00</c:formatCode>
                <c:ptCount val="4"/>
                <c:pt idx="0">
                  <c:v>67179.309999999736</c:v>
                </c:pt>
                <c:pt idx="1">
                  <c:v>61469.769999999735</c:v>
                </c:pt>
                <c:pt idx="2">
                  <c:v>56457.689999999799</c:v>
                </c:pt>
                <c:pt idx="3">
                  <c:v>68028.799999999828</c:v>
                </c:pt>
              </c:numCache>
            </c:numRef>
          </c:val>
          <c:extLst>
            <c:ext xmlns:c16="http://schemas.microsoft.com/office/drawing/2014/chart" uri="{C3380CC4-5D6E-409C-BE32-E72D297353CC}">
              <c16:uniqueId val="{00000003-C23E-4E75-B2AC-C8CD87273774}"/>
            </c:ext>
          </c:extLst>
        </c:ser>
        <c:dLbls>
          <c:showLegendKey val="0"/>
          <c:showVal val="0"/>
          <c:showCatName val="0"/>
          <c:showSerName val="0"/>
          <c:showPercent val="0"/>
          <c:showBubbleSize val="0"/>
        </c:dLbls>
        <c:gapWidth val="115"/>
        <c:overlap val="-20"/>
        <c:axId val="698448792"/>
        <c:axId val="698446272"/>
      </c:barChart>
      <c:catAx>
        <c:axId val="69844879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446272"/>
        <c:crosses val="autoZero"/>
        <c:auto val="1"/>
        <c:lblAlgn val="ctr"/>
        <c:lblOffset val="100"/>
        <c:noMultiLvlLbl val="0"/>
      </c:catAx>
      <c:valAx>
        <c:axId val="69844627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448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excel project sales_data.xlsx]Pivot table!PivotTable1</c:name>
    <c:fmtId val="1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 representative performance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c:f>
              <c:strCache>
                <c:ptCount val="1"/>
                <c:pt idx="0">
                  <c:v>Sum of Sales_Amount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table'!$A$8:$A$13</c:f>
              <c:strCache>
                <c:ptCount val="5"/>
                <c:pt idx="0">
                  <c:v>Alice</c:v>
                </c:pt>
                <c:pt idx="1">
                  <c:v>Bob</c:v>
                </c:pt>
                <c:pt idx="2">
                  <c:v>Charlie</c:v>
                </c:pt>
                <c:pt idx="3">
                  <c:v>David</c:v>
                </c:pt>
                <c:pt idx="4">
                  <c:v>Eve</c:v>
                </c:pt>
              </c:strCache>
            </c:strRef>
          </c:cat>
          <c:val>
            <c:numRef>
              <c:f>'Pivot table'!$B$8:$B$13</c:f>
              <c:numCache>
                <c:formatCode>"$"#,##0.00</c:formatCode>
                <c:ptCount val="5"/>
                <c:pt idx="0">
                  <c:v>965541.77000000025</c:v>
                </c:pt>
                <c:pt idx="1">
                  <c:v>1080990.6299999997</c:v>
                </c:pt>
                <c:pt idx="2">
                  <c:v>860811.47999999963</c:v>
                </c:pt>
                <c:pt idx="3">
                  <c:v>1141737.3599999996</c:v>
                </c:pt>
                <c:pt idx="4">
                  <c:v>970183.99000000092</c:v>
                </c:pt>
              </c:numCache>
            </c:numRef>
          </c:val>
          <c:extLst>
            <c:ext xmlns:c16="http://schemas.microsoft.com/office/drawing/2014/chart" uri="{C3380CC4-5D6E-409C-BE32-E72D297353CC}">
              <c16:uniqueId val="{00000000-C0E0-4D1C-8A1E-F6E96A1F7EFB}"/>
            </c:ext>
          </c:extLst>
        </c:ser>
        <c:ser>
          <c:idx val="1"/>
          <c:order val="1"/>
          <c:tx>
            <c:strRef>
              <c:f>'Pivot table'!$C$7</c:f>
              <c:strCache>
                <c:ptCount val="1"/>
                <c:pt idx="0">
                  <c:v>Sum of Quantity_Sold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table'!$A$8:$A$13</c:f>
              <c:strCache>
                <c:ptCount val="5"/>
                <c:pt idx="0">
                  <c:v>Alice</c:v>
                </c:pt>
                <c:pt idx="1">
                  <c:v>Bob</c:v>
                </c:pt>
                <c:pt idx="2">
                  <c:v>Charlie</c:v>
                </c:pt>
                <c:pt idx="3">
                  <c:v>David</c:v>
                </c:pt>
                <c:pt idx="4">
                  <c:v>Eve</c:v>
                </c:pt>
              </c:strCache>
            </c:strRef>
          </c:cat>
          <c:val>
            <c:numRef>
              <c:f>'Pivot table'!$C$8:$C$13</c:f>
              <c:numCache>
                <c:formatCode>#,##0</c:formatCode>
                <c:ptCount val="5"/>
                <c:pt idx="0">
                  <c:v>4832</c:v>
                </c:pt>
                <c:pt idx="1">
                  <c:v>4977</c:v>
                </c:pt>
                <c:pt idx="2">
                  <c:v>4217</c:v>
                </c:pt>
                <c:pt idx="3">
                  <c:v>6042</c:v>
                </c:pt>
                <c:pt idx="4">
                  <c:v>5287</c:v>
                </c:pt>
              </c:numCache>
            </c:numRef>
          </c:val>
          <c:extLst>
            <c:ext xmlns:c16="http://schemas.microsoft.com/office/drawing/2014/chart" uri="{C3380CC4-5D6E-409C-BE32-E72D297353CC}">
              <c16:uniqueId val="{00000001-C0E0-4D1C-8A1E-F6E96A1F7EFB}"/>
            </c:ext>
          </c:extLst>
        </c:ser>
        <c:ser>
          <c:idx val="2"/>
          <c:order val="2"/>
          <c:tx>
            <c:strRef>
              <c:f>'Pivot table'!$D$7</c:f>
              <c:strCache>
                <c:ptCount val="1"/>
                <c:pt idx="0">
                  <c:v>Sum of Profit </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table'!$A$8:$A$13</c:f>
              <c:strCache>
                <c:ptCount val="5"/>
                <c:pt idx="0">
                  <c:v>Alice</c:v>
                </c:pt>
                <c:pt idx="1">
                  <c:v>Bob</c:v>
                </c:pt>
                <c:pt idx="2">
                  <c:v>Charlie</c:v>
                </c:pt>
                <c:pt idx="3">
                  <c:v>David</c:v>
                </c:pt>
                <c:pt idx="4">
                  <c:v>Eve</c:v>
                </c:pt>
              </c:strCache>
            </c:strRef>
          </c:cat>
          <c:val>
            <c:numRef>
              <c:f>'Pivot table'!$D$8:$D$13</c:f>
              <c:numCache>
                <c:formatCode>"$"#,##0.00</c:formatCode>
                <c:ptCount val="5"/>
                <c:pt idx="0">
                  <c:v>50488.309999999896</c:v>
                </c:pt>
                <c:pt idx="1">
                  <c:v>50159.699999999742</c:v>
                </c:pt>
                <c:pt idx="2">
                  <c:v>42410.319999999832</c:v>
                </c:pt>
                <c:pt idx="3">
                  <c:v>54995.439999999769</c:v>
                </c:pt>
                <c:pt idx="4">
                  <c:v>55081.799999999828</c:v>
                </c:pt>
              </c:numCache>
            </c:numRef>
          </c:val>
          <c:extLst>
            <c:ext xmlns:c16="http://schemas.microsoft.com/office/drawing/2014/chart" uri="{C3380CC4-5D6E-409C-BE32-E72D297353CC}">
              <c16:uniqueId val="{00000002-C0E0-4D1C-8A1E-F6E96A1F7EFB}"/>
            </c:ext>
          </c:extLst>
        </c:ser>
        <c:dLbls>
          <c:showLegendKey val="0"/>
          <c:showVal val="0"/>
          <c:showCatName val="0"/>
          <c:showSerName val="0"/>
          <c:showPercent val="0"/>
          <c:showBubbleSize val="0"/>
        </c:dLbls>
        <c:gapWidth val="100"/>
        <c:overlap val="-24"/>
        <c:axId val="705818680"/>
        <c:axId val="705819400"/>
      </c:barChart>
      <c:catAx>
        <c:axId val="70581868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Sales person</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819400"/>
        <c:crosses val="autoZero"/>
        <c:auto val="1"/>
        <c:lblAlgn val="ctr"/>
        <c:lblOffset val="100"/>
        <c:noMultiLvlLbl val="0"/>
      </c:catAx>
      <c:valAx>
        <c:axId val="705819400"/>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Amount</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818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114300</xdr:colOff>
      <xdr:row>1</xdr:row>
      <xdr:rowOff>66676</xdr:rowOff>
    </xdr:from>
    <xdr:to>
      <xdr:col>8</xdr:col>
      <xdr:colOff>619125</xdr:colOff>
      <xdr:row>6</xdr:row>
      <xdr:rowOff>47626</xdr:rowOff>
    </xdr:to>
    <mc:AlternateContent xmlns:mc="http://schemas.openxmlformats.org/markup-compatibility/2006" xmlns:a14="http://schemas.microsoft.com/office/drawing/2010/main">
      <mc:Choice Requires="a14">
        <xdr:graphicFrame macro="">
          <xdr:nvGraphicFramePr>
            <xdr:cNvPr id="5" name="Customer_Type">
              <a:extLst>
                <a:ext uri="{FF2B5EF4-FFF2-40B4-BE49-F238E27FC236}">
                  <a16:creationId xmlns:a16="http://schemas.microsoft.com/office/drawing/2014/main" id="{160D489A-211A-D8B5-38B5-4388CF1975E4}"/>
                </a:ext>
              </a:extLst>
            </xdr:cNvPr>
            <xdr:cNvGraphicFramePr/>
          </xdr:nvGraphicFramePr>
          <xdr:xfrm>
            <a:off x="0" y="0"/>
            <a:ext cx="0" cy="0"/>
          </xdr:xfrm>
          <a:graphic>
            <a:graphicData uri="http://schemas.microsoft.com/office/drawing/2010/slicer">
              <sle:slicer xmlns:sle="http://schemas.microsoft.com/office/drawing/2010/slicer" name="Customer_Type"/>
            </a:graphicData>
          </a:graphic>
        </xdr:graphicFrame>
      </mc:Choice>
      <mc:Fallback xmlns="">
        <xdr:sp macro="" textlink="">
          <xdr:nvSpPr>
            <xdr:cNvPr id="0" name=""/>
            <xdr:cNvSpPr>
              <a:spLocks noTextEdit="1"/>
            </xdr:cNvSpPr>
          </xdr:nvSpPr>
          <xdr:spPr>
            <a:xfrm>
              <a:off x="6124575" y="257176"/>
              <a:ext cx="1828800"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114300</xdr:colOff>
      <xdr:row>6</xdr:row>
      <xdr:rowOff>38101</xdr:rowOff>
    </xdr:from>
    <xdr:to>
      <xdr:col>8</xdr:col>
      <xdr:colOff>619125</xdr:colOff>
      <xdr:row>12</xdr:row>
      <xdr:rowOff>66675</xdr:rowOff>
    </xdr:to>
    <mc:AlternateContent xmlns:mc="http://schemas.openxmlformats.org/markup-compatibility/2006" xmlns:a14="http://schemas.microsoft.com/office/drawing/2010/main">
      <mc:Choice Requires="a14">
        <xdr:graphicFrame macro="">
          <xdr:nvGraphicFramePr>
            <xdr:cNvPr id="6" name="Payment_Method">
              <a:extLst>
                <a:ext uri="{FF2B5EF4-FFF2-40B4-BE49-F238E27FC236}">
                  <a16:creationId xmlns:a16="http://schemas.microsoft.com/office/drawing/2014/main" id="{49825599-D36F-8ABF-A1F8-889CCCAD8BC7}"/>
                </a:ext>
              </a:extLst>
            </xdr:cNvPr>
            <xdr:cNvGraphicFramePr/>
          </xdr:nvGraphicFramePr>
          <xdr:xfrm>
            <a:off x="0" y="0"/>
            <a:ext cx="0" cy="0"/>
          </xdr:xfrm>
          <a:graphic>
            <a:graphicData uri="http://schemas.microsoft.com/office/drawing/2010/slicer">
              <sle:slicer xmlns:sle="http://schemas.microsoft.com/office/drawing/2010/slicer" name="Payment_Method"/>
            </a:graphicData>
          </a:graphic>
        </xdr:graphicFrame>
      </mc:Choice>
      <mc:Fallback xmlns="">
        <xdr:sp macro="" textlink="">
          <xdr:nvSpPr>
            <xdr:cNvPr id="0" name=""/>
            <xdr:cNvSpPr>
              <a:spLocks noTextEdit="1"/>
            </xdr:cNvSpPr>
          </xdr:nvSpPr>
          <xdr:spPr>
            <a:xfrm>
              <a:off x="6124575" y="1181101"/>
              <a:ext cx="1828800" cy="11715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114300</xdr:colOff>
      <xdr:row>12</xdr:row>
      <xdr:rowOff>57150</xdr:rowOff>
    </xdr:from>
    <xdr:to>
      <xdr:col>8</xdr:col>
      <xdr:colOff>619125</xdr:colOff>
      <xdr:row>17</xdr:row>
      <xdr:rowOff>19050</xdr:rowOff>
    </xdr:to>
    <mc:AlternateContent xmlns:mc="http://schemas.openxmlformats.org/markup-compatibility/2006" xmlns:a14="http://schemas.microsoft.com/office/drawing/2010/main">
      <mc:Choice Requires="a14">
        <xdr:graphicFrame macro="">
          <xdr:nvGraphicFramePr>
            <xdr:cNvPr id="7" name="Sales_Channel">
              <a:extLst>
                <a:ext uri="{FF2B5EF4-FFF2-40B4-BE49-F238E27FC236}">
                  <a16:creationId xmlns:a16="http://schemas.microsoft.com/office/drawing/2014/main" id="{E36F3D49-80A3-F32F-69C9-DCB4D776A774}"/>
                </a:ext>
              </a:extLst>
            </xdr:cNvPr>
            <xdr:cNvGraphicFramePr/>
          </xdr:nvGraphicFramePr>
          <xdr:xfrm>
            <a:off x="0" y="0"/>
            <a:ext cx="0" cy="0"/>
          </xdr:xfrm>
          <a:graphic>
            <a:graphicData uri="http://schemas.microsoft.com/office/drawing/2010/slicer">
              <sle:slicer xmlns:sle="http://schemas.microsoft.com/office/drawing/2010/slicer" name="Sales_Channel"/>
            </a:graphicData>
          </a:graphic>
        </xdr:graphicFrame>
      </mc:Choice>
      <mc:Fallback xmlns="">
        <xdr:sp macro="" textlink="">
          <xdr:nvSpPr>
            <xdr:cNvPr id="0" name=""/>
            <xdr:cNvSpPr>
              <a:spLocks noTextEdit="1"/>
            </xdr:cNvSpPr>
          </xdr:nvSpPr>
          <xdr:spPr>
            <a:xfrm>
              <a:off x="6124575" y="2343150"/>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95250</xdr:colOff>
      <xdr:row>18</xdr:row>
      <xdr:rowOff>0</xdr:rowOff>
    </xdr:from>
    <xdr:to>
      <xdr:col>7</xdr:col>
      <xdr:colOff>400050</xdr:colOff>
      <xdr:row>32</xdr:row>
      <xdr:rowOff>76200</xdr:rowOff>
    </xdr:to>
    <xdr:graphicFrame macro="">
      <xdr:nvGraphicFramePr>
        <xdr:cNvPr id="4" name="Chart 3">
          <a:extLst>
            <a:ext uri="{FF2B5EF4-FFF2-40B4-BE49-F238E27FC236}">
              <a16:creationId xmlns:a16="http://schemas.microsoft.com/office/drawing/2014/main" id="{4DF4DF83-6A4E-4690-A141-B18D36444F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171450</xdr:colOff>
      <xdr:row>3</xdr:row>
      <xdr:rowOff>0</xdr:rowOff>
    </xdr:from>
    <xdr:to>
      <xdr:col>18</xdr:col>
      <xdr:colOff>476250</xdr:colOff>
      <xdr:row>17</xdr:row>
      <xdr:rowOff>76200</xdr:rowOff>
    </xdr:to>
    <xdr:graphicFrame macro="">
      <xdr:nvGraphicFramePr>
        <xdr:cNvPr id="6" name="Chart 5">
          <a:extLst>
            <a:ext uri="{FF2B5EF4-FFF2-40B4-BE49-F238E27FC236}">
              <a16:creationId xmlns:a16="http://schemas.microsoft.com/office/drawing/2014/main" id="{20319336-7786-46A9-AC3C-653925DD0A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104775</xdr:colOff>
      <xdr:row>2</xdr:row>
      <xdr:rowOff>180975</xdr:rowOff>
    </xdr:from>
    <xdr:to>
      <xdr:col>7</xdr:col>
      <xdr:colOff>409575</xdr:colOff>
      <xdr:row>17</xdr:row>
      <xdr:rowOff>66675</xdr:rowOff>
    </xdr:to>
    <xdr:graphicFrame macro="">
      <xdr:nvGraphicFramePr>
        <xdr:cNvPr id="10" name="Chart 9">
          <a:extLst>
            <a:ext uri="{FF2B5EF4-FFF2-40B4-BE49-F238E27FC236}">
              <a16:creationId xmlns:a16="http://schemas.microsoft.com/office/drawing/2014/main" id="{C6BAA267-3367-4557-9F7C-A0892D47F4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10.714887731483" createdVersion="8" refreshedVersion="8" minRefreshableVersion="3" recordCount="1000" xr:uid="{26892423-5CC5-477F-A3C2-275313955DE5}">
  <cacheSource type="worksheet">
    <worksheetSource name="Sales"/>
  </cacheSource>
  <cacheFields count="18">
    <cacheField name="Product_ID" numFmtId="0">
      <sharedItems containsSemiMixedTypes="0" containsString="0" containsNumber="1" containsInteger="1" minValue="1001" maxValue="1100"/>
    </cacheField>
    <cacheField name="Sale_Date" numFmtId="14">
      <sharedItems containsSemiMixedTypes="0" containsNonDate="0" containsDate="1" containsString="0" minDate="2023-01-01T00:00:00" maxDate="2024-01-02T00:00:00" count="340">
        <d v="2023-07-28T00:00:00"/>
        <d v="2023-03-28T00:00:00"/>
        <d v="2023-01-20T00:00:00"/>
        <d v="2023-06-01T00:00:00"/>
        <d v="2023-04-15T00:00:00"/>
        <d v="2023-05-14T00:00:00"/>
        <d v="2023-12-19T00:00:00"/>
        <d v="2023-03-26T00:00:00"/>
        <d v="2023-06-14T00:00:00"/>
        <d v="2023-08-17T00:00:00"/>
        <d v="2023-08-24T00:00:00"/>
        <d v="2023-10-22T00:00:00"/>
        <d v="2023-12-16T00:00:00"/>
        <d v="2023-02-09T00:00:00"/>
        <d v="2023-06-06T00:00:00"/>
        <d v="2023-05-22T00:00:00"/>
        <d v="2023-11-25T00:00:00"/>
        <d v="2023-10-18T00:00:00"/>
        <d v="2023-02-11T00:00:00"/>
        <d v="2023-07-18T00:00:00"/>
        <d v="2023-06-10T00:00:00"/>
        <d v="2023-07-11T00:00:00"/>
        <d v="2023-03-30T00:00:00"/>
        <d v="2023-01-15T00:00:00"/>
        <d v="2023-10-15T00:00:00"/>
        <d v="2023-09-25T00:00:00"/>
        <d v="2023-09-15T00:00:00"/>
        <d v="2023-03-31T00:00:00"/>
        <d v="2023-10-30T00:00:00"/>
        <d v="2023-04-16T00:00:00"/>
        <d v="2023-05-27T00:00:00"/>
        <d v="2023-05-12T00:00:00"/>
        <d v="2023-08-15T00:00:00"/>
        <d v="2023-09-24T00:00:00"/>
        <d v="2023-12-10T00:00:00"/>
        <d v="2023-12-22T00:00:00"/>
        <d v="2023-07-22T00:00:00"/>
        <d v="2023-12-08T00:00:00"/>
        <d v="2023-12-25T00:00:00"/>
        <d v="2023-06-20T00:00:00"/>
        <d v="2023-01-05T00:00:00"/>
        <d v="2023-10-19T00:00:00"/>
        <d v="2023-04-08T00:00:00"/>
        <d v="2023-07-27T00:00:00"/>
        <d v="2023-05-17T00:00:00"/>
        <d v="2023-11-20T00:00:00"/>
        <d v="2023-11-14T00:00:00"/>
        <d v="2023-02-08T00:00:00"/>
        <d v="2023-01-24T00:00:00"/>
        <d v="2023-10-16T00:00:00"/>
        <d v="2023-12-31T00:00:00"/>
        <d v="2023-06-28T00:00:00"/>
        <d v="2023-04-21T00:00:00"/>
        <d v="2023-03-05T00:00:00"/>
        <d v="2023-09-27T00:00:00"/>
        <d v="2023-05-08T00:00:00"/>
        <d v="2023-11-16T00:00:00"/>
        <d v="2023-09-28T00:00:00"/>
        <d v="2023-01-29T00:00:00"/>
        <d v="2023-01-22T00:00:00"/>
        <d v="2023-06-09T00:00:00"/>
        <d v="2023-08-13T00:00:00"/>
        <d v="2023-02-05T00:00:00"/>
        <d v="2023-06-17T00:00:00"/>
        <d v="2023-08-25T00:00:00"/>
        <d v="2023-07-02T00:00:00"/>
        <d v="2023-10-20T00:00:00"/>
        <d v="2023-04-23T00:00:00"/>
        <d v="2023-04-02T00:00:00"/>
        <d v="2023-02-01T00:00:00"/>
        <d v="2023-06-19T00:00:00"/>
        <d v="2023-11-02T00:00:00"/>
        <d v="2023-01-13T00:00:00"/>
        <d v="2023-11-18T00:00:00"/>
        <d v="2023-02-27T00:00:00"/>
        <d v="2023-01-25T00:00:00"/>
        <d v="2023-06-04T00:00:00"/>
        <d v="2023-10-09T00:00:00"/>
        <d v="2023-01-04T00:00:00"/>
        <d v="2023-09-14T00:00:00"/>
        <d v="2023-10-12T00:00:00"/>
        <d v="2023-05-10T00:00:00"/>
        <d v="2023-11-08T00:00:00"/>
        <d v="2023-02-04T00:00:00"/>
        <d v="2023-10-05T00:00:00"/>
        <d v="2023-04-25T00:00:00"/>
        <d v="2023-09-19T00:00:00"/>
        <d v="2023-03-23T00:00:00"/>
        <d v="2023-03-16T00:00:00"/>
        <d v="2023-03-21T00:00:00"/>
        <d v="2023-03-25T00:00:00"/>
        <d v="2023-09-17T00:00:00"/>
        <d v="2023-01-09T00:00:00"/>
        <d v="2023-11-29T00:00:00"/>
        <d v="2023-09-13T00:00:00"/>
        <d v="2023-12-23T00:00:00"/>
        <d v="2023-08-20T00:00:00"/>
        <d v="2023-08-14T00:00:00"/>
        <d v="2023-12-28T00:00:00"/>
        <d v="2023-12-01T00:00:00"/>
        <d v="2023-11-22T00:00:00"/>
        <d v="2023-11-24T00:00:00"/>
        <d v="2023-01-01T00:00:00"/>
        <d v="2023-12-03T00:00:00"/>
        <d v="2023-08-05T00:00:00"/>
        <d v="2023-09-18T00:00:00"/>
        <d v="2023-10-01T00:00:00"/>
        <d v="2023-09-23T00:00:00"/>
        <d v="2023-04-11T00:00:00"/>
        <d v="2023-04-13T00:00:00"/>
        <d v="2023-12-29T00:00:00"/>
        <d v="2023-12-15T00:00:00"/>
        <d v="2023-09-03T00:00:00"/>
        <d v="2023-08-31T00:00:00"/>
        <d v="2023-02-14T00:00:00"/>
        <d v="2023-03-08T00:00:00"/>
        <d v="2023-08-01T00:00:00"/>
        <d v="2023-10-31T00:00:00"/>
        <d v="2023-10-24T00:00:00"/>
        <d v="2023-11-09T00:00:00"/>
        <d v="2023-12-27T00:00:00"/>
        <d v="2023-11-19T00:00:00"/>
        <d v="2023-03-18T00:00:00"/>
        <d v="2023-04-07T00:00:00"/>
        <d v="2023-07-20T00:00:00"/>
        <d v="2023-03-04T00:00:00"/>
        <d v="2023-09-11T00:00:00"/>
        <d v="2023-12-13T00:00:00"/>
        <d v="2023-06-27T00:00:00"/>
        <d v="2023-10-11T00:00:00"/>
        <d v="2023-05-28T00:00:00"/>
        <d v="2023-12-04T00:00:00"/>
        <d v="2023-01-17T00:00:00"/>
        <d v="2023-08-11T00:00:00"/>
        <d v="2023-01-19T00:00:00"/>
        <d v="2023-12-26T00:00:00"/>
        <d v="2023-11-01T00:00:00"/>
        <d v="2023-10-10T00:00:00"/>
        <d v="2023-01-12T00:00:00"/>
        <d v="2023-05-13T00:00:00"/>
        <d v="2023-04-28T00:00:00"/>
        <d v="2023-03-17T00:00:00"/>
        <d v="2023-11-15T00:00:00"/>
        <d v="2023-05-11T00:00:00"/>
        <d v="2023-03-14T00:00:00"/>
        <d v="2023-01-16T00:00:00"/>
        <d v="2023-01-23T00:00:00"/>
        <d v="2023-02-15T00:00:00"/>
        <d v="2023-04-26T00:00:00"/>
        <d v="2023-10-21T00:00:00"/>
        <d v="2023-04-27T00:00:00"/>
        <d v="2023-01-03T00:00:00"/>
        <d v="2023-08-03T00:00:00"/>
        <d v="2023-02-10T00:00:00"/>
        <d v="2023-05-30T00:00:00"/>
        <d v="2023-06-24T00:00:00"/>
        <d v="2023-06-08T00:00:00"/>
        <d v="2023-09-01T00:00:00"/>
        <d v="2023-06-26T00:00:00"/>
        <d v="2023-06-03T00:00:00"/>
        <d v="2023-01-11T00:00:00"/>
        <d v="2023-10-14T00:00:00"/>
        <d v="2023-07-01T00:00:00"/>
        <d v="2023-10-29T00:00:00"/>
        <d v="2023-01-07T00:00:00"/>
        <d v="2023-03-19T00:00:00"/>
        <d v="2023-05-04T00:00:00"/>
        <d v="2023-07-15T00:00:00"/>
        <d v="2023-09-26T00:00:00"/>
        <d v="2023-05-20T00:00:00"/>
        <d v="2023-05-31T00:00:00"/>
        <d v="2023-10-08T00:00:00"/>
        <d v="2023-04-06T00:00:00"/>
        <d v="2023-07-07T00:00:00"/>
        <d v="2023-12-11T00:00:00"/>
        <d v="2023-06-02T00:00:00"/>
        <d v="2023-11-12T00:00:00"/>
        <d v="2023-04-17T00:00:00"/>
        <d v="2023-07-04T00:00:00"/>
        <d v="2023-02-18T00:00:00"/>
        <d v="2023-08-16T00:00:00"/>
        <d v="2024-01-01T00:00:00"/>
        <d v="2023-12-05T00:00:00"/>
        <d v="2023-02-07T00:00:00"/>
        <d v="2023-11-17T00:00:00"/>
        <d v="2023-03-06T00:00:00"/>
        <d v="2023-07-14T00:00:00"/>
        <d v="2023-07-30T00:00:00"/>
        <d v="2023-07-23T00:00:00"/>
        <d v="2023-06-22T00:00:00"/>
        <d v="2023-10-26T00:00:00"/>
        <d v="2023-02-16T00:00:00"/>
        <d v="2023-06-29T00:00:00"/>
        <d v="2023-09-08T00:00:00"/>
        <d v="2023-02-23T00:00:00"/>
        <d v="2023-10-28T00:00:00"/>
        <d v="2023-04-14T00:00:00"/>
        <d v="2023-12-20T00:00:00"/>
        <d v="2023-05-18T00:00:00"/>
        <d v="2023-04-18T00:00:00"/>
        <d v="2023-01-14T00:00:00"/>
        <d v="2023-01-27T00:00:00"/>
        <d v="2023-08-12T00:00:00"/>
        <d v="2023-03-09T00:00:00"/>
        <d v="2023-05-03T00:00:00"/>
        <d v="2023-02-19T00:00:00"/>
        <d v="2023-10-13T00:00:00"/>
        <d v="2023-09-20T00:00:00"/>
        <d v="2023-11-05T00:00:00"/>
        <d v="2023-07-10T00:00:00"/>
        <d v="2023-07-06T00:00:00"/>
        <d v="2023-04-12T00:00:00"/>
        <d v="2023-11-11T00:00:00"/>
        <d v="2023-09-07T00:00:00"/>
        <d v="2023-01-26T00:00:00"/>
        <d v="2023-03-10T00:00:00"/>
        <d v="2023-09-16T00:00:00"/>
        <d v="2023-05-02T00:00:00"/>
        <d v="2023-06-25T00:00:00"/>
        <d v="2023-10-27T00:00:00"/>
        <d v="2023-07-29T00:00:00"/>
        <d v="2023-02-06T00:00:00"/>
        <d v="2023-08-22T00:00:00"/>
        <d v="2023-12-06T00:00:00"/>
        <d v="2023-10-04T00:00:00"/>
        <d v="2023-09-02T00:00:00"/>
        <d v="2023-12-12T00:00:00"/>
        <d v="2023-05-07T00:00:00"/>
        <d v="2023-08-07T00:00:00"/>
        <d v="2023-05-23T00:00:00"/>
        <d v="2023-09-04T00:00:00"/>
        <d v="2023-08-19T00:00:00"/>
        <d v="2023-10-02T00:00:00"/>
        <d v="2023-06-18T00:00:00"/>
        <d v="2023-06-30T00:00:00"/>
        <d v="2023-08-29T00:00:00"/>
        <d v="2023-07-13T00:00:00"/>
        <d v="2023-08-27T00:00:00"/>
        <d v="2023-04-04T00:00:00"/>
        <d v="2023-02-02T00:00:00"/>
        <d v="2023-08-02T00:00:00"/>
        <d v="2023-02-03T00:00:00"/>
        <d v="2023-07-21T00:00:00"/>
        <d v="2023-03-01T00:00:00"/>
        <d v="2023-08-21T00:00:00"/>
        <d v="2023-04-05T00:00:00"/>
        <d v="2023-02-28T00:00:00"/>
        <d v="2023-01-08T00:00:00"/>
        <d v="2023-03-20T00:00:00"/>
        <d v="2023-04-29T00:00:00"/>
        <d v="2023-09-22T00:00:00"/>
        <d v="2023-03-15T00:00:00"/>
        <d v="2023-01-21T00:00:00"/>
        <d v="2023-04-03T00:00:00"/>
        <d v="2023-07-25T00:00:00"/>
        <d v="2023-06-07T00:00:00"/>
        <d v="2023-06-15T00:00:00"/>
        <d v="2023-02-22T00:00:00"/>
        <d v="2023-07-03T00:00:00"/>
        <d v="2023-11-26T00:00:00"/>
        <d v="2023-08-04T00:00:00"/>
        <d v="2023-12-30T00:00:00"/>
        <d v="2023-11-28T00:00:00"/>
        <d v="2023-04-09T00:00:00"/>
        <d v="2023-12-18T00:00:00"/>
        <d v="2023-09-21T00:00:00"/>
        <d v="2023-07-12T00:00:00"/>
        <d v="2023-11-03T00:00:00"/>
        <d v="2023-01-10T00:00:00"/>
        <d v="2023-05-05T00:00:00"/>
        <d v="2023-06-11T00:00:00"/>
        <d v="2023-07-17T00:00:00"/>
        <d v="2023-05-21T00:00:00"/>
        <d v="2023-02-25T00:00:00"/>
        <d v="2023-08-23T00:00:00"/>
        <d v="2023-09-30T00:00:00"/>
        <d v="2023-03-27T00:00:00"/>
        <d v="2023-11-06T00:00:00"/>
        <d v="2023-01-06T00:00:00"/>
        <d v="2023-09-29T00:00:00"/>
        <d v="2023-02-26T00:00:00"/>
        <d v="2023-11-07T00:00:00"/>
        <d v="2023-04-30T00:00:00"/>
        <d v="2023-10-07T00:00:00"/>
        <d v="2023-07-08T00:00:00"/>
        <d v="2023-04-22T00:00:00"/>
        <d v="2023-11-30T00:00:00"/>
        <d v="2023-04-19T00:00:00"/>
        <d v="2023-03-11T00:00:00"/>
        <d v="2023-11-13T00:00:00"/>
        <d v="2023-02-24T00:00:00"/>
        <d v="2023-03-13T00:00:00"/>
        <d v="2023-08-30T00:00:00"/>
        <d v="2023-05-09T00:00:00"/>
        <d v="2023-05-26T00:00:00"/>
        <d v="2023-05-19T00:00:00"/>
        <d v="2023-07-31T00:00:00"/>
        <d v="2023-03-02T00:00:00"/>
        <d v="2023-08-10T00:00:00"/>
        <d v="2023-01-18T00:00:00"/>
        <d v="2023-07-05T00:00:00"/>
        <d v="2023-08-08T00:00:00"/>
        <d v="2023-07-24T00:00:00"/>
        <d v="2023-07-09T00:00:00"/>
        <d v="2023-11-27T00:00:00"/>
        <d v="2023-12-02T00:00:00"/>
        <d v="2023-01-31T00:00:00"/>
        <d v="2023-05-29T00:00:00"/>
        <d v="2023-12-21T00:00:00"/>
        <d v="2023-04-20T00:00:00"/>
        <d v="2023-09-06T00:00:00"/>
        <d v="2023-03-03T00:00:00"/>
        <d v="2023-03-29T00:00:00"/>
        <d v="2023-06-21T00:00:00"/>
        <d v="2023-06-13T00:00:00"/>
        <d v="2023-06-12T00:00:00"/>
        <d v="2023-04-24T00:00:00"/>
        <d v="2023-05-16T00:00:00"/>
        <d v="2023-02-21T00:00:00"/>
        <d v="2023-08-06T00:00:00"/>
        <d v="2023-05-25T00:00:00"/>
        <d v="2023-11-10T00:00:00"/>
        <d v="2023-06-23T00:00:00"/>
        <d v="2023-07-19T00:00:00"/>
        <d v="2023-06-05T00:00:00"/>
        <d v="2023-07-16T00:00:00"/>
        <d v="2023-09-12T00:00:00"/>
        <d v="2023-03-22T00:00:00"/>
        <d v="2023-05-24T00:00:00"/>
        <d v="2023-08-26T00:00:00"/>
        <d v="2023-10-23T00:00:00"/>
        <d v="2023-07-26T00:00:00"/>
        <d v="2023-02-20T00:00:00"/>
        <d v="2023-12-07T00:00:00"/>
        <d v="2023-03-24T00:00:00"/>
        <d v="2023-11-23T00:00:00"/>
        <d v="2023-08-09T00:00:00"/>
        <d v="2023-01-02T00:00:00"/>
        <d v="2023-02-13T00:00:00"/>
        <d v="2023-12-14T00:00:00"/>
      </sharedItems>
      <fieldGroup par="17"/>
    </cacheField>
    <cacheField name="Sales_Rep" numFmtId="0">
      <sharedItems count="5">
        <s v="David"/>
        <s v="Charlie"/>
        <s v="Bob"/>
        <s v="Eve"/>
        <s v="Alice"/>
      </sharedItems>
    </cacheField>
    <cacheField name="Region" numFmtId="0">
      <sharedItems count="4">
        <s v="East"/>
        <s v="South"/>
        <s v="West"/>
        <s v="North"/>
      </sharedItems>
    </cacheField>
    <cacheField name="Sales_Amount" numFmtId="164">
      <sharedItems containsSemiMixedTypes="0" containsString="0" containsNumber="1" minValue="100.12" maxValue="9989.0400000000009"/>
    </cacheField>
    <cacheField name="Quantity_Sold" numFmtId="0">
      <sharedItems containsSemiMixedTypes="0" containsString="0" containsNumber="1" containsInteger="1" minValue="1" maxValue="49"/>
    </cacheField>
    <cacheField name="Product_Category" numFmtId="0">
      <sharedItems count="4">
        <s v="Clothing"/>
        <s v="Food"/>
        <s v="Furniture"/>
        <s v="Electronics"/>
      </sharedItems>
    </cacheField>
    <cacheField name="Unit_Cost" numFmtId="164">
      <sharedItems containsSemiMixedTypes="0" containsString="0" containsNumber="1" minValue="60.28" maxValue="4995.3"/>
    </cacheField>
    <cacheField name="Unit_Price" numFmtId="164">
      <sharedItems containsSemiMixedTypes="0" containsString="0" containsNumber="1" minValue="167.12" maxValue="5442.15"/>
    </cacheField>
    <cacheField name="Profit " numFmtId="164">
      <sharedItems containsSemiMixedTypes="0" containsString="0" containsNumber="1" minValue="10.309999999999945" maxValue="499.92999999999938"/>
    </cacheField>
    <cacheField name="Customer_Type" numFmtId="0">
      <sharedItems count="2">
        <s v="New"/>
        <s v="Returning"/>
      </sharedItems>
    </cacheField>
    <cacheField name="Discount" numFmtId="164">
      <sharedItems containsSemiMixedTypes="0" containsString="0" containsNumber="1" minValue="0" maxValue="0.3"/>
    </cacheField>
    <cacheField name="Payment_Method" numFmtId="0">
      <sharedItems count="3">
        <s v="Cash"/>
        <s v="Bank Transfer"/>
        <s v="Credit Card"/>
      </sharedItems>
    </cacheField>
    <cacheField name="Sales_Channel" numFmtId="0">
      <sharedItems count="2">
        <s v="Retail"/>
        <s v="Online"/>
      </sharedItems>
    </cacheField>
    <cacheField name="Region_and_Sales_Rep" numFmtId="0">
      <sharedItems count="20">
        <s v="East-David"/>
        <s v="South-Charlie"/>
        <s v="West-David"/>
        <s v="South-Bob"/>
        <s v="North-Charlie"/>
        <s v="South-Eve"/>
        <s v="East-Alice"/>
        <s v="North-Eve"/>
        <s v="West-Eve"/>
        <s v="North-Bob"/>
        <s v="East-Eve"/>
        <s v="East-Charlie"/>
        <s v="East-Bob"/>
        <s v="South-Alice"/>
        <s v="North-Alice"/>
        <s v="West-Alice"/>
        <s v="North-David"/>
        <s v="West-Charlie"/>
        <s v="South-David"/>
        <s v="West-Bob"/>
      </sharedItems>
    </cacheField>
    <cacheField name="Months (Sale_Date)" numFmtId="0" databaseField="0">
      <fieldGroup base="1">
        <rangePr groupBy="months" startDate="2023-01-01T00:00:00" endDate="2024-01-02T00:00:00"/>
        <groupItems count="14">
          <s v="&lt;1/1/2023"/>
          <s v="Jan"/>
          <s v="Feb"/>
          <s v="Mar"/>
          <s v="Apr"/>
          <s v="May"/>
          <s v="Jun"/>
          <s v="Jul"/>
          <s v="Aug"/>
          <s v="Sep"/>
          <s v="Oct"/>
          <s v="Nov"/>
          <s v="Dec"/>
          <s v="&gt;1/2/2024"/>
        </groupItems>
      </fieldGroup>
    </cacheField>
    <cacheField name="Quarters (Sale_Date)" numFmtId="0" databaseField="0">
      <fieldGroup base="1">
        <rangePr groupBy="quarters" startDate="2023-01-01T00:00:00" endDate="2024-01-02T00:00:00"/>
        <groupItems count="6">
          <s v="&lt;1/1/2023"/>
          <s v="Qtr1"/>
          <s v="Qtr2"/>
          <s v="Qtr3"/>
          <s v="Qtr4"/>
          <s v="&gt;1/2/2024"/>
        </groupItems>
      </fieldGroup>
    </cacheField>
    <cacheField name="Years (Sale_Date)" numFmtId="0" databaseField="0">
      <fieldGroup base="1">
        <rangePr groupBy="years" startDate="2023-01-01T00:00:00" endDate="2024-01-02T00:00:00"/>
        <groupItems count="4">
          <s v="&lt;1/1/2023"/>
          <s v="2023"/>
          <s v="2024"/>
          <s v="&gt;1/2/2024"/>
        </groupItems>
      </fieldGroup>
    </cacheField>
  </cacheFields>
  <extLst>
    <ext xmlns:x14="http://schemas.microsoft.com/office/spreadsheetml/2009/9/main" uri="{725AE2AE-9491-48be-B2B4-4EB974FC3084}">
      <x14:pivotCacheDefinition pivotCacheId="15545827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054"/>
    <x v="0"/>
    <x v="0"/>
    <x v="0"/>
    <n v="768.28"/>
    <n v="20"/>
    <x v="0"/>
    <n v="4622.1400000000003"/>
    <n v="5122.07"/>
    <n v="499.92999999999938"/>
    <x v="0"/>
    <n v="0.26"/>
    <x v="0"/>
    <x v="0"/>
    <x v="0"/>
  </r>
  <r>
    <n v="1063"/>
    <x v="1"/>
    <x v="1"/>
    <x v="1"/>
    <n v="4947.28"/>
    <n v="42"/>
    <x v="1"/>
    <n v="1170.07"/>
    <n v="1669.94999999999"/>
    <n v="499.8799999999901"/>
    <x v="1"/>
    <n v="0.12"/>
    <x v="1"/>
    <x v="0"/>
    <x v="1"/>
  </r>
  <r>
    <n v="1053"/>
    <x v="2"/>
    <x v="0"/>
    <x v="2"/>
    <n v="8785.77"/>
    <n v="42"/>
    <x v="2"/>
    <n v="2443.5700000000002"/>
    <n v="2943.31"/>
    <n v="499.73999999999978"/>
    <x v="0"/>
    <n v="0.28999999999999998"/>
    <x v="0"/>
    <x v="1"/>
    <x v="2"/>
  </r>
  <r>
    <n v="1050"/>
    <x v="3"/>
    <x v="2"/>
    <x v="1"/>
    <n v="5105.78"/>
    <n v="23"/>
    <x v="2"/>
    <n v="3756.06"/>
    <n v="4255.7299999999996"/>
    <n v="499.66999999999962"/>
    <x v="1"/>
    <n v="0.04"/>
    <x v="0"/>
    <x v="1"/>
    <x v="3"/>
  </r>
  <r>
    <n v="1010"/>
    <x v="4"/>
    <x v="1"/>
    <x v="3"/>
    <n v="4733.88"/>
    <n v="4"/>
    <x v="1"/>
    <n v="4943.03"/>
    <n v="5442.15"/>
    <n v="499.11999999999989"/>
    <x v="1"/>
    <n v="0.28999999999999998"/>
    <x v="0"/>
    <x v="1"/>
    <x v="4"/>
  </r>
  <r>
    <n v="1001"/>
    <x v="5"/>
    <x v="3"/>
    <x v="1"/>
    <n v="2669.46"/>
    <n v="35"/>
    <x v="3"/>
    <n v="2745.75"/>
    <n v="3244.76"/>
    <n v="499.01000000000022"/>
    <x v="0"/>
    <n v="0.05"/>
    <x v="1"/>
    <x v="1"/>
    <x v="5"/>
  </r>
  <r>
    <n v="1088"/>
    <x v="6"/>
    <x v="4"/>
    <x v="0"/>
    <n v="8452.1299999999992"/>
    <n v="20"/>
    <x v="0"/>
    <n v="4590.24"/>
    <n v="5088.28"/>
    <n v="498.03999999999996"/>
    <x v="0"/>
    <n v="0.16"/>
    <x v="1"/>
    <x v="0"/>
    <x v="6"/>
  </r>
  <r>
    <n v="1097"/>
    <x v="7"/>
    <x v="0"/>
    <x v="0"/>
    <n v="6286.25"/>
    <n v="7"/>
    <x v="0"/>
    <n v="1896.35"/>
    <n v="2394.1999999999998"/>
    <n v="497.84999999999991"/>
    <x v="0"/>
    <n v="0.22"/>
    <x v="1"/>
    <x v="1"/>
    <x v="0"/>
  </r>
  <r>
    <n v="1008"/>
    <x v="8"/>
    <x v="3"/>
    <x v="3"/>
    <n v="1403.98"/>
    <n v="24"/>
    <x v="0"/>
    <n v="1394.17"/>
    <n v="1891.02"/>
    <n v="496.84999999999991"/>
    <x v="0"/>
    <n v="0.21"/>
    <x v="2"/>
    <x v="1"/>
    <x v="7"/>
  </r>
  <r>
    <n v="1016"/>
    <x v="9"/>
    <x v="3"/>
    <x v="2"/>
    <n v="777.74"/>
    <n v="7"/>
    <x v="1"/>
    <n v="282.94"/>
    <n v="779.32999999999902"/>
    <n v="496.38999999999902"/>
    <x v="1"/>
    <n v="0.28000000000000003"/>
    <x v="2"/>
    <x v="1"/>
    <x v="8"/>
  </r>
  <r>
    <n v="1089"/>
    <x v="10"/>
    <x v="3"/>
    <x v="3"/>
    <n v="2528.9899999999998"/>
    <n v="4"/>
    <x v="2"/>
    <n v="4231.75"/>
    <n v="4727.75"/>
    <n v="496"/>
    <x v="1"/>
    <n v="0.12"/>
    <x v="2"/>
    <x v="0"/>
    <x v="7"/>
  </r>
  <r>
    <n v="1060"/>
    <x v="11"/>
    <x v="2"/>
    <x v="3"/>
    <n v="2661.25"/>
    <n v="11"/>
    <x v="2"/>
    <n v="3648.04"/>
    <n v="4143.51"/>
    <n v="495.47000000000025"/>
    <x v="1"/>
    <n v="0.17"/>
    <x v="2"/>
    <x v="0"/>
    <x v="9"/>
  </r>
  <r>
    <n v="1060"/>
    <x v="12"/>
    <x v="3"/>
    <x v="0"/>
    <n v="3224.71"/>
    <n v="44"/>
    <x v="0"/>
    <n v="3784.96"/>
    <n v="4276.99"/>
    <n v="492.02999999999975"/>
    <x v="0"/>
    <n v="0.06"/>
    <x v="1"/>
    <x v="0"/>
    <x v="10"/>
  </r>
  <r>
    <n v="1020"/>
    <x v="13"/>
    <x v="1"/>
    <x v="0"/>
    <n v="2102.3200000000002"/>
    <n v="29"/>
    <x v="3"/>
    <n v="184.05"/>
    <n v="675.91"/>
    <n v="491.85999999999996"/>
    <x v="1"/>
    <n v="0.1"/>
    <x v="0"/>
    <x v="0"/>
    <x v="11"/>
  </r>
  <r>
    <n v="1006"/>
    <x v="14"/>
    <x v="2"/>
    <x v="0"/>
    <n v="1044.45"/>
    <n v="21"/>
    <x v="3"/>
    <n v="1701.62"/>
    <n v="2193.2199999999998"/>
    <n v="491.59999999999991"/>
    <x v="0"/>
    <n v="0.22"/>
    <x v="1"/>
    <x v="0"/>
    <x v="12"/>
  </r>
  <r>
    <n v="1035"/>
    <x v="15"/>
    <x v="4"/>
    <x v="1"/>
    <n v="3780.22"/>
    <n v="45"/>
    <x v="1"/>
    <n v="4132.79"/>
    <n v="4624.1000000000004"/>
    <n v="491.3100000000004"/>
    <x v="0"/>
    <n v="0.15"/>
    <x v="2"/>
    <x v="0"/>
    <x v="13"/>
  </r>
  <r>
    <n v="1074"/>
    <x v="16"/>
    <x v="3"/>
    <x v="3"/>
    <n v="3570.15"/>
    <n v="42"/>
    <x v="2"/>
    <n v="2120.81"/>
    <n v="2611.94"/>
    <n v="491.13000000000011"/>
    <x v="1"/>
    <n v="0.23"/>
    <x v="0"/>
    <x v="1"/>
    <x v="7"/>
  </r>
  <r>
    <n v="1059"/>
    <x v="17"/>
    <x v="4"/>
    <x v="3"/>
    <n v="5097.4799999999996"/>
    <n v="28"/>
    <x v="3"/>
    <n v="224.32"/>
    <n v="715.06"/>
    <n v="490.73999999999995"/>
    <x v="1"/>
    <n v="0.01"/>
    <x v="2"/>
    <x v="1"/>
    <x v="14"/>
  </r>
  <r>
    <n v="1014"/>
    <x v="18"/>
    <x v="0"/>
    <x v="2"/>
    <n v="823.51"/>
    <n v="44"/>
    <x v="1"/>
    <n v="2257.48"/>
    <n v="2747.81"/>
    <n v="490.32999999999993"/>
    <x v="1"/>
    <n v="0.27"/>
    <x v="0"/>
    <x v="1"/>
    <x v="2"/>
  </r>
  <r>
    <n v="1057"/>
    <x v="11"/>
    <x v="3"/>
    <x v="1"/>
    <n v="3297.97"/>
    <n v="40"/>
    <x v="0"/>
    <n v="3233.37"/>
    <n v="3723.21"/>
    <n v="489.84000000000015"/>
    <x v="0"/>
    <n v="0.22"/>
    <x v="1"/>
    <x v="0"/>
    <x v="5"/>
  </r>
  <r>
    <n v="1052"/>
    <x v="19"/>
    <x v="3"/>
    <x v="1"/>
    <n v="6675.77"/>
    <n v="42"/>
    <x v="3"/>
    <n v="417.96"/>
    <n v="907.63"/>
    <n v="489.67"/>
    <x v="0"/>
    <n v="0.04"/>
    <x v="0"/>
    <x v="0"/>
    <x v="5"/>
  </r>
  <r>
    <n v="1096"/>
    <x v="20"/>
    <x v="1"/>
    <x v="1"/>
    <n v="2320.5100000000002"/>
    <n v="6"/>
    <x v="2"/>
    <n v="252.62"/>
    <n v="742"/>
    <n v="489.38"/>
    <x v="0"/>
    <n v="0.22"/>
    <x v="2"/>
    <x v="0"/>
    <x v="1"/>
  </r>
  <r>
    <n v="1092"/>
    <x v="21"/>
    <x v="3"/>
    <x v="0"/>
    <n v="7667.1"/>
    <n v="33"/>
    <x v="3"/>
    <n v="2595.42"/>
    <n v="3083.06"/>
    <n v="487.63999999999987"/>
    <x v="0"/>
    <n v="0.08"/>
    <x v="2"/>
    <x v="1"/>
    <x v="10"/>
  </r>
  <r>
    <n v="1007"/>
    <x v="22"/>
    <x v="0"/>
    <x v="0"/>
    <n v="8088.96"/>
    <n v="14"/>
    <x v="2"/>
    <n v="1122.07"/>
    <n v="1608.76"/>
    <n v="486.69000000000005"/>
    <x v="0"/>
    <n v="0.22"/>
    <x v="0"/>
    <x v="0"/>
    <x v="0"/>
  </r>
  <r>
    <n v="1017"/>
    <x v="23"/>
    <x v="3"/>
    <x v="3"/>
    <n v="289.52999999999997"/>
    <n v="6"/>
    <x v="2"/>
    <n v="2594.42"/>
    <n v="3081.04"/>
    <n v="486.61999999999989"/>
    <x v="1"/>
    <n v="0.1"/>
    <x v="1"/>
    <x v="0"/>
    <x v="7"/>
  </r>
  <r>
    <n v="1090"/>
    <x v="24"/>
    <x v="1"/>
    <x v="1"/>
    <n v="9702.27"/>
    <n v="48"/>
    <x v="3"/>
    <n v="4766.53"/>
    <n v="5253.07"/>
    <n v="486.53999999999996"/>
    <x v="1"/>
    <n v="0.01"/>
    <x v="1"/>
    <x v="1"/>
    <x v="1"/>
  </r>
  <r>
    <n v="1066"/>
    <x v="25"/>
    <x v="3"/>
    <x v="0"/>
    <n v="7391.7"/>
    <n v="47"/>
    <x v="1"/>
    <n v="1319.24"/>
    <n v="1805.56"/>
    <n v="486.31999999999994"/>
    <x v="0"/>
    <n v="0.26"/>
    <x v="2"/>
    <x v="0"/>
    <x v="10"/>
  </r>
  <r>
    <n v="1054"/>
    <x v="26"/>
    <x v="2"/>
    <x v="1"/>
    <n v="2509.63"/>
    <n v="16"/>
    <x v="3"/>
    <n v="4557.79"/>
    <n v="5043.3599999999997"/>
    <n v="485.56999999999971"/>
    <x v="1"/>
    <n v="0.14000000000000001"/>
    <x v="2"/>
    <x v="0"/>
    <x v="3"/>
  </r>
  <r>
    <n v="1004"/>
    <x v="27"/>
    <x v="1"/>
    <x v="0"/>
    <n v="6744.46"/>
    <n v="12"/>
    <x v="0"/>
    <n v="4553.2299999999996"/>
    <n v="5038.74"/>
    <n v="485.51000000000022"/>
    <x v="0"/>
    <n v="0.09"/>
    <x v="2"/>
    <x v="0"/>
    <x v="11"/>
  </r>
  <r>
    <n v="1071"/>
    <x v="28"/>
    <x v="4"/>
    <x v="2"/>
    <n v="189.48"/>
    <n v="22"/>
    <x v="3"/>
    <n v="2701.39"/>
    <n v="3185.81"/>
    <n v="484.42000000000007"/>
    <x v="0"/>
    <n v="0.01"/>
    <x v="1"/>
    <x v="1"/>
    <x v="15"/>
  </r>
  <r>
    <n v="1045"/>
    <x v="14"/>
    <x v="2"/>
    <x v="1"/>
    <n v="3284.53"/>
    <n v="15"/>
    <x v="3"/>
    <n v="316.22000000000003"/>
    <n v="799.04"/>
    <n v="482.81999999999994"/>
    <x v="0"/>
    <n v="0"/>
    <x v="1"/>
    <x v="1"/>
    <x v="3"/>
  </r>
  <r>
    <n v="1005"/>
    <x v="22"/>
    <x v="4"/>
    <x v="0"/>
    <n v="6828.24"/>
    <n v="12"/>
    <x v="3"/>
    <n v="319.83"/>
    <n v="802.43"/>
    <n v="482.59999999999997"/>
    <x v="0"/>
    <n v="0.04"/>
    <x v="2"/>
    <x v="0"/>
    <x v="6"/>
  </r>
  <r>
    <n v="1089"/>
    <x v="17"/>
    <x v="0"/>
    <x v="3"/>
    <n v="7405.38"/>
    <n v="15"/>
    <x v="1"/>
    <n v="3841.05"/>
    <n v="4323.62"/>
    <n v="482.56999999999971"/>
    <x v="1"/>
    <n v="0.28999999999999998"/>
    <x v="2"/>
    <x v="0"/>
    <x v="16"/>
  </r>
  <r>
    <n v="1081"/>
    <x v="29"/>
    <x v="1"/>
    <x v="2"/>
    <n v="2896.71"/>
    <n v="44"/>
    <x v="3"/>
    <n v="1362.15"/>
    <n v="1844.07"/>
    <n v="481.91999999999985"/>
    <x v="0"/>
    <n v="0.28999999999999998"/>
    <x v="2"/>
    <x v="1"/>
    <x v="17"/>
  </r>
  <r>
    <n v="1092"/>
    <x v="13"/>
    <x v="4"/>
    <x v="1"/>
    <n v="7192.33"/>
    <n v="14"/>
    <x v="0"/>
    <n v="3586.58"/>
    <n v="4068.43"/>
    <n v="481.84999999999991"/>
    <x v="0"/>
    <n v="0.22"/>
    <x v="2"/>
    <x v="1"/>
    <x v="13"/>
  </r>
  <r>
    <n v="1001"/>
    <x v="30"/>
    <x v="4"/>
    <x v="1"/>
    <n v="1498.11"/>
    <n v="7"/>
    <x v="3"/>
    <n v="4094.68"/>
    <n v="4576.5"/>
    <n v="481.82000000000016"/>
    <x v="0"/>
    <n v="0.3"/>
    <x v="0"/>
    <x v="0"/>
    <x v="13"/>
  </r>
  <r>
    <n v="1033"/>
    <x v="31"/>
    <x v="2"/>
    <x v="3"/>
    <n v="5055.9799999999996"/>
    <n v="16"/>
    <x v="2"/>
    <n v="2915.88"/>
    <n v="3397.36"/>
    <n v="481.48"/>
    <x v="0"/>
    <n v="0.2"/>
    <x v="1"/>
    <x v="0"/>
    <x v="9"/>
  </r>
  <r>
    <n v="1063"/>
    <x v="32"/>
    <x v="4"/>
    <x v="0"/>
    <n v="2780.98"/>
    <n v="26"/>
    <x v="1"/>
    <n v="1046.96"/>
    <n v="1528.15"/>
    <n v="481.19000000000005"/>
    <x v="0"/>
    <n v="7.0000000000000007E-2"/>
    <x v="2"/>
    <x v="0"/>
    <x v="6"/>
  </r>
  <r>
    <n v="1097"/>
    <x v="33"/>
    <x v="4"/>
    <x v="0"/>
    <n v="5025.6400000000003"/>
    <n v="9"/>
    <x v="1"/>
    <n v="4067.28"/>
    <n v="4548.09"/>
    <n v="480.80999999999995"/>
    <x v="1"/>
    <n v="0.12"/>
    <x v="2"/>
    <x v="0"/>
    <x v="6"/>
  </r>
  <r>
    <n v="1037"/>
    <x v="34"/>
    <x v="2"/>
    <x v="3"/>
    <n v="6351.05"/>
    <n v="32"/>
    <x v="3"/>
    <n v="2594.08"/>
    <n v="3074.59"/>
    <n v="480.51000000000022"/>
    <x v="0"/>
    <n v="0.14000000000000001"/>
    <x v="0"/>
    <x v="0"/>
    <x v="9"/>
  </r>
  <r>
    <n v="1061"/>
    <x v="35"/>
    <x v="4"/>
    <x v="3"/>
    <n v="1990.17"/>
    <n v="45"/>
    <x v="0"/>
    <n v="1364.51"/>
    <n v="1844.8"/>
    <n v="480.28999999999996"/>
    <x v="1"/>
    <n v="0.18"/>
    <x v="0"/>
    <x v="1"/>
    <x v="14"/>
  </r>
  <r>
    <n v="1039"/>
    <x v="36"/>
    <x v="4"/>
    <x v="0"/>
    <n v="6807.67"/>
    <n v="42"/>
    <x v="0"/>
    <n v="3120.19"/>
    <n v="3600.14"/>
    <n v="479.94999999999982"/>
    <x v="1"/>
    <n v="0.19"/>
    <x v="2"/>
    <x v="0"/>
    <x v="6"/>
  </r>
  <r>
    <n v="1008"/>
    <x v="37"/>
    <x v="4"/>
    <x v="1"/>
    <n v="3197.78"/>
    <n v="49"/>
    <x v="3"/>
    <n v="2907.22"/>
    <n v="3385.6099999999901"/>
    <n v="478.38999999999032"/>
    <x v="0"/>
    <n v="0.13"/>
    <x v="0"/>
    <x v="1"/>
    <x v="13"/>
  </r>
  <r>
    <n v="1047"/>
    <x v="38"/>
    <x v="0"/>
    <x v="3"/>
    <n v="7405.06"/>
    <n v="43"/>
    <x v="3"/>
    <n v="1249.17"/>
    <n v="1727.15"/>
    <n v="477.98"/>
    <x v="0"/>
    <n v="0.08"/>
    <x v="0"/>
    <x v="0"/>
    <x v="16"/>
  </r>
  <r>
    <n v="1012"/>
    <x v="39"/>
    <x v="4"/>
    <x v="1"/>
    <n v="2019.24"/>
    <n v="47"/>
    <x v="0"/>
    <n v="325.75"/>
    <n v="803.71"/>
    <n v="477.96000000000004"/>
    <x v="0"/>
    <n v="0.12"/>
    <x v="1"/>
    <x v="0"/>
    <x v="13"/>
  </r>
  <r>
    <n v="1052"/>
    <x v="40"/>
    <x v="2"/>
    <x v="3"/>
    <n v="8837.34"/>
    <n v="11"/>
    <x v="0"/>
    <n v="3451.59"/>
    <n v="3929.26"/>
    <n v="477.67000000000007"/>
    <x v="0"/>
    <n v="0.3"/>
    <x v="2"/>
    <x v="0"/>
    <x v="9"/>
  </r>
  <r>
    <n v="1089"/>
    <x v="41"/>
    <x v="3"/>
    <x v="2"/>
    <n v="9933.2199999999993"/>
    <n v="23"/>
    <x v="1"/>
    <n v="2120.54"/>
    <n v="2597.67"/>
    <n v="477.13000000000011"/>
    <x v="1"/>
    <n v="0.26"/>
    <x v="2"/>
    <x v="0"/>
    <x v="8"/>
  </r>
  <r>
    <n v="1007"/>
    <x v="42"/>
    <x v="1"/>
    <x v="0"/>
    <n v="3758.78"/>
    <n v="13"/>
    <x v="0"/>
    <n v="3597.2"/>
    <n v="4071.8199999999902"/>
    <n v="474.61999999999034"/>
    <x v="1"/>
    <n v="0.28999999999999998"/>
    <x v="1"/>
    <x v="1"/>
    <x v="11"/>
  </r>
  <r>
    <n v="1062"/>
    <x v="43"/>
    <x v="0"/>
    <x v="1"/>
    <n v="4078.68"/>
    <n v="44"/>
    <x v="3"/>
    <n v="987.74"/>
    <n v="1462.19"/>
    <n v="474.45000000000005"/>
    <x v="0"/>
    <n v="0.24"/>
    <x v="1"/>
    <x v="1"/>
    <x v="18"/>
  </r>
  <r>
    <n v="1074"/>
    <x v="32"/>
    <x v="0"/>
    <x v="2"/>
    <n v="289.38"/>
    <n v="29"/>
    <x v="2"/>
    <n v="1723.01"/>
    <n v="2197.42"/>
    <n v="474.41000000000008"/>
    <x v="0"/>
    <n v="7.0000000000000007E-2"/>
    <x v="1"/>
    <x v="0"/>
    <x v="2"/>
  </r>
  <r>
    <n v="1050"/>
    <x v="44"/>
    <x v="2"/>
    <x v="3"/>
    <n v="2254.91"/>
    <n v="45"/>
    <x v="2"/>
    <n v="112.35"/>
    <n v="586.17999999999995"/>
    <n v="473.82999999999993"/>
    <x v="1"/>
    <n v="0.28000000000000003"/>
    <x v="2"/>
    <x v="0"/>
    <x v="9"/>
  </r>
  <r>
    <n v="1090"/>
    <x v="45"/>
    <x v="4"/>
    <x v="2"/>
    <n v="267.77999999999997"/>
    <n v="32"/>
    <x v="3"/>
    <n v="2678.99"/>
    <n v="3152.2799999999902"/>
    <n v="473.28999999999041"/>
    <x v="1"/>
    <n v="0.22"/>
    <x v="0"/>
    <x v="0"/>
    <x v="15"/>
  </r>
  <r>
    <n v="1012"/>
    <x v="46"/>
    <x v="3"/>
    <x v="3"/>
    <n v="519.98"/>
    <n v="6"/>
    <x v="0"/>
    <n v="3609.42"/>
    <n v="4082.62"/>
    <n v="473.19999999999982"/>
    <x v="1"/>
    <n v="0.3"/>
    <x v="1"/>
    <x v="0"/>
    <x v="7"/>
  </r>
  <r>
    <n v="1027"/>
    <x v="47"/>
    <x v="4"/>
    <x v="2"/>
    <n v="7179.49"/>
    <n v="20"/>
    <x v="3"/>
    <n v="1748.11"/>
    <n v="2220.9"/>
    <n v="472.79000000000019"/>
    <x v="0"/>
    <n v="0.23"/>
    <x v="2"/>
    <x v="0"/>
    <x v="15"/>
  </r>
  <r>
    <n v="1017"/>
    <x v="48"/>
    <x v="3"/>
    <x v="3"/>
    <n v="4637.3999999999996"/>
    <n v="27"/>
    <x v="3"/>
    <n v="927.89"/>
    <n v="1399.09"/>
    <n v="471.19999999999993"/>
    <x v="1"/>
    <n v="0.27"/>
    <x v="2"/>
    <x v="1"/>
    <x v="7"/>
  </r>
  <r>
    <n v="1016"/>
    <x v="49"/>
    <x v="3"/>
    <x v="2"/>
    <n v="8786.9500000000007"/>
    <n v="11"/>
    <x v="3"/>
    <n v="3094.57"/>
    <n v="3565.6"/>
    <n v="471.02999999999975"/>
    <x v="1"/>
    <n v="0.1"/>
    <x v="2"/>
    <x v="0"/>
    <x v="8"/>
  </r>
  <r>
    <n v="1086"/>
    <x v="50"/>
    <x v="4"/>
    <x v="1"/>
    <n v="9269.32"/>
    <n v="33"/>
    <x v="0"/>
    <n v="3419.33"/>
    <n v="3890.3599999999901"/>
    <n v="471.0299999999902"/>
    <x v="1"/>
    <n v="0.21"/>
    <x v="0"/>
    <x v="0"/>
    <x v="13"/>
  </r>
  <r>
    <n v="1053"/>
    <x v="44"/>
    <x v="2"/>
    <x v="1"/>
    <n v="7835.09"/>
    <n v="36"/>
    <x v="0"/>
    <n v="4252.17"/>
    <n v="4720.2700000000004"/>
    <n v="468.10000000000036"/>
    <x v="0"/>
    <n v="0.09"/>
    <x v="0"/>
    <x v="0"/>
    <x v="3"/>
  </r>
  <r>
    <n v="1059"/>
    <x v="51"/>
    <x v="2"/>
    <x v="3"/>
    <n v="2338.64"/>
    <n v="13"/>
    <x v="3"/>
    <n v="1969.78"/>
    <n v="2437.6999999999998"/>
    <n v="467.91999999999985"/>
    <x v="0"/>
    <n v="0.19"/>
    <x v="2"/>
    <x v="0"/>
    <x v="9"/>
  </r>
  <r>
    <n v="1088"/>
    <x v="52"/>
    <x v="1"/>
    <x v="0"/>
    <n v="456.59"/>
    <n v="29"/>
    <x v="2"/>
    <n v="639.58000000000004"/>
    <n v="1107.45"/>
    <n v="467.87"/>
    <x v="0"/>
    <n v="0.28999999999999998"/>
    <x v="0"/>
    <x v="0"/>
    <x v="11"/>
  </r>
  <r>
    <n v="1009"/>
    <x v="9"/>
    <x v="2"/>
    <x v="2"/>
    <n v="8912.4"/>
    <n v="33"/>
    <x v="0"/>
    <n v="450.72"/>
    <n v="918.17"/>
    <n v="467.44999999999993"/>
    <x v="1"/>
    <n v="0.11"/>
    <x v="0"/>
    <x v="1"/>
    <x v="19"/>
  </r>
  <r>
    <n v="1050"/>
    <x v="53"/>
    <x v="2"/>
    <x v="3"/>
    <n v="9755.9"/>
    <n v="20"/>
    <x v="3"/>
    <n v="3318.92"/>
    <n v="3785.91"/>
    <n v="466.98999999999978"/>
    <x v="0"/>
    <n v="0.24"/>
    <x v="1"/>
    <x v="1"/>
    <x v="9"/>
  </r>
  <r>
    <n v="1088"/>
    <x v="54"/>
    <x v="3"/>
    <x v="3"/>
    <n v="7106.44"/>
    <n v="12"/>
    <x v="0"/>
    <n v="4389.24"/>
    <n v="4856.2199999999903"/>
    <n v="466.97999999999047"/>
    <x v="1"/>
    <n v="0.15"/>
    <x v="0"/>
    <x v="0"/>
    <x v="7"/>
  </r>
  <r>
    <n v="1026"/>
    <x v="55"/>
    <x v="1"/>
    <x v="2"/>
    <n v="9519.09"/>
    <n v="20"/>
    <x v="0"/>
    <n v="2985.63"/>
    <n v="3452.14"/>
    <n v="466.50999999999976"/>
    <x v="0"/>
    <n v="0.17"/>
    <x v="2"/>
    <x v="0"/>
    <x v="17"/>
  </r>
  <r>
    <n v="1041"/>
    <x v="56"/>
    <x v="0"/>
    <x v="1"/>
    <n v="3942.84"/>
    <n v="40"/>
    <x v="1"/>
    <n v="601.86"/>
    <n v="1067.53"/>
    <n v="465.66999999999996"/>
    <x v="0"/>
    <n v="0.18"/>
    <x v="0"/>
    <x v="1"/>
    <x v="18"/>
  </r>
  <r>
    <n v="1004"/>
    <x v="57"/>
    <x v="3"/>
    <x v="1"/>
    <n v="4936.1099999999997"/>
    <n v="27"/>
    <x v="0"/>
    <n v="4354.6000000000004"/>
    <n v="4820.2"/>
    <n v="465.59999999999945"/>
    <x v="0"/>
    <n v="0.14000000000000001"/>
    <x v="2"/>
    <x v="0"/>
    <x v="5"/>
  </r>
  <r>
    <n v="1017"/>
    <x v="58"/>
    <x v="1"/>
    <x v="1"/>
    <n v="4882.09"/>
    <n v="19"/>
    <x v="3"/>
    <n v="1233.1199999999999"/>
    <n v="1697.1899999999901"/>
    <n v="464.06999999999016"/>
    <x v="0"/>
    <n v="0.1"/>
    <x v="2"/>
    <x v="1"/>
    <x v="1"/>
  </r>
  <r>
    <n v="1035"/>
    <x v="59"/>
    <x v="4"/>
    <x v="3"/>
    <n v="8387.48"/>
    <n v="28"/>
    <x v="2"/>
    <n v="3771.38"/>
    <n v="4234.92"/>
    <n v="463.53999999999996"/>
    <x v="0"/>
    <n v="0.28000000000000003"/>
    <x v="2"/>
    <x v="0"/>
    <x v="14"/>
  </r>
  <r>
    <n v="1047"/>
    <x v="60"/>
    <x v="0"/>
    <x v="0"/>
    <n v="3746.64"/>
    <n v="18"/>
    <x v="0"/>
    <n v="560.91999999999996"/>
    <n v="1024.31"/>
    <n v="463.39"/>
    <x v="1"/>
    <n v="0.26"/>
    <x v="0"/>
    <x v="1"/>
    <x v="0"/>
  </r>
  <r>
    <n v="1035"/>
    <x v="61"/>
    <x v="4"/>
    <x v="2"/>
    <n v="2049.56"/>
    <n v="5"/>
    <x v="0"/>
    <n v="3991.69"/>
    <n v="4454.97"/>
    <n v="463.2800000000002"/>
    <x v="0"/>
    <n v="0.14000000000000001"/>
    <x v="2"/>
    <x v="0"/>
    <x v="15"/>
  </r>
  <r>
    <n v="1048"/>
    <x v="62"/>
    <x v="0"/>
    <x v="3"/>
    <n v="9070.26"/>
    <n v="42"/>
    <x v="3"/>
    <n v="4723.83"/>
    <n v="5186.1899999999996"/>
    <n v="462.35999999999967"/>
    <x v="1"/>
    <n v="0.22"/>
    <x v="2"/>
    <x v="1"/>
    <x v="16"/>
  </r>
  <r>
    <n v="1092"/>
    <x v="63"/>
    <x v="0"/>
    <x v="0"/>
    <n v="862.02"/>
    <n v="21"/>
    <x v="0"/>
    <n v="2792.2"/>
    <n v="3254.5499999999902"/>
    <n v="462.34999999999036"/>
    <x v="0"/>
    <n v="0.02"/>
    <x v="2"/>
    <x v="0"/>
    <x v="0"/>
  </r>
  <r>
    <n v="1024"/>
    <x v="64"/>
    <x v="0"/>
    <x v="1"/>
    <n v="1221.7"/>
    <n v="42"/>
    <x v="3"/>
    <n v="1586.02"/>
    <n v="2047.13"/>
    <n v="461.11000000000013"/>
    <x v="0"/>
    <n v="0.25"/>
    <x v="0"/>
    <x v="0"/>
    <x v="18"/>
  </r>
  <r>
    <n v="1067"/>
    <x v="65"/>
    <x v="4"/>
    <x v="3"/>
    <n v="8602.2900000000009"/>
    <n v="36"/>
    <x v="3"/>
    <n v="689.66"/>
    <n v="1150.28"/>
    <n v="460.62"/>
    <x v="0"/>
    <n v="0.2"/>
    <x v="1"/>
    <x v="1"/>
    <x v="14"/>
  </r>
  <r>
    <n v="1096"/>
    <x v="66"/>
    <x v="0"/>
    <x v="1"/>
    <n v="7051.25"/>
    <n v="10"/>
    <x v="0"/>
    <n v="2927.02"/>
    <n v="3387.21"/>
    <n v="460.19000000000005"/>
    <x v="1"/>
    <n v="0.12"/>
    <x v="0"/>
    <x v="0"/>
    <x v="18"/>
  </r>
  <r>
    <n v="1019"/>
    <x v="3"/>
    <x v="2"/>
    <x v="0"/>
    <n v="3109.03"/>
    <n v="38"/>
    <x v="0"/>
    <n v="3637.25"/>
    <n v="4096.96"/>
    <n v="459.71000000000004"/>
    <x v="1"/>
    <n v="0.09"/>
    <x v="1"/>
    <x v="1"/>
    <x v="12"/>
  </r>
  <r>
    <n v="1008"/>
    <x v="67"/>
    <x v="3"/>
    <x v="3"/>
    <n v="9154.0300000000007"/>
    <n v="35"/>
    <x v="0"/>
    <n v="600.20000000000005"/>
    <n v="1059.82"/>
    <n v="459.61999999999989"/>
    <x v="1"/>
    <n v="0.28999999999999998"/>
    <x v="1"/>
    <x v="0"/>
    <x v="7"/>
  </r>
  <r>
    <n v="1059"/>
    <x v="68"/>
    <x v="3"/>
    <x v="2"/>
    <n v="3595.2"/>
    <n v="12"/>
    <x v="1"/>
    <n v="3496.15"/>
    <n v="3955.75"/>
    <n v="459.59999999999991"/>
    <x v="1"/>
    <n v="0.28000000000000003"/>
    <x v="0"/>
    <x v="0"/>
    <x v="8"/>
  </r>
  <r>
    <n v="1069"/>
    <x v="69"/>
    <x v="3"/>
    <x v="3"/>
    <n v="2726.73"/>
    <n v="18"/>
    <x v="2"/>
    <n v="2760.21"/>
    <n v="3219.58"/>
    <n v="459.36999999999989"/>
    <x v="0"/>
    <n v="0.27"/>
    <x v="1"/>
    <x v="0"/>
    <x v="7"/>
  </r>
  <r>
    <n v="1002"/>
    <x v="70"/>
    <x v="3"/>
    <x v="2"/>
    <n v="1263.76"/>
    <n v="18"/>
    <x v="1"/>
    <n v="117.63"/>
    <n v="576.44000000000005"/>
    <n v="458.81000000000006"/>
    <x v="0"/>
    <n v="0.18"/>
    <x v="2"/>
    <x v="0"/>
    <x v="8"/>
  </r>
  <r>
    <n v="1052"/>
    <x v="35"/>
    <x v="1"/>
    <x v="2"/>
    <n v="2858.57"/>
    <n v="18"/>
    <x v="1"/>
    <n v="1127.8599999999999"/>
    <n v="1586.29"/>
    <n v="458.43000000000006"/>
    <x v="0"/>
    <n v="0.04"/>
    <x v="2"/>
    <x v="1"/>
    <x v="17"/>
  </r>
  <r>
    <n v="1089"/>
    <x v="38"/>
    <x v="3"/>
    <x v="1"/>
    <n v="2032.88"/>
    <n v="32"/>
    <x v="0"/>
    <n v="4248.5"/>
    <n v="4706.7"/>
    <n v="458.19999999999982"/>
    <x v="0"/>
    <n v="0.01"/>
    <x v="1"/>
    <x v="0"/>
    <x v="5"/>
  </r>
  <r>
    <n v="1069"/>
    <x v="71"/>
    <x v="1"/>
    <x v="3"/>
    <n v="6283.68"/>
    <n v="23"/>
    <x v="2"/>
    <n v="530.24"/>
    <n v="987.41"/>
    <n v="457.16999999999996"/>
    <x v="1"/>
    <n v="0.23"/>
    <x v="2"/>
    <x v="1"/>
    <x v="4"/>
  </r>
  <r>
    <n v="1090"/>
    <x v="72"/>
    <x v="4"/>
    <x v="0"/>
    <n v="2359.5300000000002"/>
    <n v="17"/>
    <x v="0"/>
    <n v="2382.98"/>
    <n v="2839.73"/>
    <n v="456.75"/>
    <x v="1"/>
    <n v="0.23"/>
    <x v="1"/>
    <x v="0"/>
    <x v="6"/>
  </r>
  <r>
    <n v="1062"/>
    <x v="73"/>
    <x v="4"/>
    <x v="0"/>
    <n v="291.33999999999997"/>
    <n v="12"/>
    <x v="2"/>
    <n v="1088.99"/>
    <n v="1545"/>
    <n v="456.01"/>
    <x v="1"/>
    <n v="0.04"/>
    <x v="1"/>
    <x v="0"/>
    <x v="6"/>
  </r>
  <r>
    <n v="1085"/>
    <x v="74"/>
    <x v="3"/>
    <x v="2"/>
    <n v="5324.01"/>
    <n v="45"/>
    <x v="2"/>
    <n v="3325.96"/>
    <n v="3781.4"/>
    <n v="455.44000000000005"/>
    <x v="1"/>
    <n v="0.27"/>
    <x v="2"/>
    <x v="1"/>
    <x v="8"/>
  </r>
  <r>
    <n v="1090"/>
    <x v="75"/>
    <x v="1"/>
    <x v="1"/>
    <n v="2381.12"/>
    <n v="17"/>
    <x v="0"/>
    <n v="4190.26"/>
    <n v="4645.3500000000004"/>
    <n v="455.09000000000015"/>
    <x v="0"/>
    <n v="0.12"/>
    <x v="2"/>
    <x v="0"/>
    <x v="1"/>
  </r>
  <r>
    <n v="1021"/>
    <x v="76"/>
    <x v="3"/>
    <x v="3"/>
    <n v="2265.2800000000002"/>
    <n v="22"/>
    <x v="3"/>
    <n v="1296.44"/>
    <n v="1751.24"/>
    <n v="454.79999999999995"/>
    <x v="0"/>
    <n v="0.22"/>
    <x v="0"/>
    <x v="1"/>
    <x v="7"/>
  </r>
  <r>
    <n v="1075"/>
    <x v="77"/>
    <x v="1"/>
    <x v="2"/>
    <n v="8239.58"/>
    <n v="18"/>
    <x v="0"/>
    <n v="2228.35"/>
    <n v="2682.34"/>
    <n v="453.99000000000024"/>
    <x v="0"/>
    <n v="0.13"/>
    <x v="1"/>
    <x v="1"/>
    <x v="17"/>
  </r>
  <r>
    <n v="1074"/>
    <x v="78"/>
    <x v="3"/>
    <x v="1"/>
    <n v="7508.72"/>
    <n v="38"/>
    <x v="2"/>
    <n v="1394.74"/>
    <n v="1848.69"/>
    <n v="453.95000000000005"/>
    <x v="1"/>
    <n v="0"/>
    <x v="1"/>
    <x v="0"/>
    <x v="5"/>
  </r>
  <r>
    <n v="1095"/>
    <x v="16"/>
    <x v="4"/>
    <x v="0"/>
    <n v="9432.9699999999993"/>
    <n v="37"/>
    <x v="3"/>
    <n v="407.77"/>
    <n v="860.95"/>
    <n v="453.18000000000006"/>
    <x v="0"/>
    <n v="0.1"/>
    <x v="2"/>
    <x v="0"/>
    <x v="6"/>
  </r>
  <r>
    <n v="1062"/>
    <x v="77"/>
    <x v="2"/>
    <x v="0"/>
    <n v="544.62"/>
    <n v="4"/>
    <x v="3"/>
    <n v="1581.59"/>
    <n v="2034.1499999999901"/>
    <n v="452.55999999999017"/>
    <x v="1"/>
    <n v="0.21"/>
    <x v="0"/>
    <x v="1"/>
    <x v="12"/>
  </r>
  <r>
    <n v="1047"/>
    <x v="52"/>
    <x v="3"/>
    <x v="2"/>
    <n v="6413.11"/>
    <n v="17"/>
    <x v="2"/>
    <n v="1591.34"/>
    <n v="2043.82"/>
    <n v="452.48"/>
    <x v="0"/>
    <n v="0.28999999999999998"/>
    <x v="0"/>
    <x v="0"/>
    <x v="8"/>
  </r>
  <r>
    <n v="1001"/>
    <x v="79"/>
    <x v="3"/>
    <x v="1"/>
    <n v="2126.33"/>
    <n v="39"/>
    <x v="1"/>
    <n v="2437.2600000000002"/>
    <n v="2889.67"/>
    <n v="452.40999999999985"/>
    <x v="1"/>
    <n v="0.25"/>
    <x v="0"/>
    <x v="1"/>
    <x v="5"/>
  </r>
  <r>
    <n v="1089"/>
    <x v="80"/>
    <x v="0"/>
    <x v="1"/>
    <n v="9813.07"/>
    <n v="25"/>
    <x v="2"/>
    <n v="3512.69"/>
    <n v="3964.63"/>
    <n v="451.94000000000005"/>
    <x v="1"/>
    <n v="0.03"/>
    <x v="2"/>
    <x v="0"/>
    <x v="18"/>
  </r>
  <r>
    <n v="1004"/>
    <x v="44"/>
    <x v="4"/>
    <x v="3"/>
    <n v="5198.5600000000004"/>
    <n v="36"/>
    <x v="1"/>
    <n v="3981.2"/>
    <n v="4432.3499999999904"/>
    <n v="451.14999999999054"/>
    <x v="0"/>
    <n v="0.14000000000000001"/>
    <x v="0"/>
    <x v="1"/>
    <x v="14"/>
  </r>
  <r>
    <n v="1001"/>
    <x v="81"/>
    <x v="0"/>
    <x v="0"/>
    <n v="3793.91"/>
    <n v="47"/>
    <x v="1"/>
    <n v="4865.33"/>
    <n v="5316.13"/>
    <n v="450.80000000000018"/>
    <x v="0"/>
    <n v="0.06"/>
    <x v="1"/>
    <x v="1"/>
    <x v="0"/>
  </r>
  <r>
    <n v="1052"/>
    <x v="82"/>
    <x v="1"/>
    <x v="0"/>
    <n v="2072.7800000000002"/>
    <n v="18"/>
    <x v="2"/>
    <n v="3271.62"/>
    <n v="3722.38"/>
    <n v="450.76000000000022"/>
    <x v="1"/>
    <n v="0.19"/>
    <x v="1"/>
    <x v="0"/>
    <x v="11"/>
  </r>
  <r>
    <n v="1042"/>
    <x v="14"/>
    <x v="2"/>
    <x v="3"/>
    <n v="9442.65"/>
    <n v="20"/>
    <x v="1"/>
    <n v="3115.06"/>
    <n v="3565.58"/>
    <n v="450.52"/>
    <x v="1"/>
    <n v="0.3"/>
    <x v="2"/>
    <x v="0"/>
    <x v="9"/>
  </r>
  <r>
    <n v="1026"/>
    <x v="83"/>
    <x v="4"/>
    <x v="2"/>
    <n v="1554.93"/>
    <n v="19"/>
    <x v="3"/>
    <n v="1265.48"/>
    <n v="1715.83"/>
    <n v="450.34999999999991"/>
    <x v="0"/>
    <n v="0.05"/>
    <x v="2"/>
    <x v="0"/>
    <x v="15"/>
  </r>
  <r>
    <n v="1066"/>
    <x v="84"/>
    <x v="4"/>
    <x v="1"/>
    <n v="3530.59"/>
    <n v="4"/>
    <x v="2"/>
    <n v="4596.68"/>
    <n v="5044.74"/>
    <n v="448.05999999999949"/>
    <x v="0"/>
    <n v="0.01"/>
    <x v="1"/>
    <x v="1"/>
    <x v="13"/>
  </r>
  <r>
    <n v="1054"/>
    <x v="48"/>
    <x v="2"/>
    <x v="0"/>
    <n v="6624.55"/>
    <n v="22"/>
    <x v="3"/>
    <n v="4200.08"/>
    <n v="4647.28"/>
    <n v="447.19999999999982"/>
    <x v="1"/>
    <n v="0.11"/>
    <x v="0"/>
    <x v="1"/>
    <x v="12"/>
  </r>
  <r>
    <n v="1075"/>
    <x v="10"/>
    <x v="1"/>
    <x v="2"/>
    <n v="2301.38"/>
    <n v="42"/>
    <x v="0"/>
    <n v="967.77"/>
    <n v="1414.88"/>
    <n v="447.11000000000013"/>
    <x v="0"/>
    <n v="0.17"/>
    <x v="1"/>
    <x v="1"/>
    <x v="17"/>
  </r>
  <r>
    <n v="1042"/>
    <x v="58"/>
    <x v="3"/>
    <x v="3"/>
    <n v="9772.3700000000008"/>
    <n v="25"/>
    <x v="1"/>
    <n v="2403.54"/>
    <n v="2850.56"/>
    <n v="447.02"/>
    <x v="0"/>
    <n v="0.13"/>
    <x v="1"/>
    <x v="1"/>
    <x v="7"/>
  </r>
  <r>
    <n v="1039"/>
    <x v="85"/>
    <x v="4"/>
    <x v="0"/>
    <n v="5830.19"/>
    <n v="24"/>
    <x v="0"/>
    <n v="2615.48"/>
    <n v="3062.22"/>
    <n v="446.73999999999978"/>
    <x v="0"/>
    <n v="0.19"/>
    <x v="1"/>
    <x v="0"/>
    <x v="6"/>
  </r>
  <r>
    <n v="1060"/>
    <x v="9"/>
    <x v="2"/>
    <x v="0"/>
    <n v="8371.25"/>
    <n v="16"/>
    <x v="0"/>
    <n v="3975.99"/>
    <n v="4422.59"/>
    <n v="446.60000000000036"/>
    <x v="0"/>
    <n v="0.24"/>
    <x v="0"/>
    <x v="1"/>
    <x v="12"/>
  </r>
  <r>
    <n v="1019"/>
    <x v="86"/>
    <x v="1"/>
    <x v="2"/>
    <n v="6705.4"/>
    <n v="45"/>
    <x v="0"/>
    <n v="2590.64"/>
    <n v="3036.18"/>
    <n v="445.53999999999996"/>
    <x v="0"/>
    <n v="0.05"/>
    <x v="1"/>
    <x v="0"/>
    <x v="17"/>
  </r>
  <r>
    <n v="1035"/>
    <x v="87"/>
    <x v="0"/>
    <x v="0"/>
    <n v="613.16999999999996"/>
    <n v="30"/>
    <x v="0"/>
    <n v="1300.03"/>
    <n v="1745.52"/>
    <n v="445.49"/>
    <x v="0"/>
    <n v="0.09"/>
    <x v="0"/>
    <x v="0"/>
    <x v="0"/>
  </r>
  <r>
    <n v="1039"/>
    <x v="88"/>
    <x v="3"/>
    <x v="3"/>
    <n v="6076.01"/>
    <n v="35"/>
    <x v="2"/>
    <n v="2735.74"/>
    <n v="3181.22999999999"/>
    <n v="445.48999999999023"/>
    <x v="0"/>
    <n v="0.1"/>
    <x v="2"/>
    <x v="0"/>
    <x v="7"/>
  </r>
  <r>
    <n v="1069"/>
    <x v="89"/>
    <x v="2"/>
    <x v="0"/>
    <n v="9369.18"/>
    <n v="29"/>
    <x v="2"/>
    <n v="2462.66"/>
    <n v="2908.0899999999901"/>
    <n v="445.42999999999029"/>
    <x v="0"/>
    <n v="0.12"/>
    <x v="2"/>
    <x v="1"/>
    <x v="12"/>
  </r>
  <r>
    <n v="1049"/>
    <x v="90"/>
    <x v="3"/>
    <x v="0"/>
    <n v="8611.9699999999993"/>
    <n v="17"/>
    <x v="3"/>
    <n v="558.70000000000005"/>
    <n v="1004.08"/>
    <n v="445.38"/>
    <x v="1"/>
    <n v="0.03"/>
    <x v="2"/>
    <x v="1"/>
    <x v="10"/>
  </r>
  <r>
    <n v="1100"/>
    <x v="91"/>
    <x v="1"/>
    <x v="3"/>
    <n v="4795.12"/>
    <n v="17"/>
    <x v="3"/>
    <n v="83.64"/>
    <n v="528.49"/>
    <n v="444.85"/>
    <x v="0"/>
    <n v="0.13"/>
    <x v="2"/>
    <x v="1"/>
    <x v="4"/>
  </r>
  <r>
    <n v="1051"/>
    <x v="92"/>
    <x v="0"/>
    <x v="1"/>
    <n v="5785.45"/>
    <n v="23"/>
    <x v="2"/>
    <n v="2598.1799999999998"/>
    <n v="3042.73"/>
    <n v="444.55000000000018"/>
    <x v="1"/>
    <n v="0.24"/>
    <x v="2"/>
    <x v="1"/>
    <x v="18"/>
  </r>
  <r>
    <n v="1086"/>
    <x v="93"/>
    <x v="2"/>
    <x v="2"/>
    <n v="5127.2700000000004"/>
    <n v="7"/>
    <x v="1"/>
    <n v="737.9"/>
    <n v="1182"/>
    <n v="444.1"/>
    <x v="0"/>
    <n v="0.23"/>
    <x v="2"/>
    <x v="0"/>
    <x v="19"/>
  </r>
  <r>
    <n v="1037"/>
    <x v="94"/>
    <x v="2"/>
    <x v="1"/>
    <n v="2929.01"/>
    <n v="5"/>
    <x v="2"/>
    <n v="1941.56"/>
    <n v="2385.48"/>
    <n v="443.92000000000007"/>
    <x v="1"/>
    <n v="0.15"/>
    <x v="2"/>
    <x v="1"/>
    <x v="3"/>
  </r>
  <r>
    <n v="1017"/>
    <x v="95"/>
    <x v="4"/>
    <x v="0"/>
    <n v="780.27"/>
    <n v="33"/>
    <x v="1"/>
    <n v="1551.25"/>
    <n v="1994.01"/>
    <n v="442.76"/>
    <x v="1"/>
    <n v="0.08"/>
    <x v="0"/>
    <x v="1"/>
    <x v="6"/>
  </r>
  <r>
    <n v="1005"/>
    <x v="96"/>
    <x v="2"/>
    <x v="3"/>
    <n v="4400.59"/>
    <n v="21"/>
    <x v="1"/>
    <n v="4376.37"/>
    <n v="4818.95"/>
    <n v="442.57999999999993"/>
    <x v="0"/>
    <n v="0"/>
    <x v="2"/>
    <x v="0"/>
    <x v="9"/>
  </r>
  <r>
    <n v="1093"/>
    <x v="97"/>
    <x v="0"/>
    <x v="2"/>
    <n v="6885.89"/>
    <n v="6"/>
    <x v="1"/>
    <n v="235.12"/>
    <n v="677.5"/>
    <n v="442.38"/>
    <x v="1"/>
    <n v="0.16"/>
    <x v="2"/>
    <x v="1"/>
    <x v="2"/>
  </r>
  <r>
    <n v="1086"/>
    <x v="98"/>
    <x v="2"/>
    <x v="2"/>
    <n v="1837.37"/>
    <n v="46"/>
    <x v="2"/>
    <n v="83.86"/>
    <n v="526.14"/>
    <n v="442.28"/>
    <x v="1"/>
    <n v="0.11"/>
    <x v="2"/>
    <x v="1"/>
    <x v="19"/>
  </r>
  <r>
    <n v="1073"/>
    <x v="99"/>
    <x v="0"/>
    <x v="2"/>
    <n v="5238.42"/>
    <n v="40"/>
    <x v="2"/>
    <n v="2565.3000000000002"/>
    <n v="3007.47"/>
    <n v="442.16999999999962"/>
    <x v="1"/>
    <n v="0.17"/>
    <x v="2"/>
    <x v="0"/>
    <x v="2"/>
  </r>
  <r>
    <n v="1058"/>
    <x v="100"/>
    <x v="4"/>
    <x v="2"/>
    <n v="8085.98"/>
    <n v="15"/>
    <x v="0"/>
    <n v="894.48"/>
    <n v="1336.37"/>
    <n v="441.88999999999987"/>
    <x v="1"/>
    <n v="0.26"/>
    <x v="0"/>
    <x v="0"/>
    <x v="15"/>
  </r>
  <r>
    <n v="1021"/>
    <x v="101"/>
    <x v="3"/>
    <x v="3"/>
    <n v="213.04"/>
    <n v="15"/>
    <x v="1"/>
    <n v="3771.27"/>
    <n v="4212.55"/>
    <n v="441.2800000000002"/>
    <x v="1"/>
    <n v="0.16"/>
    <x v="2"/>
    <x v="0"/>
    <x v="7"/>
  </r>
  <r>
    <n v="1008"/>
    <x v="102"/>
    <x v="3"/>
    <x v="3"/>
    <n v="5227.8100000000004"/>
    <n v="38"/>
    <x v="0"/>
    <n v="4635.2299999999996"/>
    <n v="5075.4399999999996"/>
    <n v="440.21000000000004"/>
    <x v="1"/>
    <n v="0.05"/>
    <x v="0"/>
    <x v="1"/>
    <x v="7"/>
  </r>
  <r>
    <n v="1011"/>
    <x v="103"/>
    <x v="2"/>
    <x v="0"/>
    <n v="8186.12"/>
    <n v="13"/>
    <x v="3"/>
    <n v="1442.69"/>
    <n v="1882.57"/>
    <n v="439.87999999999988"/>
    <x v="1"/>
    <n v="0.28000000000000003"/>
    <x v="0"/>
    <x v="1"/>
    <x v="12"/>
  </r>
  <r>
    <n v="1030"/>
    <x v="104"/>
    <x v="2"/>
    <x v="2"/>
    <n v="9733.4599999999991"/>
    <n v="34"/>
    <x v="3"/>
    <n v="3125.07"/>
    <n v="3564.19"/>
    <n v="439.11999999999989"/>
    <x v="1"/>
    <n v="0.09"/>
    <x v="0"/>
    <x v="1"/>
    <x v="19"/>
  </r>
  <r>
    <n v="1097"/>
    <x v="69"/>
    <x v="4"/>
    <x v="2"/>
    <n v="1099.68"/>
    <n v="27"/>
    <x v="3"/>
    <n v="3955.19"/>
    <n v="4393.68"/>
    <n v="438.49000000000024"/>
    <x v="1"/>
    <n v="0.04"/>
    <x v="2"/>
    <x v="1"/>
    <x v="15"/>
  </r>
  <r>
    <n v="1085"/>
    <x v="105"/>
    <x v="3"/>
    <x v="0"/>
    <n v="4716.47"/>
    <n v="40"/>
    <x v="0"/>
    <n v="4083.23"/>
    <n v="4521.57"/>
    <n v="438.33999999999969"/>
    <x v="0"/>
    <n v="0.27"/>
    <x v="1"/>
    <x v="0"/>
    <x v="10"/>
  </r>
  <r>
    <n v="1063"/>
    <x v="6"/>
    <x v="1"/>
    <x v="2"/>
    <n v="3889.71"/>
    <n v="46"/>
    <x v="2"/>
    <n v="2302.62"/>
    <n v="2740.93"/>
    <n v="438.30999999999995"/>
    <x v="1"/>
    <n v="0.25"/>
    <x v="1"/>
    <x v="1"/>
    <x v="17"/>
  </r>
  <r>
    <n v="1047"/>
    <x v="54"/>
    <x v="3"/>
    <x v="3"/>
    <n v="8657.89"/>
    <n v="32"/>
    <x v="3"/>
    <n v="367.98"/>
    <n v="806.14"/>
    <n v="438.15999999999997"/>
    <x v="1"/>
    <n v="0.22"/>
    <x v="2"/>
    <x v="0"/>
    <x v="7"/>
  </r>
  <r>
    <n v="1091"/>
    <x v="106"/>
    <x v="3"/>
    <x v="0"/>
    <n v="3917.42"/>
    <n v="15"/>
    <x v="3"/>
    <n v="1534.7"/>
    <n v="1972.62"/>
    <n v="437.91999999999985"/>
    <x v="1"/>
    <n v="0.06"/>
    <x v="2"/>
    <x v="0"/>
    <x v="10"/>
  </r>
  <r>
    <n v="1100"/>
    <x v="107"/>
    <x v="1"/>
    <x v="3"/>
    <n v="797.87"/>
    <n v="19"/>
    <x v="3"/>
    <n v="1820.89"/>
    <n v="2257.92"/>
    <n v="437.03"/>
    <x v="0"/>
    <n v="0.12"/>
    <x v="0"/>
    <x v="0"/>
    <x v="4"/>
  </r>
  <r>
    <n v="1014"/>
    <x v="108"/>
    <x v="4"/>
    <x v="1"/>
    <n v="9582.1200000000008"/>
    <n v="38"/>
    <x v="1"/>
    <n v="2091.21"/>
    <n v="2527"/>
    <n v="435.78999999999996"/>
    <x v="1"/>
    <n v="0.01"/>
    <x v="2"/>
    <x v="1"/>
    <x v="13"/>
  </r>
  <r>
    <n v="1091"/>
    <x v="109"/>
    <x v="3"/>
    <x v="2"/>
    <n v="9146.51"/>
    <n v="36"/>
    <x v="3"/>
    <n v="3951.59"/>
    <n v="4387.01"/>
    <n v="435.42000000000007"/>
    <x v="0"/>
    <n v="7.0000000000000007E-2"/>
    <x v="1"/>
    <x v="0"/>
    <x v="8"/>
  </r>
  <r>
    <n v="1049"/>
    <x v="110"/>
    <x v="1"/>
    <x v="1"/>
    <n v="4380.2299999999996"/>
    <n v="38"/>
    <x v="1"/>
    <n v="2945.92"/>
    <n v="3381.22"/>
    <n v="435.29999999999973"/>
    <x v="1"/>
    <n v="0.23"/>
    <x v="0"/>
    <x v="0"/>
    <x v="1"/>
  </r>
  <r>
    <n v="1058"/>
    <x v="39"/>
    <x v="3"/>
    <x v="2"/>
    <n v="2896.54"/>
    <n v="48"/>
    <x v="0"/>
    <n v="2614.48"/>
    <n v="3049.04"/>
    <n v="434.55999999999995"/>
    <x v="0"/>
    <n v="0.1"/>
    <x v="2"/>
    <x v="0"/>
    <x v="8"/>
  </r>
  <r>
    <n v="1061"/>
    <x v="111"/>
    <x v="4"/>
    <x v="3"/>
    <n v="3867.13"/>
    <n v="32"/>
    <x v="1"/>
    <n v="2759.26"/>
    <n v="3193.25"/>
    <n v="433.98999999999978"/>
    <x v="0"/>
    <n v="0.2"/>
    <x v="1"/>
    <x v="1"/>
    <x v="14"/>
  </r>
  <r>
    <n v="1055"/>
    <x v="112"/>
    <x v="1"/>
    <x v="2"/>
    <n v="7169.12"/>
    <n v="12"/>
    <x v="3"/>
    <n v="2538.61"/>
    <n v="2971.75"/>
    <n v="433.13999999999987"/>
    <x v="1"/>
    <n v="0.24"/>
    <x v="0"/>
    <x v="1"/>
    <x v="17"/>
  </r>
  <r>
    <n v="1086"/>
    <x v="66"/>
    <x v="0"/>
    <x v="1"/>
    <n v="3577.07"/>
    <n v="32"/>
    <x v="2"/>
    <n v="84.86"/>
    <n v="517.17999999999995"/>
    <n v="432.31999999999994"/>
    <x v="1"/>
    <n v="0.2"/>
    <x v="2"/>
    <x v="0"/>
    <x v="18"/>
  </r>
  <r>
    <n v="1009"/>
    <x v="5"/>
    <x v="0"/>
    <x v="2"/>
    <n v="2584.91"/>
    <n v="40"/>
    <x v="2"/>
    <n v="2799.71"/>
    <n v="3231.08"/>
    <n v="431.36999999999989"/>
    <x v="1"/>
    <n v="0.28999999999999998"/>
    <x v="2"/>
    <x v="0"/>
    <x v="2"/>
  </r>
  <r>
    <n v="1059"/>
    <x v="113"/>
    <x v="4"/>
    <x v="3"/>
    <n v="1203.97"/>
    <n v="35"/>
    <x v="1"/>
    <n v="3333.64"/>
    <n v="3764.52"/>
    <n v="430.88000000000011"/>
    <x v="1"/>
    <n v="0.02"/>
    <x v="2"/>
    <x v="1"/>
    <x v="14"/>
  </r>
  <r>
    <n v="1099"/>
    <x v="114"/>
    <x v="0"/>
    <x v="1"/>
    <n v="7802.45"/>
    <n v="32"/>
    <x v="0"/>
    <n v="1517.86"/>
    <n v="1948.46"/>
    <n v="430.60000000000014"/>
    <x v="0"/>
    <n v="0.02"/>
    <x v="2"/>
    <x v="1"/>
    <x v="18"/>
  </r>
  <r>
    <n v="1005"/>
    <x v="115"/>
    <x v="4"/>
    <x v="3"/>
    <n v="4426.26"/>
    <n v="12"/>
    <x v="0"/>
    <n v="253.29"/>
    <n v="683.78"/>
    <n v="430.49"/>
    <x v="0"/>
    <n v="0.25"/>
    <x v="2"/>
    <x v="1"/>
    <x v="14"/>
  </r>
  <r>
    <n v="1022"/>
    <x v="101"/>
    <x v="3"/>
    <x v="2"/>
    <n v="8906.24"/>
    <n v="29"/>
    <x v="2"/>
    <n v="479.58"/>
    <n v="909.88"/>
    <n v="430.3"/>
    <x v="1"/>
    <n v="0.13"/>
    <x v="2"/>
    <x v="0"/>
    <x v="8"/>
  </r>
  <r>
    <n v="1063"/>
    <x v="116"/>
    <x v="2"/>
    <x v="1"/>
    <n v="6346.13"/>
    <n v="4"/>
    <x v="3"/>
    <n v="1046.26"/>
    <n v="1475.29"/>
    <n v="429.03"/>
    <x v="1"/>
    <n v="0.09"/>
    <x v="1"/>
    <x v="0"/>
    <x v="3"/>
  </r>
  <r>
    <n v="1033"/>
    <x v="117"/>
    <x v="3"/>
    <x v="0"/>
    <n v="7982.79"/>
    <n v="18"/>
    <x v="2"/>
    <n v="3124.48"/>
    <n v="3553.27"/>
    <n v="428.78999999999996"/>
    <x v="1"/>
    <n v="0.12"/>
    <x v="0"/>
    <x v="0"/>
    <x v="10"/>
  </r>
  <r>
    <n v="1026"/>
    <x v="118"/>
    <x v="0"/>
    <x v="0"/>
    <n v="2044.55"/>
    <n v="45"/>
    <x v="1"/>
    <n v="1741.66"/>
    <n v="2169.86"/>
    <n v="428.20000000000005"/>
    <x v="1"/>
    <n v="0.14000000000000001"/>
    <x v="2"/>
    <x v="1"/>
    <x v="0"/>
  </r>
  <r>
    <n v="1038"/>
    <x v="119"/>
    <x v="0"/>
    <x v="0"/>
    <n v="6966.82"/>
    <n v="1"/>
    <x v="1"/>
    <n v="1281.6500000000001"/>
    <n v="1709.71"/>
    <n v="428.05999999999995"/>
    <x v="1"/>
    <n v="0.14000000000000001"/>
    <x v="2"/>
    <x v="1"/>
    <x v="0"/>
  </r>
  <r>
    <n v="1071"/>
    <x v="120"/>
    <x v="0"/>
    <x v="0"/>
    <n v="4752.88"/>
    <n v="40"/>
    <x v="1"/>
    <n v="1447.72"/>
    <n v="1875.75"/>
    <n v="428.03"/>
    <x v="0"/>
    <n v="0.13"/>
    <x v="0"/>
    <x v="0"/>
    <x v="0"/>
  </r>
  <r>
    <n v="1040"/>
    <x v="121"/>
    <x v="0"/>
    <x v="3"/>
    <n v="6601.62"/>
    <n v="47"/>
    <x v="3"/>
    <n v="2189.54"/>
    <n v="2617"/>
    <n v="427.46000000000004"/>
    <x v="0"/>
    <n v="0.01"/>
    <x v="1"/>
    <x v="1"/>
    <x v="16"/>
  </r>
  <r>
    <n v="1095"/>
    <x v="122"/>
    <x v="3"/>
    <x v="1"/>
    <n v="8057.67"/>
    <n v="43"/>
    <x v="2"/>
    <n v="1331.86"/>
    <n v="1758.98"/>
    <n v="427.12000000000012"/>
    <x v="1"/>
    <n v="0.23"/>
    <x v="1"/>
    <x v="0"/>
    <x v="5"/>
  </r>
  <r>
    <n v="1033"/>
    <x v="123"/>
    <x v="2"/>
    <x v="0"/>
    <n v="5509.66"/>
    <n v="4"/>
    <x v="1"/>
    <n v="2000.75"/>
    <n v="2426.9899999999998"/>
    <n v="426.23999999999978"/>
    <x v="1"/>
    <n v="0.17"/>
    <x v="1"/>
    <x v="1"/>
    <x v="12"/>
  </r>
  <r>
    <n v="1055"/>
    <x v="124"/>
    <x v="3"/>
    <x v="2"/>
    <n v="7354.06"/>
    <n v="43"/>
    <x v="2"/>
    <n v="4111.7"/>
    <n v="4537.9399999999996"/>
    <n v="426.23999999999978"/>
    <x v="1"/>
    <n v="0.13"/>
    <x v="1"/>
    <x v="1"/>
    <x v="8"/>
  </r>
  <r>
    <n v="1036"/>
    <x v="45"/>
    <x v="4"/>
    <x v="0"/>
    <n v="5454.96"/>
    <n v="32"/>
    <x v="0"/>
    <n v="700.49"/>
    <n v="1126.52"/>
    <n v="426.03"/>
    <x v="0"/>
    <n v="0.28999999999999998"/>
    <x v="2"/>
    <x v="0"/>
    <x v="6"/>
  </r>
  <r>
    <n v="1092"/>
    <x v="46"/>
    <x v="3"/>
    <x v="0"/>
    <n v="6528.29"/>
    <n v="28"/>
    <x v="0"/>
    <n v="3936.69"/>
    <n v="4362.51"/>
    <n v="425.82000000000016"/>
    <x v="1"/>
    <n v="7.0000000000000007E-2"/>
    <x v="2"/>
    <x v="0"/>
    <x v="10"/>
  </r>
  <r>
    <n v="1040"/>
    <x v="23"/>
    <x v="1"/>
    <x v="3"/>
    <n v="8601.77"/>
    <n v="19"/>
    <x v="2"/>
    <n v="342.3"/>
    <n v="768.06"/>
    <n v="425.75999999999993"/>
    <x v="1"/>
    <n v="0.09"/>
    <x v="2"/>
    <x v="1"/>
    <x v="4"/>
  </r>
  <r>
    <n v="1099"/>
    <x v="125"/>
    <x v="0"/>
    <x v="0"/>
    <n v="7952.11"/>
    <n v="10"/>
    <x v="2"/>
    <n v="1531.2"/>
    <n v="1955.56"/>
    <n v="424.3599999999999"/>
    <x v="0"/>
    <n v="0"/>
    <x v="2"/>
    <x v="1"/>
    <x v="0"/>
  </r>
  <r>
    <n v="1096"/>
    <x v="126"/>
    <x v="3"/>
    <x v="1"/>
    <n v="7597.37"/>
    <n v="23"/>
    <x v="3"/>
    <n v="608.57000000000005"/>
    <n v="1032.22"/>
    <n v="423.65"/>
    <x v="0"/>
    <n v="0.25"/>
    <x v="0"/>
    <x v="0"/>
    <x v="5"/>
  </r>
  <r>
    <n v="1092"/>
    <x v="127"/>
    <x v="1"/>
    <x v="3"/>
    <n v="3206.89"/>
    <n v="15"/>
    <x v="0"/>
    <n v="2273.88"/>
    <n v="2696.02"/>
    <n v="422.13999999999987"/>
    <x v="0"/>
    <n v="0.3"/>
    <x v="0"/>
    <x v="1"/>
    <x v="4"/>
  </r>
  <r>
    <n v="1080"/>
    <x v="128"/>
    <x v="3"/>
    <x v="2"/>
    <n v="5012.96"/>
    <n v="35"/>
    <x v="2"/>
    <n v="900.97"/>
    <n v="1321.18"/>
    <n v="420.21000000000004"/>
    <x v="1"/>
    <n v="0.1"/>
    <x v="0"/>
    <x v="1"/>
    <x v="8"/>
  </r>
  <r>
    <n v="1019"/>
    <x v="129"/>
    <x v="3"/>
    <x v="1"/>
    <n v="2030.25"/>
    <n v="32"/>
    <x v="3"/>
    <n v="2866.47"/>
    <n v="3286.47"/>
    <n v="420"/>
    <x v="0"/>
    <n v="0.09"/>
    <x v="2"/>
    <x v="1"/>
    <x v="5"/>
  </r>
  <r>
    <n v="1017"/>
    <x v="130"/>
    <x v="0"/>
    <x v="0"/>
    <n v="2222.62"/>
    <n v="35"/>
    <x v="3"/>
    <n v="4867.6400000000003"/>
    <n v="5287.05"/>
    <n v="419.40999999999985"/>
    <x v="1"/>
    <n v="0.28000000000000003"/>
    <x v="2"/>
    <x v="1"/>
    <x v="0"/>
  </r>
  <r>
    <n v="1036"/>
    <x v="107"/>
    <x v="2"/>
    <x v="3"/>
    <n v="3971.23"/>
    <n v="42"/>
    <x v="2"/>
    <n v="3549.43"/>
    <n v="3967.6899999999901"/>
    <n v="418.25999999999021"/>
    <x v="0"/>
    <n v="0.14000000000000001"/>
    <x v="1"/>
    <x v="1"/>
    <x v="9"/>
  </r>
  <r>
    <n v="1085"/>
    <x v="46"/>
    <x v="1"/>
    <x v="1"/>
    <n v="2038.75"/>
    <n v="32"/>
    <x v="2"/>
    <n v="1074.93"/>
    <n v="1492.48"/>
    <n v="417.54999999999995"/>
    <x v="1"/>
    <n v="0.04"/>
    <x v="2"/>
    <x v="0"/>
    <x v="1"/>
  </r>
  <r>
    <n v="1063"/>
    <x v="131"/>
    <x v="0"/>
    <x v="1"/>
    <n v="2186.85"/>
    <n v="14"/>
    <x v="0"/>
    <n v="2188.35"/>
    <n v="2605.3599999999901"/>
    <n v="417.00999999999021"/>
    <x v="1"/>
    <n v="0.2"/>
    <x v="2"/>
    <x v="0"/>
    <x v="18"/>
  </r>
  <r>
    <n v="1029"/>
    <x v="132"/>
    <x v="1"/>
    <x v="3"/>
    <n v="6275.06"/>
    <n v="31"/>
    <x v="3"/>
    <n v="2719"/>
    <n v="3133.55"/>
    <n v="414.55000000000018"/>
    <x v="1"/>
    <n v="0.17"/>
    <x v="1"/>
    <x v="0"/>
    <x v="4"/>
  </r>
  <r>
    <n v="1032"/>
    <x v="133"/>
    <x v="0"/>
    <x v="0"/>
    <n v="3147.18"/>
    <n v="5"/>
    <x v="1"/>
    <n v="4714.74"/>
    <n v="5129.1099999999997"/>
    <n v="414.36999999999989"/>
    <x v="0"/>
    <n v="0.25"/>
    <x v="1"/>
    <x v="1"/>
    <x v="0"/>
  </r>
  <r>
    <n v="1048"/>
    <x v="134"/>
    <x v="2"/>
    <x v="2"/>
    <n v="5187.16"/>
    <n v="7"/>
    <x v="0"/>
    <n v="4310.95"/>
    <n v="4723.2"/>
    <n v="412.25"/>
    <x v="1"/>
    <n v="0.05"/>
    <x v="2"/>
    <x v="0"/>
    <x v="19"/>
  </r>
  <r>
    <n v="1072"/>
    <x v="135"/>
    <x v="1"/>
    <x v="3"/>
    <n v="3635.5"/>
    <n v="23"/>
    <x v="2"/>
    <n v="1662.83"/>
    <n v="2074.25"/>
    <n v="411.42000000000007"/>
    <x v="0"/>
    <n v="0.12"/>
    <x v="1"/>
    <x v="1"/>
    <x v="4"/>
  </r>
  <r>
    <n v="1100"/>
    <x v="99"/>
    <x v="4"/>
    <x v="0"/>
    <n v="1387.8"/>
    <n v="34"/>
    <x v="2"/>
    <n v="4991.09"/>
    <n v="5402.28"/>
    <n v="411.1899999999996"/>
    <x v="1"/>
    <n v="0"/>
    <x v="0"/>
    <x v="0"/>
    <x v="6"/>
  </r>
  <r>
    <n v="1099"/>
    <x v="24"/>
    <x v="0"/>
    <x v="0"/>
    <n v="6807.56"/>
    <n v="39"/>
    <x v="3"/>
    <n v="3592.89"/>
    <n v="4004"/>
    <n v="411.11000000000013"/>
    <x v="0"/>
    <n v="0.13"/>
    <x v="0"/>
    <x v="1"/>
    <x v="0"/>
  </r>
  <r>
    <n v="1009"/>
    <x v="136"/>
    <x v="2"/>
    <x v="1"/>
    <n v="7172.8"/>
    <n v="14"/>
    <x v="1"/>
    <n v="547.79"/>
    <n v="958.76"/>
    <n v="410.97"/>
    <x v="1"/>
    <n v="7.0000000000000007E-2"/>
    <x v="2"/>
    <x v="0"/>
    <x v="3"/>
  </r>
  <r>
    <n v="1001"/>
    <x v="137"/>
    <x v="0"/>
    <x v="2"/>
    <n v="3780.07"/>
    <n v="18"/>
    <x v="2"/>
    <n v="2602.6"/>
    <n v="3013.49"/>
    <n v="410.88999999999987"/>
    <x v="1"/>
    <n v="0.08"/>
    <x v="1"/>
    <x v="1"/>
    <x v="2"/>
  </r>
  <r>
    <n v="1045"/>
    <x v="138"/>
    <x v="1"/>
    <x v="1"/>
    <n v="9613.11"/>
    <n v="35"/>
    <x v="2"/>
    <n v="3777.94"/>
    <n v="4188.66"/>
    <n v="410.7199999999998"/>
    <x v="0"/>
    <n v="0.17"/>
    <x v="1"/>
    <x v="1"/>
    <x v="1"/>
  </r>
  <r>
    <n v="1039"/>
    <x v="139"/>
    <x v="3"/>
    <x v="2"/>
    <n v="4422.4799999999996"/>
    <n v="40"/>
    <x v="2"/>
    <n v="3536.46"/>
    <n v="3945.82"/>
    <n v="409.36000000000013"/>
    <x v="0"/>
    <n v="0.24"/>
    <x v="1"/>
    <x v="1"/>
    <x v="8"/>
  </r>
  <r>
    <n v="1036"/>
    <x v="140"/>
    <x v="1"/>
    <x v="2"/>
    <n v="7739.11"/>
    <n v="25"/>
    <x v="2"/>
    <n v="4037.73"/>
    <n v="4446.45"/>
    <n v="408.7199999999998"/>
    <x v="1"/>
    <n v="0.09"/>
    <x v="1"/>
    <x v="1"/>
    <x v="17"/>
  </r>
  <r>
    <n v="1080"/>
    <x v="62"/>
    <x v="1"/>
    <x v="1"/>
    <n v="245.46"/>
    <n v="9"/>
    <x v="3"/>
    <n v="1141.52"/>
    <n v="1550.19"/>
    <n v="408.67000000000007"/>
    <x v="0"/>
    <n v="0.28000000000000003"/>
    <x v="2"/>
    <x v="0"/>
    <x v="1"/>
  </r>
  <r>
    <n v="1036"/>
    <x v="141"/>
    <x v="4"/>
    <x v="0"/>
    <n v="2583.84"/>
    <n v="23"/>
    <x v="1"/>
    <n v="3335.53"/>
    <n v="3742.12"/>
    <n v="406.58999999999969"/>
    <x v="0"/>
    <n v="0.03"/>
    <x v="1"/>
    <x v="0"/>
    <x v="6"/>
  </r>
  <r>
    <n v="1051"/>
    <x v="142"/>
    <x v="4"/>
    <x v="3"/>
    <n v="4703.59"/>
    <n v="23"/>
    <x v="3"/>
    <n v="1676.42"/>
    <n v="2082.52"/>
    <n v="406.09999999999991"/>
    <x v="0"/>
    <n v="0.15"/>
    <x v="1"/>
    <x v="0"/>
    <x v="14"/>
  </r>
  <r>
    <n v="1003"/>
    <x v="143"/>
    <x v="1"/>
    <x v="3"/>
    <n v="6760.37"/>
    <n v="26"/>
    <x v="3"/>
    <n v="3418.78"/>
    <n v="3824.1"/>
    <n v="405.31999999999971"/>
    <x v="0"/>
    <n v="0.19"/>
    <x v="2"/>
    <x v="1"/>
    <x v="4"/>
  </r>
  <r>
    <n v="1059"/>
    <x v="82"/>
    <x v="0"/>
    <x v="1"/>
    <n v="8466.7000000000007"/>
    <n v="17"/>
    <x v="0"/>
    <n v="1780.14"/>
    <n v="2185.42"/>
    <n v="405.28"/>
    <x v="1"/>
    <n v="0.15"/>
    <x v="2"/>
    <x v="0"/>
    <x v="18"/>
  </r>
  <r>
    <n v="1092"/>
    <x v="87"/>
    <x v="2"/>
    <x v="1"/>
    <n v="7914"/>
    <n v="18"/>
    <x v="1"/>
    <n v="3070.47"/>
    <n v="3475.29"/>
    <n v="404.82000000000016"/>
    <x v="1"/>
    <n v="0.2"/>
    <x v="1"/>
    <x v="1"/>
    <x v="3"/>
  </r>
  <r>
    <n v="1070"/>
    <x v="127"/>
    <x v="4"/>
    <x v="2"/>
    <n v="100.12"/>
    <n v="8"/>
    <x v="0"/>
    <n v="3762.27"/>
    <n v="4166.95"/>
    <n v="404.67999999999984"/>
    <x v="1"/>
    <n v="0.16"/>
    <x v="1"/>
    <x v="1"/>
    <x v="15"/>
  </r>
  <r>
    <n v="1090"/>
    <x v="144"/>
    <x v="0"/>
    <x v="0"/>
    <n v="6761.43"/>
    <n v="47"/>
    <x v="2"/>
    <n v="2310.8200000000002"/>
    <n v="2714.71"/>
    <n v="403.88999999999987"/>
    <x v="0"/>
    <n v="0.19"/>
    <x v="0"/>
    <x v="0"/>
    <x v="0"/>
  </r>
  <r>
    <n v="1017"/>
    <x v="60"/>
    <x v="1"/>
    <x v="0"/>
    <n v="2638.98"/>
    <n v="35"/>
    <x v="2"/>
    <n v="4480.63"/>
    <n v="4884.12"/>
    <n v="403.48999999999978"/>
    <x v="0"/>
    <n v="0.04"/>
    <x v="0"/>
    <x v="1"/>
    <x v="11"/>
  </r>
  <r>
    <n v="1032"/>
    <x v="119"/>
    <x v="2"/>
    <x v="0"/>
    <n v="804.47"/>
    <n v="25"/>
    <x v="3"/>
    <n v="2934.3"/>
    <n v="3337.4"/>
    <n v="403.09999999999991"/>
    <x v="1"/>
    <n v="0.25"/>
    <x v="2"/>
    <x v="0"/>
    <x v="12"/>
  </r>
  <r>
    <n v="1013"/>
    <x v="145"/>
    <x v="3"/>
    <x v="0"/>
    <n v="6769.09"/>
    <n v="20"/>
    <x v="0"/>
    <n v="3356.62"/>
    <n v="3759.0099999999902"/>
    <n v="402.38999999999032"/>
    <x v="1"/>
    <n v="0.05"/>
    <x v="2"/>
    <x v="0"/>
    <x v="10"/>
  </r>
  <r>
    <n v="1037"/>
    <x v="146"/>
    <x v="2"/>
    <x v="3"/>
    <n v="9813.81"/>
    <n v="40"/>
    <x v="0"/>
    <n v="2790.11"/>
    <n v="3192.37"/>
    <n v="402.25999999999976"/>
    <x v="1"/>
    <n v="0.26"/>
    <x v="1"/>
    <x v="1"/>
    <x v="9"/>
  </r>
  <r>
    <n v="1074"/>
    <x v="147"/>
    <x v="2"/>
    <x v="2"/>
    <n v="1383.82"/>
    <n v="1"/>
    <x v="2"/>
    <n v="1304.23"/>
    <n v="1705.71"/>
    <n v="401.48"/>
    <x v="1"/>
    <n v="0.01"/>
    <x v="0"/>
    <x v="0"/>
    <x v="19"/>
  </r>
  <r>
    <n v="1075"/>
    <x v="148"/>
    <x v="0"/>
    <x v="1"/>
    <n v="1457.77"/>
    <n v="37"/>
    <x v="3"/>
    <n v="4399.8"/>
    <n v="4801.0600000000004"/>
    <n v="401.26000000000022"/>
    <x v="0"/>
    <n v="0.13"/>
    <x v="1"/>
    <x v="0"/>
    <x v="18"/>
  </r>
  <r>
    <n v="1019"/>
    <x v="19"/>
    <x v="4"/>
    <x v="3"/>
    <n v="7948.31"/>
    <n v="12"/>
    <x v="0"/>
    <n v="4745.18"/>
    <n v="5145.88"/>
    <n v="400.69999999999982"/>
    <x v="1"/>
    <n v="0.19"/>
    <x v="2"/>
    <x v="1"/>
    <x v="14"/>
  </r>
  <r>
    <n v="1073"/>
    <x v="149"/>
    <x v="4"/>
    <x v="2"/>
    <n v="1365.88"/>
    <n v="45"/>
    <x v="2"/>
    <n v="2558.09"/>
    <n v="2958.55"/>
    <n v="400.46000000000004"/>
    <x v="0"/>
    <n v="0.08"/>
    <x v="0"/>
    <x v="1"/>
    <x v="15"/>
  </r>
  <r>
    <n v="1029"/>
    <x v="70"/>
    <x v="3"/>
    <x v="1"/>
    <n v="8064.5"/>
    <n v="27"/>
    <x v="1"/>
    <n v="3196.38"/>
    <n v="3596.64"/>
    <n v="400.25999999999976"/>
    <x v="0"/>
    <n v="0.01"/>
    <x v="0"/>
    <x v="0"/>
    <x v="5"/>
  </r>
  <r>
    <n v="1062"/>
    <x v="144"/>
    <x v="4"/>
    <x v="0"/>
    <n v="4178.3900000000003"/>
    <n v="24"/>
    <x v="1"/>
    <n v="3018.01"/>
    <n v="3418.19"/>
    <n v="400.17999999999984"/>
    <x v="1"/>
    <n v="0.23"/>
    <x v="1"/>
    <x v="0"/>
    <x v="6"/>
  </r>
  <r>
    <n v="1064"/>
    <x v="150"/>
    <x v="2"/>
    <x v="3"/>
    <n v="717.7"/>
    <n v="13"/>
    <x v="0"/>
    <n v="1645.51"/>
    <n v="2045.53"/>
    <n v="400.02"/>
    <x v="1"/>
    <n v="0.28000000000000003"/>
    <x v="0"/>
    <x v="0"/>
    <x v="9"/>
  </r>
  <r>
    <n v="1082"/>
    <x v="0"/>
    <x v="4"/>
    <x v="0"/>
    <n v="8540.2199999999993"/>
    <n v="48"/>
    <x v="1"/>
    <n v="3380.52"/>
    <n v="3778.94"/>
    <n v="398.42000000000007"/>
    <x v="1"/>
    <n v="0.3"/>
    <x v="1"/>
    <x v="1"/>
    <x v="6"/>
  </r>
  <r>
    <n v="1027"/>
    <x v="151"/>
    <x v="2"/>
    <x v="0"/>
    <n v="7648.22"/>
    <n v="30"/>
    <x v="2"/>
    <n v="745.93"/>
    <n v="1143.02"/>
    <n v="397.09000000000003"/>
    <x v="1"/>
    <n v="0.2"/>
    <x v="2"/>
    <x v="1"/>
    <x v="12"/>
  </r>
  <r>
    <n v="1043"/>
    <x v="152"/>
    <x v="0"/>
    <x v="0"/>
    <n v="6601.89"/>
    <n v="22"/>
    <x v="3"/>
    <n v="4260"/>
    <n v="4656.58"/>
    <n v="396.57999999999993"/>
    <x v="0"/>
    <n v="0"/>
    <x v="1"/>
    <x v="1"/>
    <x v="0"/>
  </r>
  <r>
    <n v="1092"/>
    <x v="153"/>
    <x v="2"/>
    <x v="0"/>
    <n v="5426.42"/>
    <n v="47"/>
    <x v="2"/>
    <n v="3681.53"/>
    <n v="4076.96"/>
    <n v="395.42999999999984"/>
    <x v="1"/>
    <n v="0.17"/>
    <x v="0"/>
    <x v="0"/>
    <x v="12"/>
  </r>
  <r>
    <n v="1002"/>
    <x v="154"/>
    <x v="0"/>
    <x v="3"/>
    <n v="6810.35"/>
    <n v="17"/>
    <x v="2"/>
    <n v="4024.76"/>
    <n v="4420.1499999999996"/>
    <n v="395.38999999999942"/>
    <x v="1"/>
    <n v="0.04"/>
    <x v="0"/>
    <x v="1"/>
    <x v="16"/>
  </r>
  <r>
    <n v="1028"/>
    <x v="113"/>
    <x v="3"/>
    <x v="3"/>
    <n v="5403"/>
    <n v="28"/>
    <x v="2"/>
    <n v="2055.2800000000002"/>
    <n v="2449.64"/>
    <n v="394.35999999999967"/>
    <x v="0"/>
    <n v="0.19"/>
    <x v="2"/>
    <x v="1"/>
    <x v="7"/>
  </r>
  <r>
    <n v="1021"/>
    <x v="155"/>
    <x v="4"/>
    <x v="2"/>
    <n v="9422.75"/>
    <n v="24"/>
    <x v="3"/>
    <n v="4916.17"/>
    <n v="5309.32"/>
    <n v="393.14999999999964"/>
    <x v="1"/>
    <n v="0.19"/>
    <x v="2"/>
    <x v="1"/>
    <x v="15"/>
  </r>
  <r>
    <n v="1093"/>
    <x v="52"/>
    <x v="2"/>
    <x v="2"/>
    <n v="4384.0200000000004"/>
    <n v="17"/>
    <x v="2"/>
    <n v="3816.39"/>
    <n v="4209.4399999999996"/>
    <n v="393.04999999999973"/>
    <x v="1"/>
    <n v="0.11"/>
    <x v="0"/>
    <x v="0"/>
    <x v="19"/>
  </r>
  <r>
    <n v="1060"/>
    <x v="132"/>
    <x v="2"/>
    <x v="1"/>
    <n v="2747.28"/>
    <n v="3"/>
    <x v="3"/>
    <n v="1190.4100000000001"/>
    <n v="1582.89"/>
    <n v="392.48"/>
    <x v="0"/>
    <n v="0.02"/>
    <x v="2"/>
    <x v="0"/>
    <x v="3"/>
  </r>
  <r>
    <n v="1074"/>
    <x v="79"/>
    <x v="0"/>
    <x v="1"/>
    <n v="8389.93"/>
    <n v="29"/>
    <x v="2"/>
    <n v="173.67"/>
    <n v="565.62"/>
    <n v="391.95000000000005"/>
    <x v="1"/>
    <n v="0.3"/>
    <x v="0"/>
    <x v="1"/>
    <x v="18"/>
  </r>
  <r>
    <n v="1033"/>
    <x v="125"/>
    <x v="2"/>
    <x v="2"/>
    <n v="8499.41"/>
    <n v="14"/>
    <x v="0"/>
    <n v="362.38"/>
    <n v="753.81"/>
    <n v="391.42999999999995"/>
    <x v="1"/>
    <n v="0.19"/>
    <x v="0"/>
    <x v="0"/>
    <x v="19"/>
  </r>
  <r>
    <n v="1057"/>
    <x v="156"/>
    <x v="1"/>
    <x v="0"/>
    <n v="1605.28"/>
    <n v="43"/>
    <x v="2"/>
    <n v="4567.3900000000003"/>
    <n v="4958.78"/>
    <n v="391.38999999999942"/>
    <x v="0"/>
    <n v="0.04"/>
    <x v="0"/>
    <x v="0"/>
    <x v="11"/>
  </r>
  <r>
    <n v="1061"/>
    <x v="42"/>
    <x v="1"/>
    <x v="0"/>
    <n v="3988.03"/>
    <n v="29"/>
    <x v="0"/>
    <n v="1221.74"/>
    <n v="1611.92"/>
    <n v="390.18000000000006"/>
    <x v="0"/>
    <n v="0.15"/>
    <x v="0"/>
    <x v="0"/>
    <x v="11"/>
  </r>
  <r>
    <n v="1019"/>
    <x v="157"/>
    <x v="0"/>
    <x v="2"/>
    <n v="2550.84"/>
    <n v="16"/>
    <x v="0"/>
    <n v="97.24"/>
    <n v="487.03"/>
    <n v="389.78999999999996"/>
    <x v="0"/>
    <n v="0.22"/>
    <x v="1"/>
    <x v="0"/>
    <x v="2"/>
  </r>
  <r>
    <n v="1013"/>
    <x v="97"/>
    <x v="4"/>
    <x v="0"/>
    <n v="4250.79"/>
    <n v="26"/>
    <x v="0"/>
    <n v="3749.12"/>
    <n v="4138.83"/>
    <n v="389.71000000000004"/>
    <x v="0"/>
    <n v="0.13"/>
    <x v="2"/>
    <x v="1"/>
    <x v="6"/>
  </r>
  <r>
    <n v="1071"/>
    <x v="158"/>
    <x v="0"/>
    <x v="3"/>
    <n v="6664.17"/>
    <n v="35"/>
    <x v="0"/>
    <n v="295.82"/>
    <n v="684.67"/>
    <n v="388.84999999999997"/>
    <x v="0"/>
    <n v="0.03"/>
    <x v="2"/>
    <x v="1"/>
    <x v="16"/>
  </r>
  <r>
    <n v="1063"/>
    <x v="97"/>
    <x v="2"/>
    <x v="3"/>
    <n v="9956.75"/>
    <n v="27"/>
    <x v="0"/>
    <n v="3760.25"/>
    <n v="4147.1099999999997"/>
    <n v="386.85999999999967"/>
    <x v="0"/>
    <n v="0.22"/>
    <x v="0"/>
    <x v="1"/>
    <x v="9"/>
  </r>
  <r>
    <n v="1090"/>
    <x v="159"/>
    <x v="3"/>
    <x v="3"/>
    <n v="2132.8000000000002"/>
    <n v="41"/>
    <x v="2"/>
    <n v="2055.4899999999998"/>
    <n v="2441.46"/>
    <n v="385.97000000000025"/>
    <x v="0"/>
    <n v="0.24"/>
    <x v="2"/>
    <x v="1"/>
    <x v="7"/>
  </r>
  <r>
    <n v="1083"/>
    <x v="74"/>
    <x v="4"/>
    <x v="2"/>
    <n v="1780.31"/>
    <n v="20"/>
    <x v="0"/>
    <n v="3617.59"/>
    <n v="4003.5"/>
    <n v="385.90999999999985"/>
    <x v="0"/>
    <n v="0.01"/>
    <x v="2"/>
    <x v="0"/>
    <x v="15"/>
  </r>
  <r>
    <n v="1077"/>
    <x v="160"/>
    <x v="3"/>
    <x v="3"/>
    <n v="9192.42"/>
    <n v="35"/>
    <x v="3"/>
    <n v="585.37"/>
    <n v="970.49"/>
    <n v="385.12"/>
    <x v="1"/>
    <n v="0.15"/>
    <x v="1"/>
    <x v="0"/>
    <x v="7"/>
  </r>
  <r>
    <n v="1002"/>
    <x v="161"/>
    <x v="0"/>
    <x v="1"/>
    <n v="8951.5300000000007"/>
    <n v="39"/>
    <x v="0"/>
    <n v="1004.71"/>
    <n v="1389.35"/>
    <n v="384.63999999999987"/>
    <x v="0"/>
    <n v="0.24"/>
    <x v="1"/>
    <x v="1"/>
    <x v="18"/>
  </r>
  <r>
    <n v="1045"/>
    <x v="59"/>
    <x v="2"/>
    <x v="0"/>
    <n v="4594.5"/>
    <n v="46"/>
    <x v="1"/>
    <n v="2577.08"/>
    <n v="2961.56"/>
    <n v="384.48"/>
    <x v="1"/>
    <n v="0.1"/>
    <x v="0"/>
    <x v="1"/>
    <x v="12"/>
  </r>
  <r>
    <n v="1090"/>
    <x v="162"/>
    <x v="0"/>
    <x v="3"/>
    <n v="2150.0500000000002"/>
    <n v="31"/>
    <x v="2"/>
    <n v="4496.8599999999997"/>
    <n v="4880.7999999999902"/>
    <n v="383.9399999999905"/>
    <x v="0"/>
    <n v="0.06"/>
    <x v="0"/>
    <x v="0"/>
    <x v="16"/>
  </r>
  <r>
    <n v="1044"/>
    <x v="163"/>
    <x v="1"/>
    <x v="3"/>
    <n v="1996.77"/>
    <n v="11"/>
    <x v="0"/>
    <n v="1812.66"/>
    <n v="2196.3000000000002"/>
    <n v="383.6400000000001"/>
    <x v="0"/>
    <n v="0.08"/>
    <x v="0"/>
    <x v="1"/>
    <x v="4"/>
  </r>
  <r>
    <n v="1069"/>
    <x v="164"/>
    <x v="4"/>
    <x v="0"/>
    <n v="2574.5700000000002"/>
    <n v="6"/>
    <x v="1"/>
    <n v="1768.6"/>
    <n v="2152.1999999999998"/>
    <n v="383.59999999999991"/>
    <x v="0"/>
    <n v="0.25"/>
    <x v="1"/>
    <x v="0"/>
    <x v="6"/>
  </r>
  <r>
    <n v="1030"/>
    <x v="165"/>
    <x v="0"/>
    <x v="0"/>
    <n v="1874.63"/>
    <n v="2"/>
    <x v="0"/>
    <n v="844.94"/>
    <n v="1225.6400000000001"/>
    <n v="380.70000000000005"/>
    <x v="1"/>
    <n v="0.23"/>
    <x v="2"/>
    <x v="1"/>
    <x v="0"/>
  </r>
  <r>
    <n v="1083"/>
    <x v="75"/>
    <x v="0"/>
    <x v="0"/>
    <n v="757.99"/>
    <n v="34"/>
    <x v="0"/>
    <n v="1167.9100000000001"/>
    <n v="1547.26"/>
    <n v="379.34999999999991"/>
    <x v="0"/>
    <n v="0.11"/>
    <x v="1"/>
    <x v="1"/>
    <x v="0"/>
  </r>
  <r>
    <n v="1033"/>
    <x v="46"/>
    <x v="0"/>
    <x v="1"/>
    <n v="4011.8"/>
    <n v="23"/>
    <x v="2"/>
    <n v="2981.5"/>
    <n v="3360.4"/>
    <n v="378.90000000000009"/>
    <x v="1"/>
    <n v="0.22"/>
    <x v="1"/>
    <x v="0"/>
    <x v="18"/>
  </r>
  <r>
    <n v="1051"/>
    <x v="49"/>
    <x v="4"/>
    <x v="2"/>
    <n v="7617"/>
    <n v="43"/>
    <x v="0"/>
    <n v="287.99"/>
    <n v="666.64"/>
    <n v="378.65"/>
    <x v="1"/>
    <n v="0"/>
    <x v="1"/>
    <x v="1"/>
    <x v="15"/>
  </r>
  <r>
    <n v="1060"/>
    <x v="67"/>
    <x v="3"/>
    <x v="0"/>
    <n v="273.77"/>
    <n v="23"/>
    <x v="0"/>
    <n v="4110.6000000000004"/>
    <n v="4488.37"/>
    <n v="377.76999999999953"/>
    <x v="0"/>
    <n v="0.12"/>
    <x v="2"/>
    <x v="1"/>
    <x v="10"/>
  </r>
  <r>
    <n v="1016"/>
    <x v="67"/>
    <x v="0"/>
    <x v="1"/>
    <n v="9961.9599999999991"/>
    <n v="6"/>
    <x v="2"/>
    <n v="4502.09"/>
    <n v="4879.72"/>
    <n v="377.63000000000011"/>
    <x v="0"/>
    <n v="0.13"/>
    <x v="2"/>
    <x v="1"/>
    <x v="18"/>
  </r>
  <r>
    <n v="1086"/>
    <x v="166"/>
    <x v="2"/>
    <x v="2"/>
    <n v="7841.4"/>
    <n v="25"/>
    <x v="1"/>
    <n v="2248.71"/>
    <n v="2626.02"/>
    <n v="377.30999999999995"/>
    <x v="0"/>
    <n v="0.08"/>
    <x v="1"/>
    <x v="1"/>
    <x v="19"/>
  </r>
  <r>
    <n v="1099"/>
    <x v="11"/>
    <x v="2"/>
    <x v="2"/>
    <n v="1514.14"/>
    <n v="43"/>
    <x v="0"/>
    <n v="906.47"/>
    <n v="1283.04"/>
    <n v="376.56999999999994"/>
    <x v="0"/>
    <n v="0.24"/>
    <x v="0"/>
    <x v="1"/>
    <x v="19"/>
  </r>
  <r>
    <n v="1094"/>
    <x v="138"/>
    <x v="3"/>
    <x v="2"/>
    <n v="5835.21"/>
    <n v="38"/>
    <x v="1"/>
    <n v="3443.98"/>
    <n v="3820.3"/>
    <n v="376.32000000000016"/>
    <x v="1"/>
    <n v="0.01"/>
    <x v="2"/>
    <x v="0"/>
    <x v="8"/>
  </r>
  <r>
    <n v="1017"/>
    <x v="167"/>
    <x v="0"/>
    <x v="3"/>
    <n v="5705.19"/>
    <n v="23"/>
    <x v="3"/>
    <n v="1771.52"/>
    <n v="2147.8000000000002"/>
    <n v="376.2800000000002"/>
    <x v="0"/>
    <n v="7.0000000000000007E-2"/>
    <x v="1"/>
    <x v="1"/>
    <x v="16"/>
  </r>
  <r>
    <n v="1006"/>
    <x v="168"/>
    <x v="2"/>
    <x v="0"/>
    <n v="6954.35"/>
    <n v="14"/>
    <x v="1"/>
    <n v="4503.7299999999996"/>
    <n v="4879.8799999999901"/>
    <n v="376.14999999999054"/>
    <x v="0"/>
    <n v="0.24"/>
    <x v="1"/>
    <x v="0"/>
    <x v="12"/>
  </r>
  <r>
    <n v="1071"/>
    <x v="169"/>
    <x v="3"/>
    <x v="2"/>
    <n v="3003.76"/>
    <n v="6"/>
    <x v="2"/>
    <n v="2831.23"/>
    <n v="3206.98"/>
    <n v="375.75"/>
    <x v="1"/>
    <n v="0.06"/>
    <x v="1"/>
    <x v="0"/>
    <x v="8"/>
  </r>
  <r>
    <n v="1021"/>
    <x v="144"/>
    <x v="0"/>
    <x v="1"/>
    <n v="7792.79"/>
    <n v="23"/>
    <x v="1"/>
    <n v="580.75"/>
    <n v="956.16"/>
    <n v="375.40999999999997"/>
    <x v="1"/>
    <n v="7.0000000000000007E-2"/>
    <x v="0"/>
    <x v="0"/>
    <x v="18"/>
  </r>
  <r>
    <n v="1064"/>
    <x v="170"/>
    <x v="0"/>
    <x v="1"/>
    <n v="2579.63"/>
    <n v="8"/>
    <x v="0"/>
    <n v="816.54"/>
    <n v="1191.9000000000001"/>
    <n v="375.36000000000013"/>
    <x v="0"/>
    <n v="0.03"/>
    <x v="0"/>
    <x v="0"/>
    <x v="18"/>
  </r>
  <r>
    <n v="1048"/>
    <x v="47"/>
    <x v="1"/>
    <x v="2"/>
    <n v="7454.53"/>
    <n v="27"/>
    <x v="0"/>
    <n v="3197.76"/>
    <n v="3572.61"/>
    <n v="374.84999999999991"/>
    <x v="1"/>
    <n v="0.08"/>
    <x v="2"/>
    <x v="1"/>
    <x v="17"/>
  </r>
  <r>
    <n v="1096"/>
    <x v="76"/>
    <x v="2"/>
    <x v="1"/>
    <n v="9019.51"/>
    <n v="14"/>
    <x v="2"/>
    <n v="2251.9499999999998"/>
    <n v="2626.3199999999902"/>
    <n v="374.36999999999034"/>
    <x v="1"/>
    <n v="0.21"/>
    <x v="2"/>
    <x v="1"/>
    <x v="3"/>
  </r>
  <r>
    <n v="1001"/>
    <x v="171"/>
    <x v="2"/>
    <x v="2"/>
    <n v="8397.73"/>
    <n v="33"/>
    <x v="2"/>
    <n v="2933.54"/>
    <n v="3307.75"/>
    <n v="374.21000000000004"/>
    <x v="1"/>
    <n v="0.01"/>
    <x v="1"/>
    <x v="0"/>
    <x v="19"/>
  </r>
  <r>
    <n v="1009"/>
    <x v="52"/>
    <x v="3"/>
    <x v="3"/>
    <n v="9813.66"/>
    <n v="47"/>
    <x v="0"/>
    <n v="359.41"/>
    <n v="733"/>
    <n v="373.59"/>
    <x v="1"/>
    <n v="0.2"/>
    <x v="1"/>
    <x v="0"/>
    <x v="7"/>
  </r>
  <r>
    <n v="1086"/>
    <x v="172"/>
    <x v="1"/>
    <x v="2"/>
    <n v="7212.69"/>
    <n v="32"/>
    <x v="3"/>
    <n v="3743.59"/>
    <n v="4116.38"/>
    <n v="372.78999999999996"/>
    <x v="1"/>
    <n v="0.11"/>
    <x v="0"/>
    <x v="1"/>
    <x v="17"/>
  </r>
  <r>
    <n v="1054"/>
    <x v="20"/>
    <x v="2"/>
    <x v="1"/>
    <n v="7853.66"/>
    <n v="21"/>
    <x v="2"/>
    <n v="4668.1400000000003"/>
    <n v="5040.22"/>
    <n v="372.07999999999993"/>
    <x v="0"/>
    <n v="0.05"/>
    <x v="1"/>
    <x v="1"/>
    <x v="3"/>
  </r>
  <r>
    <n v="1047"/>
    <x v="173"/>
    <x v="0"/>
    <x v="1"/>
    <n v="9519.2999999999993"/>
    <n v="15"/>
    <x v="0"/>
    <n v="957.95"/>
    <n v="1329.26"/>
    <n v="371.30999999999995"/>
    <x v="0"/>
    <n v="0.21"/>
    <x v="0"/>
    <x v="1"/>
    <x v="18"/>
  </r>
  <r>
    <n v="1045"/>
    <x v="174"/>
    <x v="4"/>
    <x v="2"/>
    <n v="6400.11"/>
    <n v="22"/>
    <x v="0"/>
    <n v="241.85"/>
    <n v="613.09"/>
    <n v="371.24"/>
    <x v="1"/>
    <n v="0.06"/>
    <x v="0"/>
    <x v="1"/>
    <x v="15"/>
  </r>
  <r>
    <n v="1085"/>
    <x v="164"/>
    <x v="3"/>
    <x v="2"/>
    <n v="2719.89"/>
    <n v="16"/>
    <x v="1"/>
    <n v="472.08"/>
    <n v="842.46"/>
    <n v="370.38000000000005"/>
    <x v="0"/>
    <n v="0"/>
    <x v="0"/>
    <x v="0"/>
    <x v="8"/>
  </r>
  <r>
    <n v="1059"/>
    <x v="175"/>
    <x v="2"/>
    <x v="2"/>
    <n v="279.43"/>
    <n v="47"/>
    <x v="2"/>
    <n v="287.17"/>
    <n v="657.44"/>
    <n v="370.27000000000004"/>
    <x v="1"/>
    <n v="0.14000000000000001"/>
    <x v="2"/>
    <x v="0"/>
    <x v="19"/>
  </r>
  <r>
    <n v="1062"/>
    <x v="176"/>
    <x v="3"/>
    <x v="1"/>
    <n v="8681.0300000000007"/>
    <n v="9"/>
    <x v="3"/>
    <n v="1468.05"/>
    <n v="1838.21"/>
    <n v="370.16000000000008"/>
    <x v="0"/>
    <n v="0.15"/>
    <x v="1"/>
    <x v="0"/>
    <x v="5"/>
  </r>
  <r>
    <n v="1036"/>
    <x v="142"/>
    <x v="2"/>
    <x v="2"/>
    <n v="7316.91"/>
    <n v="19"/>
    <x v="2"/>
    <n v="2844.97"/>
    <n v="3215"/>
    <n v="370.0300000000002"/>
    <x v="1"/>
    <n v="0.09"/>
    <x v="2"/>
    <x v="0"/>
    <x v="19"/>
  </r>
  <r>
    <n v="1052"/>
    <x v="177"/>
    <x v="4"/>
    <x v="1"/>
    <n v="8448.93"/>
    <n v="2"/>
    <x v="1"/>
    <n v="1935.41"/>
    <n v="2305.44"/>
    <n v="370.03"/>
    <x v="1"/>
    <n v="0.22"/>
    <x v="2"/>
    <x v="1"/>
    <x v="13"/>
  </r>
  <r>
    <n v="1029"/>
    <x v="178"/>
    <x v="1"/>
    <x v="3"/>
    <n v="5240.32"/>
    <n v="31"/>
    <x v="2"/>
    <n v="951.21"/>
    <n v="1320.32"/>
    <n v="369.1099999999999"/>
    <x v="0"/>
    <n v="0.15"/>
    <x v="0"/>
    <x v="1"/>
    <x v="4"/>
  </r>
  <r>
    <n v="1007"/>
    <x v="179"/>
    <x v="4"/>
    <x v="1"/>
    <n v="876.71"/>
    <n v="34"/>
    <x v="0"/>
    <n v="1921.07"/>
    <n v="2289.27"/>
    <n v="368.20000000000005"/>
    <x v="1"/>
    <n v="7.0000000000000007E-2"/>
    <x v="1"/>
    <x v="0"/>
    <x v="13"/>
  </r>
  <r>
    <n v="1009"/>
    <x v="125"/>
    <x v="0"/>
    <x v="0"/>
    <n v="198.79"/>
    <n v="1"/>
    <x v="0"/>
    <n v="3223.07"/>
    <n v="3590.83"/>
    <n v="367.75999999999976"/>
    <x v="0"/>
    <n v="0.19"/>
    <x v="1"/>
    <x v="0"/>
    <x v="0"/>
  </r>
  <r>
    <n v="1004"/>
    <x v="173"/>
    <x v="3"/>
    <x v="3"/>
    <n v="6772.8"/>
    <n v="35"/>
    <x v="0"/>
    <n v="2278.87"/>
    <n v="2646.5299999999902"/>
    <n v="367.6599999999903"/>
    <x v="1"/>
    <n v="0.09"/>
    <x v="1"/>
    <x v="1"/>
    <x v="7"/>
  </r>
  <r>
    <n v="1080"/>
    <x v="173"/>
    <x v="1"/>
    <x v="2"/>
    <n v="5993.5"/>
    <n v="14"/>
    <x v="1"/>
    <n v="4127.54"/>
    <n v="4495.13"/>
    <n v="367.59000000000015"/>
    <x v="0"/>
    <n v="0.06"/>
    <x v="1"/>
    <x v="0"/>
    <x v="17"/>
  </r>
  <r>
    <n v="1014"/>
    <x v="180"/>
    <x v="0"/>
    <x v="1"/>
    <n v="8983.92"/>
    <n v="26"/>
    <x v="2"/>
    <n v="433.19"/>
    <n v="800.6"/>
    <n v="367.41"/>
    <x v="1"/>
    <n v="0.2"/>
    <x v="0"/>
    <x v="1"/>
    <x v="18"/>
  </r>
  <r>
    <n v="1063"/>
    <x v="81"/>
    <x v="0"/>
    <x v="0"/>
    <n v="5870.97"/>
    <n v="47"/>
    <x v="3"/>
    <n v="4291.33"/>
    <n v="4658.6400000000003"/>
    <n v="367.3100000000004"/>
    <x v="0"/>
    <n v="0.24"/>
    <x v="2"/>
    <x v="0"/>
    <x v="0"/>
  </r>
  <r>
    <n v="1018"/>
    <x v="181"/>
    <x v="4"/>
    <x v="2"/>
    <n v="8579.7199999999993"/>
    <n v="24"/>
    <x v="3"/>
    <n v="1362.78"/>
    <n v="1729.81"/>
    <n v="367.03"/>
    <x v="0"/>
    <n v="0.28999999999999998"/>
    <x v="1"/>
    <x v="1"/>
    <x v="15"/>
  </r>
  <r>
    <n v="1094"/>
    <x v="182"/>
    <x v="3"/>
    <x v="0"/>
    <n v="8264.9599999999991"/>
    <n v="12"/>
    <x v="2"/>
    <n v="333.32"/>
    <n v="700.25"/>
    <n v="366.93"/>
    <x v="1"/>
    <n v="0.14000000000000001"/>
    <x v="0"/>
    <x v="1"/>
    <x v="10"/>
  </r>
  <r>
    <n v="1017"/>
    <x v="183"/>
    <x v="1"/>
    <x v="2"/>
    <n v="7542.3"/>
    <n v="2"/>
    <x v="1"/>
    <n v="728.41"/>
    <n v="1094.92"/>
    <n v="366.5100000000001"/>
    <x v="0"/>
    <n v="0.24"/>
    <x v="0"/>
    <x v="0"/>
    <x v="17"/>
  </r>
  <r>
    <n v="1100"/>
    <x v="184"/>
    <x v="2"/>
    <x v="0"/>
    <n v="7883.44"/>
    <n v="13"/>
    <x v="1"/>
    <n v="366.2"/>
    <n v="732.69"/>
    <n v="366.49000000000007"/>
    <x v="0"/>
    <n v="0.04"/>
    <x v="0"/>
    <x v="0"/>
    <x v="12"/>
  </r>
  <r>
    <n v="1053"/>
    <x v="49"/>
    <x v="2"/>
    <x v="3"/>
    <n v="2235.83"/>
    <n v="48"/>
    <x v="2"/>
    <n v="121.19"/>
    <n v="487.65"/>
    <n v="366.46"/>
    <x v="0"/>
    <n v="0.18"/>
    <x v="0"/>
    <x v="0"/>
    <x v="9"/>
  </r>
  <r>
    <n v="1024"/>
    <x v="185"/>
    <x v="4"/>
    <x v="1"/>
    <n v="9602.64"/>
    <n v="35"/>
    <x v="3"/>
    <n v="1258.53"/>
    <n v="1624.8899999999901"/>
    <n v="366.35999999999012"/>
    <x v="0"/>
    <n v="0.08"/>
    <x v="2"/>
    <x v="1"/>
    <x v="13"/>
  </r>
  <r>
    <n v="1027"/>
    <x v="186"/>
    <x v="2"/>
    <x v="1"/>
    <n v="6650.67"/>
    <n v="22"/>
    <x v="1"/>
    <n v="3240.2"/>
    <n v="3606.0899999999901"/>
    <n v="365.88999999999032"/>
    <x v="0"/>
    <n v="7.0000000000000007E-2"/>
    <x v="0"/>
    <x v="1"/>
    <x v="3"/>
  </r>
  <r>
    <n v="1036"/>
    <x v="162"/>
    <x v="4"/>
    <x v="2"/>
    <n v="3111.57"/>
    <n v="17"/>
    <x v="2"/>
    <n v="1475"/>
    <n v="1840.77"/>
    <n v="365.77"/>
    <x v="1"/>
    <n v="0.1"/>
    <x v="2"/>
    <x v="1"/>
    <x v="15"/>
  </r>
  <r>
    <n v="1048"/>
    <x v="138"/>
    <x v="1"/>
    <x v="0"/>
    <n v="6482.98"/>
    <n v="47"/>
    <x v="0"/>
    <n v="702.44"/>
    <n v="1067.6600000000001"/>
    <n v="365.22"/>
    <x v="0"/>
    <n v="0.24"/>
    <x v="0"/>
    <x v="0"/>
    <x v="11"/>
  </r>
  <r>
    <n v="1021"/>
    <x v="164"/>
    <x v="2"/>
    <x v="3"/>
    <n v="2971.45"/>
    <n v="9"/>
    <x v="2"/>
    <n v="3365.28"/>
    <n v="3730.43"/>
    <n v="365.14999999999964"/>
    <x v="0"/>
    <n v="0.17"/>
    <x v="1"/>
    <x v="1"/>
    <x v="9"/>
  </r>
  <r>
    <n v="1012"/>
    <x v="111"/>
    <x v="2"/>
    <x v="2"/>
    <n v="8821.6299999999992"/>
    <n v="13"/>
    <x v="3"/>
    <n v="2231.66"/>
    <n v="2596.6099999999901"/>
    <n v="364.94999999999027"/>
    <x v="1"/>
    <n v="0.09"/>
    <x v="1"/>
    <x v="0"/>
    <x v="19"/>
  </r>
  <r>
    <n v="1095"/>
    <x v="37"/>
    <x v="3"/>
    <x v="0"/>
    <n v="3801.82"/>
    <n v="4"/>
    <x v="0"/>
    <n v="3191.05"/>
    <n v="3555.35"/>
    <n v="364.29999999999973"/>
    <x v="0"/>
    <n v="0.28000000000000003"/>
    <x v="2"/>
    <x v="1"/>
    <x v="10"/>
  </r>
  <r>
    <n v="1048"/>
    <x v="187"/>
    <x v="4"/>
    <x v="3"/>
    <n v="9527"/>
    <n v="6"/>
    <x v="2"/>
    <n v="1945.27"/>
    <n v="2309.4299999999998"/>
    <n v="364.15999999999985"/>
    <x v="0"/>
    <n v="0.26"/>
    <x v="2"/>
    <x v="1"/>
    <x v="14"/>
  </r>
  <r>
    <n v="1018"/>
    <x v="168"/>
    <x v="0"/>
    <x v="0"/>
    <n v="5634.69"/>
    <n v="25"/>
    <x v="2"/>
    <n v="739.63"/>
    <n v="1103.03"/>
    <n v="363.4"/>
    <x v="0"/>
    <n v="0.26"/>
    <x v="1"/>
    <x v="0"/>
    <x v="0"/>
  </r>
  <r>
    <n v="1006"/>
    <x v="130"/>
    <x v="2"/>
    <x v="3"/>
    <n v="8109.33"/>
    <n v="11"/>
    <x v="1"/>
    <n v="4562.58"/>
    <n v="4925.17"/>
    <n v="362.59000000000015"/>
    <x v="0"/>
    <n v="0.23"/>
    <x v="0"/>
    <x v="0"/>
    <x v="9"/>
  </r>
  <r>
    <n v="1072"/>
    <x v="183"/>
    <x v="2"/>
    <x v="0"/>
    <n v="5490.38"/>
    <n v="26"/>
    <x v="1"/>
    <n v="3640.17"/>
    <n v="4002.63"/>
    <n v="362.46000000000004"/>
    <x v="0"/>
    <n v="0.05"/>
    <x v="2"/>
    <x v="0"/>
    <x v="12"/>
  </r>
  <r>
    <n v="1056"/>
    <x v="188"/>
    <x v="2"/>
    <x v="2"/>
    <n v="7591.63"/>
    <n v="35"/>
    <x v="2"/>
    <n v="2344.9299999999998"/>
    <n v="2707.25"/>
    <n v="362.32000000000016"/>
    <x v="0"/>
    <n v="0.12"/>
    <x v="2"/>
    <x v="0"/>
    <x v="19"/>
  </r>
  <r>
    <n v="1093"/>
    <x v="106"/>
    <x v="3"/>
    <x v="0"/>
    <n v="1697.49"/>
    <n v="22"/>
    <x v="3"/>
    <n v="2593.64"/>
    <n v="2955.5099999999902"/>
    <n v="361.86999999999034"/>
    <x v="1"/>
    <n v="0"/>
    <x v="1"/>
    <x v="0"/>
    <x v="10"/>
  </r>
  <r>
    <n v="1001"/>
    <x v="143"/>
    <x v="3"/>
    <x v="0"/>
    <n v="5262.35"/>
    <n v="8"/>
    <x v="0"/>
    <n v="442.11"/>
    <n v="803.87"/>
    <n v="361.76"/>
    <x v="0"/>
    <n v="0.18"/>
    <x v="0"/>
    <x v="0"/>
    <x v="10"/>
  </r>
  <r>
    <n v="1004"/>
    <x v="189"/>
    <x v="3"/>
    <x v="1"/>
    <n v="7762.51"/>
    <n v="39"/>
    <x v="3"/>
    <n v="2416.89"/>
    <n v="2778.3999999999901"/>
    <n v="361.50999999999021"/>
    <x v="1"/>
    <n v="0.05"/>
    <x v="0"/>
    <x v="1"/>
    <x v="5"/>
  </r>
  <r>
    <n v="1015"/>
    <x v="133"/>
    <x v="3"/>
    <x v="0"/>
    <n v="3853.03"/>
    <n v="32"/>
    <x v="2"/>
    <n v="970.51"/>
    <n v="1330.84"/>
    <n v="360.32999999999993"/>
    <x v="1"/>
    <n v="0.06"/>
    <x v="0"/>
    <x v="0"/>
    <x v="10"/>
  </r>
  <r>
    <n v="1008"/>
    <x v="182"/>
    <x v="1"/>
    <x v="0"/>
    <n v="9583.5499999999993"/>
    <n v="27"/>
    <x v="3"/>
    <n v="68.989999999999995"/>
    <n v="429.29"/>
    <n v="360.3"/>
    <x v="1"/>
    <n v="0.18"/>
    <x v="2"/>
    <x v="0"/>
    <x v="11"/>
  </r>
  <r>
    <n v="1031"/>
    <x v="87"/>
    <x v="3"/>
    <x v="0"/>
    <n v="433.4"/>
    <n v="32"/>
    <x v="0"/>
    <n v="3351.33"/>
    <n v="3711.47"/>
    <n v="360.13999999999987"/>
    <x v="0"/>
    <n v="0.16"/>
    <x v="0"/>
    <x v="0"/>
    <x v="10"/>
  </r>
  <r>
    <n v="1097"/>
    <x v="190"/>
    <x v="4"/>
    <x v="0"/>
    <n v="7633.98"/>
    <n v="27"/>
    <x v="3"/>
    <n v="4686.79"/>
    <n v="5046.51"/>
    <n v="359.72000000000025"/>
    <x v="1"/>
    <n v="0.05"/>
    <x v="2"/>
    <x v="0"/>
    <x v="6"/>
  </r>
  <r>
    <n v="1053"/>
    <x v="191"/>
    <x v="3"/>
    <x v="2"/>
    <n v="3939.48"/>
    <n v="11"/>
    <x v="2"/>
    <n v="1582.86"/>
    <n v="1942.55"/>
    <n v="359.69000000000005"/>
    <x v="0"/>
    <n v="0.17"/>
    <x v="2"/>
    <x v="0"/>
    <x v="8"/>
  </r>
  <r>
    <n v="1075"/>
    <x v="192"/>
    <x v="0"/>
    <x v="1"/>
    <n v="4223.3900000000003"/>
    <n v="30"/>
    <x v="2"/>
    <n v="738.06"/>
    <n v="1095.44999999999"/>
    <n v="357.3899999999901"/>
    <x v="0"/>
    <n v="0.05"/>
    <x v="1"/>
    <x v="1"/>
    <x v="18"/>
  </r>
  <r>
    <n v="1046"/>
    <x v="193"/>
    <x v="4"/>
    <x v="3"/>
    <n v="8398.48"/>
    <n v="30"/>
    <x v="2"/>
    <n v="320.73"/>
    <n v="678.04"/>
    <n v="357.30999999999995"/>
    <x v="1"/>
    <n v="0.08"/>
    <x v="0"/>
    <x v="0"/>
    <x v="14"/>
  </r>
  <r>
    <n v="1100"/>
    <x v="194"/>
    <x v="3"/>
    <x v="3"/>
    <n v="849.43"/>
    <n v="43"/>
    <x v="2"/>
    <n v="2116.09"/>
    <n v="2472.98"/>
    <n v="356.88999999999987"/>
    <x v="0"/>
    <n v="0.01"/>
    <x v="2"/>
    <x v="0"/>
    <x v="7"/>
  </r>
  <r>
    <n v="1085"/>
    <x v="22"/>
    <x v="0"/>
    <x v="2"/>
    <n v="9278.4"/>
    <n v="45"/>
    <x v="0"/>
    <n v="4763.1099999999997"/>
    <n v="5119.91"/>
    <n v="356.80000000000018"/>
    <x v="1"/>
    <n v="0.28999999999999998"/>
    <x v="0"/>
    <x v="0"/>
    <x v="2"/>
  </r>
  <r>
    <n v="1091"/>
    <x v="195"/>
    <x v="2"/>
    <x v="2"/>
    <n v="7611.28"/>
    <n v="39"/>
    <x v="2"/>
    <n v="2184.4899999999998"/>
    <n v="2540.4199999999901"/>
    <n v="355.92999999999029"/>
    <x v="1"/>
    <n v="0.27"/>
    <x v="1"/>
    <x v="1"/>
    <x v="19"/>
  </r>
  <r>
    <n v="1093"/>
    <x v="136"/>
    <x v="1"/>
    <x v="3"/>
    <n v="664.09"/>
    <n v="46"/>
    <x v="0"/>
    <n v="401.64"/>
    <n v="757.26"/>
    <n v="355.62"/>
    <x v="0"/>
    <n v="0.21"/>
    <x v="2"/>
    <x v="0"/>
    <x v="4"/>
  </r>
  <r>
    <n v="1067"/>
    <x v="108"/>
    <x v="2"/>
    <x v="0"/>
    <n v="8963.93"/>
    <n v="17"/>
    <x v="1"/>
    <n v="2831.58"/>
    <n v="3186.15"/>
    <n v="354.57000000000016"/>
    <x v="0"/>
    <n v="0.24"/>
    <x v="1"/>
    <x v="0"/>
    <x v="12"/>
  </r>
  <r>
    <n v="1047"/>
    <x v="196"/>
    <x v="3"/>
    <x v="2"/>
    <n v="7146.06"/>
    <n v="16"/>
    <x v="0"/>
    <n v="3966.86"/>
    <n v="4321.04"/>
    <n v="354.17999999999984"/>
    <x v="1"/>
    <n v="0.23"/>
    <x v="2"/>
    <x v="0"/>
    <x v="8"/>
  </r>
  <r>
    <n v="1013"/>
    <x v="4"/>
    <x v="3"/>
    <x v="3"/>
    <n v="7255.1"/>
    <n v="42"/>
    <x v="2"/>
    <n v="1375.57"/>
    <n v="1729.71"/>
    <n v="354.1400000000001"/>
    <x v="0"/>
    <n v="0.04"/>
    <x v="0"/>
    <x v="1"/>
    <x v="7"/>
  </r>
  <r>
    <n v="1069"/>
    <x v="197"/>
    <x v="3"/>
    <x v="3"/>
    <n v="5429.49"/>
    <n v="12"/>
    <x v="2"/>
    <n v="4682.34"/>
    <n v="5036.3999999999996"/>
    <n v="354.05999999999949"/>
    <x v="0"/>
    <n v="0.2"/>
    <x v="1"/>
    <x v="0"/>
    <x v="7"/>
  </r>
  <r>
    <n v="1044"/>
    <x v="63"/>
    <x v="1"/>
    <x v="3"/>
    <n v="2541.38"/>
    <n v="6"/>
    <x v="2"/>
    <n v="2388.9499999999998"/>
    <n v="2742.97"/>
    <n v="354.02"/>
    <x v="1"/>
    <n v="0.25"/>
    <x v="2"/>
    <x v="0"/>
    <x v="4"/>
  </r>
  <r>
    <n v="1084"/>
    <x v="189"/>
    <x v="3"/>
    <x v="3"/>
    <n v="6658.1"/>
    <n v="49"/>
    <x v="2"/>
    <n v="4291.97"/>
    <n v="4645.6400000000003"/>
    <n v="353.67000000000007"/>
    <x v="1"/>
    <n v="0.26"/>
    <x v="2"/>
    <x v="1"/>
    <x v="7"/>
  </r>
  <r>
    <n v="1063"/>
    <x v="198"/>
    <x v="2"/>
    <x v="2"/>
    <n v="3098.87"/>
    <n v="39"/>
    <x v="1"/>
    <n v="3577.69"/>
    <n v="3931.25"/>
    <n v="353.55999999999995"/>
    <x v="1"/>
    <n v="0.21"/>
    <x v="0"/>
    <x v="0"/>
    <x v="19"/>
  </r>
  <r>
    <n v="1067"/>
    <x v="115"/>
    <x v="2"/>
    <x v="0"/>
    <n v="7078.22"/>
    <n v="28"/>
    <x v="3"/>
    <n v="3489.85"/>
    <n v="3842.5499999999902"/>
    <n v="352.69999999999027"/>
    <x v="0"/>
    <n v="0.03"/>
    <x v="1"/>
    <x v="1"/>
    <x v="12"/>
  </r>
  <r>
    <n v="1061"/>
    <x v="199"/>
    <x v="3"/>
    <x v="3"/>
    <n v="3774.02"/>
    <n v="47"/>
    <x v="3"/>
    <n v="146.27000000000001"/>
    <n v="498.46"/>
    <n v="352.18999999999994"/>
    <x v="0"/>
    <n v="0.06"/>
    <x v="0"/>
    <x v="0"/>
    <x v="7"/>
  </r>
  <r>
    <n v="1024"/>
    <x v="200"/>
    <x v="2"/>
    <x v="1"/>
    <n v="3334.75"/>
    <n v="45"/>
    <x v="0"/>
    <n v="2693.99"/>
    <n v="3045.9399999999901"/>
    <n v="351.94999999999027"/>
    <x v="0"/>
    <n v="0.01"/>
    <x v="0"/>
    <x v="0"/>
    <x v="3"/>
  </r>
  <r>
    <n v="1034"/>
    <x v="201"/>
    <x v="2"/>
    <x v="0"/>
    <n v="414.26"/>
    <n v="38"/>
    <x v="1"/>
    <n v="2729.75"/>
    <n v="3081.5"/>
    <n v="351.75"/>
    <x v="0"/>
    <n v="0.01"/>
    <x v="1"/>
    <x v="1"/>
    <x v="12"/>
  </r>
  <r>
    <n v="1019"/>
    <x v="163"/>
    <x v="0"/>
    <x v="2"/>
    <n v="5952.19"/>
    <n v="31"/>
    <x v="1"/>
    <n v="333.69"/>
    <n v="685.1"/>
    <n v="351.41"/>
    <x v="0"/>
    <n v="0.04"/>
    <x v="1"/>
    <x v="1"/>
    <x v="2"/>
  </r>
  <r>
    <n v="1075"/>
    <x v="202"/>
    <x v="0"/>
    <x v="0"/>
    <n v="8989.4"/>
    <n v="14"/>
    <x v="2"/>
    <n v="1612.93"/>
    <n v="1964.15"/>
    <n v="351.22"/>
    <x v="1"/>
    <n v="0.24"/>
    <x v="1"/>
    <x v="0"/>
    <x v="0"/>
  </r>
  <r>
    <n v="1018"/>
    <x v="58"/>
    <x v="0"/>
    <x v="2"/>
    <n v="6008.83"/>
    <n v="25"/>
    <x v="1"/>
    <n v="4660.82"/>
    <n v="5011.4299999999903"/>
    <n v="350.60999999999058"/>
    <x v="0"/>
    <n v="7.0000000000000007E-2"/>
    <x v="1"/>
    <x v="1"/>
    <x v="2"/>
  </r>
  <r>
    <n v="1093"/>
    <x v="100"/>
    <x v="1"/>
    <x v="3"/>
    <n v="862.1"/>
    <n v="22"/>
    <x v="2"/>
    <n v="3285.25"/>
    <n v="3634.58"/>
    <n v="349.32999999999993"/>
    <x v="0"/>
    <n v="0.13"/>
    <x v="1"/>
    <x v="1"/>
    <x v="4"/>
  </r>
  <r>
    <n v="1058"/>
    <x v="203"/>
    <x v="3"/>
    <x v="1"/>
    <n v="3788.08"/>
    <n v="40"/>
    <x v="2"/>
    <n v="2249.7600000000002"/>
    <n v="2598.4"/>
    <n v="348.63999999999987"/>
    <x v="1"/>
    <n v="0.18"/>
    <x v="2"/>
    <x v="0"/>
    <x v="5"/>
  </r>
  <r>
    <n v="1068"/>
    <x v="46"/>
    <x v="1"/>
    <x v="2"/>
    <n v="3607.29"/>
    <n v="42"/>
    <x v="0"/>
    <n v="1218.18"/>
    <n v="1566.36"/>
    <n v="348.17999999999984"/>
    <x v="1"/>
    <n v="0.03"/>
    <x v="2"/>
    <x v="0"/>
    <x v="17"/>
  </r>
  <r>
    <n v="1009"/>
    <x v="140"/>
    <x v="4"/>
    <x v="3"/>
    <n v="1342.95"/>
    <n v="33"/>
    <x v="0"/>
    <n v="2278.9"/>
    <n v="2626.9"/>
    <n v="348"/>
    <x v="0"/>
    <n v="0.05"/>
    <x v="2"/>
    <x v="1"/>
    <x v="14"/>
  </r>
  <r>
    <n v="1001"/>
    <x v="179"/>
    <x v="0"/>
    <x v="2"/>
    <n v="7154.95"/>
    <n v="27"/>
    <x v="0"/>
    <n v="939.02"/>
    <n v="1286.92"/>
    <n v="347.90000000000009"/>
    <x v="1"/>
    <n v="7.0000000000000007E-2"/>
    <x v="2"/>
    <x v="0"/>
    <x v="2"/>
  </r>
  <r>
    <n v="1015"/>
    <x v="204"/>
    <x v="0"/>
    <x v="1"/>
    <n v="6699.34"/>
    <n v="30"/>
    <x v="1"/>
    <n v="2680.22"/>
    <n v="3027.9199999999901"/>
    <n v="347.69999999999027"/>
    <x v="1"/>
    <n v="0.25"/>
    <x v="1"/>
    <x v="1"/>
    <x v="18"/>
  </r>
  <r>
    <n v="1084"/>
    <x v="205"/>
    <x v="0"/>
    <x v="2"/>
    <n v="2154.66"/>
    <n v="35"/>
    <x v="1"/>
    <n v="465.61"/>
    <n v="812.91"/>
    <n v="347.29999999999995"/>
    <x v="0"/>
    <n v="0.16"/>
    <x v="1"/>
    <x v="1"/>
    <x v="2"/>
  </r>
  <r>
    <n v="1009"/>
    <x v="22"/>
    <x v="1"/>
    <x v="1"/>
    <n v="2279.1"/>
    <n v="10"/>
    <x v="0"/>
    <n v="4364.3500000000004"/>
    <n v="4710.1000000000004"/>
    <n v="345.75"/>
    <x v="0"/>
    <n v="7.0000000000000007E-2"/>
    <x v="2"/>
    <x v="1"/>
    <x v="1"/>
  </r>
  <r>
    <n v="1048"/>
    <x v="75"/>
    <x v="3"/>
    <x v="1"/>
    <n v="4961.8500000000004"/>
    <n v="7"/>
    <x v="3"/>
    <n v="1655.43"/>
    <n v="2001.08"/>
    <n v="345.64999999999986"/>
    <x v="0"/>
    <n v="0.19"/>
    <x v="1"/>
    <x v="1"/>
    <x v="5"/>
  </r>
  <r>
    <n v="1099"/>
    <x v="206"/>
    <x v="1"/>
    <x v="3"/>
    <n v="7614.15"/>
    <n v="14"/>
    <x v="1"/>
    <n v="1996.64"/>
    <n v="2341.4699999999998"/>
    <n v="344.8299999999997"/>
    <x v="1"/>
    <n v="0.22"/>
    <x v="2"/>
    <x v="1"/>
    <x v="4"/>
  </r>
  <r>
    <n v="1069"/>
    <x v="24"/>
    <x v="2"/>
    <x v="2"/>
    <n v="1688.58"/>
    <n v="46"/>
    <x v="1"/>
    <n v="3663.51"/>
    <n v="4007.98"/>
    <n v="344.4699999999998"/>
    <x v="0"/>
    <n v="0.13"/>
    <x v="0"/>
    <x v="1"/>
    <x v="19"/>
  </r>
  <r>
    <n v="1048"/>
    <x v="66"/>
    <x v="4"/>
    <x v="1"/>
    <n v="9688.52"/>
    <n v="6"/>
    <x v="3"/>
    <n v="3717.3"/>
    <n v="4061.37"/>
    <n v="344.06999999999971"/>
    <x v="0"/>
    <n v="0.03"/>
    <x v="1"/>
    <x v="0"/>
    <x v="13"/>
  </r>
  <r>
    <n v="1056"/>
    <x v="153"/>
    <x v="2"/>
    <x v="2"/>
    <n v="3063.9"/>
    <n v="42"/>
    <x v="2"/>
    <n v="1080.1199999999999"/>
    <n v="1424.1699999999901"/>
    <n v="344.04999999999018"/>
    <x v="0"/>
    <n v="0.1"/>
    <x v="0"/>
    <x v="1"/>
    <x v="19"/>
  </r>
  <r>
    <n v="1097"/>
    <x v="207"/>
    <x v="0"/>
    <x v="3"/>
    <n v="6759.76"/>
    <n v="45"/>
    <x v="0"/>
    <n v="1525.13"/>
    <n v="1868.32"/>
    <n v="343.18999999999983"/>
    <x v="1"/>
    <n v="0.24"/>
    <x v="0"/>
    <x v="0"/>
    <x v="16"/>
  </r>
  <r>
    <n v="1072"/>
    <x v="208"/>
    <x v="0"/>
    <x v="2"/>
    <n v="5969.12"/>
    <n v="39"/>
    <x v="0"/>
    <n v="591.98"/>
    <n v="934.04"/>
    <n v="342.05999999999995"/>
    <x v="0"/>
    <n v="0.26"/>
    <x v="1"/>
    <x v="0"/>
    <x v="2"/>
  </r>
  <r>
    <n v="1090"/>
    <x v="168"/>
    <x v="3"/>
    <x v="3"/>
    <n v="7350.77"/>
    <n v="11"/>
    <x v="3"/>
    <n v="210.33"/>
    <n v="552.29"/>
    <n v="341.95999999999992"/>
    <x v="1"/>
    <n v="0.18"/>
    <x v="0"/>
    <x v="0"/>
    <x v="7"/>
  </r>
  <r>
    <n v="1092"/>
    <x v="142"/>
    <x v="0"/>
    <x v="0"/>
    <n v="499.47"/>
    <n v="47"/>
    <x v="3"/>
    <n v="3034.32"/>
    <n v="3375.79"/>
    <n v="341.4699999999998"/>
    <x v="0"/>
    <n v="0.28000000000000003"/>
    <x v="2"/>
    <x v="1"/>
    <x v="0"/>
  </r>
  <r>
    <n v="1047"/>
    <x v="209"/>
    <x v="0"/>
    <x v="3"/>
    <n v="6976.95"/>
    <n v="36"/>
    <x v="1"/>
    <n v="4043.53"/>
    <n v="4384.8500000000004"/>
    <n v="341.32000000000016"/>
    <x v="0"/>
    <n v="0.14000000000000001"/>
    <x v="0"/>
    <x v="1"/>
    <x v="16"/>
  </r>
  <r>
    <n v="1053"/>
    <x v="210"/>
    <x v="1"/>
    <x v="0"/>
    <n v="4396.8100000000004"/>
    <n v="11"/>
    <x v="3"/>
    <n v="200.56"/>
    <n v="540.38"/>
    <n v="339.82"/>
    <x v="0"/>
    <n v="0.18"/>
    <x v="1"/>
    <x v="1"/>
    <x v="11"/>
  </r>
  <r>
    <n v="1069"/>
    <x v="103"/>
    <x v="0"/>
    <x v="3"/>
    <n v="6521.53"/>
    <n v="35"/>
    <x v="3"/>
    <n v="2885.16"/>
    <n v="3224.8399999999901"/>
    <n v="339.67999999999029"/>
    <x v="0"/>
    <n v="0.14000000000000001"/>
    <x v="0"/>
    <x v="1"/>
    <x v="16"/>
  </r>
  <r>
    <n v="1027"/>
    <x v="133"/>
    <x v="3"/>
    <x v="3"/>
    <n v="1657"/>
    <n v="43"/>
    <x v="0"/>
    <n v="4232.6099999999997"/>
    <n v="4572.21"/>
    <n v="339.60000000000036"/>
    <x v="0"/>
    <n v="0.01"/>
    <x v="0"/>
    <x v="0"/>
    <x v="7"/>
  </r>
  <r>
    <n v="1050"/>
    <x v="130"/>
    <x v="4"/>
    <x v="3"/>
    <n v="8086.27"/>
    <n v="6"/>
    <x v="2"/>
    <n v="3763.26"/>
    <n v="4102.72"/>
    <n v="339.46000000000004"/>
    <x v="0"/>
    <n v="0.11"/>
    <x v="2"/>
    <x v="0"/>
    <x v="14"/>
  </r>
  <r>
    <n v="1023"/>
    <x v="40"/>
    <x v="4"/>
    <x v="0"/>
    <n v="6442.09"/>
    <n v="2"/>
    <x v="0"/>
    <n v="575.32000000000005"/>
    <n v="914.77"/>
    <n v="339.44999999999993"/>
    <x v="1"/>
    <n v="0.26"/>
    <x v="1"/>
    <x v="1"/>
    <x v="6"/>
  </r>
  <r>
    <n v="1063"/>
    <x v="211"/>
    <x v="1"/>
    <x v="3"/>
    <n v="5886.04"/>
    <n v="40"/>
    <x v="3"/>
    <n v="2101.3200000000002"/>
    <n v="2440.63"/>
    <n v="339.30999999999995"/>
    <x v="0"/>
    <n v="0.26"/>
    <x v="1"/>
    <x v="0"/>
    <x v="4"/>
  </r>
  <r>
    <n v="1080"/>
    <x v="212"/>
    <x v="4"/>
    <x v="0"/>
    <n v="3602.51"/>
    <n v="32"/>
    <x v="3"/>
    <n v="3414.54"/>
    <n v="3753.83"/>
    <n v="339.28999999999996"/>
    <x v="0"/>
    <n v="0.22"/>
    <x v="0"/>
    <x v="0"/>
    <x v="6"/>
  </r>
  <r>
    <n v="1012"/>
    <x v="72"/>
    <x v="4"/>
    <x v="0"/>
    <n v="8892.3700000000008"/>
    <n v="39"/>
    <x v="2"/>
    <n v="3126.52"/>
    <n v="3465.79"/>
    <n v="339.27"/>
    <x v="0"/>
    <n v="0.08"/>
    <x v="0"/>
    <x v="1"/>
    <x v="6"/>
  </r>
  <r>
    <n v="1013"/>
    <x v="213"/>
    <x v="4"/>
    <x v="2"/>
    <n v="7413.36"/>
    <n v="16"/>
    <x v="2"/>
    <n v="919.58"/>
    <n v="1258.3"/>
    <n v="338.71999999999991"/>
    <x v="1"/>
    <n v="0.14000000000000001"/>
    <x v="1"/>
    <x v="1"/>
    <x v="15"/>
  </r>
  <r>
    <n v="1012"/>
    <x v="45"/>
    <x v="2"/>
    <x v="3"/>
    <n v="5858.06"/>
    <n v="1"/>
    <x v="1"/>
    <n v="4190.83"/>
    <n v="4528.7699999999904"/>
    <n v="337.9399999999905"/>
    <x v="1"/>
    <n v="0.22"/>
    <x v="1"/>
    <x v="1"/>
    <x v="9"/>
  </r>
  <r>
    <n v="1023"/>
    <x v="214"/>
    <x v="0"/>
    <x v="3"/>
    <n v="2676.34"/>
    <n v="36"/>
    <x v="0"/>
    <n v="1991.72"/>
    <n v="2329.37"/>
    <n v="337.64999999999986"/>
    <x v="0"/>
    <n v="0.28000000000000003"/>
    <x v="2"/>
    <x v="0"/>
    <x v="16"/>
  </r>
  <r>
    <n v="1027"/>
    <x v="215"/>
    <x v="3"/>
    <x v="1"/>
    <n v="3985.34"/>
    <n v="21"/>
    <x v="1"/>
    <n v="2511.41"/>
    <n v="2848.3999999999901"/>
    <n v="336.98999999999023"/>
    <x v="1"/>
    <n v="0.06"/>
    <x v="1"/>
    <x v="1"/>
    <x v="5"/>
  </r>
  <r>
    <n v="1033"/>
    <x v="121"/>
    <x v="0"/>
    <x v="3"/>
    <n v="349.41"/>
    <n v="37"/>
    <x v="3"/>
    <n v="2600.7600000000002"/>
    <n v="2937.57"/>
    <n v="336.80999999999995"/>
    <x v="0"/>
    <n v="0.17"/>
    <x v="2"/>
    <x v="0"/>
    <x v="16"/>
  </r>
  <r>
    <n v="1012"/>
    <x v="216"/>
    <x v="0"/>
    <x v="1"/>
    <n v="1916.08"/>
    <n v="19"/>
    <x v="3"/>
    <n v="1427.42"/>
    <n v="1763.69"/>
    <n v="336.27"/>
    <x v="0"/>
    <n v="0.03"/>
    <x v="0"/>
    <x v="0"/>
    <x v="18"/>
  </r>
  <r>
    <n v="1051"/>
    <x v="217"/>
    <x v="4"/>
    <x v="3"/>
    <n v="6833.11"/>
    <n v="34"/>
    <x v="2"/>
    <n v="3764.14"/>
    <n v="4100.3999999999996"/>
    <n v="336.25999999999976"/>
    <x v="1"/>
    <n v="0.05"/>
    <x v="1"/>
    <x v="0"/>
    <x v="14"/>
  </r>
  <r>
    <n v="1069"/>
    <x v="30"/>
    <x v="1"/>
    <x v="2"/>
    <n v="5760.29"/>
    <n v="44"/>
    <x v="3"/>
    <n v="1084.73"/>
    <n v="1420.9"/>
    <n v="336.17000000000007"/>
    <x v="1"/>
    <n v="0.05"/>
    <x v="2"/>
    <x v="1"/>
    <x v="17"/>
  </r>
  <r>
    <n v="1016"/>
    <x v="218"/>
    <x v="4"/>
    <x v="2"/>
    <n v="5401.98"/>
    <n v="2"/>
    <x v="3"/>
    <n v="3144.82"/>
    <n v="3480.58"/>
    <n v="335.75999999999976"/>
    <x v="1"/>
    <n v="0.12"/>
    <x v="0"/>
    <x v="0"/>
    <x v="15"/>
  </r>
  <r>
    <n v="1090"/>
    <x v="52"/>
    <x v="0"/>
    <x v="2"/>
    <n v="4883.49"/>
    <n v="35"/>
    <x v="3"/>
    <n v="1130.5999999999999"/>
    <n v="1466.1799999999901"/>
    <n v="335.57999999999015"/>
    <x v="1"/>
    <n v="0.13"/>
    <x v="0"/>
    <x v="1"/>
    <x v="2"/>
  </r>
  <r>
    <n v="1030"/>
    <x v="62"/>
    <x v="0"/>
    <x v="0"/>
    <n v="236.08"/>
    <n v="49"/>
    <x v="2"/>
    <n v="2590.29"/>
    <n v="2925.86"/>
    <n v="335.57000000000016"/>
    <x v="1"/>
    <n v="0.26"/>
    <x v="0"/>
    <x v="0"/>
    <x v="0"/>
  </r>
  <r>
    <n v="1089"/>
    <x v="219"/>
    <x v="0"/>
    <x v="3"/>
    <n v="7751.92"/>
    <n v="43"/>
    <x v="2"/>
    <n v="3851.45"/>
    <n v="4186.9799999999996"/>
    <n v="335.52999999999975"/>
    <x v="1"/>
    <n v="0.3"/>
    <x v="2"/>
    <x v="1"/>
    <x v="16"/>
  </r>
  <r>
    <n v="1090"/>
    <x v="79"/>
    <x v="1"/>
    <x v="2"/>
    <n v="7122.28"/>
    <n v="47"/>
    <x v="0"/>
    <n v="2357.9499999999998"/>
    <n v="2693.33"/>
    <n v="335.38000000000011"/>
    <x v="0"/>
    <n v="0.18"/>
    <x v="1"/>
    <x v="1"/>
    <x v="17"/>
  </r>
  <r>
    <n v="1005"/>
    <x v="68"/>
    <x v="0"/>
    <x v="1"/>
    <n v="1646.45"/>
    <n v="46"/>
    <x v="2"/>
    <n v="4691.42"/>
    <n v="5026.1899999999996"/>
    <n v="334.76999999999953"/>
    <x v="1"/>
    <n v="0.22"/>
    <x v="1"/>
    <x v="0"/>
    <x v="18"/>
  </r>
  <r>
    <n v="1082"/>
    <x v="220"/>
    <x v="3"/>
    <x v="0"/>
    <n v="5677.61"/>
    <n v="46"/>
    <x v="1"/>
    <n v="1102.69"/>
    <n v="1437.12"/>
    <n v="334.42999999999984"/>
    <x v="0"/>
    <n v="0.11"/>
    <x v="2"/>
    <x v="1"/>
    <x v="10"/>
  </r>
  <r>
    <n v="1012"/>
    <x v="169"/>
    <x v="2"/>
    <x v="3"/>
    <n v="5371.79"/>
    <n v="16"/>
    <x v="1"/>
    <n v="3466.11"/>
    <n v="3799.67"/>
    <n v="333.55999999999995"/>
    <x v="1"/>
    <n v="0.01"/>
    <x v="0"/>
    <x v="0"/>
    <x v="9"/>
  </r>
  <r>
    <n v="1061"/>
    <x v="49"/>
    <x v="3"/>
    <x v="0"/>
    <n v="2227.64"/>
    <n v="37"/>
    <x v="2"/>
    <n v="4651.7700000000004"/>
    <n v="4984.3900000000003"/>
    <n v="332.61999999999989"/>
    <x v="1"/>
    <n v="0.12"/>
    <x v="0"/>
    <x v="0"/>
    <x v="10"/>
  </r>
  <r>
    <n v="1022"/>
    <x v="9"/>
    <x v="1"/>
    <x v="1"/>
    <n v="8813.5499999999993"/>
    <n v="21"/>
    <x v="1"/>
    <n v="2537.1999999999998"/>
    <n v="2869.6"/>
    <n v="332.40000000000009"/>
    <x v="0"/>
    <n v="0.28999999999999998"/>
    <x v="1"/>
    <x v="0"/>
    <x v="1"/>
  </r>
  <r>
    <n v="1016"/>
    <x v="158"/>
    <x v="1"/>
    <x v="3"/>
    <n v="9027.56"/>
    <n v="3"/>
    <x v="3"/>
    <n v="3401.87"/>
    <n v="3733.71"/>
    <n v="331.84000000000015"/>
    <x v="1"/>
    <n v="0.06"/>
    <x v="1"/>
    <x v="0"/>
    <x v="4"/>
  </r>
  <r>
    <n v="1027"/>
    <x v="221"/>
    <x v="3"/>
    <x v="2"/>
    <n v="3668.23"/>
    <n v="45"/>
    <x v="1"/>
    <n v="1153.9000000000001"/>
    <n v="1485.34"/>
    <n v="331.43999999999983"/>
    <x v="0"/>
    <n v="0.25"/>
    <x v="2"/>
    <x v="0"/>
    <x v="8"/>
  </r>
  <r>
    <n v="1074"/>
    <x v="30"/>
    <x v="3"/>
    <x v="2"/>
    <n v="6710.83"/>
    <n v="2"/>
    <x v="1"/>
    <n v="3173.69"/>
    <n v="3503.11"/>
    <n v="329.42000000000007"/>
    <x v="0"/>
    <n v="0.2"/>
    <x v="1"/>
    <x v="0"/>
    <x v="8"/>
  </r>
  <r>
    <n v="1027"/>
    <x v="23"/>
    <x v="2"/>
    <x v="2"/>
    <n v="6261.2"/>
    <n v="26"/>
    <x v="1"/>
    <n v="149.11000000000001"/>
    <n v="477.67"/>
    <n v="328.56"/>
    <x v="1"/>
    <n v="0.14000000000000001"/>
    <x v="0"/>
    <x v="0"/>
    <x v="19"/>
  </r>
  <r>
    <n v="1038"/>
    <x v="13"/>
    <x v="4"/>
    <x v="0"/>
    <n v="5529.35"/>
    <n v="16"/>
    <x v="2"/>
    <n v="3899.7"/>
    <n v="4228.18"/>
    <n v="328.48000000000047"/>
    <x v="0"/>
    <n v="0.27"/>
    <x v="0"/>
    <x v="0"/>
    <x v="6"/>
  </r>
  <r>
    <n v="1092"/>
    <x v="222"/>
    <x v="0"/>
    <x v="0"/>
    <n v="6250.8"/>
    <n v="29"/>
    <x v="0"/>
    <n v="1742.24"/>
    <n v="2070.52"/>
    <n v="328.28"/>
    <x v="0"/>
    <n v="0.12"/>
    <x v="0"/>
    <x v="1"/>
    <x v="0"/>
  </r>
  <r>
    <n v="1073"/>
    <x v="223"/>
    <x v="4"/>
    <x v="3"/>
    <n v="2273.58"/>
    <n v="31"/>
    <x v="1"/>
    <n v="4368.97"/>
    <n v="4696.8500000000004"/>
    <n v="327.88000000000011"/>
    <x v="1"/>
    <n v="0.25"/>
    <x v="1"/>
    <x v="0"/>
    <x v="14"/>
  </r>
  <r>
    <n v="1079"/>
    <x v="224"/>
    <x v="3"/>
    <x v="0"/>
    <n v="942.52"/>
    <n v="12"/>
    <x v="1"/>
    <n v="4754.0200000000004"/>
    <n v="5080.74"/>
    <n v="326.71999999999935"/>
    <x v="0"/>
    <n v="0.2"/>
    <x v="0"/>
    <x v="1"/>
    <x v="10"/>
  </r>
  <r>
    <n v="1058"/>
    <x v="225"/>
    <x v="0"/>
    <x v="1"/>
    <n v="1142.92"/>
    <n v="9"/>
    <x v="2"/>
    <n v="760.55"/>
    <n v="1086.8899999999901"/>
    <n v="326.33999999999014"/>
    <x v="1"/>
    <n v="0.15"/>
    <x v="0"/>
    <x v="0"/>
    <x v="18"/>
  </r>
  <r>
    <n v="1055"/>
    <x v="99"/>
    <x v="1"/>
    <x v="2"/>
    <n v="4102.47"/>
    <n v="8"/>
    <x v="2"/>
    <n v="3513"/>
    <n v="3838.42"/>
    <n v="325.42000000000007"/>
    <x v="1"/>
    <n v="0.13"/>
    <x v="1"/>
    <x v="1"/>
    <x v="17"/>
  </r>
  <r>
    <n v="1051"/>
    <x v="226"/>
    <x v="3"/>
    <x v="3"/>
    <n v="2479.9499999999998"/>
    <n v="8"/>
    <x v="0"/>
    <n v="467.11"/>
    <n v="792.21"/>
    <n v="325.10000000000002"/>
    <x v="0"/>
    <n v="0.2"/>
    <x v="2"/>
    <x v="1"/>
    <x v="7"/>
  </r>
  <r>
    <n v="1073"/>
    <x v="227"/>
    <x v="0"/>
    <x v="3"/>
    <n v="1347.42"/>
    <n v="29"/>
    <x v="0"/>
    <n v="2152.6799999999998"/>
    <n v="2475.9299999999998"/>
    <n v="323.25"/>
    <x v="1"/>
    <n v="0.22"/>
    <x v="1"/>
    <x v="1"/>
    <x v="16"/>
  </r>
  <r>
    <n v="1067"/>
    <x v="92"/>
    <x v="1"/>
    <x v="3"/>
    <n v="1875.71"/>
    <n v="48"/>
    <x v="3"/>
    <n v="210.63"/>
    <n v="533.57999999999902"/>
    <n v="322.94999999999902"/>
    <x v="0"/>
    <n v="0.04"/>
    <x v="1"/>
    <x v="1"/>
    <x v="4"/>
  </r>
  <r>
    <n v="1007"/>
    <x v="9"/>
    <x v="3"/>
    <x v="0"/>
    <n v="2426.2399999999998"/>
    <n v="16"/>
    <x v="2"/>
    <n v="4310.3100000000004"/>
    <n v="4633.1000000000004"/>
    <n v="322.78999999999996"/>
    <x v="0"/>
    <n v="0.28000000000000003"/>
    <x v="2"/>
    <x v="0"/>
    <x v="10"/>
  </r>
  <r>
    <n v="1024"/>
    <x v="141"/>
    <x v="3"/>
    <x v="1"/>
    <n v="5825.15"/>
    <n v="46"/>
    <x v="3"/>
    <n v="2016.49"/>
    <n v="2338.66"/>
    <n v="322.16999999999985"/>
    <x v="1"/>
    <n v="0.19"/>
    <x v="1"/>
    <x v="0"/>
    <x v="5"/>
  </r>
  <r>
    <n v="1077"/>
    <x v="228"/>
    <x v="1"/>
    <x v="0"/>
    <n v="242.38"/>
    <n v="43"/>
    <x v="1"/>
    <n v="4402.66"/>
    <n v="4724.7"/>
    <n v="322.03999999999996"/>
    <x v="0"/>
    <n v="0.1"/>
    <x v="1"/>
    <x v="0"/>
    <x v="11"/>
  </r>
  <r>
    <n v="1002"/>
    <x v="152"/>
    <x v="4"/>
    <x v="1"/>
    <n v="8302.7000000000007"/>
    <n v="16"/>
    <x v="2"/>
    <n v="2872.4"/>
    <n v="3193.76"/>
    <n v="321.36000000000013"/>
    <x v="1"/>
    <n v="0.04"/>
    <x v="2"/>
    <x v="1"/>
    <x v="13"/>
  </r>
  <r>
    <n v="1044"/>
    <x v="229"/>
    <x v="2"/>
    <x v="2"/>
    <n v="8552.4699999999993"/>
    <n v="19"/>
    <x v="1"/>
    <n v="2182.75"/>
    <n v="2504.0299999999902"/>
    <n v="321.2799999999902"/>
    <x v="0"/>
    <n v="0.01"/>
    <x v="1"/>
    <x v="1"/>
    <x v="19"/>
  </r>
  <r>
    <n v="1091"/>
    <x v="230"/>
    <x v="1"/>
    <x v="1"/>
    <n v="675.11"/>
    <n v="44"/>
    <x v="1"/>
    <n v="2085.46"/>
    <n v="2406.58"/>
    <n v="321.11999999999989"/>
    <x v="1"/>
    <n v="0.06"/>
    <x v="1"/>
    <x v="0"/>
    <x v="1"/>
  </r>
  <r>
    <n v="1064"/>
    <x v="158"/>
    <x v="4"/>
    <x v="3"/>
    <n v="6201.37"/>
    <n v="21"/>
    <x v="0"/>
    <n v="2278.04"/>
    <n v="2598.58"/>
    <n v="320.53999999999996"/>
    <x v="1"/>
    <n v="0.02"/>
    <x v="2"/>
    <x v="0"/>
    <x v="14"/>
  </r>
  <r>
    <n v="1090"/>
    <x v="231"/>
    <x v="2"/>
    <x v="2"/>
    <n v="9088.2000000000007"/>
    <n v="31"/>
    <x v="0"/>
    <n v="2347.81"/>
    <n v="2668.02"/>
    <n v="320.21000000000004"/>
    <x v="1"/>
    <n v="0.09"/>
    <x v="1"/>
    <x v="0"/>
    <x v="19"/>
  </r>
  <r>
    <n v="1012"/>
    <x v="199"/>
    <x v="4"/>
    <x v="1"/>
    <n v="1874.61"/>
    <n v="9"/>
    <x v="3"/>
    <n v="709.97"/>
    <n v="1029.71"/>
    <n v="319.74"/>
    <x v="1"/>
    <n v="0.13"/>
    <x v="1"/>
    <x v="0"/>
    <x v="13"/>
  </r>
  <r>
    <n v="1053"/>
    <x v="232"/>
    <x v="0"/>
    <x v="0"/>
    <n v="7724.57"/>
    <n v="29"/>
    <x v="3"/>
    <n v="3741.3"/>
    <n v="4061.04"/>
    <n v="319.73999999999978"/>
    <x v="1"/>
    <n v="0.21"/>
    <x v="2"/>
    <x v="1"/>
    <x v="0"/>
  </r>
  <r>
    <n v="1026"/>
    <x v="136"/>
    <x v="4"/>
    <x v="1"/>
    <n v="7895.13"/>
    <n v="36"/>
    <x v="0"/>
    <n v="3067.05"/>
    <n v="3386.33"/>
    <n v="319.27999999999975"/>
    <x v="0"/>
    <n v="0.2"/>
    <x v="1"/>
    <x v="1"/>
    <x v="13"/>
  </r>
  <r>
    <n v="1081"/>
    <x v="40"/>
    <x v="2"/>
    <x v="1"/>
    <n v="1429.32"/>
    <n v="44"/>
    <x v="1"/>
    <n v="618.79"/>
    <n v="938.04"/>
    <n v="319.25"/>
    <x v="1"/>
    <n v="0.03"/>
    <x v="0"/>
    <x v="1"/>
    <x v="3"/>
  </r>
  <r>
    <n v="1038"/>
    <x v="233"/>
    <x v="3"/>
    <x v="2"/>
    <n v="2792.27"/>
    <n v="24"/>
    <x v="0"/>
    <n v="1543.91"/>
    <n v="1862.88"/>
    <n v="318.97000000000003"/>
    <x v="0"/>
    <n v="0.09"/>
    <x v="1"/>
    <x v="1"/>
    <x v="8"/>
  </r>
  <r>
    <n v="1071"/>
    <x v="101"/>
    <x v="4"/>
    <x v="2"/>
    <n v="8049.72"/>
    <n v="12"/>
    <x v="1"/>
    <n v="4317.95"/>
    <n v="4636.59"/>
    <n v="318.64000000000033"/>
    <x v="0"/>
    <n v="0.18"/>
    <x v="2"/>
    <x v="0"/>
    <x v="15"/>
  </r>
  <r>
    <n v="1044"/>
    <x v="220"/>
    <x v="4"/>
    <x v="3"/>
    <n v="6144.41"/>
    <n v="47"/>
    <x v="3"/>
    <n v="1512.34"/>
    <n v="1830.76"/>
    <n v="318.42000000000007"/>
    <x v="0"/>
    <n v="0.12"/>
    <x v="1"/>
    <x v="1"/>
    <x v="14"/>
  </r>
  <r>
    <n v="1032"/>
    <x v="234"/>
    <x v="3"/>
    <x v="3"/>
    <n v="3312.67"/>
    <n v="6"/>
    <x v="0"/>
    <n v="2522.7600000000002"/>
    <n v="2840.14"/>
    <n v="317.37999999999965"/>
    <x v="1"/>
    <n v="7.0000000000000007E-2"/>
    <x v="2"/>
    <x v="0"/>
    <x v="7"/>
  </r>
  <r>
    <n v="1062"/>
    <x v="88"/>
    <x v="0"/>
    <x v="2"/>
    <n v="4195.0600000000004"/>
    <n v="45"/>
    <x v="2"/>
    <n v="4849.6000000000004"/>
    <n v="5166.72"/>
    <n v="317.11999999999989"/>
    <x v="1"/>
    <n v="0.25"/>
    <x v="2"/>
    <x v="1"/>
    <x v="2"/>
  </r>
  <r>
    <n v="1077"/>
    <x v="183"/>
    <x v="3"/>
    <x v="2"/>
    <n v="9605.34"/>
    <n v="12"/>
    <x v="0"/>
    <n v="2427.46"/>
    <n v="2743.09"/>
    <n v="315.63000000000011"/>
    <x v="0"/>
    <n v="0.28999999999999998"/>
    <x v="2"/>
    <x v="0"/>
    <x v="8"/>
  </r>
  <r>
    <n v="1001"/>
    <x v="35"/>
    <x v="0"/>
    <x v="2"/>
    <n v="8803.94"/>
    <n v="45"/>
    <x v="0"/>
    <n v="1372.36"/>
    <n v="1687.83"/>
    <n v="315.47000000000003"/>
    <x v="0"/>
    <n v="0.02"/>
    <x v="2"/>
    <x v="1"/>
    <x v="2"/>
  </r>
  <r>
    <n v="1042"/>
    <x v="235"/>
    <x v="3"/>
    <x v="1"/>
    <n v="3955.11"/>
    <n v="27"/>
    <x v="0"/>
    <n v="1139.45"/>
    <n v="1454.41"/>
    <n v="314.96000000000004"/>
    <x v="1"/>
    <n v="0.3"/>
    <x v="1"/>
    <x v="1"/>
    <x v="5"/>
  </r>
  <r>
    <n v="1096"/>
    <x v="220"/>
    <x v="1"/>
    <x v="2"/>
    <n v="485.41"/>
    <n v="38"/>
    <x v="3"/>
    <n v="3955.66"/>
    <n v="4270.59"/>
    <n v="314.93000000000029"/>
    <x v="1"/>
    <n v="0.15"/>
    <x v="2"/>
    <x v="1"/>
    <x v="17"/>
  </r>
  <r>
    <n v="1008"/>
    <x v="105"/>
    <x v="1"/>
    <x v="1"/>
    <n v="7688.5"/>
    <n v="32"/>
    <x v="1"/>
    <n v="921.32"/>
    <n v="1236.0999999999999"/>
    <n v="314.77999999999986"/>
    <x v="0"/>
    <n v="0.12"/>
    <x v="2"/>
    <x v="1"/>
    <x v="1"/>
  </r>
  <r>
    <n v="1021"/>
    <x v="236"/>
    <x v="2"/>
    <x v="2"/>
    <n v="9638.64"/>
    <n v="43"/>
    <x v="2"/>
    <n v="4154.3"/>
    <n v="4469.07"/>
    <n v="314.76999999999953"/>
    <x v="1"/>
    <n v="0.23"/>
    <x v="0"/>
    <x v="0"/>
    <x v="19"/>
  </r>
  <r>
    <n v="1092"/>
    <x v="103"/>
    <x v="0"/>
    <x v="0"/>
    <n v="719.01"/>
    <n v="6"/>
    <x v="0"/>
    <n v="422.74"/>
    <n v="737.49"/>
    <n v="314.75"/>
    <x v="1"/>
    <n v="0.19"/>
    <x v="2"/>
    <x v="0"/>
    <x v="0"/>
  </r>
  <r>
    <n v="1008"/>
    <x v="237"/>
    <x v="0"/>
    <x v="1"/>
    <n v="4432.8500000000004"/>
    <n v="40"/>
    <x v="0"/>
    <n v="2687.49"/>
    <n v="3001.56"/>
    <n v="314.07000000000016"/>
    <x v="1"/>
    <n v="0.26"/>
    <x v="1"/>
    <x v="1"/>
    <x v="18"/>
  </r>
  <r>
    <n v="1078"/>
    <x v="238"/>
    <x v="0"/>
    <x v="0"/>
    <n v="9631.41"/>
    <n v="49"/>
    <x v="2"/>
    <n v="1833.95"/>
    <n v="2147.14"/>
    <n v="313.18999999999983"/>
    <x v="1"/>
    <n v="0.18"/>
    <x v="2"/>
    <x v="0"/>
    <x v="0"/>
  </r>
  <r>
    <n v="1099"/>
    <x v="235"/>
    <x v="4"/>
    <x v="2"/>
    <n v="4567.8100000000004"/>
    <n v="44"/>
    <x v="0"/>
    <n v="4933.1099999999997"/>
    <n v="5245.86"/>
    <n v="312.75"/>
    <x v="1"/>
    <n v="0.13"/>
    <x v="1"/>
    <x v="0"/>
    <x v="15"/>
  </r>
  <r>
    <n v="1096"/>
    <x v="239"/>
    <x v="4"/>
    <x v="0"/>
    <n v="9289"/>
    <n v="31"/>
    <x v="3"/>
    <n v="1724.24"/>
    <n v="2036.2"/>
    <n v="311.96000000000004"/>
    <x v="0"/>
    <n v="0.17"/>
    <x v="0"/>
    <x v="1"/>
    <x v="6"/>
  </r>
  <r>
    <n v="1096"/>
    <x v="240"/>
    <x v="2"/>
    <x v="3"/>
    <n v="4815.72"/>
    <n v="30"/>
    <x v="3"/>
    <n v="3969.86"/>
    <n v="4281.79"/>
    <n v="311.92999999999984"/>
    <x v="1"/>
    <n v="0.08"/>
    <x v="1"/>
    <x v="0"/>
    <x v="9"/>
  </r>
  <r>
    <n v="1035"/>
    <x v="241"/>
    <x v="1"/>
    <x v="3"/>
    <n v="1736.32"/>
    <n v="5"/>
    <x v="1"/>
    <n v="4483.8500000000004"/>
    <n v="4795.42"/>
    <n v="311.56999999999971"/>
    <x v="1"/>
    <n v="0.23"/>
    <x v="0"/>
    <x v="1"/>
    <x v="4"/>
  </r>
  <r>
    <n v="1064"/>
    <x v="78"/>
    <x v="3"/>
    <x v="0"/>
    <n v="7412.11"/>
    <n v="10"/>
    <x v="3"/>
    <n v="4764.96"/>
    <n v="5074.42"/>
    <n v="309.46000000000004"/>
    <x v="0"/>
    <n v="0.12"/>
    <x v="0"/>
    <x v="1"/>
    <x v="10"/>
  </r>
  <r>
    <n v="1086"/>
    <x v="124"/>
    <x v="2"/>
    <x v="3"/>
    <n v="7075.09"/>
    <n v="17"/>
    <x v="1"/>
    <n v="1057.27"/>
    <n v="1366.62"/>
    <n v="309.34999999999991"/>
    <x v="0"/>
    <n v="0.21"/>
    <x v="2"/>
    <x v="0"/>
    <x v="9"/>
  </r>
  <r>
    <n v="1088"/>
    <x v="187"/>
    <x v="3"/>
    <x v="0"/>
    <n v="7997.55"/>
    <n v="1"/>
    <x v="2"/>
    <n v="4384.6400000000003"/>
    <n v="4693.8999999999996"/>
    <n v="309.25999999999931"/>
    <x v="0"/>
    <n v="0.14000000000000001"/>
    <x v="0"/>
    <x v="0"/>
    <x v="10"/>
  </r>
  <r>
    <n v="1066"/>
    <x v="242"/>
    <x v="1"/>
    <x v="0"/>
    <n v="3492.19"/>
    <n v="4"/>
    <x v="2"/>
    <n v="868.83"/>
    <n v="1177.75"/>
    <n v="308.91999999999996"/>
    <x v="1"/>
    <n v="0.21"/>
    <x v="2"/>
    <x v="0"/>
    <x v="11"/>
  </r>
  <r>
    <n v="1034"/>
    <x v="243"/>
    <x v="1"/>
    <x v="2"/>
    <n v="2842.42"/>
    <n v="45"/>
    <x v="1"/>
    <n v="2013.12"/>
    <n v="2321.87"/>
    <n v="308.75"/>
    <x v="0"/>
    <n v="0.18"/>
    <x v="1"/>
    <x v="0"/>
    <x v="17"/>
  </r>
  <r>
    <n v="1050"/>
    <x v="244"/>
    <x v="0"/>
    <x v="3"/>
    <n v="9976.52"/>
    <n v="17"/>
    <x v="2"/>
    <n v="2346.8000000000002"/>
    <n v="2654.65"/>
    <n v="307.84999999999991"/>
    <x v="0"/>
    <n v="0.13"/>
    <x v="0"/>
    <x v="0"/>
    <x v="16"/>
  </r>
  <r>
    <n v="1037"/>
    <x v="146"/>
    <x v="1"/>
    <x v="0"/>
    <n v="3649.93"/>
    <n v="25"/>
    <x v="1"/>
    <n v="1074.6199999999999"/>
    <n v="1382.4299999999901"/>
    <n v="307.80999999999017"/>
    <x v="1"/>
    <n v="0.24"/>
    <x v="2"/>
    <x v="0"/>
    <x v="11"/>
  </r>
  <r>
    <n v="1058"/>
    <x v="197"/>
    <x v="0"/>
    <x v="3"/>
    <n v="2782.33"/>
    <n v="2"/>
    <x v="0"/>
    <n v="2250.91"/>
    <n v="2558.6799999999998"/>
    <n v="307.77"/>
    <x v="0"/>
    <n v="0.09"/>
    <x v="2"/>
    <x v="0"/>
    <x v="16"/>
  </r>
  <r>
    <n v="1052"/>
    <x v="245"/>
    <x v="1"/>
    <x v="1"/>
    <n v="4744.16"/>
    <n v="26"/>
    <x v="0"/>
    <n v="4771.99"/>
    <n v="5079.6499999999996"/>
    <n v="307.65999999999985"/>
    <x v="0"/>
    <n v="0.28999999999999998"/>
    <x v="2"/>
    <x v="1"/>
    <x v="1"/>
  </r>
  <r>
    <n v="1058"/>
    <x v="50"/>
    <x v="4"/>
    <x v="2"/>
    <n v="4643.51"/>
    <n v="44"/>
    <x v="0"/>
    <n v="1910.47"/>
    <n v="2217.8000000000002"/>
    <n v="307.33000000000015"/>
    <x v="0"/>
    <n v="0.22"/>
    <x v="1"/>
    <x v="1"/>
    <x v="15"/>
  </r>
  <r>
    <n v="1081"/>
    <x v="230"/>
    <x v="4"/>
    <x v="3"/>
    <n v="7215.52"/>
    <n v="23"/>
    <x v="3"/>
    <n v="1236.25"/>
    <n v="1543.38"/>
    <n v="307.13000000000011"/>
    <x v="0"/>
    <n v="0.1"/>
    <x v="1"/>
    <x v="1"/>
    <x v="14"/>
  </r>
  <r>
    <n v="1092"/>
    <x v="201"/>
    <x v="0"/>
    <x v="2"/>
    <n v="6939.75"/>
    <n v="26"/>
    <x v="2"/>
    <n v="3697.29"/>
    <n v="4003.96"/>
    <n v="306.67000000000007"/>
    <x v="0"/>
    <n v="0.24"/>
    <x v="0"/>
    <x v="1"/>
    <x v="2"/>
  </r>
  <r>
    <n v="1067"/>
    <x v="192"/>
    <x v="3"/>
    <x v="1"/>
    <n v="114.59"/>
    <n v="48"/>
    <x v="1"/>
    <n v="4319.32"/>
    <n v="4625.5599999999904"/>
    <n v="306.23999999999069"/>
    <x v="1"/>
    <n v="0.1"/>
    <x v="1"/>
    <x v="1"/>
    <x v="5"/>
  </r>
  <r>
    <n v="1014"/>
    <x v="131"/>
    <x v="2"/>
    <x v="2"/>
    <n v="758.99"/>
    <n v="49"/>
    <x v="2"/>
    <n v="493.35"/>
    <n v="799.27"/>
    <n v="305.91999999999996"/>
    <x v="0"/>
    <n v="0.1"/>
    <x v="1"/>
    <x v="1"/>
    <x v="19"/>
  </r>
  <r>
    <n v="1007"/>
    <x v="246"/>
    <x v="1"/>
    <x v="0"/>
    <n v="1833.72"/>
    <n v="43"/>
    <x v="2"/>
    <n v="3967.25"/>
    <n v="4272.92"/>
    <n v="305.67000000000007"/>
    <x v="0"/>
    <n v="0.27"/>
    <x v="2"/>
    <x v="1"/>
    <x v="11"/>
  </r>
  <r>
    <n v="1041"/>
    <x v="247"/>
    <x v="0"/>
    <x v="0"/>
    <n v="1714.05"/>
    <n v="36"/>
    <x v="1"/>
    <n v="864.77"/>
    <n v="1170.1599999999901"/>
    <n v="305.3899999999901"/>
    <x v="1"/>
    <n v="0.11"/>
    <x v="0"/>
    <x v="0"/>
    <x v="0"/>
  </r>
  <r>
    <n v="1026"/>
    <x v="248"/>
    <x v="2"/>
    <x v="0"/>
    <n v="614.69000000000005"/>
    <n v="19"/>
    <x v="3"/>
    <n v="4991.68"/>
    <n v="5296.65"/>
    <n v="304.96999999999935"/>
    <x v="0"/>
    <n v="0.12"/>
    <x v="1"/>
    <x v="1"/>
    <x v="12"/>
  </r>
  <r>
    <n v="1086"/>
    <x v="208"/>
    <x v="4"/>
    <x v="1"/>
    <n v="2928.5"/>
    <n v="10"/>
    <x v="2"/>
    <n v="2273.91"/>
    <n v="2578.7999999999902"/>
    <n v="304.88999999999032"/>
    <x v="0"/>
    <n v="0.14000000000000001"/>
    <x v="0"/>
    <x v="1"/>
    <x v="13"/>
  </r>
  <r>
    <n v="1078"/>
    <x v="138"/>
    <x v="3"/>
    <x v="0"/>
    <n v="4481.2"/>
    <n v="36"/>
    <x v="1"/>
    <n v="4548.88"/>
    <n v="4853.41"/>
    <n v="304.52999999999975"/>
    <x v="1"/>
    <n v="0.25"/>
    <x v="2"/>
    <x v="0"/>
    <x v="10"/>
  </r>
  <r>
    <n v="1093"/>
    <x v="60"/>
    <x v="2"/>
    <x v="1"/>
    <n v="4391.38"/>
    <n v="38"/>
    <x v="1"/>
    <n v="86.59"/>
    <n v="390.89"/>
    <n v="304.29999999999995"/>
    <x v="1"/>
    <n v="0.25"/>
    <x v="2"/>
    <x v="1"/>
    <x v="3"/>
  </r>
  <r>
    <n v="1075"/>
    <x v="85"/>
    <x v="0"/>
    <x v="2"/>
    <n v="4038.58"/>
    <n v="44"/>
    <x v="2"/>
    <n v="3519.29"/>
    <n v="3822.98"/>
    <n v="303.69000000000005"/>
    <x v="1"/>
    <n v="0.27"/>
    <x v="1"/>
    <x v="1"/>
    <x v="2"/>
  </r>
  <r>
    <n v="1028"/>
    <x v="136"/>
    <x v="2"/>
    <x v="0"/>
    <n v="7946.69"/>
    <n v="24"/>
    <x v="1"/>
    <n v="911.11"/>
    <n v="1214.56"/>
    <n v="303.44999999999993"/>
    <x v="0"/>
    <n v="0.22"/>
    <x v="1"/>
    <x v="1"/>
    <x v="12"/>
  </r>
  <r>
    <n v="1056"/>
    <x v="249"/>
    <x v="1"/>
    <x v="3"/>
    <n v="8274.5400000000009"/>
    <n v="10"/>
    <x v="0"/>
    <n v="536.80999999999995"/>
    <n v="839.92"/>
    <n v="303.11"/>
    <x v="1"/>
    <n v="0.15"/>
    <x v="1"/>
    <x v="1"/>
    <x v="4"/>
  </r>
  <r>
    <n v="1006"/>
    <x v="216"/>
    <x v="2"/>
    <x v="3"/>
    <n v="8995.75"/>
    <n v="49"/>
    <x v="1"/>
    <n v="2843.76"/>
    <n v="3146.6"/>
    <n v="302.83999999999969"/>
    <x v="0"/>
    <n v="0.08"/>
    <x v="0"/>
    <x v="0"/>
    <x v="9"/>
  </r>
  <r>
    <n v="1015"/>
    <x v="250"/>
    <x v="0"/>
    <x v="1"/>
    <n v="9914.15"/>
    <n v="22"/>
    <x v="3"/>
    <n v="4275.59"/>
    <n v="4576.72"/>
    <n v="301.13000000000011"/>
    <x v="1"/>
    <n v="0.02"/>
    <x v="0"/>
    <x v="0"/>
    <x v="18"/>
  </r>
  <r>
    <n v="1060"/>
    <x v="251"/>
    <x v="0"/>
    <x v="1"/>
    <n v="8594.43"/>
    <n v="44"/>
    <x v="0"/>
    <n v="2211.9499999999998"/>
    <n v="2512.8399999999901"/>
    <n v="300.88999999999032"/>
    <x v="1"/>
    <n v="0.04"/>
    <x v="0"/>
    <x v="1"/>
    <x v="18"/>
  </r>
  <r>
    <n v="1061"/>
    <x v="204"/>
    <x v="2"/>
    <x v="1"/>
    <n v="7277.56"/>
    <n v="41"/>
    <x v="2"/>
    <n v="2894.18"/>
    <n v="3193.92"/>
    <n v="299.74000000000024"/>
    <x v="0"/>
    <n v="0.28000000000000003"/>
    <x v="1"/>
    <x v="0"/>
    <x v="3"/>
  </r>
  <r>
    <n v="1003"/>
    <x v="252"/>
    <x v="1"/>
    <x v="3"/>
    <n v="6395.81"/>
    <n v="3"/>
    <x v="2"/>
    <n v="1792.05"/>
    <n v="2091.23"/>
    <n v="299.18000000000006"/>
    <x v="1"/>
    <n v="0.09"/>
    <x v="0"/>
    <x v="0"/>
    <x v="4"/>
  </r>
  <r>
    <n v="1099"/>
    <x v="253"/>
    <x v="4"/>
    <x v="3"/>
    <n v="2571.7199999999998"/>
    <n v="30"/>
    <x v="2"/>
    <n v="4495.82"/>
    <n v="4794.0099999999902"/>
    <n v="298.1899999999905"/>
    <x v="0"/>
    <n v="0.18"/>
    <x v="1"/>
    <x v="0"/>
    <x v="14"/>
  </r>
  <r>
    <n v="1068"/>
    <x v="230"/>
    <x v="3"/>
    <x v="0"/>
    <n v="3905.11"/>
    <n v="14"/>
    <x v="1"/>
    <n v="1140.58"/>
    <n v="1438.76"/>
    <n v="298.18000000000006"/>
    <x v="1"/>
    <n v="0.03"/>
    <x v="1"/>
    <x v="1"/>
    <x v="10"/>
  </r>
  <r>
    <n v="1020"/>
    <x v="193"/>
    <x v="3"/>
    <x v="3"/>
    <n v="9733.4699999999993"/>
    <n v="26"/>
    <x v="0"/>
    <n v="4472.3500000000004"/>
    <n v="4770.42"/>
    <n v="298.06999999999971"/>
    <x v="0"/>
    <n v="0.01"/>
    <x v="2"/>
    <x v="0"/>
    <x v="7"/>
  </r>
  <r>
    <n v="1026"/>
    <x v="113"/>
    <x v="4"/>
    <x v="0"/>
    <n v="3784.52"/>
    <n v="25"/>
    <x v="3"/>
    <n v="1156.8800000000001"/>
    <n v="1454.68"/>
    <n v="297.79999999999995"/>
    <x v="1"/>
    <n v="0.06"/>
    <x v="2"/>
    <x v="1"/>
    <x v="6"/>
  </r>
  <r>
    <n v="1019"/>
    <x v="130"/>
    <x v="4"/>
    <x v="0"/>
    <n v="6917.45"/>
    <n v="28"/>
    <x v="2"/>
    <n v="3907.86"/>
    <n v="4205.37"/>
    <n v="297.50999999999976"/>
    <x v="0"/>
    <n v="0.09"/>
    <x v="2"/>
    <x v="1"/>
    <x v="6"/>
  </r>
  <r>
    <n v="1047"/>
    <x v="254"/>
    <x v="1"/>
    <x v="0"/>
    <n v="2936.54"/>
    <n v="19"/>
    <x v="2"/>
    <n v="3484.62"/>
    <n v="3781.5499999999902"/>
    <n v="296.92999999999029"/>
    <x v="1"/>
    <n v="0.21"/>
    <x v="2"/>
    <x v="0"/>
    <x v="11"/>
  </r>
  <r>
    <n v="1024"/>
    <x v="110"/>
    <x v="3"/>
    <x v="3"/>
    <n v="9190.57"/>
    <n v="5"/>
    <x v="2"/>
    <n v="3417.9"/>
    <n v="3714.52"/>
    <n v="296.61999999999989"/>
    <x v="1"/>
    <n v="0.27"/>
    <x v="2"/>
    <x v="0"/>
    <x v="7"/>
  </r>
  <r>
    <n v="1097"/>
    <x v="88"/>
    <x v="0"/>
    <x v="1"/>
    <n v="471.95"/>
    <n v="35"/>
    <x v="1"/>
    <n v="1958.49"/>
    <n v="2254.84"/>
    <n v="296.35000000000014"/>
    <x v="0"/>
    <n v="0.16"/>
    <x v="2"/>
    <x v="1"/>
    <x v="18"/>
  </r>
  <r>
    <n v="1037"/>
    <x v="255"/>
    <x v="4"/>
    <x v="1"/>
    <n v="6055.38"/>
    <n v="4"/>
    <x v="1"/>
    <n v="4721.7"/>
    <n v="5017.58"/>
    <n v="295.88000000000011"/>
    <x v="0"/>
    <n v="0.24"/>
    <x v="0"/>
    <x v="0"/>
    <x v="13"/>
  </r>
  <r>
    <n v="1072"/>
    <x v="256"/>
    <x v="0"/>
    <x v="3"/>
    <n v="6976.49"/>
    <n v="35"/>
    <x v="3"/>
    <n v="4349.3599999999997"/>
    <n v="4645.17"/>
    <n v="295.8100000000004"/>
    <x v="1"/>
    <n v="0.18"/>
    <x v="2"/>
    <x v="0"/>
    <x v="16"/>
  </r>
  <r>
    <n v="1096"/>
    <x v="136"/>
    <x v="2"/>
    <x v="1"/>
    <n v="8718.2199999999993"/>
    <n v="17"/>
    <x v="1"/>
    <n v="2774.24"/>
    <n v="3069.9399999999901"/>
    <n v="295.69999999999027"/>
    <x v="1"/>
    <n v="0.23"/>
    <x v="1"/>
    <x v="0"/>
    <x v="3"/>
  </r>
  <r>
    <n v="1022"/>
    <x v="3"/>
    <x v="0"/>
    <x v="0"/>
    <n v="8913.1299999999992"/>
    <n v="9"/>
    <x v="3"/>
    <n v="2263.65"/>
    <n v="2558.9499999999998"/>
    <n v="295.29999999999973"/>
    <x v="0"/>
    <n v="0.03"/>
    <x v="0"/>
    <x v="1"/>
    <x v="0"/>
  </r>
  <r>
    <n v="1026"/>
    <x v="172"/>
    <x v="2"/>
    <x v="1"/>
    <n v="927.19"/>
    <n v="4"/>
    <x v="3"/>
    <n v="3993.39"/>
    <n v="4288.3"/>
    <n v="294.91000000000031"/>
    <x v="0"/>
    <n v="0.13"/>
    <x v="2"/>
    <x v="1"/>
    <x v="3"/>
  </r>
  <r>
    <n v="1024"/>
    <x v="150"/>
    <x v="4"/>
    <x v="2"/>
    <n v="7734.12"/>
    <n v="42"/>
    <x v="1"/>
    <n v="2069.0500000000002"/>
    <n v="2363.9"/>
    <n v="294.84999999999991"/>
    <x v="1"/>
    <n v="7.0000000000000007E-2"/>
    <x v="0"/>
    <x v="1"/>
    <x v="15"/>
  </r>
  <r>
    <n v="1086"/>
    <x v="180"/>
    <x v="4"/>
    <x v="0"/>
    <n v="4923.93"/>
    <n v="48"/>
    <x v="1"/>
    <n v="2632.58"/>
    <n v="2926.68"/>
    <n v="294.09999999999991"/>
    <x v="1"/>
    <n v="0.14000000000000001"/>
    <x v="0"/>
    <x v="1"/>
    <x v="6"/>
  </r>
  <r>
    <n v="1002"/>
    <x v="93"/>
    <x v="0"/>
    <x v="3"/>
    <n v="333.59"/>
    <n v="24"/>
    <x v="2"/>
    <n v="3305.94"/>
    <n v="3599.27"/>
    <n v="293.32999999999993"/>
    <x v="0"/>
    <n v="0.09"/>
    <x v="2"/>
    <x v="0"/>
    <x v="16"/>
  </r>
  <r>
    <n v="1082"/>
    <x v="133"/>
    <x v="1"/>
    <x v="3"/>
    <n v="3207.37"/>
    <n v="43"/>
    <x v="2"/>
    <n v="2289.2199999999998"/>
    <n v="2581"/>
    <n v="291.7800000000002"/>
    <x v="0"/>
    <n v="0.05"/>
    <x v="1"/>
    <x v="1"/>
    <x v="4"/>
  </r>
  <r>
    <n v="1046"/>
    <x v="257"/>
    <x v="4"/>
    <x v="1"/>
    <n v="3391.32"/>
    <n v="46"/>
    <x v="0"/>
    <n v="2551.56"/>
    <n v="2841.68"/>
    <n v="290.11999999999989"/>
    <x v="0"/>
    <n v="0.09"/>
    <x v="1"/>
    <x v="0"/>
    <x v="13"/>
  </r>
  <r>
    <n v="1098"/>
    <x v="181"/>
    <x v="2"/>
    <x v="1"/>
    <n v="2370.7199999999998"/>
    <n v="11"/>
    <x v="0"/>
    <n v="213.41"/>
    <n v="503.36"/>
    <n v="289.95000000000005"/>
    <x v="1"/>
    <n v="0.27"/>
    <x v="1"/>
    <x v="1"/>
    <x v="3"/>
  </r>
  <r>
    <n v="1066"/>
    <x v="258"/>
    <x v="1"/>
    <x v="3"/>
    <n v="6380.2"/>
    <n v="15"/>
    <x v="2"/>
    <n v="2579.31"/>
    <n v="2867.36"/>
    <n v="288.05000000000018"/>
    <x v="1"/>
    <n v="0.04"/>
    <x v="1"/>
    <x v="0"/>
    <x v="4"/>
  </r>
  <r>
    <n v="1044"/>
    <x v="160"/>
    <x v="3"/>
    <x v="3"/>
    <n v="3594.29"/>
    <n v="5"/>
    <x v="1"/>
    <n v="4762.87"/>
    <n v="5050.46"/>
    <n v="287.59000000000015"/>
    <x v="0"/>
    <n v="0.25"/>
    <x v="0"/>
    <x v="0"/>
    <x v="7"/>
  </r>
  <r>
    <n v="1024"/>
    <x v="153"/>
    <x v="0"/>
    <x v="0"/>
    <n v="6274.12"/>
    <n v="13"/>
    <x v="0"/>
    <n v="1493.88"/>
    <n v="1781.09"/>
    <n v="287.20999999999981"/>
    <x v="0"/>
    <n v="0.04"/>
    <x v="0"/>
    <x v="0"/>
    <x v="0"/>
  </r>
  <r>
    <n v="1051"/>
    <x v="259"/>
    <x v="3"/>
    <x v="1"/>
    <n v="6339.45"/>
    <n v="8"/>
    <x v="1"/>
    <n v="3970.37"/>
    <n v="4257.5199999999904"/>
    <n v="287.14999999999054"/>
    <x v="0"/>
    <n v="0.11"/>
    <x v="0"/>
    <x v="0"/>
    <x v="5"/>
  </r>
  <r>
    <n v="1090"/>
    <x v="78"/>
    <x v="3"/>
    <x v="3"/>
    <n v="1028.3900000000001"/>
    <n v="14"/>
    <x v="2"/>
    <n v="4037.21"/>
    <n v="4323.71"/>
    <n v="286.5"/>
    <x v="1"/>
    <n v="0.27"/>
    <x v="2"/>
    <x v="1"/>
    <x v="7"/>
  </r>
  <r>
    <n v="1016"/>
    <x v="152"/>
    <x v="4"/>
    <x v="2"/>
    <n v="3080.36"/>
    <n v="16"/>
    <x v="2"/>
    <n v="4457.68"/>
    <n v="4743.03"/>
    <n v="285.34999999999945"/>
    <x v="1"/>
    <n v="0.19"/>
    <x v="0"/>
    <x v="1"/>
    <x v="15"/>
  </r>
  <r>
    <n v="1099"/>
    <x v="255"/>
    <x v="1"/>
    <x v="0"/>
    <n v="4346.55"/>
    <n v="31"/>
    <x v="1"/>
    <n v="1974.4"/>
    <n v="2259.5"/>
    <n v="285.09999999999991"/>
    <x v="0"/>
    <n v="0.27"/>
    <x v="0"/>
    <x v="0"/>
    <x v="11"/>
  </r>
  <r>
    <n v="1087"/>
    <x v="219"/>
    <x v="3"/>
    <x v="3"/>
    <n v="1515.71"/>
    <n v="27"/>
    <x v="1"/>
    <n v="3139.36"/>
    <n v="3423.66"/>
    <n v="284.29999999999973"/>
    <x v="0"/>
    <n v="0.18"/>
    <x v="2"/>
    <x v="1"/>
    <x v="7"/>
  </r>
  <r>
    <n v="1066"/>
    <x v="92"/>
    <x v="4"/>
    <x v="3"/>
    <n v="6264.04"/>
    <n v="48"/>
    <x v="0"/>
    <n v="2588.54"/>
    <n v="2872.8"/>
    <n v="284.26000000000022"/>
    <x v="0"/>
    <n v="0.17"/>
    <x v="0"/>
    <x v="1"/>
    <x v="14"/>
  </r>
  <r>
    <n v="1001"/>
    <x v="260"/>
    <x v="0"/>
    <x v="2"/>
    <n v="9087.6"/>
    <n v="20"/>
    <x v="1"/>
    <n v="3279.76"/>
    <n v="3563.97"/>
    <n v="284.20999999999958"/>
    <x v="1"/>
    <n v="0.25"/>
    <x v="0"/>
    <x v="0"/>
    <x v="2"/>
  </r>
  <r>
    <n v="1003"/>
    <x v="254"/>
    <x v="3"/>
    <x v="2"/>
    <n v="5617.64"/>
    <n v="5"/>
    <x v="1"/>
    <n v="2206.58"/>
    <n v="2490.4699999999998"/>
    <n v="283.88999999999987"/>
    <x v="0"/>
    <n v="0.28000000000000003"/>
    <x v="0"/>
    <x v="1"/>
    <x v="8"/>
  </r>
  <r>
    <n v="1020"/>
    <x v="34"/>
    <x v="2"/>
    <x v="3"/>
    <n v="9671.77"/>
    <n v="45"/>
    <x v="3"/>
    <n v="4268.45"/>
    <n v="4551.5999999999904"/>
    <n v="283.14999999999054"/>
    <x v="0"/>
    <n v="0.08"/>
    <x v="1"/>
    <x v="1"/>
    <x v="9"/>
  </r>
  <r>
    <n v="1052"/>
    <x v="77"/>
    <x v="0"/>
    <x v="2"/>
    <n v="6757.36"/>
    <n v="41"/>
    <x v="3"/>
    <n v="1509.98"/>
    <n v="1792.83"/>
    <n v="282.84999999999991"/>
    <x v="0"/>
    <n v="0.04"/>
    <x v="0"/>
    <x v="0"/>
    <x v="2"/>
  </r>
  <r>
    <n v="1003"/>
    <x v="261"/>
    <x v="4"/>
    <x v="0"/>
    <n v="640.88"/>
    <n v="17"/>
    <x v="2"/>
    <n v="395.11"/>
    <n v="676.66"/>
    <n v="281.54999999999995"/>
    <x v="1"/>
    <n v="0.25"/>
    <x v="0"/>
    <x v="0"/>
    <x v="6"/>
  </r>
  <r>
    <n v="1036"/>
    <x v="34"/>
    <x v="0"/>
    <x v="3"/>
    <n v="9989.0400000000009"/>
    <n v="7"/>
    <x v="1"/>
    <n v="2882.25"/>
    <n v="3163.7"/>
    <n v="281.44999999999982"/>
    <x v="1"/>
    <n v="0.05"/>
    <x v="0"/>
    <x v="0"/>
    <x v="16"/>
  </r>
  <r>
    <n v="1089"/>
    <x v="262"/>
    <x v="0"/>
    <x v="2"/>
    <n v="8719.6200000000008"/>
    <n v="8"/>
    <x v="2"/>
    <n v="4349.34"/>
    <n v="4629.9799999999996"/>
    <n v="280.63999999999942"/>
    <x v="1"/>
    <n v="0.01"/>
    <x v="2"/>
    <x v="1"/>
    <x v="2"/>
  </r>
  <r>
    <n v="1059"/>
    <x v="263"/>
    <x v="1"/>
    <x v="1"/>
    <n v="8063.7"/>
    <n v="1"/>
    <x v="3"/>
    <n v="332.62"/>
    <n v="612.46"/>
    <n v="279.84000000000003"/>
    <x v="1"/>
    <n v="0.24"/>
    <x v="0"/>
    <x v="0"/>
    <x v="1"/>
  </r>
  <r>
    <n v="1073"/>
    <x v="264"/>
    <x v="3"/>
    <x v="2"/>
    <n v="3196.5"/>
    <n v="40"/>
    <x v="1"/>
    <n v="157.15"/>
    <n v="436.53"/>
    <n v="279.38"/>
    <x v="0"/>
    <n v="0.04"/>
    <x v="0"/>
    <x v="0"/>
    <x v="8"/>
  </r>
  <r>
    <n v="1061"/>
    <x v="265"/>
    <x v="1"/>
    <x v="1"/>
    <n v="9895.57"/>
    <n v="25"/>
    <x v="1"/>
    <n v="2747.66"/>
    <n v="3027.0099999999902"/>
    <n v="279.34999999999036"/>
    <x v="0"/>
    <n v="0.23"/>
    <x v="0"/>
    <x v="1"/>
    <x v="1"/>
  </r>
  <r>
    <n v="1077"/>
    <x v="106"/>
    <x v="4"/>
    <x v="2"/>
    <n v="5405.76"/>
    <n v="5"/>
    <x v="3"/>
    <n v="3650.89"/>
    <n v="3930.06"/>
    <n v="279.17000000000007"/>
    <x v="0"/>
    <n v="0.17"/>
    <x v="1"/>
    <x v="1"/>
    <x v="15"/>
  </r>
  <r>
    <n v="1023"/>
    <x v="266"/>
    <x v="4"/>
    <x v="3"/>
    <n v="5051.12"/>
    <n v="2"/>
    <x v="1"/>
    <n v="665.89"/>
    <n v="944.79"/>
    <n v="278.89999999999998"/>
    <x v="0"/>
    <n v="0.1"/>
    <x v="2"/>
    <x v="0"/>
    <x v="14"/>
  </r>
  <r>
    <n v="1037"/>
    <x v="92"/>
    <x v="1"/>
    <x v="3"/>
    <n v="7750.81"/>
    <n v="41"/>
    <x v="0"/>
    <n v="4965.07"/>
    <n v="5243.13"/>
    <n v="278.0600000000004"/>
    <x v="0"/>
    <n v="0.01"/>
    <x v="2"/>
    <x v="1"/>
    <x v="4"/>
  </r>
  <r>
    <n v="1028"/>
    <x v="267"/>
    <x v="4"/>
    <x v="3"/>
    <n v="5755.48"/>
    <n v="38"/>
    <x v="0"/>
    <n v="1234.69"/>
    <n v="1511.26"/>
    <n v="276.56999999999994"/>
    <x v="0"/>
    <n v="0.1"/>
    <x v="1"/>
    <x v="1"/>
    <x v="14"/>
  </r>
  <r>
    <n v="1032"/>
    <x v="156"/>
    <x v="3"/>
    <x v="2"/>
    <n v="219.82"/>
    <n v="49"/>
    <x v="3"/>
    <n v="4812.41"/>
    <n v="5088"/>
    <n v="275.59000000000015"/>
    <x v="1"/>
    <n v="0.09"/>
    <x v="2"/>
    <x v="1"/>
    <x v="8"/>
  </r>
  <r>
    <n v="1043"/>
    <x v="111"/>
    <x v="0"/>
    <x v="2"/>
    <n v="4448.18"/>
    <n v="6"/>
    <x v="0"/>
    <n v="563.59"/>
    <n v="838.97"/>
    <n v="275.38"/>
    <x v="0"/>
    <n v="0.17"/>
    <x v="2"/>
    <x v="1"/>
    <x v="2"/>
  </r>
  <r>
    <n v="1054"/>
    <x v="268"/>
    <x v="3"/>
    <x v="1"/>
    <n v="4634.16"/>
    <n v="40"/>
    <x v="2"/>
    <n v="2654.11"/>
    <n v="2929.32"/>
    <n v="275.21000000000004"/>
    <x v="1"/>
    <n v="0.08"/>
    <x v="0"/>
    <x v="1"/>
    <x v="5"/>
  </r>
  <r>
    <n v="1090"/>
    <x v="159"/>
    <x v="0"/>
    <x v="1"/>
    <n v="6106.64"/>
    <n v="47"/>
    <x v="2"/>
    <n v="85.35"/>
    <n v="360.539999999999"/>
    <n v="275.18999999999903"/>
    <x v="0"/>
    <n v="0.28000000000000003"/>
    <x v="0"/>
    <x v="1"/>
    <x v="18"/>
  </r>
  <r>
    <n v="1065"/>
    <x v="97"/>
    <x v="2"/>
    <x v="2"/>
    <n v="5878.76"/>
    <n v="26"/>
    <x v="0"/>
    <n v="4337.8500000000004"/>
    <n v="4612.49"/>
    <n v="274.63999999999942"/>
    <x v="1"/>
    <n v="0.01"/>
    <x v="0"/>
    <x v="0"/>
    <x v="19"/>
  </r>
  <r>
    <n v="1044"/>
    <x v="114"/>
    <x v="0"/>
    <x v="2"/>
    <n v="9396.7800000000007"/>
    <n v="12"/>
    <x v="3"/>
    <n v="2221.31"/>
    <n v="2494.48"/>
    <n v="273.17000000000007"/>
    <x v="1"/>
    <n v="0.22"/>
    <x v="1"/>
    <x v="1"/>
    <x v="2"/>
  </r>
  <r>
    <n v="1027"/>
    <x v="183"/>
    <x v="2"/>
    <x v="2"/>
    <n v="7896.74"/>
    <n v="3"/>
    <x v="1"/>
    <n v="999.09"/>
    <n v="1271.99"/>
    <n v="272.89999999999998"/>
    <x v="0"/>
    <n v="0.15"/>
    <x v="2"/>
    <x v="1"/>
    <x v="19"/>
  </r>
  <r>
    <n v="1028"/>
    <x v="191"/>
    <x v="2"/>
    <x v="0"/>
    <n v="4344.1499999999996"/>
    <n v="24"/>
    <x v="3"/>
    <n v="1969.09"/>
    <n v="2241.96"/>
    <n v="272.87000000000012"/>
    <x v="1"/>
    <n v="0.02"/>
    <x v="2"/>
    <x v="1"/>
    <x v="12"/>
  </r>
  <r>
    <n v="1001"/>
    <x v="196"/>
    <x v="0"/>
    <x v="0"/>
    <n v="5488.11"/>
    <n v="2"/>
    <x v="3"/>
    <n v="2631.68"/>
    <n v="2904.06"/>
    <n v="272.38000000000011"/>
    <x v="0"/>
    <n v="0.15"/>
    <x v="1"/>
    <x v="1"/>
    <x v="0"/>
  </r>
  <r>
    <n v="1062"/>
    <x v="269"/>
    <x v="3"/>
    <x v="1"/>
    <n v="594.79"/>
    <n v="26"/>
    <x v="0"/>
    <n v="992.17"/>
    <n v="1263.49"/>
    <n v="271.32000000000005"/>
    <x v="1"/>
    <n v="0.25"/>
    <x v="1"/>
    <x v="0"/>
    <x v="5"/>
  </r>
  <r>
    <n v="1048"/>
    <x v="68"/>
    <x v="0"/>
    <x v="1"/>
    <n v="9673.65"/>
    <n v="45"/>
    <x v="3"/>
    <n v="4262.21"/>
    <n v="4533.3100000000004"/>
    <n v="271.10000000000036"/>
    <x v="1"/>
    <n v="0.27"/>
    <x v="2"/>
    <x v="1"/>
    <x v="18"/>
  </r>
  <r>
    <n v="1095"/>
    <x v="10"/>
    <x v="2"/>
    <x v="2"/>
    <n v="2825.35"/>
    <n v="20"/>
    <x v="1"/>
    <n v="729.27"/>
    <n v="999.18"/>
    <n v="269.90999999999997"/>
    <x v="0"/>
    <n v="0.1"/>
    <x v="1"/>
    <x v="1"/>
    <x v="19"/>
  </r>
  <r>
    <n v="1029"/>
    <x v="240"/>
    <x v="3"/>
    <x v="1"/>
    <n v="2855.85"/>
    <n v="46"/>
    <x v="2"/>
    <n v="4609.66"/>
    <n v="4879.1499999999996"/>
    <n v="269.48999999999978"/>
    <x v="1"/>
    <n v="0.3"/>
    <x v="0"/>
    <x v="0"/>
    <x v="5"/>
  </r>
  <r>
    <n v="1016"/>
    <x v="27"/>
    <x v="3"/>
    <x v="0"/>
    <n v="4309.76"/>
    <n v="38"/>
    <x v="3"/>
    <n v="3883.38"/>
    <n v="4152.72"/>
    <n v="269.34000000000015"/>
    <x v="1"/>
    <n v="0.26"/>
    <x v="0"/>
    <x v="1"/>
    <x v="10"/>
  </r>
  <r>
    <n v="1082"/>
    <x v="270"/>
    <x v="4"/>
    <x v="3"/>
    <n v="7041.58"/>
    <n v="17"/>
    <x v="2"/>
    <n v="890.31"/>
    <n v="1159.06"/>
    <n v="268.75"/>
    <x v="1"/>
    <n v="0.06"/>
    <x v="0"/>
    <x v="0"/>
    <x v="14"/>
  </r>
  <r>
    <n v="1019"/>
    <x v="271"/>
    <x v="0"/>
    <x v="1"/>
    <n v="7320.51"/>
    <n v="14"/>
    <x v="0"/>
    <n v="1614.19"/>
    <n v="1882.79"/>
    <n v="268.59999999999991"/>
    <x v="0"/>
    <n v="0.25"/>
    <x v="2"/>
    <x v="0"/>
    <x v="18"/>
  </r>
  <r>
    <n v="1008"/>
    <x v="272"/>
    <x v="0"/>
    <x v="0"/>
    <n v="5197.84"/>
    <n v="37"/>
    <x v="2"/>
    <n v="1712.43"/>
    <n v="1980.06"/>
    <n v="267.62999999999988"/>
    <x v="0"/>
    <n v="0.26"/>
    <x v="0"/>
    <x v="1"/>
    <x v="0"/>
  </r>
  <r>
    <n v="1084"/>
    <x v="61"/>
    <x v="4"/>
    <x v="2"/>
    <n v="1290.05"/>
    <n v="21"/>
    <x v="2"/>
    <n v="3497.98"/>
    <n v="3765.31"/>
    <n v="267.32999999999993"/>
    <x v="0"/>
    <n v="0.08"/>
    <x v="0"/>
    <x v="1"/>
    <x v="15"/>
  </r>
  <r>
    <n v="1037"/>
    <x v="86"/>
    <x v="4"/>
    <x v="1"/>
    <n v="4606.2"/>
    <n v="17"/>
    <x v="3"/>
    <n v="1308.58"/>
    <n v="1575.59"/>
    <n v="267.01"/>
    <x v="0"/>
    <n v="0.3"/>
    <x v="0"/>
    <x v="1"/>
    <x v="13"/>
  </r>
  <r>
    <n v="1013"/>
    <x v="273"/>
    <x v="3"/>
    <x v="0"/>
    <n v="4791.82"/>
    <n v="31"/>
    <x v="1"/>
    <n v="2757.06"/>
    <n v="3023.97"/>
    <n v="266.90999999999985"/>
    <x v="1"/>
    <n v="0.21"/>
    <x v="0"/>
    <x v="1"/>
    <x v="10"/>
  </r>
  <r>
    <n v="1038"/>
    <x v="256"/>
    <x v="4"/>
    <x v="2"/>
    <n v="2758.77"/>
    <n v="42"/>
    <x v="1"/>
    <n v="1089.0899999999999"/>
    <n v="1355.44"/>
    <n v="266.35000000000014"/>
    <x v="0"/>
    <n v="0.06"/>
    <x v="0"/>
    <x v="0"/>
    <x v="15"/>
  </r>
  <r>
    <n v="1055"/>
    <x v="210"/>
    <x v="3"/>
    <x v="1"/>
    <n v="1242.4100000000001"/>
    <n v="16"/>
    <x v="0"/>
    <n v="4195.38"/>
    <n v="4461.51"/>
    <n v="266.13000000000011"/>
    <x v="1"/>
    <n v="0.09"/>
    <x v="1"/>
    <x v="1"/>
    <x v="5"/>
  </r>
  <r>
    <n v="1027"/>
    <x v="274"/>
    <x v="2"/>
    <x v="0"/>
    <n v="4036.36"/>
    <n v="4"/>
    <x v="3"/>
    <n v="282.61"/>
    <n v="548.25"/>
    <n v="265.64"/>
    <x v="0"/>
    <n v="0.17"/>
    <x v="2"/>
    <x v="1"/>
    <x v="12"/>
  </r>
  <r>
    <n v="1023"/>
    <x v="275"/>
    <x v="1"/>
    <x v="3"/>
    <n v="8046.14"/>
    <n v="8"/>
    <x v="2"/>
    <n v="1563.78"/>
    <n v="1829.1599999999901"/>
    <n v="265.3799999999901"/>
    <x v="1"/>
    <n v="0.15"/>
    <x v="0"/>
    <x v="1"/>
    <x v="4"/>
  </r>
  <r>
    <n v="1052"/>
    <x v="35"/>
    <x v="1"/>
    <x v="2"/>
    <n v="9509.5499999999993"/>
    <n v="2"/>
    <x v="2"/>
    <n v="3752.68"/>
    <n v="4017.91"/>
    <n v="265.23"/>
    <x v="1"/>
    <n v="0.16"/>
    <x v="1"/>
    <x v="1"/>
    <x v="17"/>
  </r>
  <r>
    <n v="1096"/>
    <x v="276"/>
    <x v="4"/>
    <x v="3"/>
    <n v="4821.3100000000004"/>
    <n v="48"/>
    <x v="0"/>
    <n v="2449.21"/>
    <n v="2714.12"/>
    <n v="264.90999999999985"/>
    <x v="0"/>
    <n v="0.01"/>
    <x v="2"/>
    <x v="1"/>
    <x v="14"/>
  </r>
  <r>
    <n v="1025"/>
    <x v="35"/>
    <x v="2"/>
    <x v="1"/>
    <n v="6030.54"/>
    <n v="11"/>
    <x v="1"/>
    <n v="1250.5899999999999"/>
    <n v="1515.48999999999"/>
    <n v="264.89999999999009"/>
    <x v="1"/>
    <n v="0.21"/>
    <x v="1"/>
    <x v="0"/>
    <x v="3"/>
  </r>
  <r>
    <n v="1077"/>
    <x v="80"/>
    <x v="0"/>
    <x v="1"/>
    <n v="628.15"/>
    <n v="23"/>
    <x v="3"/>
    <n v="557.52"/>
    <n v="822.39"/>
    <n v="264.87"/>
    <x v="1"/>
    <n v="0.28999999999999998"/>
    <x v="2"/>
    <x v="1"/>
    <x v="18"/>
  </r>
  <r>
    <n v="1078"/>
    <x v="87"/>
    <x v="3"/>
    <x v="2"/>
    <n v="3808.03"/>
    <n v="33"/>
    <x v="0"/>
    <n v="2396.6799999999998"/>
    <n v="2661.54"/>
    <n v="264.86000000000013"/>
    <x v="0"/>
    <n v="0.18"/>
    <x v="1"/>
    <x v="1"/>
    <x v="8"/>
  </r>
  <r>
    <n v="1006"/>
    <x v="277"/>
    <x v="2"/>
    <x v="1"/>
    <n v="189.64"/>
    <n v="22"/>
    <x v="1"/>
    <n v="834.32"/>
    <n v="1098.97"/>
    <n v="264.64999999999998"/>
    <x v="1"/>
    <n v="0.17"/>
    <x v="0"/>
    <x v="1"/>
    <x v="3"/>
  </r>
  <r>
    <n v="1054"/>
    <x v="236"/>
    <x v="4"/>
    <x v="1"/>
    <n v="7002.37"/>
    <n v="47"/>
    <x v="1"/>
    <n v="4429.8"/>
    <n v="4694.21"/>
    <n v="264.40999999999985"/>
    <x v="0"/>
    <n v="0.25"/>
    <x v="1"/>
    <x v="1"/>
    <x v="13"/>
  </r>
  <r>
    <n v="1087"/>
    <x v="138"/>
    <x v="1"/>
    <x v="3"/>
    <n v="6701.79"/>
    <n v="21"/>
    <x v="1"/>
    <n v="3724.38"/>
    <n v="3988.7"/>
    <n v="264.31999999999971"/>
    <x v="0"/>
    <n v="0.03"/>
    <x v="1"/>
    <x v="0"/>
    <x v="4"/>
  </r>
  <r>
    <n v="1081"/>
    <x v="195"/>
    <x v="1"/>
    <x v="3"/>
    <n v="5571.36"/>
    <n v="23"/>
    <x v="1"/>
    <n v="1411.37"/>
    <n v="1675.35"/>
    <n v="263.98"/>
    <x v="0"/>
    <n v="0.21"/>
    <x v="0"/>
    <x v="0"/>
    <x v="4"/>
  </r>
  <r>
    <n v="1005"/>
    <x v="33"/>
    <x v="3"/>
    <x v="1"/>
    <n v="4453.43"/>
    <n v="6"/>
    <x v="1"/>
    <n v="122.5"/>
    <n v="385.83"/>
    <n v="263.33"/>
    <x v="1"/>
    <n v="0.1"/>
    <x v="0"/>
    <x v="0"/>
    <x v="5"/>
  </r>
  <r>
    <n v="1087"/>
    <x v="278"/>
    <x v="3"/>
    <x v="1"/>
    <n v="7698.92"/>
    <n v="46"/>
    <x v="2"/>
    <n v="3702.51"/>
    <n v="3964.65"/>
    <n v="262.13999999999987"/>
    <x v="0"/>
    <n v="0.12"/>
    <x v="1"/>
    <x v="1"/>
    <x v="5"/>
  </r>
  <r>
    <n v="1014"/>
    <x v="264"/>
    <x v="0"/>
    <x v="0"/>
    <n v="5612.17"/>
    <n v="4"/>
    <x v="2"/>
    <n v="854.68"/>
    <n v="1115.24"/>
    <n v="260.56000000000006"/>
    <x v="0"/>
    <n v="0.24"/>
    <x v="2"/>
    <x v="0"/>
    <x v="0"/>
  </r>
  <r>
    <n v="1034"/>
    <x v="196"/>
    <x v="4"/>
    <x v="2"/>
    <n v="534.61"/>
    <n v="3"/>
    <x v="0"/>
    <n v="3472.51"/>
    <n v="3732"/>
    <n v="259.48999999999978"/>
    <x v="0"/>
    <n v="0.06"/>
    <x v="0"/>
    <x v="1"/>
    <x v="15"/>
  </r>
  <r>
    <n v="1062"/>
    <x v="124"/>
    <x v="3"/>
    <x v="3"/>
    <n v="903.38"/>
    <n v="48"/>
    <x v="3"/>
    <n v="1679.69"/>
    <n v="1939.04"/>
    <n v="259.34999999999991"/>
    <x v="0"/>
    <n v="0.09"/>
    <x v="2"/>
    <x v="1"/>
    <x v="7"/>
  </r>
  <r>
    <n v="1036"/>
    <x v="279"/>
    <x v="2"/>
    <x v="3"/>
    <n v="6116.75"/>
    <n v="7"/>
    <x v="0"/>
    <n v="2588.67"/>
    <n v="2847.76"/>
    <n v="259.09000000000015"/>
    <x v="0"/>
    <n v="0.22"/>
    <x v="0"/>
    <x v="0"/>
    <x v="9"/>
  </r>
  <r>
    <n v="1099"/>
    <x v="261"/>
    <x v="2"/>
    <x v="2"/>
    <n v="9450.0400000000009"/>
    <n v="29"/>
    <x v="3"/>
    <n v="3124.87"/>
    <n v="3383.67"/>
    <n v="258.80000000000018"/>
    <x v="0"/>
    <n v="0.05"/>
    <x v="2"/>
    <x v="0"/>
    <x v="19"/>
  </r>
  <r>
    <n v="1034"/>
    <x v="81"/>
    <x v="3"/>
    <x v="0"/>
    <n v="4892.3599999999997"/>
    <n v="19"/>
    <x v="0"/>
    <n v="1922.21"/>
    <n v="2180.83"/>
    <n v="258.61999999999989"/>
    <x v="1"/>
    <n v="0.17"/>
    <x v="2"/>
    <x v="0"/>
    <x v="10"/>
  </r>
  <r>
    <n v="1030"/>
    <x v="259"/>
    <x v="4"/>
    <x v="2"/>
    <n v="8727"/>
    <n v="39"/>
    <x v="3"/>
    <n v="2041.75"/>
    <n v="2299.37"/>
    <n v="257.61999999999989"/>
    <x v="1"/>
    <n v="0.24"/>
    <x v="1"/>
    <x v="0"/>
    <x v="15"/>
  </r>
  <r>
    <n v="1086"/>
    <x v="280"/>
    <x v="2"/>
    <x v="2"/>
    <n v="2559"/>
    <n v="5"/>
    <x v="3"/>
    <n v="4934.1000000000004"/>
    <n v="5191.0200000000004"/>
    <n v="256.92000000000007"/>
    <x v="0"/>
    <n v="0.3"/>
    <x v="1"/>
    <x v="1"/>
    <x v="19"/>
  </r>
  <r>
    <n v="1095"/>
    <x v="281"/>
    <x v="1"/>
    <x v="2"/>
    <n v="6970.1"/>
    <n v="32"/>
    <x v="0"/>
    <n v="4266.6400000000003"/>
    <n v="4523.3599999999997"/>
    <n v="256.71999999999935"/>
    <x v="0"/>
    <n v="0.3"/>
    <x v="1"/>
    <x v="0"/>
    <x v="17"/>
  </r>
  <r>
    <n v="1076"/>
    <x v="161"/>
    <x v="1"/>
    <x v="1"/>
    <n v="8674.35"/>
    <n v="23"/>
    <x v="1"/>
    <n v="1727.78"/>
    <n v="1984.34"/>
    <n v="256.55999999999995"/>
    <x v="1"/>
    <n v="0.24"/>
    <x v="1"/>
    <x v="1"/>
    <x v="1"/>
  </r>
  <r>
    <n v="1006"/>
    <x v="282"/>
    <x v="1"/>
    <x v="3"/>
    <n v="6233.31"/>
    <n v="19"/>
    <x v="0"/>
    <n v="2962.41"/>
    <n v="3218.8999999999901"/>
    <n v="256.48999999999023"/>
    <x v="0"/>
    <n v="0.28999999999999998"/>
    <x v="0"/>
    <x v="0"/>
    <x v="4"/>
  </r>
  <r>
    <n v="1028"/>
    <x v="45"/>
    <x v="4"/>
    <x v="0"/>
    <n v="388.78"/>
    <n v="5"/>
    <x v="1"/>
    <n v="734.92"/>
    <n v="991.21"/>
    <n v="256.29000000000008"/>
    <x v="1"/>
    <n v="0.21"/>
    <x v="2"/>
    <x v="1"/>
    <x v="6"/>
  </r>
  <r>
    <n v="1025"/>
    <x v="21"/>
    <x v="1"/>
    <x v="2"/>
    <n v="5910.67"/>
    <n v="40"/>
    <x v="3"/>
    <n v="2983.85"/>
    <n v="3239.74"/>
    <n v="255.88999999999987"/>
    <x v="0"/>
    <n v="0.27"/>
    <x v="2"/>
    <x v="1"/>
    <x v="17"/>
  </r>
  <r>
    <n v="1092"/>
    <x v="63"/>
    <x v="4"/>
    <x v="0"/>
    <n v="1632.8"/>
    <n v="47"/>
    <x v="2"/>
    <n v="1447.45"/>
    <n v="1703.02"/>
    <n v="255.56999999999994"/>
    <x v="1"/>
    <n v="0.12"/>
    <x v="1"/>
    <x v="0"/>
    <x v="6"/>
  </r>
  <r>
    <n v="1062"/>
    <x v="277"/>
    <x v="0"/>
    <x v="0"/>
    <n v="2605.71"/>
    <n v="25"/>
    <x v="1"/>
    <n v="2361.0500000000002"/>
    <n v="2616.19"/>
    <n v="255.13999999999987"/>
    <x v="0"/>
    <n v="0.3"/>
    <x v="1"/>
    <x v="0"/>
    <x v="0"/>
  </r>
  <r>
    <n v="1076"/>
    <x v="12"/>
    <x v="3"/>
    <x v="0"/>
    <n v="7160.75"/>
    <n v="30"/>
    <x v="0"/>
    <n v="3519.63"/>
    <n v="3774.65"/>
    <n v="255.01999999999998"/>
    <x v="0"/>
    <n v="0.2"/>
    <x v="2"/>
    <x v="0"/>
    <x v="10"/>
  </r>
  <r>
    <n v="1014"/>
    <x v="255"/>
    <x v="4"/>
    <x v="3"/>
    <n v="408.38"/>
    <n v="3"/>
    <x v="3"/>
    <n v="2468.29"/>
    <n v="2723.13"/>
    <n v="254.84000000000015"/>
    <x v="1"/>
    <n v="0.08"/>
    <x v="0"/>
    <x v="0"/>
    <x v="14"/>
  </r>
  <r>
    <n v="1087"/>
    <x v="151"/>
    <x v="1"/>
    <x v="0"/>
    <n v="8057.76"/>
    <n v="20"/>
    <x v="2"/>
    <n v="3625.94"/>
    <n v="3880.53"/>
    <n v="254.59000000000015"/>
    <x v="0"/>
    <n v="0.24"/>
    <x v="1"/>
    <x v="1"/>
    <x v="11"/>
  </r>
  <r>
    <n v="1060"/>
    <x v="283"/>
    <x v="4"/>
    <x v="1"/>
    <n v="6453.17"/>
    <n v="23"/>
    <x v="3"/>
    <n v="647.70000000000005"/>
    <n v="902.26"/>
    <n v="254.55999999999995"/>
    <x v="0"/>
    <n v="0.17"/>
    <x v="1"/>
    <x v="1"/>
    <x v="13"/>
  </r>
  <r>
    <n v="1056"/>
    <x v="38"/>
    <x v="2"/>
    <x v="3"/>
    <n v="2809.04"/>
    <n v="25"/>
    <x v="0"/>
    <n v="1154.28"/>
    <n v="1408.4"/>
    <n v="254.12000000000012"/>
    <x v="1"/>
    <n v="0.28999999999999998"/>
    <x v="1"/>
    <x v="0"/>
    <x v="9"/>
  </r>
  <r>
    <n v="1003"/>
    <x v="205"/>
    <x v="4"/>
    <x v="0"/>
    <n v="937.2"/>
    <n v="45"/>
    <x v="3"/>
    <n v="4974.1400000000003"/>
    <n v="5227.93"/>
    <n v="253.78999999999996"/>
    <x v="0"/>
    <n v="0.21"/>
    <x v="1"/>
    <x v="1"/>
    <x v="6"/>
  </r>
  <r>
    <n v="1042"/>
    <x v="284"/>
    <x v="4"/>
    <x v="0"/>
    <n v="5947.31"/>
    <n v="23"/>
    <x v="3"/>
    <n v="1314"/>
    <n v="1567.78"/>
    <n v="253.77999999999997"/>
    <x v="1"/>
    <n v="0.15"/>
    <x v="2"/>
    <x v="0"/>
    <x v="6"/>
  </r>
  <r>
    <n v="1099"/>
    <x v="143"/>
    <x v="4"/>
    <x v="1"/>
    <n v="3518.89"/>
    <n v="48"/>
    <x v="1"/>
    <n v="3441.61"/>
    <n v="3693.45"/>
    <n v="251.83999999999969"/>
    <x v="1"/>
    <n v="0.19"/>
    <x v="1"/>
    <x v="1"/>
    <x v="13"/>
  </r>
  <r>
    <n v="1061"/>
    <x v="285"/>
    <x v="3"/>
    <x v="1"/>
    <n v="8345.02"/>
    <n v="39"/>
    <x v="3"/>
    <n v="3494.19"/>
    <n v="3746"/>
    <n v="251.80999999999995"/>
    <x v="1"/>
    <n v="0.25"/>
    <x v="1"/>
    <x v="0"/>
    <x v="5"/>
  </r>
  <r>
    <n v="1087"/>
    <x v="5"/>
    <x v="1"/>
    <x v="2"/>
    <n v="9472.66"/>
    <n v="10"/>
    <x v="3"/>
    <n v="3988.52"/>
    <n v="4240.2299999999996"/>
    <n v="251.70999999999958"/>
    <x v="0"/>
    <n v="0.05"/>
    <x v="2"/>
    <x v="1"/>
    <x v="17"/>
  </r>
  <r>
    <n v="1078"/>
    <x v="181"/>
    <x v="0"/>
    <x v="0"/>
    <n v="8377.57"/>
    <n v="42"/>
    <x v="1"/>
    <n v="63.41"/>
    <n v="314.93"/>
    <n v="251.52"/>
    <x v="1"/>
    <n v="0.03"/>
    <x v="0"/>
    <x v="0"/>
    <x v="0"/>
  </r>
  <r>
    <n v="1031"/>
    <x v="218"/>
    <x v="4"/>
    <x v="2"/>
    <n v="1781.82"/>
    <n v="10"/>
    <x v="3"/>
    <n v="566.86"/>
    <n v="818.14"/>
    <n v="251.27999999999997"/>
    <x v="1"/>
    <n v="0.25"/>
    <x v="2"/>
    <x v="0"/>
    <x v="15"/>
  </r>
  <r>
    <n v="1016"/>
    <x v="119"/>
    <x v="1"/>
    <x v="1"/>
    <n v="3402.92"/>
    <n v="24"/>
    <x v="2"/>
    <n v="88.44"/>
    <n v="338.94"/>
    <n v="250.5"/>
    <x v="0"/>
    <n v="0.28999999999999998"/>
    <x v="0"/>
    <x v="1"/>
    <x v="1"/>
  </r>
  <r>
    <n v="1002"/>
    <x v="272"/>
    <x v="1"/>
    <x v="2"/>
    <n v="7828.25"/>
    <n v="26"/>
    <x v="0"/>
    <n v="2041.42"/>
    <n v="2291.17"/>
    <n v="249.75"/>
    <x v="1"/>
    <n v="0.28000000000000003"/>
    <x v="0"/>
    <x v="1"/>
    <x v="17"/>
  </r>
  <r>
    <n v="1082"/>
    <x v="286"/>
    <x v="4"/>
    <x v="1"/>
    <n v="6261.9"/>
    <n v="41"/>
    <x v="3"/>
    <n v="1196.42"/>
    <n v="1444.97"/>
    <n v="248.54999999999995"/>
    <x v="1"/>
    <n v="0.21"/>
    <x v="1"/>
    <x v="1"/>
    <x v="13"/>
  </r>
  <r>
    <n v="1046"/>
    <x v="33"/>
    <x v="1"/>
    <x v="2"/>
    <n v="4695.96"/>
    <n v="41"/>
    <x v="0"/>
    <n v="1825.37"/>
    <n v="2073.88"/>
    <n v="248.51000000000022"/>
    <x v="1"/>
    <n v="0.27"/>
    <x v="0"/>
    <x v="0"/>
    <x v="17"/>
  </r>
  <r>
    <n v="1047"/>
    <x v="260"/>
    <x v="3"/>
    <x v="1"/>
    <n v="733.66"/>
    <n v="47"/>
    <x v="0"/>
    <n v="4729.59"/>
    <n v="4976.68"/>
    <n v="247.09000000000015"/>
    <x v="1"/>
    <n v="0.18"/>
    <x v="2"/>
    <x v="0"/>
    <x v="5"/>
  </r>
  <r>
    <n v="1076"/>
    <x v="132"/>
    <x v="1"/>
    <x v="1"/>
    <n v="8464.23"/>
    <n v="16"/>
    <x v="0"/>
    <n v="1964.15"/>
    <n v="2211.17"/>
    <n v="247.01999999999998"/>
    <x v="1"/>
    <n v="0.21"/>
    <x v="1"/>
    <x v="1"/>
    <x v="1"/>
  </r>
  <r>
    <n v="1033"/>
    <x v="287"/>
    <x v="2"/>
    <x v="1"/>
    <n v="2758.48"/>
    <n v="5"/>
    <x v="2"/>
    <n v="3162.92"/>
    <n v="3409.93"/>
    <n v="247.00999999999976"/>
    <x v="0"/>
    <n v="0"/>
    <x v="0"/>
    <x v="1"/>
    <x v="3"/>
  </r>
  <r>
    <n v="1038"/>
    <x v="288"/>
    <x v="2"/>
    <x v="1"/>
    <n v="1452.35"/>
    <n v="15"/>
    <x v="0"/>
    <n v="2543.36"/>
    <n v="2790.1"/>
    <n v="246.73999999999978"/>
    <x v="1"/>
    <n v="7.0000000000000007E-2"/>
    <x v="0"/>
    <x v="1"/>
    <x v="3"/>
  </r>
  <r>
    <n v="1049"/>
    <x v="5"/>
    <x v="3"/>
    <x v="1"/>
    <n v="9298.48"/>
    <n v="22"/>
    <x v="3"/>
    <n v="4573.6899999999996"/>
    <n v="4820.2999999999902"/>
    <n v="246.60999999999058"/>
    <x v="0"/>
    <n v="0.04"/>
    <x v="0"/>
    <x v="1"/>
    <x v="5"/>
  </r>
  <r>
    <n v="1034"/>
    <x v="68"/>
    <x v="1"/>
    <x v="2"/>
    <n v="2184.02"/>
    <n v="7"/>
    <x v="3"/>
    <n v="2492.36"/>
    <n v="2738.68"/>
    <n v="246.31999999999971"/>
    <x v="1"/>
    <n v="0.11"/>
    <x v="0"/>
    <x v="1"/>
    <x v="17"/>
  </r>
  <r>
    <n v="1028"/>
    <x v="18"/>
    <x v="4"/>
    <x v="0"/>
    <n v="2819.57"/>
    <n v="24"/>
    <x v="0"/>
    <n v="2521.0300000000002"/>
    <n v="2766.05"/>
    <n v="245.01999999999998"/>
    <x v="1"/>
    <n v="0.16"/>
    <x v="1"/>
    <x v="0"/>
    <x v="6"/>
  </r>
  <r>
    <n v="1033"/>
    <x v="14"/>
    <x v="4"/>
    <x v="0"/>
    <n v="4602.17"/>
    <n v="32"/>
    <x v="1"/>
    <n v="108.99"/>
    <n v="351.6"/>
    <n v="242.61"/>
    <x v="1"/>
    <n v="0.27"/>
    <x v="2"/>
    <x v="0"/>
    <x v="6"/>
  </r>
  <r>
    <n v="1070"/>
    <x v="125"/>
    <x v="2"/>
    <x v="1"/>
    <n v="8771.24"/>
    <n v="15"/>
    <x v="3"/>
    <n v="3653.66"/>
    <n v="3896.19"/>
    <n v="242.5300000000002"/>
    <x v="0"/>
    <n v="0.03"/>
    <x v="2"/>
    <x v="0"/>
    <x v="3"/>
  </r>
  <r>
    <n v="1021"/>
    <x v="128"/>
    <x v="1"/>
    <x v="3"/>
    <n v="3777.53"/>
    <n v="19"/>
    <x v="3"/>
    <n v="1222.4000000000001"/>
    <n v="1464.71"/>
    <n v="242.30999999999995"/>
    <x v="0"/>
    <n v="0"/>
    <x v="2"/>
    <x v="0"/>
    <x v="4"/>
  </r>
  <r>
    <n v="1068"/>
    <x v="32"/>
    <x v="4"/>
    <x v="1"/>
    <n v="7262.13"/>
    <n v="21"/>
    <x v="1"/>
    <n v="1142.53"/>
    <n v="1384.3"/>
    <n v="241.76999999999998"/>
    <x v="1"/>
    <n v="0.02"/>
    <x v="2"/>
    <x v="0"/>
    <x v="13"/>
  </r>
  <r>
    <n v="1045"/>
    <x v="70"/>
    <x v="0"/>
    <x v="3"/>
    <n v="2768.17"/>
    <n v="36"/>
    <x v="3"/>
    <n v="3835.64"/>
    <n v="4076.77"/>
    <n v="241.13000000000011"/>
    <x v="1"/>
    <n v="0.1"/>
    <x v="2"/>
    <x v="0"/>
    <x v="16"/>
  </r>
  <r>
    <n v="1076"/>
    <x v="265"/>
    <x v="2"/>
    <x v="3"/>
    <n v="611.52"/>
    <n v="26"/>
    <x v="3"/>
    <n v="1762"/>
    <n v="2002.95"/>
    <n v="240.95000000000005"/>
    <x v="1"/>
    <n v="0.28999999999999998"/>
    <x v="2"/>
    <x v="0"/>
    <x v="9"/>
  </r>
  <r>
    <n v="1050"/>
    <x v="289"/>
    <x v="4"/>
    <x v="3"/>
    <n v="4638.47"/>
    <n v="28"/>
    <x v="1"/>
    <n v="1711.63"/>
    <n v="1951.24"/>
    <n v="239.6099999999999"/>
    <x v="0"/>
    <n v="0.22"/>
    <x v="0"/>
    <x v="1"/>
    <x v="14"/>
  </r>
  <r>
    <n v="1089"/>
    <x v="33"/>
    <x v="2"/>
    <x v="1"/>
    <n v="2975.99"/>
    <n v="48"/>
    <x v="1"/>
    <n v="2246.67"/>
    <n v="2486.14"/>
    <n v="239.4699999999998"/>
    <x v="0"/>
    <n v="0.03"/>
    <x v="0"/>
    <x v="0"/>
    <x v="3"/>
  </r>
  <r>
    <n v="1079"/>
    <x v="189"/>
    <x v="3"/>
    <x v="0"/>
    <n v="2265.23"/>
    <n v="49"/>
    <x v="0"/>
    <n v="437.59"/>
    <n v="675.54"/>
    <n v="237.95"/>
    <x v="1"/>
    <n v="0.1"/>
    <x v="0"/>
    <x v="1"/>
    <x v="10"/>
  </r>
  <r>
    <n v="1080"/>
    <x v="10"/>
    <x v="2"/>
    <x v="2"/>
    <n v="1493.95"/>
    <n v="17"/>
    <x v="2"/>
    <n v="2742.67"/>
    <n v="2979.64"/>
    <n v="236.9699999999998"/>
    <x v="1"/>
    <n v="0.01"/>
    <x v="0"/>
    <x v="0"/>
    <x v="19"/>
  </r>
  <r>
    <n v="1032"/>
    <x v="80"/>
    <x v="4"/>
    <x v="3"/>
    <n v="3035.94"/>
    <n v="17"/>
    <x v="0"/>
    <n v="1291.9100000000001"/>
    <n v="1528.59"/>
    <n v="236.67999999999984"/>
    <x v="1"/>
    <n v="0.11"/>
    <x v="2"/>
    <x v="0"/>
    <x v="14"/>
  </r>
  <r>
    <n v="1094"/>
    <x v="290"/>
    <x v="2"/>
    <x v="2"/>
    <n v="6171.59"/>
    <n v="7"/>
    <x v="2"/>
    <n v="4122.38"/>
    <n v="4358.78"/>
    <n v="236.39999999999964"/>
    <x v="1"/>
    <n v="0.26"/>
    <x v="1"/>
    <x v="0"/>
    <x v="19"/>
  </r>
  <r>
    <n v="1093"/>
    <x v="249"/>
    <x v="4"/>
    <x v="3"/>
    <n v="7353.72"/>
    <n v="34"/>
    <x v="1"/>
    <n v="4201.1099999999997"/>
    <n v="4436.5"/>
    <n v="235.39000000000033"/>
    <x v="0"/>
    <n v="0.05"/>
    <x v="0"/>
    <x v="1"/>
    <x v="14"/>
  </r>
  <r>
    <n v="1029"/>
    <x v="243"/>
    <x v="0"/>
    <x v="0"/>
    <n v="6773.89"/>
    <n v="28"/>
    <x v="0"/>
    <n v="2873.53"/>
    <n v="3108.3"/>
    <n v="234.76999999999998"/>
    <x v="0"/>
    <n v="0.15"/>
    <x v="2"/>
    <x v="0"/>
    <x v="0"/>
  </r>
  <r>
    <n v="1089"/>
    <x v="102"/>
    <x v="1"/>
    <x v="3"/>
    <n v="8130.13"/>
    <n v="35"/>
    <x v="0"/>
    <n v="4071.01"/>
    <n v="4304.7"/>
    <n v="233.6899999999996"/>
    <x v="0"/>
    <n v="0.14000000000000001"/>
    <x v="2"/>
    <x v="1"/>
    <x v="4"/>
  </r>
  <r>
    <n v="1032"/>
    <x v="291"/>
    <x v="4"/>
    <x v="3"/>
    <n v="5768.81"/>
    <n v="20"/>
    <x v="3"/>
    <n v="4741.59"/>
    <n v="4975.2299999999996"/>
    <n v="233.63999999999942"/>
    <x v="0"/>
    <n v="0.09"/>
    <x v="2"/>
    <x v="1"/>
    <x v="14"/>
  </r>
  <r>
    <n v="1025"/>
    <x v="24"/>
    <x v="0"/>
    <x v="3"/>
    <n v="3422.54"/>
    <n v="44"/>
    <x v="1"/>
    <n v="1485.72"/>
    <n v="1717.97"/>
    <n v="232.25"/>
    <x v="0"/>
    <n v="0.02"/>
    <x v="2"/>
    <x v="0"/>
    <x v="16"/>
  </r>
  <r>
    <n v="1017"/>
    <x v="242"/>
    <x v="0"/>
    <x v="0"/>
    <n v="3388.69"/>
    <n v="1"/>
    <x v="1"/>
    <n v="172.59"/>
    <n v="404.69"/>
    <n v="232.1"/>
    <x v="1"/>
    <n v="0.28999999999999998"/>
    <x v="1"/>
    <x v="1"/>
    <x v="0"/>
  </r>
  <r>
    <n v="1019"/>
    <x v="237"/>
    <x v="1"/>
    <x v="3"/>
    <n v="2558.92"/>
    <n v="18"/>
    <x v="1"/>
    <n v="3591.14"/>
    <n v="3822.99"/>
    <n v="231.84999999999991"/>
    <x v="1"/>
    <n v="0.09"/>
    <x v="2"/>
    <x v="1"/>
    <x v="4"/>
  </r>
  <r>
    <n v="1033"/>
    <x v="292"/>
    <x v="2"/>
    <x v="0"/>
    <n v="6577.99"/>
    <n v="14"/>
    <x v="1"/>
    <n v="504.3"/>
    <n v="735.95"/>
    <n v="231.65000000000003"/>
    <x v="1"/>
    <n v="0.21"/>
    <x v="0"/>
    <x v="0"/>
    <x v="12"/>
  </r>
  <r>
    <n v="1075"/>
    <x v="208"/>
    <x v="2"/>
    <x v="0"/>
    <n v="8127.7"/>
    <n v="37"/>
    <x v="1"/>
    <n v="1675.51"/>
    <n v="1906.6399999999901"/>
    <n v="231.1299999999901"/>
    <x v="0"/>
    <n v="0.13"/>
    <x v="1"/>
    <x v="1"/>
    <x v="12"/>
  </r>
  <r>
    <n v="1049"/>
    <x v="28"/>
    <x v="4"/>
    <x v="0"/>
    <n v="2947.56"/>
    <n v="38"/>
    <x v="1"/>
    <n v="4243.9799999999996"/>
    <n v="4474.5099999999902"/>
    <n v="230.52999999999065"/>
    <x v="0"/>
    <n v="0.01"/>
    <x v="2"/>
    <x v="1"/>
    <x v="6"/>
  </r>
  <r>
    <n v="1003"/>
    <x v="140"/>
    <x v="1"/>
    <x v="1"/>
    <n v="5991.8"/>
    <n v="27"/>
    <x v="2"/>
    <n v="623.32000000000005"/>
    <n v="853.66"/>
    <n v="230.33999999999992"/>
    <x v="1"/>
    <n v="0.04"/>
    <x v="0"/>
    <x v="1"/>
    <x v="1"/>
  </r>
  <r>
    <n v="1005"/>
    <x v="262"/>
    <x v="0"/>
    <x v="2"/>
    <n v="152.6"/>
    <n v="43"/>
    <x v="2"/>
    <n v="1200.4000000000001"/>
    <n v="1430.45"/>
    <n v="230.04999999999995"/>
    <x v="0"/>
    <n v="0.08"/>
    <x v="1"/>
    <x v="0"/>
    <x v="2"/>
  </r>
  <r>
    <n v="1092"/>
    <x v="58"/>
    <x v="2"/>
    <x v="1"/>
    <n v="8936.33"/>
    <n v="13"/>
    <x v="0"/>
    <n v="2684.5"/>
    <n v="2913.78"/>
    <n v="229.2800000000002"/>
    <x v="0"/>
    <n v="0.08"/>
    <x v="2"/>
    <x v="0"/>
    <x v="3"/>
  </r>
  <r>
    <n v="1043"/>
    <x v="66"/>
    <x v="1"/>
    <x v="1"/>
    <n v="5081.01"/>
    <n v="22"/>
    <x v="1"/>
    <n v="530.04"/>
    <n v="759.31999999999903"/>
    <n v="229.27999999999906"/>
    <x v="1"/>
    <n v="0.17"/>
    <x v="1"/>
    <x v="0"/>
    <x v="1"/>
  </r>
  <r>
    <n v="1039"/>
    <x v="159"/>
    <x v="2"/>
    <x v="1"/>
    <n v="3099.02"/>
    <n v="8"/>
    <x v="0"/>
    <n v="3380.14"/>
    <n v="3609.3399999999901"/>
    <n v="229.19999999999027"/>
    <x v="1"/>
    <n v="0.09"/>
    <x v="2"/>
    <x v="1"/>
    <x v="3"/>
  </r>
  <r>
    <n v="1051"/>
    <x v="143"/>
    <x v="2"/>
    <x v="3"/>
    <n v="5578.37"/>
    <n v="36"/>
    <x v="1"/>
    <n v="4418.95"/>
    <n v="4647.87"/>
    <n v="228.92000000000007"/>
    <x v="0"/>
    <n v="0.04"/>
    <x v="1"/>
    <x v="1"/>
    <x v="9"/>
  </r>
  <r>
    <n v="1086"/>
    <x v="78"/>
    <x v="2"/>
    <x v="1"/>
    <n v="6530.14"/>
    <n v="8"/>
    <x v="2"/>
    <n v="1569.31"/>
    <n v="1798.02"/>
    <n v="228.71000000000004"/>
    <x v="0"/>
    <n v="7.0000000000000007E-2"/>
    <x v="2"/>
    <x v="1"/>
    <x v="3"/>
  </r>
  <r>
    <n v="1012"/>
    <x v="293"/>
    <x v="0"/>
    <x v="2"/>
    <n v="8070.39"/>
    <n v="13"/>
    <x v="1"/>
    <n v="1311.01"/>
    <n v="1538.79"/>
    <n v="227.77999999999997"/>
    <x v="1"/>
    <n v="0.09"/>
    <x v="1"/>
    <x v="0"/>
    <x v="2"/>
  </r>
  <r>
    <n v="1019"/>
    <x v="111"/>
    <x v="0"/>
    <x v="0"/>
    <n v="8902.3700000000008"/>
    <n v="36"/>
    <x v="0"/>
    <n v="1340.51"/>
    <n v="1567.92"/>
    <n v="227.41000000000008"/>
    <x v="0"/>
    <n v="0.28999999999999998"/>
    <x v="0"/>
    <x v="1"/>
    <x v="0"/>
  </r>
  <r>
    <n v="1082"/>
    <x v="294"/>
    <x v="0"/>
    <x v="1"/>
    <n v="6994.66"/>
    <n v="2"/>
    <x v="2"/>
    <n v="1349.3"/>
    <n v="1576.69"/>
    <n v="227.3900000000001"/>
    <x v="1"/>
    <n v="0.12"/>
    <x v="2"/>
    <x v="1"/>
    <x v="18"/>
  </r>
  <r>
    <n v="1049"/>
    <x v="15"/>
    <x v="2"/>
    <x v="0"/>
    <n v="4216.17"/>
    <n v="19"/>
    <x v="0"/>
    <n v="3316.97"/>
    <n v="3544.02"/>
    <n v="227.05000000000018"/>
    <x v="1"/>
    <n v="0.14000000000000001"/>
    <x v="0"/>
    <x v="1"/>
    <x v="12"/>
  </r>
  <r>
    <n v="1094"/>
    <x v="50"/>
    <x v="2"/>
    <x v="1"/>
    <n v="6586.22"/>
    <n v="15"/>
    <x v="1"/>
    <n v="4111.93"/>
    <n v="4338.67"/>
    <n v="226.73999999999978"/>
    <x v="1"/>
    <n v="0.26"/>
    <x v="2"/>
    <x v="1"/>
    <x v="3"/>
  </r>
  <r>
    <n v="1078"/>
    <x v="43"/>
    <x v="3"/>
    <x v="3"/>
    <n v="4127.37"/>
    <n v="3"/>
    <x v="0"/>
    <n v="902.38"/>
    <n v="1128.9100000000001"/>
    <n v="226.53000000000009"/>
    <x v="0"/>
    <n v="0.01"/>
    <x v="1"/>
    <x v="0"/>
    <x v="7"/>
  </r>
  <r>
    <n v="1074"/>
    <x v="90"/>
    <x v="3"/>
    <x v="2"/>
    <n v="7499.7"/>
    <n v="38"/>
    <x v="1"/>
    <n v="2610.6"/>
    <n v="2836.94"/>
    <n v="226.34000000000015"/>
    <x v="1"/>
    <n v="0.19"/>
    <x v="2"/>
    <x v="1"/>
    <x v="8"/>
  </r>
  <r>
    <n v="1024"/>
    <x v="175"/>
    <x v="4"/>
    <x v="2"/>
    <n v="1799.77"/>
    <n v="2"/>
    <x v="2"/>
    <n v="3604.93"/>
    <n v="3830.71"/>
    <n v="225.7800000000002"/>
    <x v="1"/>
    <n v="0.12"/>
    <x v="2"/>
    <x v="1"/>
    <x v="15"/>
  </r>
  <r>
    <n v="1050"/>
    <x v="295"/>
    <x v="1"/>
    <x v="0"/>
    <n v="9744.52"/>
    <n v="35"/>
    <x v="0"/>
    <n v="2158.69"/>
    <n v="2384.38"/>
    <n v="225.69000000000005"/>
    <x v="1"/>
    <n v="0.09"/>
    <x v="1"/>
    <x v="0"/>
    <x v="11"/>
  </r>
  <r>
    <n v="1025"/>
    <x v="27"/>
    <x v="0"/>
    <x v="2"/>
    <n v="4929.5600000000004"/>
    <n v="4"/>
    <x v="2"/>
    <n v="2751.06"/>
    <n v="2976.0099999999902"/>
    <n v="224.94999999999027"/>
    <x v="1"/>
    <n v="0.28000000000000003"/>
    <x v="2"/>
    <x v="1"/>
    <x v="2"/>
  </r>
  <r>
    <n v="1051"/>
    <x v="283"/>
    <x v="2"/>
    <x v="2"/>
    <n v="8047.83"/>
    <n v="3"/>
    <x v="2"/>
    <n v="3434.75"/>
    <n v="3659.42"/>
    <n v="224.67000000000007"/>
    <x v="0"/>
    <n v="0.16"/>
    <x v="0"/>
    <x v="1"/>
    <x v="19"/>
  </r>
  <r>
    <n v="1094"/>
    <x v="23"/>
    <x v="2"/>
    <x v="3"/>
    <n v="8872.33"/>
    <n v="45"/>
    <x v="2"/>
    <n v="4470.91"/>
    <n v="4695.54"/>
    <n v="224.63000000000011"/>
    <x v="1"/>
    <n v="0.06"/>
    <x v="0"/>
    <x v="0"/>
    <x v="9"/>
  </r>
  <r>
    <n v="1066"/>
    <x v="155"/>
    <x v="2"/>
    <x v="2"/>
    <n v="5851.41"/>
    <n v="13"/>
    <x v="2"/>
    <n v="4133.92"/>
    <n v="4358.37"/>
    <n v="224.44999999999982"/>
    <x v="0"/>
    <n v="0.13"/>
    <x v="0"/>
    <x v="0"/>
    <x v="19"/>
  </r>
  <r>
    <n v="1002"/>
    <x v="296"/>
    <x v="0"/>
    <x v="0"/>
    <n v="8090.84"/>
    <n v="21"/>
    <x v="0"/>
    <n v="4138.41"/>
    <n v="4361.7"/>
    <n v="223.28999999999996"/>
    <x v="1"/>
    <n v="7.0000000000000007E-2"/>
    <x v="2"/>
    <x v="0"/>
    <x v="0"/>
  </r>
  <r>
    <n v="1056"/>
    <x v="200"/>
    <x v="1"/>
    <x v="2"/>
    <n v="5720.5"/>
    <n v="25"/>
    <x v="1"/>
    <n v="2361.7399999999998"/>
    <n v="2584.35"/>
    <n v="222.61000000000013"/>
    <x v="1"/>
    <n v="0.2"/>
    <x v="0"/>
    <x v="1"/>
    <x v="17"/>
  </r>
  <r>
    <n v="1058"/>
    <x v="297"/>
    <x v="3"/>
    <x v="0"/>
    <n v="5463.43"/>
    <n v="49"/>
    <x v="2"/>
    <n v="1307.22"/>
    <n v="1528.4"/>
    <n v="221.18000000000006"/>
    <x v="1"/>
    <n v="0.24"/>
    <x v="0"/>
    <x v="0"/>
    <x v="10"/>
  </r>
  <r>
    <n v="1005"/>
    <x v="176"/>
    <x v="3"/>
    <x v="0"/>
    <n v="2191.1999999999998"/>
    <n v="28"/>
    <x v="0"/>
    <n v="3592.32"/>
    <n v="3813.48"/>
    <n v="221.15999999999985"/>
    <x v="0"/>
    <n v="7.0000000000000007E-2"/>
    <x v="2"/>
    <x v="0"/>
    <x v="10"/>
  </r>
  <r>
    <n v="1035"/>
    <x v="165"/>
    <x v="2"/>
    <x v="1"/>
    <n v="5343.63"/>
    <n v="9"/>
    <x v="0"/>
    <n v="2534.94"/>
    <n v="2755.56"/>
    <n v="220.61999999999989"/>
    <x v="1"/>
    <n v="0.13"/>
    <x v="2"/>
    <x v="0"/>
    <x v="3"/>
  </r>
  <r>
    <n v="1017"/>
    <x v="298"/>
    <x v="4"/>
    <x v="3"/>
    <n v="7400.52"/>
    <n v="43"/>
    <x v="2"/>
    <n v="1454.8"/>
    <n v="1674.97"/>
    <n v="220.17000000000007"/>
    <x v="0"/>
    <n v="0.03"/>
    <x v="2"/>
    <x v="1"/>
    <x v="14"/>
  </r>
  <r>
    <n v="1080"/>
    <x v="299"/>
    <x v="1"/>
    <x v="0"/>
    <n v="5138.0200000000004"/>
    <n v="44"/>
    <x v="3"/>
    <n v="1763.67"/>
    <n v="1983.82"/>
    <n v="220.14999999999986"/>
    <x v="0"/>
    <n v="0.24"/>
    <x v="2"/>
    <x v="1"/>
    <x v="11"/>
  </r>
  <r>
    <n v="1010"/>
    <x v="38"/>
    <x v="0"/>
    <x v="1"/>
    <n v="2418.61"/>
    <n v="30"/>
    <x v="1"/>
    <n v="3289.01"/>
    <n v="3508.14"/>
    <n v="219.12999999999965"/>
    <x v="0"/>
    <n v="0.17"/>
    <x v="1"/>
    <x v="0"/>
    <x v="18"/>
  </r>
  <r>
    <n v="1033"/>
    <x v="246"/>
    <x v="0"/>
    <x v="2"/>
    <n v="4155.74"/>
    <n v="3"/>
    <x v="0"/>
    <n v="2958.75"/>
    <n v="3177.64"/>
    <n v="218.88999999999987"/>
    <x v="1"/>
    <n v="0.17"/>
    <x v="0"/>
    <x v="1"/>
    <x v="2"/>
  </r>
  <r>
    <n v="1064"/>
    <x v="6"/>
    <x v="4"/>
    <x v="2"/>
    <n v="106.47"/>
    <n v="35"/>
    <x v="0"/>
    <n v="4900.03"/>
    <n v="5118.83"/>
    <n v="218.80000000000018"/>
    <x v="1"/>
    <n v="7.0000000000000007E-2"/>
    <x v="2"/>
    <x v="0"/>
    <x v="15"/>
  </r>
  <r>
    <n v="1053"/>
    <x v="28"/>
    <x v="0"/>
    <x v="3"/>
    <n v="6033.09"/>
    <n v="1"/>
    <x v="1"/>
    <n v="2258.44"/>
    <n v="2475.56"/>
    <n v="217.11999999999989"/>
    <x v="0"/>
    <n v="0.25"/>
    <x v="0"/>
    <x v="1"/>
    <x v="16"/>
  </r>
  <r>
    <n v="1019"/>
    <x v="213"/>
    <x v="2"/>
    <x v="2"/>
    <n v="6882.83"/>
    <n v="27"/>
    <x v="3"/>
    <n v="2387.52"/>
    <n v="2604.06"/>
    <n v="216.53999999999996"/>
    <x v="1"/>
    <n v="0.16"/>
    <x v="0"/>
    <x v="1"/>
    <x v="19"/>
  </r>
  <r>
    <n v="1063"/>
    <x v="189"/>
    <x v="2"/>
    <x v="1"/>
    <n v="5917.1"/>
    <n v="25"/>
    <x v="3"/>
    <n v="3997.1"/>
    <n v="4212.6499999999996"/>
    <n v="215.54999999999973"/>
    <x v="0"/>
    <n v="0.22"/>
    <x v="0"/>
    <x v="1"/>
    <x v="3"/>
  </r>
  <r>
    <n v="1083"/>
    <x v="108"/>
    <x v="2"/>
    <x v="2"/>
    <n v="618.30999999999995"/>
    <n v="29"/>
    <x v="2"/>
    <n v="2408.81"/>
    <n v="2624.09"/>
    <n v="215.2800000000002"/>
    <x v="1"/>
    <n v="0.14000000000000001"/>
    <x v="0"/>
    <x v="1"/>
    <x v="19"/>
  </r>
  <r>
    <n v="1032"/>
    <x v="142"/>
    <x v="4"/>
    <x v="2"/>
    <n v="9413.77"/>
    <n v="1"/>
    <x v="1"/>
    <n v="651"/>
    <n v="865.76"/>
    <n v="214.76"/>
    <x v="1"/>
    <n v="0.09"/>
    <x v="1"/>
    <x v="0"/>
    <x v="15"/>
  </r>
  <r>
    <n v="1005"/>
    <x v="90"/>
    <x v="2"/>
    <x v="2"/>
    <n v="7442.25"/>
    <n v="14"/>
    <x v="0"/>
    <n v="1861.2"/>
    <n v="2075.35"/>
    <n v="214.14999999999986"/>
    <x v="1"/>
    <n v="0.1"/>
    <x v="2"/>
    <x v="0"/>
    <x v="19"/>
  </r>
  <r>
    <n v="1084"/>
    <x v="89"/>
    <x v="3"/>
    <x v="1"/>
    <n v="3617.67"/>
    <n v="40"/>
    <x v="1"/>
    <n v="2890.95"/>
    <n v="3104.43"/>
    <n v="213.48000000000002"/>
    <x v="0"/>
    <n v="0.21"/>
    <x v="1"/>
    <x v="1"/>
    <x v="5"/>
  </r>
  <r>
    <n v="1022"/>
    <x v="110"/>
    <x v="0"/>
    <x v="3"/>
    <n v="4557.5200000000004"/>
    <n v="10"/>
    <x v="2"/>
    <n v="1830.61"/>
    <n v="2044.04"/>
    <n v="213.43000000000006"/>
    <x v="0"/>
    <n v="0.11"/>
    <x v="0"/>
    <x v="1"/>
    <x v="16"/>
  </r>
  <r>
    <n v="1001"/>
    <x v="150"/>
    <x v="3"/>
    <x v="0"/>
    <n v="3167.09"/>
    <n v="25"/>
    <x v="3"/>
    <n v="1330.62"/>
    <n v="1543.6899999999901"/>
    <n v="213.06999999999016"/>
    <x v="0"/>
    <n v="0.27"/>
    <x v="2"/>
    <x v="1"/>
    <x v="10"/>
  </r>
  <r>
    <n v="1084"/>
    <x v="275"/>
    <x v="4"/>
    <x v="0"/>
    <n v="9532.8700000000008"/>
    <n v="30"/>
    <x v="1"/>
    <n v="169"/>
    <n v="381.91999999999899"/>
    <n v="212.91999999999899"/>
    <x v="1"/>
    <n v="0.26"/>
    <x v="0"/>
    <x v="0"/>
    <x v="6"/>
  </r>
  <r>
    <n v="1023"/>
    <x v="297"/>
    <x v="0"/>
    <x v="2"/>
    <n v="1260.32"/>
    <n v="39"/>
    <x v="1"/>
    <n v="4450.6099999999997"/>
    <n v="4663.3399999999901"/>
    <n v="212.72999999999047"/>
    <x v="0"/>
    <n v="0.24"/>
    <x v="0"/>
    <x v="0"/>
    <x v="2"/>
  </r>
  <r>
    <n v="1072"/>
    <x v="101"/>
    <x v="4"/>
    <x v="0"/>
    <n v="5511.11"/>
    <n v="25"/>
    <x v="0"/>
    <n v="481.19"/>
    <n v="693.4"/>
    <n v="212.20999999999998"/>
    <x v="0"/>
    <n v="0.27"/>
    <x v="2"/>
    <x v="0"/>
    <x v="6"/>
  </r>
  <r>
    <n v="1067"/>
    <x v="300"/>
    <x v="4"/>
    <x v="2"/>
    <n v="6360.67"/>
    <n v="27"/>
    <x v="2"/>
    <n v="3624.97"/>
    <n v="3836.52"/>
    <n v="211.55000000000018"/>
    <x v="0"/>
    <n v="0.08"/>
    <x v="0"/>
    <x v="1"/>
    <x v="15"/>
  </r>
  <r>
    <n v="1044"/>
    <x v="301"/>
    <x v="4"/>
    <x v="3"/>
    <n v="4912.6899999999996"/>
    <n v="18"/>
    <x v="0"/>
    <n v="430.14"/>
    <n v="641.17999999999995"/>
    <n v="211.03999999999996"/>
    <x v="0"/>
    <n v="0.13"/>
    <x v="0"/>
    <x v="1"/>
    <x v="14"/>
  </r>
  <r>
    <n v="1057"/>
    <x v="175"/>
    <x v="3"/>
    <x v="0"/>
    <n v="2046.87"/>
    <n v="22"/>
    <x v="1"/>
    <n v="3462.61"/>
    <n v="3672.89"/>
    <n v="210.27999999999975"/>
    <x v="1"/>
    <n v="0.27"/>
    <x v="2"/>
    <x v="1"/>
    <x v="10"/>
  </r>
  <r>
    <n v="1090"/>
    <x v="51"/>
    <x v="1"/>
    <x v="3"/>
    <n v="5976.25"/>
    <n v="41"/>
    <x v="0"/>
    <n v="3736.88"/>
    <n v="3946.77"/>
    <n v="209.88999999999987"/>
    <x v="1"/>
    <n v="0.06"/>
    <x v="2"/>
    <x v="1"/>
    <x v="4"/>
  </r>
  <r>
    <n v="1095"/>
    <x v="253"/>
    <x v="1"/>
    <x v="0"/>
    <n v="5873.59"/>
    <n v="9"/>
    <x v="1"/>
    <n v="2650.95"/>
    <n v="2860.4199999999901"/>
    <n v="209.46999999999025"/>
    <x v="0"/>
    <n v="0.12"/>
    <x v="0"/>
    <x v="0"/>
    <x v="11"/>
  </r>
  <r>
    <n v="1048"/>
    <x v="24"/>
    <x v="1"/>
    <x v="3"/>
    <n v="4510.8599999999997"/>
    <n v="42"/>
    <x v="3"/>
    <n v="3139.99"/>
    <n v="3349.37"/>
    <n v="209.38000000000011"/>
    <x v="1"/>
    <n v="0.13"/>
    <x v="2"/>
    <x v="0"/>
    <x v="4"/>
  </r>
  <r>
    <n v="1057"/>
    <x v="175"/>
    <x v="2"/>
    <x v="1"/>
    <n v="9653.65"/>
    <n v="12"/>
    <x v="3"/>
    <n v="1878.3"/>
    <n v="2087.4499999999998"/>
    <n v="209.14999999999986"/>
    <x v="0"/>
    <n v="0.05"/>
    <x v="1"/>
    <x v="0"/>
    <x v="3"/>
  </r>
  <r>
    <n v="1080"/>
    <x v="244"/>
    <x v="0"/>
    <x v="1"/>
    <n v="5677.74"/>
    <n v="12"/>
    <x v="3"/>
    <n v="2316.13"/>
    <n v="2525.27"/>
    <n v="209.13999999999987"/>
    <x v="1"/>
    <n v="0.12"/>
    <x v="2"/>
    <x v="0"/>
    <x v="18"/>
  </r>
  <r>
    <n v="1045"/>
    <x v="218"/>
    <x v="3"/>
    <x v="1"/>
    <n v="1489.21"/>
    <n v="9"/>
    <x v="0"/>
    <n v="4920.34"/>
    <n v="5129.1899999999996"/>
    <n v="208.84999999999945"/>
    <x v="1"/>
    <n v="0.13"/>
    <x v="2"/>
    <x v="1"/>
    <x v="5"/>
  </r>
  <r>
    <n v="1054"/>
    <x v="163"/>
    <x v="0"/>
    <x v="2"/>
    <n v="4025.88"/>
    <n v="8"/>
    <x v="0"/>
    <n v="3610.21"/>
    <n v="3817.99"/>
    <n v="207.77999999999975"/>
    <x v="1"/>
    <n v="0.15"/>
    <x v="0"/>
    <x v="0"/>
    <x v="2"/>
  </r>
  <r>
    <n v="1028"/>
    <x v="202"/>
    <x v="1"/>
    <x v="1"/>
    <n v="2490.8200000000002"/>
    <n v="41"/>
    <x v="0"/>
    <n v="3956.03"/>
    <n v="4163.68"/>
    <n v="207.65000000000009"/>
    <x v="0"/>
    <n v="0.12"/>
    <x v="1"/>
    <x v="0"/>
    <x v="1"/>
  </r>
  <r>
    <n v="1004"/>
    <x v="51"/>
    <x v="2"/>
    <x v="2"/>
    <n v="8003.1"/>
    <n v="38"/>
    <x v="2"/>
    <n v="4881.63"/>
    <n v="5088.0600000000004"/>
    <n v="206.43000000000029"/>
    <x v="1"/>
    <n v="0.16"/>
    <x v="2"/>
    <x v="0"/>
    <x v="19"/>
  </r>
  <r>
    <n v="1039"/>
    <x v="116"/>
    <x v="3"/>
    <x v="2"/>
    <n v="7527.63"/>
    <n v="36"/>
    <x v="0"/>
    <n v="2919"/>
    <n v="3125.01"/>
    <n v="206.01000000000022"/>
    <x v="0"/>
    <n v="0.24"/>
    <x v="0"/>
    <x v="1"/>
    <x v="8"/>
  </r>
  <r>
    <n v="1057"/>
    <x v="105"/>
    <x v="1"/>
    <x v="2"/>
    <n v="7315.73"/>
    <n v="25"/>
    <x v="1"/>
    <n v="1821.91"/>
    <n v="2027.74"/>
    <n v="205.82999999999993"/>
    <x v="0"/>
    <n v="0.02"/>
    <x v="1"/>
    <x v="0"/>
    <x v="17"/>
  </r>
  <r>
    <n v="1021"/>
    <x v="18"/>
    <x v="1"/>
    <x v="2"/>
    <n v="3761.15"/>
    <n v="32"/>
    <x v="1"/>
    <n v="900.79"/>
    <n v="1106.51"/>
    <n v="205.72000000000003"/>
    <x v="0"/>
    <n v="0.21"/>
    <x v="0"/>
    <x v="1"/>
    <x v="17"/>
  </r>
  <r>
    <n v="1098"/>
    <x v="302"/>
    <x v="4"/>
    <x v="1"/>
    <n v="8188.04"/>
    <n v="19"/>
    <x v="3"/>
    <n v="4055.51"/>
    <n v="4258.84"/>
    <n v="203.32999999999993"/>
    <x v="1"/>
    <n v="0.03"/>
    <x v="2"/>
    <x v="1"/>
    <x v="13"/>
  </r>
  <r>
    <n v="1086"/>
    <x v="303"/>
    <x v="0"/>
    <x v="3"/>
    <n v="7041.28"/>
    <n v="28"/>
    <x v="1"/>
    <n v="2564.35"/>
    <n v="2765.79"/>
    <n v="201.44000000000005"/>
    <x v="1"/>
    <n v="0.17"/>
    <x v="2"/>
    <x v="1"/>
    <x v="16"/>
  </r>
  <r>
    <n v="1011"/>
    <x v="248"/>
    <x v="2"/>
    <x v="0"/>
    <n v="3484.86"/>
    <n v="2"/>
    <x v="2"/>
    <n v="4906.17"/>
    <n v="5107.43"/>
    <n v="201.26000000000022"/>
    <x v="1"/>
    <n v="0.1"/>
    <x v="0"/>
    <x v="1"/>
    <x v="12"/>
  </r>
  <r>
    <n v="1092"/>
    <x v="13"/>
    <x v="0"/>
    <x v="2"/>
    <n v="2749.17"/>
    <n v="34"/>
    <x v="2"/>
    <n v="2037.41"/>
    <n v="2238.65"/>
    <n v="201.24"/>
    <x v="0"/>
    <n v="0.3"/>
    <x v="2"/>
    <x v="1"/>
    <x v="2"/>
  </r>
  <r>
    <n v="1063"/>
    <x v="242"/>
    <x v="2"/>
    <x v="0"/>
    <n v="6359.59"/>
    <n v="32"/>
    <x v="3"/>
    <n v="975.31"/>
    <n v="1176.17"/>
    <n v="200.86000000000013"/>
    <x v="0"/>
    <n v="0.22"/>
    <x v="1"/>
    <x v="0"/>
    <x v="12"/>
  </r>
  <r>
    <n v="1090"/>
    <x v="46"/>
    <x v="2"/>
    <x v="0"/>
    <n v="6575.91"/>
    <n v="1"/>
    <x v="0"/>
    <n v="60.28"/>
    <n v="260.73"/>
    <n v="200.45000000000002"/>
    <x v="1"/>
    <n v="0.17"/>
    <x v="0"/>
    <x v="1"/>
    <x v="12"/>
  </r>
  <r>
    <n v="1060"/>
    <x v="160"/>
    <x v="1"/>
    <x v="2"/>
    <n v="1016.99"/>
    <n v="34"/>
    <x v="3"/>
    <n v="4984.21"/>
    <n v="5184.6400000000003"/>
    <n v="200.43000000000029"/>
    <x v="0"/>
    <n v="0.17"/>
    <x v="0"/>
    <x v="1"/>
    <x v="17"/>
  </r>
  <r>
    <n v="1038"/>
    <x v="240"/>
    <x v="4"/>
    <x v="0"/>
    <n v="8489.14"/>
    <n v="43"/>
    <x v="2"/>
    <n v="3031.17"/>
    <n v="3231.32"/>
    <n v="200.15000000000009"/>
    <x v="1"/>
    <n v="0.22"/>
    <x v="0"/>
    <x v="0"/>
    <x v="6"/>
  </r>
  <r>
    <n v="1071"/>
    <x v="277"/>
    <x v="0"/>
    <x v="3"/>
    <n v="7262.09"/>
    <n v="47"/>
    <x v="1"/>
    <n v="3942.34"/>
    <n v="4142.09"/>
    <n v="199.75"/>
    <x v="1"/>
    <n v="0.03"/>
    <x v="2"/>
    <x v="0"/>
    <x v="16"/>
  </r>
  <r>
    <n v="1095"/>
    <x v="77"/>
    <x v="0"/>
    <x v="3"/>
    <n v="8828.74"/>
    <n v="21"/>
    <x v="0"/>
    <n v="621.04999999999995"/>
    <n v="820.36999999999898"/>
    <n v="199.31999999999903"/>
    <x v="1"/>
    <n v="0.24"/>
    <x v="1"/>
    <x v="1"/>
    <x v="16"/>
  </r>
  <r>
    <n v="1070"/>
    <x v="102"/>
    <x v="3"/>
    <x v="1"/>
    <n v="783.18"/>
    <n v="12"/>
    <x v="2"/>
    <n v="664.33"/>
    <n v="863.03"/>
    <n v="198.69999999999993"/>
    <x v="1"/>
    <n v="0.25"/>
    <x v="1"/>
    <x v="0"/>
    <x v="5"/>
  </r>
  <r>
    <n v="1009"/>
    <x v="132"/>
    <x v="0"/>
    <x v="2"/>
    <n v="8401.07"/>
    <n v="12"/>
    <x v="2"/>
    <n v="2278.67"/>
    <n v="2476.8000000000002"/>
    <n v="198.13000000000011"/>
    <x v="0"/>
    <n v="0.09"/>
    <x v="0"/>
    <x v="0"/>
    <x v="2"/>
  </r>
  <r>
    <n v="1098"/>
    <x v="42"/>
    <x v="3"/>
    <x v="3"/>
    <n v="9452.89"/>
    <n v="5"/>
    <x v="3"/>
    <n v="2947.22"/>
    <n v="3145.27"/>
    <n v="198.05000000000018"/>
    <x v="0"/>
    <n v="0.1"/>
    <x v="2"/>
    <x v="0"/>
    <x v="7"/>
  </r>
  <r>
    <n v="1035"/>
    <x v="24"/>
    <x v="0"/>
    <x v="3"/>
    <n v="9476.2000000000007"/>
    <n v="1"/>
    <x v="2"/>
    <n v="610.83000000000004"/>
    <n v="808.69"/>
    <n v="197.86"/>
    <x v="0"/>
    <n v="0.22"/>
    <x v="2"/>
    <x v="1"/>
    <x v="16"/>
  </r>
  <r>
    <n v="1078"/>
    <x v="56"/>
    <x v="0"/>
    <x v="0"/>
    <n v="113.4"/>
    <n v="8"/>
    <x v="2"/>
    <n v="3459.61"/>
    <n v="3657.23"/>
    <n v="197.61999999999989"/>
    <x v="1"/>
    <n v="0.03"/>
    <x v="1"/>
    <x v="1"/>
    <x v="0"/>
  </r>
  <r>
    <n v="1077"/>
    <x v="292"/>
    <x v="4"/>
    <x v="2"/>
    <n v="8660.1200000000008"/>
    <n v="25"/>
    <x v="3"/>
    <n v="61.5"/>
    <n v="258.91999999999899"/>
    <n v="197.41999999999899"/>
    <x v="0"/>
    <n v="0.17"/>
    <x v="2"/>
    <x v="1"/>
    <x v="15"/>
  </r>
  <r>
    <n v="1008"/>
    <x v="206"/>
    <x v="3"/>
    <x v="2"/>
    <n v="1558.3"/>
    <n v="24"/>
    <x v="3"/>
    <n v="1542.24"/>
    <n v="1739.45"/>
    <n v="197.21000000000004"/>
    <x v="1"/>
    <n v="0.21"/>
    <x v="1"/>
    <x v="0"/>
    <x v="8"/>
  </r>
  <r>
    <n v="1045"/>
    <x v="1"/>
    <x v="3"/>
    <x v="2"/>
    <n v="6792.66"/>
    <n v="14"/>
    <x v="0"/>
    <n v="635.28"/>
    <n v="831.13"/>
    <n v="195.85000000000002"/>
    <x v="1"/>
    <n v="0.17"/>
    <x v="1"/>
    <x v="0"/>
    <x v="8"/>
  </r>
  <r>
    <n v="1025"/>
    <x v="86"/>
    <x v="4"/>
    <x v="0"/>
    <n v="8564.24"/>
    <n v="26"/>
    <x v="3"/>
    <n v="2007.32"/>
    <n v="2202.87"/>
    <n v="195.54999999999995"/>
    <x v="1"/>
    <n v="0.11"/>
    <x v="0"/>
    <x v="1"/>
    <x v="6"/>
  </r>
  <r>
    <n v="1042"/>
    <x v="23"/>
    <x v="0"/>
    <x v="1"/>
    <n v="2298.5500000000002"/>
    <n v="46"/>
    <x v="2"/>
    <n v="2172.38"/>
    <n v="2367.11"/>
    <n v="194.73000000000002"/>
    <x v="0"/>
    <n v="0.16"/>
    <x v="0"/>
    <x v="0"/>
    <x v="18"/>
  </r>
  <r>
    <n v="1046"/>
    <x v="266"/>
    <x v="3"/>
    <x v="3"/>
    <n v="485.49"/>
    <n v="17"/>
    <x v="2"/>
    <n v="3850.99"/>
    <n v="4045.3399999999901"/>
    <n v="194.34999999999036"/>
    <x v="1"/>
    <n v="0.16"/>
    <x v="2"/>
    <x v="1"/>
    <x v="7"/>
  </r>
  <r>
    <n v="1022"/>
    <x v="138"/>
    <x v="3"/>
    <x v="0"/>
    <n v="2761.65"/>
    <n v="13"/>
    <x v="1"/>
    <n v="2312.4499999999998"/>
    <n v="2504.6"/>
    <n v="192.15000000000009"/>
    <x v="1"/>
    <n v="0.06"/>
    <x v="1"/>
    <x v="1"/>
    <x v="10"/>
  </r>
  <r>
    <n v="1006"/>
    <x v="105"/>
    <x v="0"/>
    <x v="2"/>
    <n v="776.7"/>
    <n v="45"/>
    <x v="2"/>
    <n v="1623.63"/>
    <n v="1814.63"/>
    <n v="191"/>
    <x v="0"/>
    <n v="0.28999999999999998"/>
    <x v="1"/>
    <x v="0"/>
    <x v="2"/>
  </r>
  <r>
    <n v="1065"/>
    <x v="208"/>
    <x v="4"/>
    <x v="0"/>
    <n v="9519.16"/>
    <n v="3"/>
    <x v="2"/>
    <n v="4173.04"/>
    <n v="4362.4399999999996"/>
    <n v="189.39999999999964"/>
    <x v="0"/>
    <n v="0.23"/>
    <x v="1"/>
    <x v="0"/>
    <x v="6"/>
  </r>
  <r>
    <n v="1029"/>
    <x v="28"/>
    <x v="3"/>
    <x v="0"/>
    <n v="4333.25"/>
    <n v="16"/>
    <x v="3"/>
    <n v="2572.8000000000002"/>
    <n v="2760.6"/>
    <n v="187.79999999999973"/>
    <x v="1"/>
    <n v="0.15"/>
    <x v="2"/>
    <x v="0"/>
    <x v="10"/>
  </r>
  <r>
    <n v="1007"/>
    <x v="8"/>
    <x v="4"/>
    <x v="3"/>
    <n v="249.6"/>
    <n v="9"/>
    <x v="0"/>
    <n v="1481.76"/>
    <n v="1668.95"/>
    <n v="187.19000000000005"/>
    <x v="1"/>
    <n v="0.12"/>
    <x v="2"/>
    <x v="0"/>
    <x v="14"/>
  </r>
  <r>
    <n v="1086"/>
    <x v="157"/>
    <x v="1"/>
    <x v="2"/>
    <n v="5437.04"/>
    <n v="17"/>
    <x v="3"/>
    <n v="4075.08"/>
    <n v="4262.21"/>
    <n v="187.13000000000011"/>
    <x v="0"/>
    <n v="0.17"/>
    <x v="0"/>
    <x v="1"/>
    <x v="17"/>
  </r>
  <r>
    <n v="1021"/>
    <x v="304"/>
    <x v="4"/>
    <x v="1"/>
    <n v="6483.84"/>
    <n v="31"/>
    <x v="2"/>
    <n v="2254.9899999999998"/>
    <n v="2441.79"/>
    <n v="186.80000000000018"/>
    <x v="1"/>
    <n v="0.24"/>
    <x v="1"/>
    <x v="1"/>
    <x v="13"/>
  </r>
  <r>
    <n v="1087"/>
    <x v="246"/>
    <x v="4"/>
    <x v="2"/>
    <n v="7534.3"/>
    <n v="15"/>
    <x v="2"/>
    <n v="4074.66"/>
    <n v="4261.1099999999997"/>
    <n v="186.44999999999982"/>
    <x v="1"/>
    <n v="0.05"/>
    <x v="2"/>
    <x v="0"/>
    <x v="15"/>
  </r>
  <r>
    <n v="1039"/>
    <x v="25"/>
    <x v="3"/>
    <x v="2"/>
    <n v="1143.3900000000001"/>
    <n v="37"/>
    <x v="3"/>
    <n v="4127.05"/>
    <n v="4313.45"/>
    <n v="186.39999999999964"/>
    <x v="0"/>
    <n v="0.16"/>
    <x v="0"/>
    <x v="1"/>
    <x v="8"/>
  </r>
  <r>
    <n v="1089"/>
    <x v="193"/>
    <x v="2"/>
    <x v="2"/>
    <n v="5228.28"/>
    <n v="40"/>
    <x v="2"/>
    <n v="4089.66"/>
    <n v="4275.96"/>
    <n v="186.30000000000018"/>
    <x v="0"/>
    <n v="0.23"/>
    <x v="2"/>
    <x v="1"/>
    <x v="19"/>
  </r>
  <r>
    <n v="1036"/>
    <x v="274"/>
    <x v="0"/>
    <x v="0"/>
    <n v="8167.9"/>
    <n v="25"/>
    <x v="1"/>
    <n v="2520.9699999999998"/>
    <n v="2707.1099999999901"/>
    <n v="186.13999999999032"/>
    <x v="0"/>
    <n v="0.25"/>
    <x v="0"/>
    <x v="0"/>
    <x v="0"/>
  </r>
  <r>
    <n v="1075"/>
    <x v="256"/>
    <x v="3"/>
    <x v="3"/>
    <n v="9736.49"/>
    <n v="26"/>
    <x v="2"/>
    <n v="1749.34"/>
    <n v="1935.25"/>
    <n v="185.91000000000008"/>
    <x v="0"/>
    <n v="0.14000000000000001"/>
    <x v="2"/>
    <x v="1"/>
    <x v="7"/>
  </r>
  <r>
    <n v="1053"/>
    <x v="20"/>
    <x v="1"/>
    <x v="0"/>
    <n v="1554.53"/>
    <n v="39"/>
    <x v="2"/>
    <n v="4643.67"/>
    <n v="4829.5200000000004"/>
    <n v="185.85000000000036"/>
    <x v="1"/>
    <n v="0.17"/>
    <x v="1"/>
    <x v="1"/>
    <x v="11"/>
  </r>
  <r>
    <n v="1011"/>
    <x v="8"/>
    <x v="4"/>
    <x v="1"/>
    <n v="4531.97"/>
    <n v="38"/>
    <x v="2"/>
    <n v="4456.67"/>
    <n v="4642.46"/>
    <n v="185.78999999999996"/>
    <x v="0"/>
    <n v="0.06"/>
    <x v="1"/>
    <x v="1"/>
    <x v="13"/>
  </r>
  <r>
    <n v="1011"/>
    <x v="75"/>
    <x v="3"/>
    <x v="3"/>
    <n v="2896.48"/>
    <n v="22"/>
    <x v="3"/>
    <n v="1324.52"/>
    <n v="1510.3"/>
    <n v="185.77999999999997"/>
    <x v="1"/>
    <n v="0.15"/>
    <x v="0"/>
    <x v="0"/>
    <x v="7"/>
  </r>
  <r>
    <n v="1042"/>
    <x v="204"/>
    <x v="4"/>
    <x v="2"/>
    <n v="7116.78"/>
    <n v="37"/>
    <x v="2"/>
    <n v="502.86"/>
    <n v="687.6"/>
    <n v="184.74"/>
    <x v="1"/>
    <n v="0.21"/>
    <x v="0"/>
    <x v="1"/>
    <x v="15"/>
  </r>
  <r>
    <n v="1033"/>
    <x v="32"/>
    <x v="3"/>
    <x v="0"/>
    <n v="3953.38"/>
    <n v="29"/>
    <x v="0"/>
    <n v="1412.09"/>
    <n v="1596.6499999999901"/>
    <n v="184.55999999999017"/>
    <x v="1"/>
    <n v="7.0000000000000007E-2"/>
    <x v="0"/>
    <x v="1"/>
    <x v="10"/>
  </r>
  <r>
    <n v="1014"/>
    <x v="119"/>
    <x v="0"/>
    <x v="3"/>
    <n v="6016.92"/>
    <n v="9"/>
    <x v="3"/>
    <n v="132.47"/>
    <n v="316.39"/>
    <n v="183.92"/>
    <x v="0"/>
    <n v="0.14000000000000001"/>
    <x v="2"/>
    <x v="1"/>
    <x v="16"/>
  </r>
  <r>
    <n v="1087"/>
    <x v="208"/>
    <x v="3"/>
    <x v="0"/>
    <n v="2106.06"/>
    <n v="30"/>
    <x v="3"/>
    <n v="698.74"/>
    <n v="882.28"/>
    <n v="183.53999999999996"/>
    <x v="1"/>
    <n v="0.15"/>
    <x v="2"/>
    <x v="1"/>
    <x v="10"/>
  </r>
  <r>
    <n v="1036"/>
    <x v="66"/>
    <x v="0"/>
    <x v="3"/>
    <n v="6499.94"/>
    <n v="49"/>
    <x v="0"/>
    <n v="1247.0999999999999"/>
    <n v="1429.4399999999901"/>
    <n v="182.33999999999014"/>
    <x v="0"/>
    <n v="0.16"/>
    <x v="0"/>
    <x v="1"/>
    <x v="16"/>
  </r>
  <r>
    <n v="1077"/>
    <x v="305"/>
    <x v="0"/>
    <x v="0"/>
    <n v="1960.41"/>
    <n v="24"/>
    <x v="3"/>
    <n v="2258.54"/>
    <n v="2439.4899999999998"/>
    <n v="180.94999999999982"/>
    <x v="1"/>
    <n v="0.2"/>
    <x v="2"/>
    <x v="0"/>
    <x v="0"/>
  </r>
  <r>
    <n v="1073"/>
    <x v="56"/>
    <x v="0"/>
    <x v="1"/>
    <n v="7026.43"/>
    <n v="48"/>
    <x v="0"/>
    <n v="2658.9"/>
    <n v="2838.27"/>
    <n v="179.36999999999989"/>
    <x v="0"/>
    <n v="0.25"/>
    <x v="2"/>
    <x v="1"/>
    <x v="18"/>
  </r>
  <r>
    <n v="1051"/>
    <x v="238"/>
    <x v="2"/>
    <x v="0"/>
    <n v="198.25"/>
    <n v="12"/>
    <x v="3"/>
    <n v="3544.48"/>
    <n v="3723.66"/>
    <n v="179.17999999999984"/>
    <x v="1"/>
    <n v="0.19"/>
    <x v="0"/>
    <x v="1"/>
    <x v="12"/>
  </r>
  <r>
    <n v="1042"/>
    <x v="306"/>
    <x v="4"/>
    <x v="3"/>
    <n v="5207.03"/>
    <n v="11"/>
    <x v="1"/>
    <n v="635.20000000000005"/>
    <n v="814.14"/>
    <n v="178.93999999999994"/>
    <x v="1"/>
    <n v="0.02"/>
    <x v="0"/>
    <x v="1"/>
    <x v="14"/>
  </r>
  <r>
    <n v="1060"/>
    <x v="139"/>
    <x v="1"/>
    <x v="2"/>
    <n v="5260.83"/>
    <n v="31"/>
    <x v="3"/>
    <n v="3161.4"/>
    <n v="3339.66"/>
    <n v="178.25999999999976"/>
    <x v="1"/>
    <n v="0.02"/>
    <x v="1"/>
    <x v="1"/>
    <x v="17"/>
  </r>
  <r>
    <n v="1069"/>
    <x v="307"/>
    <x v="4"/>
    <x v="3"/>
    <n v="4494.8"/>
    <n v="30"/>
    <x v="3"/>
    <n v="300.01"/>
    <n v="477.67999999999898"/>
    <n v="177.66999999999899"/>
    <x v="0"/>
    <n v="0.11"/>
    <x v="1"/>
    <x v="0"/>
    <x v="14"/>
  </r>
  <r>
    <n v="1092"/>
    <x v="113"/>
    <x v="3"/>
    <x v="1"/>
    <n v="9203.36"/>
    <n v="47"/>
    <x v="1"/>
    <n v="4284.9799999999996"/>
    <n v="4462.3999999999996"/>
    <n v="177.42000000000007"/>
    <x v="0"/>
    <n v="0.28000000000000003"/>
    <x v="2"/>
    <x v="0"/>
    <x v="5"/>
  </r>
  <r>
    <n v="1043"/>
    <x v="259"/>
    <x v="2"/>
    <x v="1"/>
    <n v="1710.73"/>
    <n v="3"/>
    <x v="3"/>
    <n v="2009.1"/>
    <n v="2186.42"/>
    <n v="177.32000000000016"/>
    <x v="0"/>
    <n v="0.25"/>
    <x v="1"/>
    <x v="1"/>
    <x v="3"/>
  </r>
  <r>
    <n v="1063"/>
    <x v="84"/>
    <x v="4"/>
    <x v="1"/>
    <n v="7859.01"/>
    <n v="27"/>
    <x v="1"/>
    <n v="2069.08"/>
    <n v="2246.2399999999998"/>
    <n v="177.15999999999985"/>
    <x v="0"/>
    <n v="0.06"/>
    <x v="1"/>
    <x v="0"/>
    <x v="13"/>
  </r>
  <r>
    <n v="1059"/>
    <x v="220"/>
    <x v="2"/>
    <x v="1"/>
    <n v="7678.91"/>
    <n v="16"/>
    <x v="2"/>
    <n v="4287.21"/>
    <n v="4464.28"/>
    <n v="177.06999999999971"/>
    <x v="1"/>
    <n v="0.2"/>
    <x v="2"/>
    <x v="0"/>
    <x v="3"/>
  </r>
  <r>
    <n v="1040"/>
    <x v="215"/>
    <x v="4"/>
    <x v="0"/>
    <n v="1004.78"/>
    <n v="42"/>
    <x v="3"/>
    <n v="4205.29"/>
    <n v="4382.3500000000004"/>
    <n v="177.0600000000004"/>
    <x v="0"/>
    <n v="0.25"/>
    <x v="0"/>
    <x v="0"/>
    <x v="6"/>
  </r>
  <r>
    <n v="1010"/>
    <x v="80"/>
    <x v="1"/>
    <x v="3"/>
    <n v="9907.7199999999993"/>
    <n v="20"/>
    <x v="2"/>
    <n v="4298.74"/>
    <n v="4475.1899999999996"/>
    <n v="176.44999999999982"/>
    <x v="1"/>
    <n v="0.16"/>
    <x v="0"/>
    <x v="1"/>
    <x v="4"/>
  </r>
  <r>
    <n v="1004"/>
    <x v="256"/>
    <x v="4"/>
    <x v="0"/>
    <n v="6277.59"/>
    <n v="13"/>
    <x v="2"/>
    <n v="3087.73"/>
    <n v="3263.96"/>
    <n v="176.23000000000002"/>
    <x v="0"/>
    <n v="0.24"/>
    <x v="0"/>
    <x v="0"/>
    <x v="6"/>
  </r>
  <r>
    <n v="1080"/>
    <x v="132"/>
    <x v="2"/>
    <x v="1"/>
    <n v="4224"/>
    <n v="47"/>
    <x v="2"/>
    <n v="4035.33"/>
    <n v="4211.25"/>
    <n v="175.92000000000007"/>
    <x v="1"/>
    <n v="7.0000000000000007E-2"/>
    <x v="1"/>
    <x v="1"/>
    <x v="3"/>
  </r>
  <r>
    <n v="1016"/>
    <x v="122"/>
    <x v="0"/>
    <x v="1"/>
    <n v="485.9"/>
    <n v="4"/>
    <x v="1"/>
    <n v="688.98"/>
    <n v="863.81"/>
    <n v="174.82999999999993"/>
    <x v="0"/>
    <n v="0.27"/>
    <x v="2"/>
    <x v="0"/>
    <x v="18"/>
  </r>
  <r>
    <n v="1061"/>
    <x v="291"/>
    <x v="2"/>
    <x v="1"/>
    <n v="6321.42"/>
    <n v="11"/>
    <x v="0"/>
    <n v="2594.71"/>
    <n v="2769.52"/>
    <n v="174.80999999999995"/>
    <x v="1"/>
    <n v="0.01"/>
    <x v="1"/>
    <x v="0"/>
    <x v="3"/>
  </r>
  <r>
    <n v="1025"/>
    <x v="261"/>
    <x v="0"/>
    <x v="2"/>
    <n v="9215.32"/>
    <n v="28"/>
    <x v="3"/>
    <n v="2097.84"/>
    <n v="2270.9899999999998"/>
    <n v="173.14999999999964"/>
    <x v="0"/>
    <n v="0.13"/>
    <x v="2"/>
    <x v="0"/>
    <x v="2"/>
  </r>
  <r>
    <n v="1053"/>
    <x v="308"/>
    <x v="2"/>
    <x v="3"/>
    <n v="660.2"/>
    <n v="44"/>
    <x v="2"/>
    <n v="2045"/>
    <n v="2217.5100000000002"/>
    <n v="172.51000000000022"/>
    <x v="1"/>
    <n v="0.08"/>
    <x v="2"/>
    <x v="1"/>
    <x v="9"/>
  </r>
  <r>
    <n v="1023"/>
    <x v="140"/>
    <x v="1"/>
    <x v="3"/>
    <n v="9850.1"/>
    <n v="5"/>
    <x v="3"/>
    <n v="2311.25"/>
    <n v="2482.34"/>
    <n v="171.09000000000015"/>
    <x v="1"/>
    <n v="0.22"/>
    <x v="2"/>
    <x v="0"/>
    <x v="4"/>
  </r>
  <r>
    <n v="1015"/>
    <x v="33"/>
    <x v="2"/>
    <x v="0"/>
    <n v="182.37"/>
    <n v="35"/>
    <x v="0"/>
    <n v="3461.15"/>
    <n v="3631.75"/>
    <n v="170.59999999999991"/>
    <x v="1"/>
    <n v="0.27"/>
    <x v="2"/>
    <x v="1"/>
    <x v="12"/>
  </r>
  <r>
    <n v="1057"/>
    <x v="306"/>
    <x v="1"/>
    <x v="3"/>
    <n v="975.01"/>
    <n v="36"/>
    <x v="1"/>
    <n v="4995.3"/>
    <n v="5165.09"/>
    <n v="169.78999999999996"/>
    <x v="1"/>
    <n v="0.24"/>
    <x v="0"/>
    <x v="1"/>
    <x v="4"/>
  </r>
  <r>
    <n v="1070"/>
    <x v="259"/>
    <x v="0"/>
    <x v="3"/>
    <n v="5813.51"/>
    <n v="40"/>
    <x v="2"/>
    <n v="3089.96"/>
    <n v="3258.45"/>
    <n v="168.48999999999978"/>
    <x v="0"/>
    <n v="0.28999999999999998"/>
    <x v="0"/>
    <x v="1"/>
    <x v="16"/>
  </r>
  <r>
    <n v="1038"/>
    <x v="31"/>
    <x v="2"/>
    <x v="1"/>
    <n v="8630.74"/>
    <n v="20"/>
    <x v="0"/>
    <n v="2607.31"/>
    <n v="2774.86"/>
    <n v="167.55000000000018"/>
    <x v="0"/>
    <n v="0.27"/>
    <x v="2"/>
    <x v="0"/>
    <x v="3"/>
  </r>
  <r>
    <n v="1044"/>
    <x v="309"/>
    <x v="1"/>
    <x v="2"/>
    <n v="8564.7999999999993"/>
    <n v="34"/>
    <x v="1"/>
    <n v="3573.3"/>
    <n v="3740.13"/>
    <n v="166.82999999999993"/>
    <x v="1"/>
    <n v="0.01"/>
    <x v="2"/>
    <x v="1"/>
    <x v="17"/>
  </r>
  <r>
    <n v="1072"/>
    <x v="244"/>
    <x v="4"/>
    <x v="2"/>
    <n v="8271.6200000000008"/>
    <n v="12"/>
    <x v="0"/>
    <n v="710.99"/>
    <n v="876.46"/>
    <n v="165.47000000000003"/>
    <x v="1"/>
    <n v="0.03"/>
    <x v="2"/>
    <x v="1"/>
    <x v="15"/>
  </r>
  <r>
    <n v="1062"/>
    <x v="265"/>
    <x v="0"/>
    <x v="3"/>
    <n v="2994.59"/>
    <n v="37"/>
    <x v="3"/>
    <n v="4658.4399999999996"/>
    <n v="4823.5"/>
    <n v="165.0600000000004"/>
    <x v="1"/>
    <n v="0.14000000000000001"/>
    <x v="2"/>
    <x v="1"/>
    <x v="16"/>
  </r>
  <r>
    <n v="1009"/>
    <x v="42"/>
    <x v="1"/>
    <x v="1"/>
    <n v="2945.87"/>
    <n v="32"/>
    <x v="0"/>
    <n v="3219.88"/>
    <n v="3384.5"/>
    <n v="164.61999999999989"/>
    <x v="1"/>
    <n v="0.14000000000000001"/>
    <x v="0"/>
    <x v="0"/>
    <x v="1"/>
  </r>
  <r>
    <n v="1010"/>
    <x v="191"/>
    <x v="0"/>
    <x v="0"/>
    <n v="1678.97"/>
    <n v="47"/>
    <x v="2"/>
    <n v="2265.38"/>
    <n v="2429.9299999999998"/>
    <n v="164.54999999999973"/>
    <x v="1"/>
    <n v="0.06"/>
    <x v="1"/>
    <x v="1"/>
    <x v="0"/>
  </r>
  <r>
    <n v="1090"/>
    <x v="271"/>
    <x v="0"/>
    <x v="3"/>
    <n v="5076.05"/>
    <n v="14"/>
    <x v="3"/>
    <n v="1350.47"/>
    <n v="1514.61"/>
    <n v="164.13999999999987"/>
    <x v="0"/>
    <n v="0.2"/>
    <x v="2"/>
    <x v="0"/>
    <x v="16"/>
  </r>
  <r>
    <n v="1020"/>
    <x v="310"/>
    <x v="1"/>
    <x v="0"/>
    <n v="9705.5499999999993"/>
    <n v="4"/>
    <x v="0"/>
    <n v="3730"/>
    <n v="3893.6"/>
    <n v="163.59999999999991"/>
    <x v="0"/>
    <n v="0.25"/>
    <x v="1"/>
    <x v="0"/>
    <x v="11"/>
  </r>
  <r>
    <n v="1038"/>
    <x v="83"/>
    <x v="1"/>
    <x v="3"/>
    <n v="8753.31"/>
    <n v="7"/>
    <x v="2"/>
    <n v="523.02"/>
    <n v="686.25"/>
    <n v="163.23000000000002"/>
    <x v="1"/>
    <n v="0.04"/>
    <x v="0"/>
    <x v="1"/>
    <x v="4"/>
  </r>
  <r>
    <n v="1065"/>
    <x v="261"/>
    <x v="0"/>
    <x v="1"/>
    <n v="6801.71"/>
    <n v="9"/>
    <x v="0"/>
    <n v="335.82"/>
    <n v="498.31"/>
    <n v="162.49"/>
    <x v="0"/>
    <n v="0.26"/>
    <x v="0"/>
    <x v="0"/>
    <x v="18"/>
  </r>
  <r>
    <n v="1089"/>
    <x v="311"/>
    <x v="1"/>
    <x v="3"/>
    <n v="2122.73"/>
    <n v="4"/>
    <x v="2"/>
    <n v="4117.67"/>
    <n v="4280.0600000000004"/>
    <n v="162.39000000000033"/>
    <x v="1"/>
    <n v="0.18"/>
    <x v="1"/>
    <x v="1"/>
    <x v="4"/>
  </r>
  <r>
    <n v="1035"/>
    <x v="311"/>
    <x v="2"/>
    <x v="2"/>
    <n v="2494.7399999999998"/>
    <n v="47"/>
    <x v="3"/>
    <n v="2936.48"/>
    <n v="3096.64"/>
    <n v="160.15999999999985"/>
    <x v="0"/>
    <n v="0.06"/>
    <x v="1"/>
    <x v="1"/>
    <x v="19"/>
  </r>
  <r>
    <n v="1030"/>
    <x v="271"/>
    <x v="0"/>
    <x v="2"/>
    <n v="3023.48"/>
    <n v="19"/>
    <x v="0"/>
    <n v="3049.33"/>
    <n v="3209.22"/>
    <n v="159.88999999999987"/>
    <x v="1"/>
    <n v="0.26"/>
    <x v="0"/>
    <x v="1"/>
    <x v="2"/>
  </r>
  <r>
    <n v="1098"/>
    <x v="34"/>
    <x v="3"/>
    <x v="0"/>
    <n v="3419.26"/>
    <n v="28"/>
    <x v="3"/>
    <n v="3895.62"/>
    <n v="4055.44"/>
    <n v="159.82000000000016"/>
    <x v="0"/>
    <n v="0.03"/>
    <x v="1"/>
    <x v="0"/>
    <x v="10"/>
  </r>
  <r>
    <n v="1053"/>
    <x v="90"/>
    <x v="2"/>
    <x v="0"/>
    <n v="7080.88"/>
    <n v="1"/>
    <x v="0"/>
    <n v="1702.82"/>
    <n v="1862.61"/>
    <n v="159.78999999999996"/>
    <x v="1"/>
    <n v="0.24"/>
    <x v="0"/>
    <x v="0"/>
    <x v="12"/>
  </r>
  <r>
    <n v="1043"/>
    <x v="6"/>
    <x v="3"/>
    <x v="1"/>
    <n v="1633.76"/>
    <n v="12"/>
    <x v="3"/>
    <n v="4920.46"/>
    <n v="5079.68"/>
    <n v="159.22000000000025"/>
    <x v="0"/>
    <n v="0.21"/>
    <x v="2"/>
    <x v="0"/>
    <x v="5"/>
  </r>
  <r>
    <n v="1096"/>
    <x v="75"/>
    <x v="1"/>
    <x v="2"/>
    <n v="6206.16"/>
    <n v="27"/>
    <x v="0"/>
    <n v="4809"/>
    <n v="4967.4399999999996"/>
    <n v="158.4399999999996"/>
    <x v="0"/>
    <n v="0.12"/>
    <x v="0"/>
    <x v="1"/>
    <x v="17"/>
  </r>
  <r>
    <n v="1030"/>
    <x v="186"/>
    <x v="2"/>
    <x v="0"/>
    <n v="3407.09"/>
    <n v="39"/>
    <x v="0"/>
    <n v="4929.7299999999996"/>
    <n v="5088.0199999999904"/>
    <n v="158.28999999999087"/>
    <x v="0"/>
    <n v="0.23"/>
    <x v="1"/>
    <x v="0"/>
    <x v="12"/>
  </r>
  <r>
    <n v="1045"/>
    <x v="111"/>
    <x v="0"/>
    <x v="1"/>
    <n v="3517.4"/>
    <n v="42"/>
    <x v="0"/>
    <n v="3587.74"/>
    <n v="3745.91"/>
    <n v="158.17000000000007"/>
    <x v="1"/>
    <n v="0.1"/>
    <x v="0"/>
    <x v="1"/>
    <x v="18"/>
  </r>
  <r>
    <n v="1089"/>
    <x v="281"/>
    <x v="2"/>
    <x v="2"/>
    <n v="2945.36"/>
    <n v="47"/>
    <x v="2"/>
    <n v="4157.62"/>
    <n v="4314.5599999999904"/>
    <n v="156.9399999999905"/>
    <x v="0"/>
    <n v="0.17"/>
    <x v="1"/>
    <x v="0"/>
    <x v="19"/>
  </r>
  <r>
    <n v="1078"/>
    <x v="47"/>
    <x v="4"/>
    <x v="1"/>
    <n v="9813.32"/>
    <n v="49"/>
    <x v="2"/>
    <n v="3026.85"/>
    <n v="3183.58"/>
    <n v="156.73000000000002"/>
    <x v="1"/>
    <n v="0.25"/>
    <x v="0"/>
    <x v="0"/>
    <x v="13"/>
  </r>
  <r>
    <n v="1089"/>
    <x v="271"/>
    <x v="1"/>
    <x v="3"/>
    <n v="3438.35"/>
    <n v="31"/>
    <x v="0"/>
    <n v="845.14"/>
    <n v="1001.77"/>
    <n v="156.63"/>
    <x v="0"/>
    <n v="0.03"/>
    <x v="0"/>
    <x v="1"/>
    <x v="4"/>
  </r>
  <r>
    <n v="1089"/>
    <x v="158"/>
    <x v="3"/>
    <x v="3"/>
    <n v="9029.2099999999991"/>
    <n v="35"/>
    <x v="2"/>
    <n v="3925.85"/>
    <n v="4082.1099999999901"/>
    <n v="156.25999999999021"/>
    <x v="0"/>
    <n v="0.22"/>
    <x v="0"/>
    <x v="1"/>
    <x v="7"/>
  </r>
  <r>
    <n v="1010"/>
    <x v="312"/>
    <x v="4"/>
    <x v="1"/>
    <n v="3329.91"/>
    <n v="49"/>
    <x v="1"/>
    <n v="1150.3"/>
    <n v="1306.02"/>
    <n v="155.72000000000003"/>
    <x v="0"/>
    <n v="0.06"/>
    <x v="2"/>
    <x v="0"/>
    <x v="13"/>
  </r>
  <r>
    <n v="1003"/>
    <x v="101"/>
    <x v="3"/>
    <x v="0"/>
    <n v="5215.3100000000004"/>
    <n v="11"/>
    <x v="1"/>
    <n v="3706.78"/>
    <n v="3862.26"/>
    <n v="155.48000000000002"/>
    <x v="0"/>
    <n v="0.22"/>
    <x v="2"/>
    <x v="0"/>
    <x v="10"/>
  </r>
  <r>
    <n v="1024"/>
    <x v="135"/>
    <x v="0"/>
    <x v="3"/>
    <n v="2565.19"/>
    <n v="17"/>
    <x v="2"/>
    <n v="4114.66"/>
    <n v="4269.0199999999904"/>
    <n v="154.35999999999058"/>
    <x v="1"/>
    <n v="0.27"/>
    <x v="1"/>
    <x v="0"/>
    <x v="16"/>
  </r>
  <r>
    <n v="1064"/>
    <x v="313"/>
    <x v="2"/>
    <x v="2"/>
    <n v="9215.59"/>
    <n v="46"/>
    <x v="3"/>
    <n v="984.53"/>
    <n v="1138.49"/>
    <n v="153.96000000000004"/>
    <x v="0"/>
    <n v="0.04"/>
    <x v="1"/>
    <x v="1"/>
    <x v="19"/>
  </r>
  <r>
    <n v="1100"/>
    <x v="142"/>
    <x v="3"/>
    <x v="0"/>
    <n v="672.66"/>
    <n v="2"/>
    <x v="2"/>
    <n v="1036.76"/>
    <n v="1189.3499999999999"/>
    <n v="152.58999999999992"/>
    <x v="0"/>
    <n v="0.27"/>
    <x v="1"/>
    <x v="1"/>
    <x v="10"/>
  </r>
  <r>
    <n v="1092"/>
    <x v="90"/>
    <x v="4"/>
    <x v="2"/>
    <n v="1897.98"/>
    <n v="49"/>
    <x v="2"/>
    <n v="2315"/>
    <n v="2467.2800000000002"/>
    <n v="152.2800000000002"/>
    <x v="0"/>
    <n v="0.15"/>
    <x v="1"/>
    <x v="0"/>
    <x v="15"/>
  </r>
  <r>
    <n v="1041"/>
    <x v="64"/>
    <x v="2"/>
    <x v="1"/>
    <n v="854.77"/>
    <n v="31"/>
    <x v="1"/>
    <n v="1604.52"/>
    <n v="1756.34"/>
    <n v="151.81999999999994"/>
    <x v="1"/>
    <n v="0.17"/>
    <x v="0"/>
    <x v="0"/>
    <x v="3"/>
  </r>
  <r>
    <n v="1055"/>
    <x v="307"/>
    <x v="3"/>
    <x v="3"/>
    <n v="4153.18"/>
    <n v="40"/>
    <x v="2"/>
    <n v="959.73"/>
    <n v="1111.4100000000001"/>
    <n v="151.68000000000006"/>
    <x v="0"/>
    <n v="0.23"/>
    <x v="1"/>
    <x v="1"/>
    <x v="7"/>
  </r>
  <r>
    <n v="1039"/>
    <x v="128"/>
    <x v="2"/>
    <x v="0"/>
    <n v="9683.85"/>
    <n v="2"/>
    <x v="3"/>
    <n v="4394.58"/>
    <n v="4545.78"/>
    <n v="151.19999999999982"/>
    <x v="1"/>
    <n v="0.2"/>
    <x v="2"/>
    <x v="0"/>
    <x v="12"/>
  </r>
  <r>
    <n v="1026"/>
    <x v="221"/>
    <x v="2"/>
    <x v="2"/>
    <n v="961.47"/>
    <n v="34"/>
    <x v="3"/>
    <n v="68.33"/>
    <n v="219.07999999999899"/>
    <n v="150.74999999999898"/>
    <x v="0"/>
    <n v="0.02"/>
    <x v="2"/>
    <x v="1"/>
    <x v="19"/>
  </r>
  <r>
    <n v="1070"/>
    <x v="307"/>
    <x v="1"/>
    <x v="1"/>
    <n v="1108.74"/>
    <n v="14"/>
    <x v="2"/>
    <n v="3796.79"/>
    <n v="3947.5"/>
    <n v="150.71000000000004"/>
    <x v="1"/>
    <n v="0.24"/>
    <x v="1"/>
    <x v="1"/>
    <x v="1"/>
  </r>
  <r>
    <n v="1030"/>
    <x v="314"/>
    <x v="1"/>
    <x v="2"/>
    <n v="4478.71"/>
    <n v="5"/>
    <x v="0"/>
    <n v="3932.14"/>
    <n v="4082.7599999999902"/>
    <n v="150.61999999999034"/>
    <x v="0"/>
    <n v="0.26"/>
    <x v="2"/>
    <x v="1"/>
    <x v="17"/>
  </r>
  <r>
    <n v="1039"/>
    <x v="86"/>
    <x v="2"/>
    <x v="1"/>
    <n v="4306.0200000000004"/>
    <n v="28"/>
    <x v="0"/>
    <n v="666.84"/>
    <n v="817.36"/>
    <n v="150.51999999999998"/>
    <x v="1"/>
    <n v="0.02"/>
    <x v="0"/>
    <x v="0"/>
    <x v="3"/>
  </r>
  <r>
    <n v="1001"/>
    <x v="152"/>
    <x v="2"/>
    <x v="2"/>
    <n v="5879.35"/>
    <n v="20"/>
    <x v="1"/>
    <n v="2153.52"/>
    <n v="2303.6999999999998"/>
    <n v="150.17999999999984"/>
    <x v="1"/>
    <n v="0.01"/>
    <x v="0"/>
    <x v="0"/>
    <x v="19"/>
  </r>
  <r>
    <n v="1085"/>
    <x v="270"/>
    <x v="0"/>
    <x v="0"/>
    <n v="7813.12"/>
    <n v="8"/>
    <x v="1"/>
    <n v="3048.48"/>
    <n v="3198.54"/>
    <n v="150.05999999999995"/>
    <x v="1"/>
    <n v="0.03"/>
    <x v="1"/>
    <x v="1"/>
    <x v="0"/>
  </r>
  <r>
    <n v="1092"/>
    <x v="173"/>
    <x v="4"/>
    <x v="1"/>
    <n v="1039.69"/>
    <n v="14"/>
    <x v="2"/>
    <n v="2559.65"/>
    <n v="2709.4"/>
    <n v="149.75"/>
    <x v="1"/>
    <n v="0.11"/>
    <x v="2"/>
    <x v="0"/>
    <x v="13"/>
  </r>
  <r>
    <n v="1069"/>
    <x v="276"/>
    <x v="0"/>
    <x v="0"/>
    <n v="719.39"/>
    <n v="47"/>
    <x v="3"/>
    <n v="4171.83"/>
    <n v="4320.93"/>
    <n v="149.10000000000036"/>
    <x v="0"/>
    <n v="7.0000000000000007E-2"/>
    <x v="0"/>
    <x v="1"/>
    <x v="0"/>
  </r>
  <r>
    <n v="1088"/>
    <x v="277"/>
    <x v="0"/>
    <x v="1"/>
    <n v="6772.54"/>
    <n v="8"/>
    <x v="1"/>
    <n v="1786.35"/>
    <n v="1935.29"/>
    <n v="148.94000000000005"/>
    <x v="0"/>
    <n v="0.04"/>
    <x v="0"/>
    <x v="1"/>
    <x v="18"/>
  </r>
  <r>
    <n v="1008"/>
    <x v="315"/>
    <x v="4"/>
    <x v="0"/>
    <n v="7507.02"/>
    <n v="32"/>
    <x v="1"/>
    <n v="4298.12"/>
    <n v="4446.8999999999996"/>
    <n v="148.77999999999975"/>
    <x v="0"/>
    <n v="0.1"/>
    <x v="1"/>
    <x v="1"/>
    <x v="6"/>
  </r>
  <r>
    <n v="1020"/>
    <x v="165"/>
    <x v="3"/>
    <x v="2"/>
    <n v="9335.9599999999991"/>
    <n v="19"/>
    <x v="1"/>
    <n v="1783.48"/>
    <n v="1931.56"/>
    <n v="148.07999999999993"/>
    <x v="1"/>
    <n v="0.27"/>
    <x v="1"/>
    <x v="0"/>
    <x v="8"/>
  </r>
  <r>
    <n v="1046"/>
    <x v="2"/>
    <x v="3"/>
    <x v="0"/>
    <n v="4104.82"/>
    <n v="43"/>
    <x v="0"/>
    <n v="4052.42"/>
    <n v="4199.3"/>
    <n v="146.88000000000011"/>
    <x v="0"/>
    <n v="0.1"/>
    <x v="1"/>
    <x v="0"/>
    <x v="10"/>
  </r>
  <r>
    <n v="1003"/>
    <x v="30"/>
    <x v="3"/>
    <x v="0"/>
    <n v="5119.8900000000003"/>
    <n v="39"/>
    <x v="0"/>
    <n v="310.95999999999998"/>
    <n v="457.84"/>
    <n v="146.88"/>
    <x v="0"/>
    <n v="0.03"/>
    <x v="2"/>
    <x v="1"/>
    <x v="10"/>
  </r>
  <r>
    <n v="1030"/>
    <x v="291"/>
    <x v="4"/>
    <x v="3"/>
    <n v="9385.86"/>
    <n v="39"/>
    <x v="1"/>
    <n v="2511.2800000000002"/>
    <n v="2658.06"/>
    <n v="146.77999999999975"/>
    <x v="0"/>
    <n v="0.19"/>
    <x v="2"/>
    <x v="0"/>
    <x v="14"/>
  </r>
  <r>
    <n v="1031"/>
    <x v="37"/>
    <x v="0"/>
    <x v="3"/>
    <n v="7567.06"/>
    <n v="22"/>
    <x v="1"/>
    <n v="4236.05"/>
    <n v="4382.32"/>
    <n v="146.26999999999953"/>
    <x v="0"/>
    <n v="0.2"/>
    <x v="1"/>
    <x v="1"/>
    <x v="16"/>
  </r>
  <r>
    <n v="1064"/>
    <x v="5"/>
    <x v="2"/>
    <x v="1"/>
    <n v="5356.28"/>
    <n v="8"/>
    <x v="3"/>
    <n v="4271.99"/>
    <n v="4417.79"/>
    <n v="145.80000000000018"/>
    <x v="1"/>
    <n v="0.04"/>
    <x v="0"/>
    <x v="1"/>
    <x v="3"/>
  </r>
  <r>
    <n v="1054"/>
    <x v="316"/>
    <x v="0"/>
    <x v="3"/>
    <n v="7524.78"/>
    <n v="48"/>
    <x v="1"/>
    <n v="2316.92"/>
    <n v="2462.63"/>
    <n v="145.71000000000004"/>
    <x v="0"/>
    <n v="0.04"/>
    <x v="2"/>
    <x v="1"/>
    <x v="16"/>
  </r>
  <r>
    <n v="1099"/>
    <x v="135"/>
    <x v="3"/>
    <x v="2"/>
    <n v="6644.04"/>
    <n v="25"/>
    <x v="3"/>
    <n v="4148.4799999999996"/>
    <n v="4293.6899999999996"/>
    <n v="145.21000000000004"/>
    <x v="0"/>
    <n v="0.11"/>
    <x v="1"/>
    <x v="1"/>
    <x v="8"/>
  </r>
  <r>
    <n v="1074"/>
    <x v="12"/>
    <x v="2"/>
    <x v="3"/>
    <n v="6310.56"/>
    <n v="19"/>
    <x v="2"/>
    <n v="278.67"/>
    <n v="423.13"/>
    <n v="144.45999999999998"/>
    <x v="0"/>
    <n v="0.24"/>
    <x v="2"/>
    <x v="1"/>
    <x v="9"/>
  </r>
  <r>
    <n v="1053"/>
    <x v="226"/>
    <x v="4"/>
    <x v="1"/>
    <n v="3382.49"/>
    <n v="47"/>
    <x v="3"/>
    <n v="3551.76"/>
    <n v="3696.1"/>
    <n v="144.33999999999969"/>
    <x v="1"/>
    <n v="0.15"/>
    <x v="1"/>
    <x v="0"/>
    <x v="13"/>
  </r>
  <r>
    <n v="1062"/>
    <x v="317"/>
    <x v="1"/>
    <x v="3"/>
    <n v="8495.6200000000008"/>
    <n v="46"/>
    <x v="2"/>
    <n v="159.32"/>
    <n v="303.36"/>
    <n v="144.04000000000002"/>
    <x v="0"/>
    <n v="0.03"/>
    <x v="0"/>
    <x v="0"/>
    <x v="4"/>
  </r>
  <r>
    <n v="1049"/>
    <x v="318"/>
    <x v="4"/>
    <x v="0"/>
    <n v="783.55"/>
    <n v="31"/>
    <x v="3"/>
    <n v="3570.24"/>
    <n v="3712.25"/>
    <n v="142.01000000000022"/>
    <x v="0"/>
    <n v="0.03"/>
    <x v="2"/>
    <x v="1"/>
    <x v="6"/>
  </r>
  <r>
    <n v="1047"/>
    <x v="27"/>
    <x v="4"/>
    <x v="0"/>
    <n v="3546.15"/>
    <n v="37"/>
    <x v="3"/>
    <n v="3114.88"/>
    <n v="3256.78"/>
    <n v="141.90000000000009"/>
    <x v="1"/>
    <n v="0.26"/>
    <x v="2"/>
    <x v="1"/>
    <x v="6"/>
  </r>
  <r>
    <n v="1003"/>
    <x v="271"/>
    <x v="3"/>
    <x v="2"/>
    <n v="5738.44"/>
    <n v="15"/>
    <x v="3"/>
    <n v="1729.14"/>
    <n v="1870.88"/>
    <n v="141.74"/>
    <x v="1"/>
    <n v="0.23"/>
    <x v="0"/>
    <x v="1"/>
    <x v="8"/>
  </r>
  <r>
    <n v="1070"/>
    <x v="176"/>
    <x v="2"/>
    <x v="1"/>
    <n v="7448.31"/>
    <n v="9"/>
    <x v="3"/>
    <n v="310.24"/>
    <n v="451.81"/>
    <n v="141.57"/>
    <x v="1"/>
    <n v="0.1"/>
    <x v="0"/>
    <x v="0"/>
    <x v="3"/>
  </r>
  <r>
    <n v="1012"/>
    <x v="156"/>
    <x v="2"/>
    <x v="0"/>
    <n v="3608.81"/>
    <n v="19"/>
    <x v="2"/>
    <n v="3457.28"/>
    <n v="3598.72"/>
    <n v="141.4399999999996"/>
    <x v="0"/>
    <n v="0.27"/>
    <x v="1"/>
    <x v="1"/>
    <x v="12"/>
  </r>
  <r>
    <n v="1050"/>
    <x v="18"/>
    <x v="1"/>
    <x v="2"/>
    <n v="1011.46"/>
    <n v="48"/>
    <x v="2"/>
    <n v="710.06"/>
    <n v="851.349999999999"/>
    <n v="141.28999999999905"/>
    <x v="1"/>
    <n v="0.04"/>
    <x v="1"/>
    <x v="1"/>
    <x v="17"/>
  </r>
  <r>
    <n v="1024"/>
    <x v="155"/>
    <x v="4"/>
    <x v="3"/>
    <n v="8292.31"/>
    <n v="43"/>
    <x v="0"/>
    <n v="3105.24"/>
    <n v="3246.33"/>
    <n v="141.09000000000015"/>
    <x v="0"/>
    <n v="0.25"/>
    <x v="0"/>
    <x v="1"/>
    <x v="14"/>
  </r>
  <r>
    <n v="1010"/>
    <x v="276"/>
    <x v="3"/>
    <x v="1"/>
    <n v="8159.84"/>
    <n v="37"/>
    <x v="0"/>
    <n v="4354.92"/>
    <n v="4495.88"/>
    <n v="140.96000000000004"/>
    <x v="1"/>
    <n v="0.01"/>
    <x v="1"/>
    <x v="1"/>
    <x v="5"/>
  </r>
  <r>
    <n v="1016"/>
    <x v="159"/>
    <x v="0"/>
    <x v="2"/>
    <n v="5848.92"/>
    <n v="46"/>
    <x v="0"/>
    <n v="1023.5"/>
    <n v="1164.4100000000001"/>
    <n v="140.91000000000008"/>
    <x v="1"/>
    <n v="0.28000000000000003"/>
    <x v="2"/>
    <x v="0"/>
    <x v="2"/>
  </r>
  <r>
    <n v="1079"/>
    <x v="319"/>
    <x v="0"/>
    <x v="3"/>
    <n v="1107.8599999999999"/>
    <n v="45"/>
    <x v="0"/>
    <n v="1406.9"/>
    <n v="1547.35"/>
    <n v="140.44999999999982"/>
    <x v="0"/>
    <n v="0.17"/>
    <x v="0"/>
    <x v="0"/>
    <x v="16"/>
  </r>
  <r>
    <n v="1021"/>
    <x v="237"/>
    <x v="3"/>
    <x v="3"/>
    <n v="671.55"/>
    <n v="19"/>
    <x v="0"/>
    <n v="444.05"/>
    <n v="584.44000000000005"/>
    <n v="140.39000000000004"/>
    <x v="1"/>
    <n v="0.28000000000000003"/>
    <x v="0"/>
    <x v="0"/>
    <x v="7"/>
  </r>
  <r>
    <n v="1002"/>
    <x v="154"/>
    <x v="3"/>
    <x v="3"/>
    <n v="3737.17"/>
    <n v="44"/>
    <x v="2"/>
    <n v="1393.58"/>
    <n v="1533.09"/>
    <n v="139.51"/>
    <x v="1"/>
    <n v="0.24"/>
    <x v="2"/>
    <x v="0"/>
    <x v="7"/>
  </r>
  <r>
    <n v="1050"/>
    <x v="19"/>
    <x v="3"/>
    <x v="1"/>
    <n v="6107.78"/>
    <n v="43"/>
    <x v="2"/>
    <n v="4834.47"/>
    <n v="4973.38"/>
    <n v="138.90999999999985"/>
    <x v="1"/>
    <n v="0.03"/>
    <x v="1"/>
    <x v="1"/>
    <x v="5"/>
  </r>
  <r>
    <n v="1002"/>
    <x v="78"/>
    <x v="2"/>
    <x v="0"/>
    <n v="2716.34"/>
    <n v="17"/>
    <x v="2"/>
    <n v="1727.12"/>
    <n v="1865.83"/>
    <n v="138.71000000000004"/>
    <x v="0"/>
    <n v="0.21"/>
    <x v="0"/>
    <x v="1"/>
    <x v="12"/>
  </r>
  <r>
    <n v="1009"/>
    <x v="58"/>
    <x v="3"/>
    <x v="2"/>
    <n v="182.8"/>
    <n v="16"/>
    <x v="0"/>
    <n v="3745.69"/>
    <n v="3883.77"/>
    <n v="138.07999999999993"/>
    <x v="1"/>
    <n v="0.18"/>
    <x v="1"/>
    <x v="0"/>
    <x v="8"/>
  </r>
  <r>
    <n v="1079"/>
    <x v="195"/>
    <x v="2"/>
    <x v="2"/>
    <n v="1558.03"/>
    <n v="38"/>
    <x v="2"/>
    <n v="1127.76"/>
    <n v="1265.6600000000001"/>
    <n v="137.90000000000009"/>
    <x v="1"/>
    <n v="0.26"/>
    <x v="1"/>
    <x v="0"/>
    <x v="19"/>
  </r>
  <r>
    <n v="1002"/>
    <x v="66"/>
    <x v="0"/>
    <x v="3"/>
    <n v="5842.88"/>
    <n v="30"/>
    <x v="0"/>
    <n v="4646.55"/>
    <n v="4784.28"/>
    <n v="137.72999999999956"/>
    <x v="1"/>
    <n v="0.1"/>
    <x v="2"/>
    <x v="0"/>
    <x v="16"/>
  </r>
  <r>
    <n v="1072"/>
    <x v="10"/>
    <x v="2"/>
    <x v="1"/>
    <n v="2167.94"/>
    <n v="39"/>
    <x v="0"/>
    <n v="4330.03"/>
    <n v="4467.75"/>
    <n v="137.72000000000025"/>
    <x v="0"/>
    <n v="0.02"/>
    <x v="2"/>
    <x v="0"/>
    <x v="3"/>
  </r>
  <r>
    <n v="1025"/>
    <x v="158"/>
    <x v="0"/>
    <x v="3"/>
    <n v="2457.65"/>
    <n v="47"/>
    <x v="2"/>
    <n v="3861.61"/>
    <n v="3998.91"/>
    <n v="137.29999999999973"/>
    <x v="0"/>
    <n v="0.25"/>
    <x v="2"/>
    <x v="1"/>
    <x v="16"/>
  </r>
  <r>
    <n v="1028"/>
    <x v="133"/>
    <x v="1"/>
    <x v="2"/>
    <n v="5809.35"/>
    <n v="45"/>
    <x v="0"/>
    <n v="4848.9799999999996"/>
    <n v="4985.75"/>
    <n v="136.77000000000044"/>
    <x v="1"/>
    <n v="0.2"/>
    <x v="1"/>
    <x v="1"/>
    <x v="17"/>
  </r>
  <r>
    <n v="1098"/>
    <x v="88"/>
    <x v="0"/>
    <x v="1"/>
    <n v="6780.38"/>
    <n v="11"/>
    <x v="2"/>
    <n v="741.48"/>
    <n v="878.09"/>
    <n v="136.61000000000001"/>
    <x v="0"/>
    <n v="0.28999999999999998"/>
    <x v="0"/>
    <x v="0"/>
    <x v="18"/>
  </r>
  <r>
    <n v="1044"/>
    <x v="262"/>
    <x v="1"/>
    <x v="2"/>
    <n v="4860.8100000000004"/>
    <n v="6"/>
    <x v="3"/>
    <n v="3703.93"/>
    <n v="3840.24"/>
    <n v="136.30999999999995"/>
    <x v="0"/>
    <n v="7.0000000000000007E-2"/>
    <x v="2"/>
    <x v="1"/>
    <x v="17"/>
  </r>
  <r>
    <n v="1029"/>
    <x v="20"/>
    <x v="3"/>
    <x v="0"/>
    <n v="1687.62"/>
    <n v="15"/>
    <x v="0"/>
    <n v="498.27"/>
    <n v="634.16"/>
    <n v="135.88999999999999"/>
    <x v="1"/>
    <n v="0.11"/>
    <x v="2"/>
    <x v="0"/>
    <x v="10"/>
  </r>
  <r>
    <n v="1067"/>
    <x v="55"/>
    <x v="1"/>
    <x v="3"/>
    <n v="2850.74"/>
    <n v="32"/>
    <x v="1"/>
    <n v="2171.79"/>
    <n v="2307.64"/>
    <n v="135.84999999999991"/>
    <x v="1"/>
    <n v="0.22"/>
    <x v="1"/>
    <x v="1"/>
    <x v="4"/>
  </r>
  <r>
    <n v="1092"/>
    <x v="320"/>
    <x v="2"/>
    <x v="0"/>
    <n v="9220.94"/>
    <n v="20"/>
    <x v="1"/>
    <n v="668.11"/>
    <n v="803.49"/>
    <n v="135.38"/>
    <x v="0"/>
    <n v="0.21"/>
    <x v="1"/>
    <x v="1"/>
    <x v="12"/>
  </r>
  <r>
    <n v="1068"/>
    <x v="172"/>
    <x v="4"/>
    <x v="1"/>
    <n v="9093.5"/>
    <n v="31"/>
    <x v="0"/>
    <n v="3169.37"/>
    <n v="3304.15"/>
    <n v="134.7800000000002"/>
    <x v="1"/>
    <n v="0.25"/>
    <x v="2"/>
    <x v="0"/>
    <x v="13"/>
  </r>
  <r>
    <n v="1023"/>
    <x v="152"/>
    <x v="0"/>
    <x v="2"/>
    <n v="8055.02"/>
    <n v="45"/>
    <x v="1"/>
    <n v="4692.24"/>
    <n v="4825.92"/>
    <n v="133.68000000000029"/>
    <x v="1"/>
    <n v="0.19"/>
    <x v="1"/>
    <x v="0"/>
    <x v="2"/>
  </r>
  <r>
    <n v="1083"/>
    <x v="97"/>
    <x v="3"/>
    <x v="2"/>
    <n v="4902.4399999999996"/>
    <n v="42"/>
    <x v="0"/>
    <n v="2505.41"/>
    <n v="2638.96"/>
    <n v="133.55000000000018"/>
    <x v="0"/>
    <n v="0.1"/>
    <x v="1"/>
    <x v="1"/>
    <x v="8"/>
  </r>
  <r>
    <n v="1040"/>
    <x v="215"/>
    <x v="1"/>
    <x v="0"/>
    <n v="2331.27"/>
    <n v="13"/>
    <x v="0"/>
    <n v="2750.18"/>
    <n v="2882.85"/>
    <n v="132.67000000000007"/>
    <x v="1"/>
    <n v="0.24"/>
    <x v="2"/>
    <x v="1"/>
    <x v="11"/>
  </r>
  <r>
    <n v="1005"/>
    <x v="193"/>
    <x v="3"/>
    <x v="3"/>
    <n v="7103.23"/>
    <n v="9"/>
    <x v="3"/>
    <n v="4737.0600000000004"/>
    <n v="4869.5"/>
    <n v="132.4399999999996"/>
    <x v="0"/>
    <n v="7.0000000000000007E-2"/>
    <x v="0"/>
    <x v="1"/>
    <x v="7"/>
  </r>
  <r>
    <n v="1062"/>
    <x v="278"/>
    <x v="3"/>
    <x v="0"/>
    <n v="3439.72"/>
    <n v="15"/>
    <x v="0"/>
    <n v="4756.55"/>
    <n v="4888.46"/>
    <n v="131.90999999999985"/>
    <x v="0"/>
    <n v="0.28999999999999998"/>
    <x v="2"/>
    <x v="1"/>
    <x v="10"/>
  </r>
  <r>
    <n v="1008"/>
    <x v="109"/>
    <x v="1"/>
    <x v="1"/>
    <n v="5104.54"/>
    <n v="24"/>
    <x v="2"/>
    <n v="4739.13"/>
    <n v="4868.95"/>
    <n v="129.81999999999971"/>
    <x v="0"/>
    <n v="0.14000000000000001"/>
    <x v="2"/>
    <x v="0"/>
    <x v="1"/>
  </r>
  <r>
    <n v="1088"/>
    <x v="224"/>
    <x v="2"/>
    <x v="0"/>
    <n v="6116.75"/>
    <n v="40"/>
    <x v="3"/>
    <n v="4904.93"/>
    <n v="5034.3500000000004"/>
    <n v="129.42000000000007"/>
    <x v="0"/>
    <n v="0.1"/>
    <x v="2"/>
    <x v="0"/>
    <x v="12"/>
  </r>
  <r>
    <n v="1032"/>
    <x v="135"/>
    <x v="0"/>
    <x v="1"/>
    <n v="4244.21"/>
    <n v="11"/>
    <x v="0"/>
    <n v="4100.62"/>
    <n v="4230"/>
    <n v="129.38000000000011"/>
    <x v="0"/>
    <n v="0.28999999999999998"/>
    <x v="1"/>
    <x v="1"/>
    <x v="18"/>
  </r>
  <r>
    <n v="1042"/>
    <x v="294"/>
    <x v="2"/>
    <x v="0"/>
    <n v="848.28"/>
    <n v="1"/>
    <x v="3"/>
    <n v="1406.24"/>
    <n v="1535.57"/>
    <n v="129.32999999999993"/>
    <x v="0"/>
    <n v="0.08"/>
    <x v="2"/>
    <x v="0"/>
    <x v="12"/>
  </r>
  <r>
    <n v="1085"/>
    <x v="255"/>
    <x v="1"/>
    <x v="0"/>
    <n v="2070.02"/>
    <n v="42"/>
    <x v="0"/>
    <n v="2254.11"/>
    <n v="2382.23"/>
    <n v="128.11999999999989"/>
    <x v="1"/>
    <n v="0.15"/>
    <x v="2"/>
    <x v="0"/>
    <x v="11"/>
  </r>
  <r>
    <n v="1074"/>
    <x v="147"/>
    <x v="4"/>
    <x v="1"/>
    <n v="3320.38"/>
    <n v="31"/>
    <x v="2"/>
    <n v="1138.32"/>
    <n v="1266.25"/>
    <n v="127.93000000000006"/>
    <x v="1"/>
    <n v="0.14000000000000001"/>
    <x v="0"/>
    <x v="0"/>
    <x v="13"/>
  </r>
  <r>
    <n v="1074"/>
    <x v="202"/>
    <x v="2"/>
    <x v="0"/>
    <n v="6011.84"/>
    <n v="2"/>
    <x v="1"/>
    <n v="2868.02"/>
    <n v="2994.74"/>
    <n v="126.7199999999998"/>
    <x v="1"/>
    <n v="0.18"/>
    <x v="1"/>
    <x v="1"/>
    <x v="12"/>
  </r>
  <r>
    <n v="1060"/>
    <x v="202"/>
    <x v="0"/>
    <x v="3"/>
    <n v="1756.48"/>
    <n v="5"/>
    <x v="2"/>
    <n v="3970.08"/>
    <n v="4096.4799999999996"/>
    <n v="126.39999999999964"/>
    <x v="1"/>
    <n v="0.13"/>
    <x v="0"/>
    <x v="0"/>
    <x v="16"/>
  </r>
  <r>
    <n v="1034"/>
    <x v="145"/>
    <x v="4"/>
    <x v="3"/>
    <n v="1937.9"/>
    <n v="13"/>
    <x v="2"/>
    <n v="366.31"/>
    <n v="492.68"/>
    <n v="126.37"/>
    <x v="0"/>
    <n v="0.12"/>
    <x v="2"/>
    <x v="0"/>
    <x v="14"/>
  </r>
  <r>
    <n v="1033"/>
    <x v="67"/>
    <x v="1"/>
    <x v="0"/>
    <n v="7171.83"/>
    <n v="44"/>
    <x v="3"/>
    <n v="1195.22"/>
    <n v="1320.06"/>
    <n v="124.83999999999992"/>
    <x v="1"/>
    <n v="0.23"/>
    <x v="1"/>
    <x v="0"/>
    <x v="11"/>
  </r>
  <r>
    <n v="1019"/>
    <x v="321"/>
    <x v="2"/>
    <x v="0"/>
    <n v="7632.43"/>
    <n v="33"/>
    <x v="2"/>
    <n v="1362.31"/>
    <n v="1486.29"/>
    <n v="123.98000000000002"/>
    <x v="1"/>
    <n v="0.18"/>
    <x v="2"/>
    <x v="0"/>
    <x v="12"/>
  </r>
  <r>
    <n v="1076"/>
    <x v="282"/>
    <x v="3"/>
    <x v="2"/>
    <n v="3279.51"/>
    <n v="32"/>
    <x v="0"/>
    <n v="4337.82"/>
    <n v="4460.71"/>
    <n v="122.89000000000033"/>
    <x v="1"/>
    <n v="0.3"/>
    <x v="0"/>
    <x v="0"/>
    <x v="8"/>
  </r>
  <r>
    <n v="1004"/>
    <x v="236"/>
    <x v="3"/>
    <x v="0"/>
    <n v="1526.38"/>
    <n v="16"/>
    <x v="0"/>
    <n v="1067.83"/>
    <n v="1189.22"/>
    <n v="121.3900000000001"/>
    <x v="1"/>
    <n v="0.26"/>
    <x v="2"/>
    <x v="0"/>
    <x v="10"/>
  </r>
  <r>
    <n v="1055"/>
    <x v="49"/>
    <x v="0"/>
    <x v="0"/>
    <n v="3093.95"/>
    <n v="46"/>
    <x v="0"/>
    <n v="4173.5200000000004"/>
    <n v="4294.8500000000004"/>
    <n v="121.32999999999993"/>
    <x v="1"/>
    <n v="0.03"/>
    <x v="1"/>
    <x v="0"/>
    <x v="0"/>
  </r>
  <r>
    <n v="1039"/>
    <x v="247"/>
    <x v="3"/>
    <x v="1"/>
    <n v="3613.75"/>
    <n v="4"/>
    <x v="3"/>
    <n v="1054.1199999999999"/>
    <n v="1175.21999999999"/>
    <n v="121.09999999999013"/>
    <x v="1"/>
    <n v="0.12"/>
    <x v="1"/>
    <x v="0"/>
    <x v="5"/>
  </r>
  <r>
    <n v="1058"/>
    <x v="53"/>
    <x v="3"/>
    <x v="3"/>
    <n v="252.41"/>
    <n v="48"/>
    <x v="2"/>
    <n v="2596.7199999999998"/>
    <n v="2715.0499999999902"/>
    <n v="118.32999999999038"/>
    <x v="1"/>
    <n v="0.04"/>
    <x v="0"/>
    <x v="1"/>
    <x v="7"/>
  </r>
  <r>
    <n v="1023"/>
    <x v="51"/>
    <x v="3"/>
    <x v="0"/>
    <n v="2170.94"/>
    <n v="9"/>
    <x v="0"/>
    <n v="4155.46"/>
    <n v="4273.6000000000004"/>
    <n v="118.14000000000033"/>
    <x v="1"/>
    <n v="0.25"/>
    <x v="0"/>
    <x v="0"/>
    <x v="10"/>
  </r>
  <r>
    <n v="1018"/>
    <x v="146"/>
    <x v="0"/>
    <x v="3"/>
    <n v="7019.59"/>
    <n v="20"/>
    <x v="2"/>
    <n v="1140.6199999999999"/>
    <n v="1258.6299999999901"/>
    <n v="118.00999999999021"/>
    <x v="1"/>
    <n v="0.26"/>
    <x v="1"/>
    <x v="1"/>
    <x v="16"/>
  </r>
  <r>
    <n v="1066"/>
    <x v="97"/>
    <x v="4"/>
    <x v="1"/>
    <n v="4891.49"/>
    <n v="20"/>
    <x v="3"/>
    <n v="955.18"/>
    <n v="1072.82"/>
    <n v="117.63999999999999"/>
    <x v="0"/>
    <n v="0.03"/>
    <x v="1"/>
    <x v="0"/>
    <x v="13"/>
  </r>
  <r>
    <n v="1067"/>
    <x v="322"/>
    <x v="2"/>
    <x v="3"/>
    <n v="914.5"/>
    <n v="11"/>
    <x v="2"/>
    <n v="3435.68"/>
    <n v="3552.6299999999901"/>
    <n v="116.94999999999027"/>
    <x v="0"/>
    <n v="0.27"/>
    <x v="0"/>
    <x v="0"/>
    <x v="9"/>
  </r>
  <r>
    <n v="1062"/>
    <x v="136"/>
    <x v="2"/>
    <x v="0"/>
    <n v="3720.24"/>
    <n v="36"/>
    <x v="1"/>
    <n v="1050.6400000000001"/>
    <n v="1167.33"/>
    <n v="116.68999999999983"/>
    <x v="0"/>
    <n v="0.22"/>
    <x v="0"/>
    <x v="1"/>
    <x v="12"/>
  </r>
  <r>
    <n v="1013"/>
    <x v="149"/>
    <x v="0"/>
    <x v="0"/>
    <n v="5039.07"/>
    <n v="20"/>
    <x v="3"/>
    <n v="1533.36"/>
    <n v="1649.73999999999"/>
    <n v="116.3799999999901"/>
    <x v="1"/>
    <n v="0.1"/>
    <x v="1"/>
    <x v="1"/>
    <x v="0"/>
  </r>
  <r>
    <n v="1029"/>
    <x v="6"/>
    <x v="3"/>
    <x v="3"/>
    <n v="5694.34"/>
    <n v="21"/>
    <x v="1"/>
    <n v="3085.1"/>
    <n v="3200.75"/>
    <n v="115.65000000000009"/>
    <x v="0"/>
    <n v="0.21"/>
    <x v="0"/>
    <x v="0"/>
    <x v="7"/>
  </r>
  <r>
    <n v="1025"/>
    <x v="147"/>
    <x v="0"/>
    <x v="1"/>
    <n v="4140.7"/>
    <n v="45"/>
    <x v="0"/>
    <n v="1588.04"/>
    <n v="1703.6399999999901"/>
    <n v="115.59999999999013"/>
    <x v="0"/>
    <n v="0.2"/>
    <x v="1"/>
    <x v="0"/>
    <x v="18"/>
  </r>
  <r>
    <n v="1052"/>
    <x v="241"/>
    <x v="2"/>
    <x v="3"/>
    <n v="5053.97"/>
    <n v="18"/>
    <x v="2"/>
    <n v="152.75"/>
    <n v="267.22000000000003"/>
    <n v="114.47000000000003"/>
    <x v="1"/>
    <n v="0.09"/>
    <x v="0"/>
    <x v="1"/>
    <x v="9"/>
  </r>
  <r>
    <n v="1062"/>
    <x v="323"/>
    <x v="1"/>
    <x v="3"/>
    <n v="5684.33"/>
    <n v="10"/>
    <x v="3"/>
    <n v="2940.4"/>
    <n v="3054.79"/>
    <n v="114.38999999999987"/>
    <x v="1"/>
    <n v="0.08"/>
    <x v="2"/>
    <x v="1"/>
    <x v="4"/>
  </r>
  <r>
    <n v="1049"/>
    <x v="57"/>
    <x v="4"/>
    <x v="2"/>
    <n v="5972.27"/>
    <n v="44"/>
    <x v="2"/>
    <n v="3351.33"/>
    <n v="3465.35"/>
    <n v="114.01999999999998"/>
    <x v="1"/>
    <n v="0.12"/>
    <x v="1"/>
    <x v="1"/>
    <x v="15"/>
  </r>
  <r>
    <n v="1082"/>
    <x v="324"/>
    <x v="1"/>
    <x v="0"/>
    <n v="3320.42"/>
    <n v="15"/>
    <x v="0"/>
    <n v="1719.47"/>
    <n v="1832.6"/>
    <n v="113.12999999999988"/>
    <x v="1"/>
    <n v="0.12"/>
    <x v="2"/>
    <x v="1"/>
    <x v="11"/>
  </r>
  <r>
    <n v="1003"/>
    <x v="126"/>
    <x v="0"/>
    <x v="0"/>
    <n v="9514.19"/>
    <n v="22"/>
    <x v="1"/>
    <n v="4218.43"/>
    <n v="4331.42"/>
    <n v="112.98999999999978"/>
    <x v="0"/>
    <n v="0.26"/>
    <x v="1"/>
    <x v="1"/>
    <x v="0"/>
  </r>
  <r>
    <n v="1058"/>
    <x v="110"/>
    <x v="0"/>
    <x v="3"/>
    <n v="2714.21"/>
    <n v="34"/>
    <x v="3"/>
    <n v="3160.61"/>
    <n v="3273.22"/>
    <n v="112.60999999999967"/>
    <x v="1"/>
    <n v="0.08"/>
    <x v="2"/>
    <x v="0"/>
    <x v="16"/>
  </r>
  <r>
    <n v="1033"/>
    <x v="47"/>
    <x v="3"/>
    <x v="3"/>
    <n v="8395.2900000000009"/>
    <n v="39"/>
    <x v="3"/>
    <n v="4232.8100000000004"/>
    <n v="4345.25"/>
    <n v="112.4399999999996"/>
    <x v="1"/>
    <n v="0.12"/>
    <x v="1"/>
    <x v="1"/>
    <x v="7"/>
  </r>
  <r>
    <n v="1030"/>
    <x v="142"/>
    <x v="3"/>
    <x v="0"/>
    <n v="6951.53"/>
    <n v="24"/>
    <x v="0"/>
    <n v="1370.52"/>
    <n v="1482.58"/>
    <n v="112.05999999999995"/>
    <x v="1"/>
    <n v="0.2"/>
    <x v="2"/>
    <x v="0"/>
    <x v="10"/>
  </r>
  <r>
    <n v="1017"/>
    <x v="141"/>
    <x v="2"/>
    <x v="3"/>
    <n v="2401.81"/>
    <n v="28"/>
    <x v="0"/>
    <n v="3780.91"/>
    <n v="3892.73"/>
    <n v="111.82000000000016"/>
    <x v="1"/>
    <n v="0.1"/>
    <x v="0"/>
    <x v="0"/>
    <x v="9"/>
  </r>
  <r>
    <n v="1091"/>
    <x v="320"/>
    <x v="4"/>
    <x v="3"/>
    <n v="9610.2099999999991"/>
    <n v="24"/>
    <x v="0"/>
    <n v="3639.3"/>
    <n v="3750.63"/>
    <n v="111.32999999999993"/>
    <x v="0"/>
    <n v="0.23"/>
    <x v="1"/>
    <x v="0"/>
    <x v="14"/>
  </r>
  <r>
    <n v="1062"/>
    <x v="68"/>
    <x v="2"/>
    <x v="0"/>
    <n v="6991.95"/>
    <n v="10"/>
    <x v="0"/>
    <n v="1524.88"/>
    <n v="1636.14"/>
    <n v="111.25999999999999"/>
    <x v="0"/>
    <n v="0.2"/>
    <x v="1"/>
    <x v="1"/>
    <x v="12"/>
  </r>
  <r>
    <n v="1052"/>
    <x v="196"/>
    <x v="0"/>
    <x v="3"/>
    <n v="1834.7"/>
    <n v="5"/>
    <x v="2"/>
    <n v="745.71"/>
    <n v="856.91"/>
    <n v="111.19999999999993"/>
    <x v="1"/>
    <n v="0.23"/>
    <x v="1"/>
    <x v="0"/>
    <x v="16"/>
  </r>
  <r>
    <n v="1017"/>
    <x v="163"/>
    <x v="3"/>
    <x v="0"/>
    <n v="2141.9"/>
    <n v="1"/>
    <x v="2"/>
    <n v="641.67999999999995"/>
    <n v="752.24"/>
    <n v="110.56000000000006"/>
    <x v="0"/>
    <n v="0.22"/>
    <x v="1"/>
    <x v="1"/>
    <x v="10"/>
  </r>
  <r>
    <n v="1017"/>
    <x v="325"/>
    <x v="4"/>
    <x v="1"/>
    <n v="3137.09"/>
    <n v="18"/>
    <x v="2"/>
    <n v="1069.73"/>
    <n v="1180.04"/>
    <n v="110.30999999999995"/>
    <x v="1"/>
    <n v="0.22"/>
    <x v="1"/>
    <x v="1"/>
    <x v="13"/>
  </r>
  <r>
    <n v="1015"/>
    <x v="265"/>
    <x v="0"/>
    <x v="1"/>
    <n v="4631.2299999999996"/>
    <n v="30"/>
    <x v="1"/>
    <n v="261.56"/>
    <n v="371.4"/>
    <n v="109.83999999999997"/>
    <x v="1"/>
    <n v="0.2"/>
    <x v="1"/>
    <x v="0"/>
    <x v="18"/>
  </r>
  <r>
    <n v="1028"/>
    <x v="20"/>
    <x v="4"/>
    <x v="3"/>
    <n v="7987.15"/>
    <n v="2"/>
    <x v="2"/>
    <n v="3146.12"/>
    <n v="3255.5299999999902"/>
    <n v="109.4099999999903"/>
    <x v="1"/>
    <n v="0.06"/>
    <x v="1"/>
    <x v="1"/>
    <x v="14"/>
  </r>
  <r>
    <n v="1066"/>
    <x v="1"/>
    <x v="1"/>
    <x v="3"/>
    <n v="7297.86"/>
    <n v="7"/>
    <x v="0"/>
    <n v="523.41999999999996"/>
    <n v="632.43999999999903"/>
    <n v="109.01999999999907"/>
    <x v="0"/>
    <n v="0.2"/>
    <x v="1"/>
    <x v="1"/>
    <x v="4"/>
  </r>
  <r>
    <n v="1023"/>
    <x v="95"/>
    <x v="2"/>
    <x v="0"/>
    <n v="1875.62"/>
    <n v="47"/>
    <x v="3"/>
    <n v="3374.72"/>
    <n v="3483.1499999999901"/>
    <n v="108.42999999999029"/>
    <x v="1"/>
    <n v="0.18"/>
    <x v="0"/>
    <x v="1"/>
    <x v="12"/>
  </r>
  <r>
    <n v="1014"/>
    <x v="326"/>
    <x v="1"/>
    <x v="0"/>
    <n v="8406.07"/>
    <n v="48"/>
    <x v="2"/>
    <n v="556.72"/>
    <n v="665.07"/>
    <n v="108.35000000000002"/>
    <x v="1"/>
    <n v="0.01"/>
    <x v="1"/>
    <x v="0"/>
    <x v="11"/>
  </r>
  <r>
    <n v="1092"/>
    <x v="2"/>
    <x v="1"/>
    <x v="0"/>
    <n v="2729.27"/>
    <n v="40"/>
    <x v="3"/>
    <n v="4624.16"/>
    <n v="4731.9799999999996"/>
    <n v="107.81999999999971"/>
    <x v="0"/>
    <n v="0.2"/>
    <x v="1"/>
    <x v="0"/>
    <x v="11"/>
  </r>
  <r>
    <n v="1095"/>
    <x v="85"/>
    <x v="2"/>
    <x v="1"/>
    <n v="9805.65"/>
    <n v="10"/>
    <x v="3"/>
    <n v="3155.97"/>
    <n v="3263.49"/>
    <n v="107.51999999999998"/>
    <x v="1"/>
    <n v="0.04"/>
    <x v="2"/>
    <x v="1"/>
    <x v="3"/>
  </r>
  <r>
    <n v="1057"/>
    <x v="92"/>
    <x v="1"/>
    <x v="3"/>
    <n v="2114.38"/>
    <n v="12"/>
    <x v="2"/>
    <n v="639.16"/>
    <n v="746.28"/>
    <n v="107.12"/>
    <x v="1"/>
    <n v="0.04"/>
    <x v="1"/>
    <x v="0"/>
    <x v="4"/>
  </r>
  <r>
    <n v="1094"/>
    <x v="147"/>
    <x v="1"/>
    <x v="1"/>
    <n v="8643.67"/>
    <n v="47"/>
    <x v="1"/>
    <n v="3450.36"/>
    <n v="3557.38"/>
    <n v="107.01999999999998"/>
    <x v="0"/>
    <n v="0.2"/>
    <x v="2"/>
    <x v="1"/>
    <x v="1"/>
  </r>
  <r>
    <n v="1055"/>
    <x v="90"/>
    <x v="0"/>
    <x v="0"/>
    <n v="1756.83"/>
    <n v="11"/>
    <x v="3"/>
    <n v="2495.1999999999998"/>
    <n v="2600.9299999999998"/>
    <n v="105.73000000000002"/>
    <x v="0"/>
    <n v="0.21"/>
    <x v="1"/>
    <x v="0"/>
    <x v="0"/>
  </r>
  <r>
    <n v="1048"/>
    <x v="194"/>
    <x v="2"/>
    <x v="2"/>
    <n v="7066.63"/>
    <n v="47"/>
    <x v="1"/>
    <n v="4535.8599999999997"/>
    <n v="4641.41"/>
    <n v="105.55000000000018"/>
    <x v="0"/>
    <n v="0.27"/>
    <x v="2"/>
    <x v="0"/>
    <x v="19"/>
  </r>
  <r>
    <n v="1076"/>
    <x v="327"/>
    <x v="1"/>
    <x v="1"/>
    <n v="316.94"/>
    <n v="23"/>
    <x v="1"/>
    <n v="2759.16"/>
    <n v="2864.45"/>
    <n v="105.28999999999996"/>
    <x v="1"/>
    <n v="0.18"/>
    <x v="2"/>
    <x v="0"/>
    <x v="1"/>
  </r>
  <r>
    <n v="1087"/>
    <x v="193"/>
    <x v="1"/>
    <x v="3"/>
    <n v="119.72"/>
    <n v="20"/>
    <x v="0"/>
    <n v="193.27"/>
    <n v="297.69"/>
    <n v="104.41999999999999"/>
    <x v="0"/>
    <n v="0.22"/>
    <x v="0"/>
    <x v="1"/>
    <x v="4"/>
  </r>
  <r>
    <n v="1018"/>
    <x v="214"/>
    <x v="4"/>
    <x v="0"/>
    <n v="3187.45"/>
    <n v="11"/>
    <x v="0"/>
    <n v="2414.8200000000002"/>
    <n v="2519.0700000000002"/>
    <n v="104.25"/>
    <x v="1"/>
    <n v="0"/>
    <x v="0"/>
    <x v="1"/>
    <x v="6"/>
  </r>
  <r>
    <n v="1098"/>
    <x v="17"/>
    <x v="3"/>
    <x v="2"/>
    <n v="1600.79"/>
    <n v="21"/>
    <x v="2"/>
    <n v="725.03"/>
    <n v="828.94999999999902"/>
    <n v="103.91999999999905"/>
    <x v="0"/>
    <n v="0.18"/>
    <x v="1"/>
    <x v="1"/>
    <x v="8"/>
  </r>
  <r>
    <n v="1096"/>
    <x v="42"/>
    <x v="1"/>
    <x v="1"/>
    <n v="5935.59"/>
    <n v="45"/>
    <x v="0"/>
    <n v="357.92"/>
    <n v="461.3"/>
    <n v="103.38"/>
    <x v="1"/>
    <n v="0.28000000000000003"/>
    <x v="0"/>
    <x v="1"/>
    <x v="1"/>
  </r>
  <r>
    <n v="1041"/>
    <x v="243"/>
    <x v="1"/>
    <x v="0"/>
    <n v="4170.8"/>
    <n v="44"/>
    <x v="3"/>
    <n v="3288.39"/>
    <n v="3391.46"/>
    <n v="103.07000000000016"/>
    <x v="0"/>
    <n v="0.05"/>
    <x v="2"/>
    <x v="0"/>
    <x v="11"/>
  </r>
  <r>
    <n v="1065"/>
    <x v="234"/>
    <x v="3"/>
    <x v="1"/>
    <n v="8840.86"/>
    <n v="13"/>
    <x v="2"/>
    <n v="1339"/>
    <n v="1441.88"/>
    <n v="102.88000000000011"/>
    <x v="1"/>
    <n v="0.23"/>
    <x v="2"/>
    <x v="0"/>
    <x v="5"/>
  </r>
  <r>
    <n v="1062"/>
    <x v="34"/>
    <x v="0"/>
    <x v="2"/>
    <n v="3979.41"/>
    <n v="11"/>
    <x v="3"/>
    <n v="1190.08"/>
    <n v="1292.9399999999901"/>
    <n v="102.85999999999012"/>
    <x v="1"/>
    <n v="0.13"/>
    <x v="0"/>
    <x v="0"/>
    <x v="2"/>
  </r>
  <r>
    <n v="1003"/>
    <x v="79"/>
    <x v="2"/>
    <x v="2"/>
    <n v="3755.88"/>
    <n v="15"/>
    <x v="0"/>
    <n v="3286.24"/>
    <n v="3388.8399999999901"/>
    <n v="102.59999999999036"/>
    <x v="1"/>
    <n v="0.09"/>
    <x v="2"/>
    <x v="0"/>
    <x v="19"/>
  </r>
  <r>
    <n v="1067"/>
    <x v="213"/>
    <x v="2"/>
    <x v="3"/>
    <n v="4716.3599999999997"/>
    <n v="37"/>
    <x v="0"/>
    <n v="1754.32"/>
    <n v="1856.3999999999901"/>
    <n v="102.07999999999015"/>
    <x v="0"/>
    <n v="0.21"/>
    <x v="1"/>
    <x v="0"/>
    <x v="9"/>
  </r>
  <r>
    <n v="1058"/>
    <x v="267"/>
    <x v="0"/>
    <x v="2"/>
    <n v="4050.45"/>
    <n v="42"/>
    <x v="0"/>
    <n v="3600.95"/>
    <n v="3702.8399999999901"/>
    <n v="101.88999999999032"/>
    <x v="1"/>
    <n v="0.01"/>
    <x v="0"/>
    <x v="0"/>
    <x v="2"/>
  </r>
  <r>
    <n v="1094"/>
    <x v="125"/>
    <x v="2"/>
    <x v="3"/>
    <n v="3992.63"/>
    <n v="49"/>
    <x v="1"/>
    <n v="615.47"/>
    <n v="715.84"/>
    <n v="100.37"/>
    <x v="1"/>
    <n v="0.21"/>
    <x v="2"/>
    <x v="0"/>
    <x v="9"/>
  </r>
  <r>
    <n v="1019"/>
    <x v="328"/>
    <x v="3"/>
    <x v="1"/>
    <n v="1114.9100000000001"/>
    <n v="13"/>
    <x v="1"/>
    <n v="3102.73"/>
    <n v="3202.68"/>
    <n v="99.949999999999818"/>
    <x v="0"/>
    <n v="0.09"/>
    <x v="0"/>
    <x v="1"/>
    <x v="5"/>
  </r>
  <r>
    <n v="1028"/>
    <x v="260"/>
    <x v="4"/>
    <x v="3"/>
    <n v="2363.9"/>
    <n v="38"/>
    <x v="0"/>
    <n v="3350.32"/>
    <n v="3449.94"/>
    <n v="99.619999999999891"/>
    <x v="0"/>
    <n v="0.26"/>
    <x v="0"/>
    <x v="1"/>
    <x v="14"/>
  </r>
  <r>
    <n v="1015"/>
    <x v="56"/>
    <x v="3"/>
    <x v="0"/>
    <n v="2673.06"/>
    <n v="1"/>
    <x v="2"/>
    <n v="2928.74"/>
    <n v="3027.74"/>
    <n v="99"/>
    <x v="0"/>
    <n v="0.15"/>
    <x v="1"/>
    <x v="0"/>
    <x v="10"/>
  </r>
  <r>
    <n v="1095"/>
    <x v="259"/>
    <x v="1"/>
    <x v="2"/>
    <n v="8231.74"/>
    <n v="7"/>
    <x v="1"/>
    <n v="4257.24"/>
    <n v="4355.87"/>
    <n v="98.630000000000109"/>
    <x v="1"/>
    <n v="0.03"/>
    <x v="1"/>
    <x v="1"/>
    <x v="17"/>
  </r>
  <r>
    <n v="1034"/>
    <x v="164"/>
    <x v="0"/>
    <x v="2"/>
    <n v="3677.9"/>
    <n v="28"/>
    <x v="2"/>
    <n v="137.47"/>
    <n v="234.63"/>
    <n v="97.16"/>
    <x v="0"/>
    <n v="0.27"/>
    <x v="1"/>
    <x v="0"/>
    <x v="2"/>
  </r>
  <r>
    <n v="1081"/>
    <x v="183"/>
    <x v="0"/>
    <x v="0"/>
    <n v="3068.03"/>
    <n v="41"/>
    <x v="2"/>
    <n v="2782.08"/>
    <n v="2879.24"/>
    <n v="97.159999999999854"/>
    <x v="0"/>
    <n v="0.21"/>
    <x v="1"/>
    <x v="1"/>
    <x v="0"/>
  </r>
  <r>
    <n v="1099"/>
    <x v="329"/>
    <x v="0"/>
    <x v="2"/>
    <n v="1934.18"/>
    <n v="17"/>
    <x v="1"/>
    <n v="2471.73"/>
    <n v="2568.73"/>
    <n v="97"/>
    <x v="0"/>
    <n v="0.05"/>
    <x v="0"/>
    <x v="0"/>
    <x v="2"/>
  </r>
  <r>
    <n v="1065"/>
    <x v="164"/>
    <x v="3"/>
    <x v="3"/>
    <n v="2365.87"/>
    <n v="6"/>
    <x v="0"/>
    <n v="2019.9"/>
    <n v="2116.7399999999998"/>
    <n v="96.839999999999691"/>
    <x v="0"/>
    <n v="0.11"/>
    <x v="2"/>
    <x v="1"/>
    <x v="7"/>
  </r>
  <r>
    <n v="1065"/>
    <x v="98"/>
    <x v="0"/>
    <x v="2"/>
    <n v="6139.07"/>
    <n v="18"/>
    <x v="1"/>
    <n v="4334.58"/>
    <n v="4431.04"/>
    <n v="96.460000000000036"/>
    <x v="0"/>
    <n v="0.02"/>
    <x v="1"/>
    <x v="0"/>
    <x v="2"/>
  </r>
  <r>
    <n v="1008"/>
    <x v="290"/>
    <x v="3"/>
    <x v="2"/>
    <n v="5751.69"/>
    <n v="22"/>
    <x v="3"/>
    <n v="2269.3200000000002"/>
    <n v="2365.35"/>
    <n v="96.029999999999745"/>
    <x v="0"/>
    <n v="0.03"/>
    <x v="0"/>
    <x v="0"/>
    <x v="8"/>
  </r>
  <r>
    <n v="1035"/>
    <x v="199"/>
    <x v="0"/>
    <x v="1"/>
    <n v="9417.1"/>
    <n v="34"/>
    <x v="1"/>
    <n v="1105.05"/>
    <n v="1200.96"/>
    <n v="95.910000000000082"/>
    <x v="1"/>
    <n v="0.19"/>
    <x v="0"/>
    <x v="1"/>
    <x v="18"/>
  </r>
  <r>
    <n v="1027"/>
    <x v="162"/>
    <x v="3"/>
    <x v="3"/>
    <n v="8666.43"/>
    <n v="15"/>
    <x v="0"/>
    <n v="1615.26"/>
    <n v="1710.95"/>
    <n v="95.690000000000055"/>
    <x v="0"/>
    <n v="0.23"/>
    <x v="2"/>
    <x v="0"/>
    <x v="7"/>
  </r>
  <r>
    <n v="1036"/>
    <x v="217"/>
    <x v="0"/>
    <x v="3"/>
    <n v="6650.51"/>
    <n v="42"/>
    <x v="2"/>
    <n v="4292.63"/>
    <n v="4387.99"/>
    <n v="95.359999999999673"/>
    <x v="0"/>
    <n v="7.0000000000000007E-2"/>
    <x v="2"/>
    <x v="0"/>
    <x v="16"/>
  </r>
  <r>
    <n v="1007"/>
    <x v="58"/>
    <x v="1"/>
    <x v="2"/>
    <n v="2491.21"/>
    <n v="13"/>
    <x v="2"/>
    <n v="3765.46"/>
    <n v="3860.56"/>
    <n v="95.099999999999909"/>
    <x v="1"/>
    <n v="0.22"/>
    <x v="0"/>
    <x v="0"/>
    <x v="17"/>
  </r>
  <r>
    <n v="1098"/>
    <x v="281"/>
    <x v="4"/>
    <x v="2"/>
    <n v="3166.9"/>
    <n v="31"/>
    <x v="1"/>
    <n v="2407.8000000000002"/>
    <n v="2502.7600000000002"/>
    <n v="94.960000000000036"/>
    <x v="1"/>
    <n v="0.27"/>
    <x v="0"/>
    <x v="0"/>
    <x v="15"/>
  </r>
  <r>
    <n v="1007"/>
    <x v="311"/>
    <x v="3"/>
    <x v="2"/>
    <n v="4694.54"/>
    <n v="1"/>
    <x v="1"/>
    <n v="2543.2600000000002"/>
    <n v="2637.91"/>
    <n v="94.649999999999636"/>
    <x v="1"/>
    <n v="0.2"/>
    <x v="2"/>
    <x v="1"/>
    <x v="8"/>
  </r>
  <r>
    <n v="1040"/>
    <x v="154"/>
    <x v="4"/>
    <x v="1"/>
    <n v="4284.03"/>
    <n v="47"/>
    <x v="0"/>
    <n v="1656.82"/>
    <n v="1750.3799999999901"/>
    <n v="93.559999999990168"/>
    <x v="0"/>
    <n v="0.21"/>
    <x v="2"/>
    <x v="1"/>
    <x v="13"/>
  </r>
  <r>
    <n v="1084"/>
    <x v="45"/>
    <x v="2"/>
    <x v="1"/>
    <n v="2396.98"/>
    <n v="15"/>
    <x v="2"/>
    <n v="3420.72"/>
    <n v="3513.74"/>
    <n v="93.019999999999982"/>
    <x v="0"/>
    <n v="0.02"/>
    <x v="0"/>
    <x v="1"/>
    <x v="3"/>
  </r>
  <r>
    <n v="1058"/>
    <x v="266"/>
    <x v="3"/>
    <x v="0"/>
    <n v="9580.0499999999993"/>
    <n v="14"/>
    <x v="3"/>
    <n v="2703.97"/>
    <n v="2796.8799999999901"/>
    <n v="92.909999999990305"/>
    <x v="0"/>
    <n v="0.13"/>
    <x v="1"/>
    <x v="1"/>
    <x v="10"/>
  </r>
  <r>
    <n v="1061"/>
    <x v="327"/>
    <x v="4"/>
    <x v="0"/>
    <n v="8915.0499999999993"/>
    <n v="34"/>
    <x v="0"/>
    <n v="2680.82"/>
    <n v="2771.02"/>
    <n v="90.199999999999818"/>
    <x v="0"/>
    <n v="0.2"/>
    <x v="1"/>
    <x v="1"/>
    <x v="6"/>
  </r>
  <r>
    <n v="1016"/>
    <x v="132"/>
    <x v="3"/>
    <x v="2"/>
    <n v="4598.0200000000004"/>
    <n v="21"/>
    <x v="3"/>
    <n v="2863.74"/>
    <n v="2953.91"/>
    <n v="90.170000000000073"/>
    <x v="0"/>
    <n v="0.1"/>
    <x v="1"/>
    <x v="0"/>
    <x v="8"/>
  </r>
  <r>
    <n v="1099"/>
    <x v="66"/>
    <x v="0"/>
    <x v="1"/>
    <n v="7859.22"/>
    <n v="23"/>
    <x v="0"/>
    <n v="93.45"/>
    <n v="181.62"/>
    <n v="88.17"/>
    <x v="1"/>
    <n v="0.3"/>
    <x v="1"/>
    <x v="0"/>
    <x v="18"/>
  </r>
  <r>
    <n v="1032"/>
    <x v="64"/>
    <x v="2"/>
    <x v="3"/>
    <n v="8841.64"/>
    <n v="23"/>
    <x v="3"/>
    <n v="4673.1899999999996"/>
    <n v="4761.1799999999903"/>
    <n v="87.989999999990687"/>
    <x v="1"/>
    <n v="0.17"/>
    <x v="2"/>
    <x v="0"/>
    <x v="9"/>
  </r>
  <r>
    <n v="1023"/>
    <x v="242"/>
    <x v="3"/>
    <x v="3"/>
    <n v="2282.9899999999998"/>
    <n v="4"/>
    <x v="0"/>
    <n v="1532.8"/>
    <n v="1619.69"/>
    <n v="86.8900000000001"/>
    <x v="1"/>
    <n v="0.05"/>
    <x v="1"/>
    <x v="0"/>
    <x v="7"/>
  </r>
  <r>
    <n v="1012"/>
    <x v="46"/>
    <x v="0"/>
    <x v="3"/>
    <n v="4976.43"/>
    <n v="14"/>
    <x v="3"/>
    <n v="1185.5"/>
    <n v="1271.45"/>
    <n v="85.950000000000045"/>
    <x v="1"/>
    <n v="0.03"/>
    <x v="1"/>
    <x v="0"/>
    <x v="16"/>
  </r>
  <r>
    <n v="1047"/>
    <x v="301"/>
    <x v="0"/>
    <x v="3"/>
    <n v="1331.25"/>
    <n v="33"/>
    <x v="3"/>
    <n v="1341.55"/>
    <n v="1427.21"/>
    <n v="85.660000000000082"/>
    <x v="1"/>
    <n v="0.15"/>
    <x v="2"/>
    <x v="1"/>
    <x v="16"/>
  </r>
  <r>
    <n v="1027"/>
    <x v="29"/>
    <x v="4"/>
    <x v="0"/>
    <n v="8241.57"/>
    <n v="7"/>
    <x v="1"/>
    <n v="2371.85"/>
    <n v="2457.29"/>
    <n v="85.440000000000055"/>
    <x v="0"/>
    <n v="0.03"/>
    <x v="0"/>
    <x v="0"/>
    <x v="6"/>
  </r>
  <r>
    <n v="1079"/>
    <x v="10"/>
    <x v="4"/>
    <x v="3"/>
    <n v="9972.66"/>
    <n v="8"/>
    <x v="0"/>
    <n v="3808.23"/>
    <n v="3891.62"/>
    <n v="83.389999999999873"/>
    <x v="1"/>
    <n v="0.26"/>
    <x v="1"/>
    <x v="1"/>
    <x v="14"/>
  </r>
  <r>
    <n v="1060"/>
    <x v="330"/>
    <x v="2"/>
    <x v="2"/>
    <n v="6395.95"/>
    <n v="46"/>
    <x v="0"/>
    <n v="1747.05"/>
    <n v="1830.27"/>
    <n v="83.220000000000027"/>
    <x v="0"/>
    <n v="0.15"/>
    <x v="1"/>
    <x v="0"/>
    <x v="19"/>
  </r>
  <r>
    <n v="1033"/>
    <x v="195"/>
    <x v="0"/>
    <x v="3"/>
    <n v="1115.42"/>
    <n v="43"/>
    <x v="0"/>
    <n v="4781.42"/>
    <n v="4864.34"/>
    <n v="82.920000000000073"/>
    <x v="1"/>
    <n v="0.25"/>
    <x v="1"/>
    <x v="1"/>
    <x v="16"/>
  </r>
  <r>
    <n v="1018"/>
    <x v="150"/>
    <x v="0"/>
    <x v="1"/>
    <n v="7629.7"/>
    <n v="17"/>
    <x v="0"/>
    <n v="355.72"/>
    <n v="438.27"/>
    <n v="82.549999999999955"/>
    <x v="1"/>
    <n v="0.06"/>
    <x v="1"/>
    <x v="1"/>
    <x v="18"/>
  </r>
  <r>
    <n v="1059"/>
    <x v="180"/>
    <x v="4"/>
    <x v="2"/>
    <n v="3634.59"/>
    <n v="21"/>
    <x v="0"/>
    <n v="3110.54"/>
    <n v="3192.99"/>
    <n v="82.449999999999818"/>
    <x v="0"/>
    <n v="0.17"/>
    <x v="2"/>
    <x v="1"/>
    <x v="15"/>
  </r>
  <r>
    <n v="1044"/>
    <x v="191"/>
    <x v="0"/>
    <x v="1"/>
    <n v="7754.1"/>
    <n v="22"/>
    <x v="1"/>
    <n v="3373.46"/>
    <n v="3454.76"/>
    <n v="81.300000000000182"/>
    <x v="1"/>
    <n v="0.22"/>
    <x v="1"/>
    <x v="0"/>
    <x v="18"/>
  </r>
  <r>
    <n v="1045"/>
    <x v="121"/>
    <x v="2"/>
    <x v="3"/>
    <n v="1649.12"/>
    <n v="2"/>
    <x v="3"/>
    <n v="912.08"/>
    <n v="993.24"/>
    <n v="81.159999999999968"/>
    <x v="1"/>
    <n v="0.09"/>
    <x v="2"/>
    <x v="1"/>
    <x v="9"/>
  </r>
  <r>
    <n v="1039"/>
    <x v="263"/>
    <x v="4"/>
    <x v="3"/>
    <n v="763.04"/>
    <n v="3"/>
    <x v="1"/>
    <n v="391.19"/>
    <n v="471.75"/>
    <n v="80.56"/>
    <x v="1"/>
    <n v="0.27"/>
    <x v="0"/>
    <x v="1"/>
    <x v="14"/>
  </r>
  <r>
    <n v="1003"/>
    <x v="50"/>
    <x v="4"/>
    <x v="1"/>
    <n v="4775.59"/>
    <n v="30"/>
    <x v="2"/>
    <n v="4190.28"/>
    <n v="4270.6499999999996"/>
    <n v="80.369999999999891"/>
    <x v="0"/>
    <n v="0.2"/>
    <x v="0"/>
    <x v="1"/>
    <x v="13"/>
  </r>
  <r>
    <n v="1090"/>
    <x v="321"/>
    <x v="4"/>
    <x v="3"/>
    <n v="3349.51"/>
    <n v="16"/>
    <x v="0"/>
    <n v="2183.37"/>
    <n v="2263.3599999999901"/>
    <n v="79.989999999990232"/>
    <x v="1"/>
    <n v="0"/>
    <x v="1"/>
    <x v="0"/>
    <x v="14"/>
  </r>
  <r>
    <n v="1001"/>
    <x v="104"/>
    <x v="2"/>
    <x v="3"/>
    <n v="8247.5400000000009"/>
    <n v="4"/>
    <x v="1"/>
    <n v="1791.83"/>
    <n v="1871.22"/>
    <n v="79.3900000000001"/>
    <x v="1"/>
    <n v="0.12"/>
    <x v="1"/>
    <x v="1"/>
    <x v="9"/>
  </r>
  <r>
    <n v="1046"/>
    <x v="13"/>
    <x v="1"/>
    <x v="0"/>
    <n v="9709.7000000000007"/>
    <n v="3"/>
    <x v="2"/>
    <n v="1216.1600000000001"/>
    <n v="1295.3699999999999"/>
    <n v="79.209999999999809"/>
    <x v="0"/>
    <n v="0.14000000000000001"/>
    <x v="0"/>
    <x v="0"/>
    <x v="11"/>
  </r>
  <r>
    <n v="1099"/>
    <x v="151"/>
    <x v="2"/>
    <x v="0"/>
    <n v="5613.1"/>
    <n v="31"/>
    <x v="2"/>
    <n v="4632.8500000000004"/>
    <n v="4711.7"/>
    <n v="78.849999999999454"/>
    <x v="0"/>
    <n v="0.21"/>
    <x v="0"/>
    <x v="0"/>
    <x v="12"/>
  </r>
  <r>
    <n v="1052"/>
    <x v="167"/>
    <x v="1"/>
    <x v="0"/>
    <n v="1700.55"/>
    <n v="48"/>
    <x v="1"/>
    <n v="3002.35"/>
    <n v="3080.61"/>
    <n v="78.260000000000218"/>
    <x v="1"/>
    <n v="0.18"/>
    <x v="1"/>
    <x v="0"/>
    <x v="11"/>
  </r>
  <r>
    <n v="1015"/>
    <x v="331"/>
    <x v="0"/>
    <x v="3"/>
    <n v="2706.15"/>
    <n v="9"/>
    <x v="3"/>
    <n v="4680.3500000000004"/>
    <n v="4758.1099999999997"/>
    <n v="77.759999999999309"/>
    <x v="1"/>
    <n v="0.05"/>
    <x v="1"/>
    <x v="1"/>
    <x v="16"/>
  </r>
  <r>
    <n v="1088"/>
    <x v="56"/>
    <x v="3"/>
    <x v="3"/>
    <n v="8518.4500000000007"/>
    <n v="13"/>
    <x v="2"/>
    <n v="2440.11"/>
    <n v="2517.6"/>
    <n v="77.489999999999782"/>
    <x v="0"/>
    <n v="0.23"/>
    <x v="1"/>
    <x v="0"/>
    <x v="7"/>
  </r>
  <r>
    <n v="1012"/>
    <x v="246"/>
    <x v="0"/>
    <x v="0"/>
    <n v="5650.72"/>
    <n v="33"/>
    <x v="1"/>
    <n v="3831.09"/>
    <n v="3908.37"/>
    <n v="77.279999999999745"/>
    <x v="0"/>
    <n v="0.28999999999999998"/>
    <x v="0"/>
    <x v="0"/>
    <x v="0"/>
  </r>
  <r>
    <n v="1051"/>
    <x v="123"/>
    <x v="4"/>
    <x v="2"/>
    <n v="5262.45"/>
    <n v="23"/>
    <x v="3"/>
    <n v="3325.43"/>
    <n v="3401.1"/>
    <n v="75.670000000000073"/>
    <x v="0"/>
    <n v="0.1"/>
    <x v="0"/>
    <x v="1"/>
    <x v="15"/>
  </r>
  <r>
    <n v="1062"/>
    <x v="184"/>
    <x v="1"/>
    <x v="3"/>
    <n v="4790.72"/>
    <n v="28"/>
    <x v="0"/>
    <n v="2094.88"/>
    <n v="2168.91"/>
    <n v="74.029999999999745"/>
    <x v="1"/>
    <n v="0.08"/>
    <x v="0"/>
    <x v="0"/>
    <x v="4"/>
  </r>
  <r>
    <n v="1096"/>
    <x v="217"/>
    <x v="4"/>
    <x v="0"/>
    <n v="4649.88"/>
    <n v="32"/>
    <x v="2"/>
    <n v="991.63"/>
    <n v="1065.55"/>
    <n v="73.919999999999959"/>
    <x v="1"/>
    <n v="0.22"/>
    <x v="1"/>
    <x v="0"/>
    <x v="6"/>
  </r>
  <r>
    <n v="1058"/>
    <x v="245"/>
    <x v="4"/>
    <x v="3"/>
    <n v="2072.23"/>
    <n v="33"/>
    <x v="2"/>
    <n v="1011.65"/>
    <n v="1084.28"/>
    <n v="72.63"/>
    <x v="1"/>
    <n v="7.0000000000000007E-2"/>
    <x v="1"/>
    <x v="0"/>
    <x v="14"/>
  </r>
  <r>
    <n v="1099"/>
    <x v="290"/>
    <x v="0"/>
    <x v="0"/>
    <n v="8090"/>
    <n v="35"/>
    <x v="0"/>
    <n v="2610.19"/>
    <n v="2682.53"/>
    <n v="72.340000000000146"/>
    <x v="0"/>
    <n v="0.14000000000000001"/>
    <x v="0"/>
    <x v="0"/>
    <x v="0"/>
  </r>
  <r>
    <n v="1096"/>
    <x v="99"/>
    <x v="2"/>
    <x v="0"/>
    <n v="2962.96"/>
    <n v="20"/>
    <x v="2"/>
    <n v="1994.9"/>
    <n v="2066.5"/>
    <n v="71.599999999999909"/>
    <x v="1"/>
    <n v="0.06"/>
    <x v="1"/>
    <x v="1"/>
    <x v="12"/>
  </r>
  <r>
    <n v="1084"/>
    <x v="160"/>
    <x v="2"/>
    <x v="0"/>
    <n v="8967.18"/>
    <n v="21"/>
    <x v="0"/>
    <n v="576.74"/>
    <n v="648.29"/>
    <n v="71.549999999999955"/>
    <x v="1"/>
    <n v="0.2"/>
    <x v="1"/>
    <x v="1"/>
    <x v="12"/>
  </r>
  <r>
    <n v="1062"/>
    <x v="130"/>
    <x v="2"/>
    <x v="1"/>
    <n v="7567.22"/>
    <n v="28"/>
    <x v="3"/>
    <n v="933.16"/>
    <n v="1004.69999999999"/>
    <n v="71.539999999990073"/>
    <x v="1"/>
    <n v="0.18"/>
    <x v="1"/>
    <x v="1"/>
    <x v="3"/>
  </r>
  <r>
    <n v="1001"/>
    <x v="176"/>
    <x v="4"/>
    <x v="3"/>
    <n v="715.81"/>
    <n v="8"/>
    <x v="3"/>
    <n v="3657.91"/>
    <n v="3729.27"/>
    <n v="71.360000000000127"/>
    <x v="0"/>
    <n v="0.09"/>
    <x v="1"/>
    <x v="0"/>
    <x v="14"/>
  </r>
  <r>
    <n v="1017"/>
    <x v="2"/>
    <x v="2"/>
    <x v="0"/>
    <n v="496.59"/>
    <n v="29"/>
    <x v="0"/>
    <n v="3410.49"/>
    <n v="3481.72"/>
    <n v="71.230000000000018"/>
    <x v="0"/>
    <n v="0.24"/>
    <x v="1"/>
    <x v="0"/>
    <x v="12"/>
  </r>
  <r>
    <n v="1075"/>
    <x v="298"/>
    <x v="1"/>
    <x v="3"/>
    <n v="9217.85"/>
    <n v="17"/>
    <x v="3"/>
    <n v="4966.66"/>
    <n v="5037.2699999999904"/>
    <n v="70.609999999990578"/>
    <x v="1"/>
    <n v="0.24"/>
    <x v="1"/>
    <x v="0"/>
    <x v="4"/>
  </r>
  <r>
    <n v="1024"/>
    <x v="316"/>
    <x v="0"/>
    <x v="3"/>
    <n v="4670.99"/>
    <n v="35"/>
    <x v="2"/>
    <n v="2051"/>
    <n v="2121.5500000000002"/>
    <n v="70.550000000000182"/>
    <x v="1"/>
    <n v="0.26"/>
    <x v="0"/>
    <x v="0"/>
    <x v="16"/>
  </r>
  <r>
    <n v="1015"/>
    <x v="49"/>
    <x v="1"/>
    <x v="3"/>
    <n v="7946.69"/>
    <n v="23"/>
    <x v="1"/>
    <n v="2937.94"/>
    <n v="3007.53"/>
    <n v="69.590000000000146"/>
    <x v="1"/>
    <n v="0.03"/>
    <x v="0"/>
    <x v="0"/>
    <x v="4"/>
  </r>
  <r>
    <n v="1032"/>
    <x v="196"/>
    <x v="0"/>
    <x v="3"/>
    <n v="2286.44"/>
    <n v="45"/>
    <x v="0"/>
    <n v="3712.35"/>
    <n v="3780.88"/>
    <n v="68.5300000000002"/>
    <x v="0"/>
    <n v="7.0000000000000007E-2"/>
    <x v="0"/>
    <x v="0"/>
    <x v="16"/>
  </r>
  <r>
    <n v="1022"/>
    <x v="312"/>
    <x v="2"/>
    <x v="2"/>
    <n v="8640.14"/>
    <n v="45"/>
    <x v="2"/>
    <n v="4020.09"/>
    <n v="4087.91"/>
    <n v="67.819999999999709"/>
    <x v="1"/>
    <n v="0.06"/>
    <x v="1"/>
    <x v="1"/>
    <x v="19"/>
  </r>
  <r>
    <n v="1056"/>
    <x v="44"/>
    <x v="0"/>
    <x v="2"/>
    <n v="8374.68"/>
    <n v="47"/>
    <x v="2"/>
    <n v="2461.6999999999998"/>
    <n v="2529.02"/>
    <n v="67.320000000000164"/>
    <x v="1"/>
    <n v="0.22"/>
    <x v="0"/>
    <x v="0"/>
    <x v="2"/>
  </r>
  <r>
    <n v="1064"/>
    <x v="298"/>
    <x v="2"/>
    <x v="1"/>
    <n v="322.02"/>
    <n v="5"/>
    <x v="1"/>
    <n v="421.05"/>
    <n v="488.23"/>
    <n v="67.180000000000007"/>
    <x v="1"/>
    <n v="7.0000000000000007E-2"/>
    <x v="2"/>
    <x v="0"/>
    <x v="3"/>
  </r>
  <r>
    <n v="1063"/>
    <x v="49"/>
    <x v="1"/>
    <x v="3"/>
    <n v="9775.35"/>
    <n v="4"/>
    <x v="0"/>
    <n v="1134.67"/>
    <n v="1201.3900000000001"/>
    <n v="66.720000000000027"/>
    <x v="0"/>
    <n v="0.3"/>
    <x v="1"/>
    <x v="0"/>
    <x v="4"/>
  </r>
  <r>
    <n v="1054"/>
    <x v="330"/>
    <x v="0"/>
    <x v="1"/>
    <n v="4392.47"/>
    <n v="48"/>
    <x v="3"/>
    <n v="4325.0200000000004"/>
    <n v="4391.67"/>
    <n v="66.649999999999636"/>
    <x v="1"/>
    <n v="0.16"/>
    <x v="2"/>
    <x v="0"/>
    <x v="18"/>
  </r>
  <r>
    <n v="1020"/>
    <x v="310"/>
    <x v="2"/>
    <x v="0"/>
    <n v="1958.45"/>
    <n v="45"/>
    <x v="0"/>
    <n v="2188.4499999999998"/>
    <n v="2255.0499999999902"/>
    <n v="66.599999999990359"/>
    <x v="0"/>
    <n v="0.11"/>
    <x v="1"/>
    <x v="0"/>
    <x v="12"/>
  </r>
  <r>
    <n v="1033"/>
    <x v="119"/>
    <x v="0"/>
    <x v="0"/>
    <n v="7370.99"/>
    <n v="6"/>
    <x v="0"/>
    <n v="1621.07"/>
    <n v="1687.5"/>
    <n v="66.430000000000064"/>
    <x v="1"/>
    <n v="0.12"/>
    <x v="2"/>
    <x v="1"/>
    <x v="0"/>
  </r>
  <r>
    <n v="1061"/>
    <x v="75"/>
    <x v="2"/>
    <x v="0"/>
    <n v="2375.2800000000002"/>
    <n v="38"/>
    <x v="2"/>
    <n v="4440.8599999999997"/>
    <n v="4506.8099999999904"/>
    <n v="65.949999999990723"/>
    <x v="1"/>
    <n v="0.24"/>
    <x v="1"/>
    <x v="1"/>
    <x v="12"/>
  </r>
  <r>
    <n v="1036"/>
    <x v="221"/>
    <x v="1"/>
    <x v="0"/>
    <n v="6242.69"/>
    <n v="26"/>
    <x v="3"/>
    <n v="4266.3599999999997"/>
    <n v="4331.4299999999903"/>
    <n v="65.069999999990614"/>
    <x v="1"/>
    <n v="0.14000000000000001"/>
    <x v="2"/>
    <x v="0"/>
    <x v="11"/>
  </r>
  <r>
    <n v="1017"/>
    <x v="332"/>
    <x v="1"/>
    <x v="3"/>
    <n v="8189.57"/>
    <n v="16"/>
    <x v="2"/>
    <n v="102.23"/>
    <n v="167.12"/>
    <n v="64.89"/>
    <x v="0"/>
    <n v="0.04"/>
    <x v="2"/>
    <x v="0"/>
    <x v="4"/>
  </r>
  <r>
    <n v="1097"/>
    <x v="327"/>
    <x v="3"/>
    <x v="3"/>
    <n v="6747.64"/>
    <n v="6"/>
    <x v="3"/>
    <n v="4885.9799999999996"/>
    <n v="4949.95"/>
    <n v="63.970000000000255"/>
    <x v="1"/>
    <n v="0.17"/>
    <x v="1"/>
    <x v="1"/>
    <x v="7"/>
  </r>
  <r>
    <n v="1054"/>
    <x v="290"/>
    <x v="4"/>
    <x v="3"/>
    <n v="5664.52"/>
    <n v="43"/>
    <x v="1"/>
    <n v="2124.7199999999998"/>
    <n v="2188.66"/>
    <n v="63.940000000000055"/>
    <x v="1"/>
    <n v="0.03"/>
    <x v="2"/>
    <x v="0"/>
    <x v="14"/>
  </r>
  <r>
    <n v="1013"/>
    <x v="3"/>
    <x v="1"/>
    <x v="0"/>
    <n v="2985.46"/>
    <n v="16"/>
    <x v="2"/>
    <n v="1222.1500000000001"/>
    <n v="1284.3599999999999"/>
    <n v="62.209999999999809"/>
    <x v="1"/>
    <n v="0.03"/>
    <x v="2"/>
    <x v="0"/>
    <x v="11"/>
  </r>
  <r>
    <n v="1052"/>
    <x v="80"/>
    <x v="0"/>
    <x v="3"/>
    <n v="7444.77"/>
    <n v="46"/>
    <x v="3"/>
    <n v="3136.42"/>
    <n v="3198.49"/>
    <n v="62.069999999999709"/>
    <x v="1"/>
    <n v="0.28999999999999998"/>
    <x v="0"/>
    <x v="0"/>
    <x v="16"/>
  </r>
  <r>
    <n v="1034"/>
    <x v="163"/>
    <x v="0"/>
    <x v="3"/>
    <n v="8919.4699999999993"/>
    <n v="34"/>
    <x v="1"/>
    <n v="978.15"/>
    <n v="1040.21"/>
    <n v="62.060000000000059"/>
    <x v="0"/>
    <n v="0.12"/>
    <x v="2"/>
    <x v="0"/>
    <x v="16"/>
  </r>
  <r>
    <n v="1024"/>
    <x v="101"/>
    <x v="4"/>
    <x v="1"/>
    <n v="3633.17"/>
    <n v="22"/>
    <x v="1"/>
    <n v="4691.32"/>
    <n v="4752.88"/>
    <n v="61.5600000000004"/>
    <x v="1"/>
    <n v="7.0000000000000007E-2"/>
    <x v="1"/>
    <x v="0"/>
    <x v="13"/>
  </r>
  <r>
    <n v="1099"/>
    <x v="333"/>
    <x v="2"/>
    <x v="0"/>
    <n v="3043.18"/>
    <n v="22"/>
    <x v="2"/>
    <n v="2471.67"/>
    <n v="2533.04"/>
    <n v="61.369999999999891"/>
    <x v="1"/>
    <n v="0.02"/>
    <x v="1"/>
    <x v="0"/>
    <x v="12"/>
  </r>
  <r>
    <n v="1099"/>
    <x v="196"/>
    <x v="4"/>
    <x v="0"/>
    <n v="9948.7099999999991"/>
    <n v="27"/>
    <x v="1"/>
    <n v="4929.55"/>
    <n v="4990.33"/>
    <n v="60.779999999999745"/>
    <x v="1"/>
    <n v="0.28999999999999998"/>
    <x v="2"/>
    <x v="1"/>
    <x v="6"/>
  </r>
  <r>
    <n v="1076"/>
    <x v="111"/>
    <x v="2"/>
    <x v="2"/>
    <n v="2607.4"/>
    <n v="32"/>
    <x v="1"/>
    <n v="2636.36"/>
    <n v="2696.78"/>
    <n v="60.420000000000073"/>
    <x v="0"/>
    <n v="0.09"/>
    <x v="0"/>
    <x v="0"/>
    <x v="19"/>
  </r>
  <r>
    <n v="1058"/>
    <x v="297"/>
    <x v="3"/>
    <x v="2"/>
    <n v="9333.83"/>
    <n v="39"/>
    <x v="1"/>
    <n v="3542.8"/>
    <n v="3603.02"/>
    <n v="60.2199999999998"/>
    <x v="1"/>
    <n v="0.26"/>
    <x v="0"/>
    <x v="1"/>
    <x v="8"/>
  </r>
  <r>
    <n v="1054"/>
    <x v="330"/>
    <x v="0"/>
    <x v="0"/>
    <n v="4252.54"/>
    <n v="8"/>
    <x v="1"/>
    <n v="4117.13"/>
    <n v="4177.0600000000004"/>
    <n v="59.930000000000291"/>
    <x v="1"/>
    <n v="0.25"/>
    <x v="1"/>
    <x v="0"/>
    <x v="0"/>
  </r>
  <r>
    <n v="1025"/>
    <x v="0"/>
    <x v="0"/>
    <x v="2"/>
    <n v="4376.99"/>
    <n v="37"/>
    <x v="3"/>
    <n v="1115.02"/>
    <n v="1174.48"/>
    <n v="59.460000000000036"/>
    <x v="0"/>
    <n v="0.22"/>
    <x v="2"/>
    <x v="1"/>
    <x v="2"/>
  </r>
  <r>
    <n v="1012"/>
    <x v="11"/>
    <x v="0"/>
    <x v="3"/>
    <n v="4384.88"/>
    <n v="34"/>
    <x v="2"/>
    <n v="2462.5500000000002"/>
    <n v="2521.77"/>
    <n v="59.2199999999998"/>
    <x v="0"/>
    <n v="0.21"/>
    <x v="1"/>
    <x v="0"/>
    <x v="16"/>
  </r>
  <r>
    <n v="1100"/>
    <x v="197"/>
    <x v="0"/>
    <x v="2"/>
    <n v="1629.47"/>
    <n v="39"/>
    <x v="3"/>
    <n v="3685.03"/>
    <n v="3743.39"/>
    <n v="58.359999999999673"/>
    <x v="0"/>
    <n v="0.01"/>
    <x v="1"/>
    <x v="1"/>
    <x v="2"/>
  </r>
  <r>
    <n v="1002"/>
    <x v="108"/>
    <x v="2"/>
    <x v="3"/>
    <n v="1942.75"/>
    <n v="21"/>
    <x v="1"/>
    <n v="914.22"/>
    <n v="971.57"/>
    <n v="57.350000000000023"/>
    <x v="1"/>
    <n v="0.14000000000000001"/>
    <x v="0"/>
    <x v="1"/>
    <x v="9"/>
  </r>
  <r>
    <n v="1038"/>
    <x v="24"/>
    <x v="0"/>
    <x v="2"/>
    <n v="8020.03"/>
    <n v="31"/>
    <x v="0"/>
    <n v="2709.84"/>
    <n v="2766.51"/>
    <n v="56.670000000000073"/>
    <x v="0"/>
    <n v="0.19"/>
    <x v="0"/>
    <x v="0"/>
    <x v="2"/>
  </r>
  <r>
    <n v="1005"/>
    <x v="320"/>
    <x v="3"/>
    <x v="3"/>
    <n v="833.64"/>
    <n v="2"/>
    <x v="0"/>
    <n v="1392.15"/>
    <n v="1448.54"/>
    <n v="56.389999999999873"/>
    <x v="1"/>
    <n v="0.02"/>
    <x v="1"/>
    <x v="0"/>
    <x v="7"/>
  </r>
  <r>
    <n v="1058"/>
    <x v="54"/>
    <x v="3"/>
    <x v="2"/>
    <n v="1193.28"/>
    <n v="29"/>
    <x v="3"/>
    <n v="3578.77"/>
    <n v="3635.02"/>
    <n v="56.25"/>
    <x v="0"/>
    <n v="0.2"/>
    <x v="1"/>
    <x v="0"/>
    <x v="8"/>
  </r>
  <r>
    <n v="1032"/>
    <x v="171"/>
    <x v="3"/>
    <x v="0"/>
    <n v="4095.65"/>
    <n v="11"/>
    <x v="1"/>
    <n v="2025.67"/>
    <n v="2081.5500000000002"/>
    <n v="55.880000000000109"/>
    <x v="0"/>
    <n v="0.27"/>
    <x v="1"/>
    <x v="1"/>
    <x v="10"/>
  </r>
  <r>
    <n v="1061"/>
    <x v="334"/>
    <x v="1"/>
    <x v="0"/>
    <n v="3750.2"/>
    <n v="13"/>
    <x v="3"/>
    <n v="637.37"/>
    <n v="692.71"/>
    <n v="55.340000000000032"/>
    <x v="0"/>
    <n v="0.08"/>
    <x v="2"/>
    <x v="1"/>
    <x v="11"/>
  </r>
  <r>
    <n v="1018"/>
    <x v="202"/>
    <x v="1"/>
    <x v="3"/>
    <n v="2835.56"/>
    <n v="9"/>
    <x v="3"/>
    <n v="3161.09"/>
    <n v="3216.42"/>
    <n v="55.329999999999927"/>
    <x v="0"/>
    <n v="0.17"/>
    <x v="1"/>
    <x v="1"/>
    <x v="4"/>
  </r>
  <r>
    <n v="1049"/>
    <x v="41"/>
    <x v="3"/>
    <x v="1"/>
    <n v="1966.55"/>
    <n v="30"/>
    <x v="0"/>
    <n v="4697.4399999999996"/>
    <n v="4752.24"/>
    <n v="54.800000000000182"/>
    <x v="0"/>
    <n v="0.28000000000000003"/>
    <x v="2"/>
    <x v="1"/>
    <x v="5"/>
  </r>
  <r>
    <n v="1056"/>
    <x v="246"/>
    <x v="3"/>
    <x v="3"/>
    <n v="6629.16"/>
    <n v="37"/>
    <x v="3"/>
    <n v="1555.41"/>
    <n v="1609.94"/>
    <n v="54.529999999999973"/>
    <x v="1"/>
    <n v="0.16"/>
    <x v="2"/>
    <x v="1"/>
    <x v="7"/>
  </r>
  <r>
    <n v="1054"/>
    <x v="322"/>
    <x v="0"/>
    <x v="2"/>
    <n v="4291.0200000000004"/>
    <n v="27"/>
    <x v="3"/>
    <n v="1456.09"/>
    <n v="1510.4299999999901"/>
    <n v="54.339999999990141"/>
    <x v="1"/>
    <n v="0.17"/>
    <x v="0"/>
    <x v="0"/>
    <x v="2"/>
  </r>
  <r>
    <n v="1033"/>
    <x v="152"/>
    <x v="4"/>
    <x v="2"/>
    <n v="1103.5899999999999"/>
    <n v="40"/>
    <x v="1"/>
    <n v="541.19000000000005"/>
    <n v="595.20000000000005"/>
    <n v="54.009999999999991"/>
    <x v="1"/>
    <n v="0.19"/>
    <x v="2"/>
    <x v="1"/>
    <x v="15"/>
  </r>
  <r>
    <n v="1006"/>
    <x v="59"/>
    <x v="4"/>
    <x v="1"/>
    <n v="5053.5600000000004"/>
    <n v="29"/>
    <x v="3"/>
    <n v="4353.29"/>
    <n v="4405.8"/>
    <n v="52.510000000000218"/>
    <x v="0"/>
    <n v="0.04"/>
    <x v="1"/>
    <x v="1"/>
    <x v="13"/>
  </r>
  <r>
    <n v="1034"/>
    <x v="18"/>
    <x v="3"/>
    <x v="1"/>
    <n v="2082.79"/>
    <n v="26"/>
    <x v="3"/>
    <n v="667"/>
    <n v="718.72"/>
    <n v="51.720000000000027"/>
    <x v="0"/>
    <n v="0.2"/>
    <x v="0"/>
    <x v="0"/>
    <x v="5"/>
  </r>
  <r>
    <n v="1090"/>
    <x v="323"/>
    <x v="1"/>
    <x v="2"/>
    <n v="656.14"/>
    <n v="10"/>
    <x v="2"/>
    <n v="2387.63"/>
    <n v="2438.9699999999998"/>
    <n v="51.339999999999691"/>
    <x v="1"/>
    <n v="0.02"/>
    <x v="1"/>
    <x v="0"/>
    <x v="17"/>
  </r>
  <r>
    <n v="1097"/>
    <x v="28"/>
    <x v="3"/>
    <x v="2"/>
    <n v="6600.65"/>
    <n v="49"/>
    <x v="3"/>
    <n v="4264.46"/>
    <n v="4315.5200000000004"/>
    <n v="51.0600000000004"/>
    <x v="0"/>
    <n v="7.0000000000000007E-2"/>
    <x v="0"/>
    <x v="0"/>
    <x v="8"/>
  </r>
  <r>
    <n v="1057"/>
    <x v="120"/>
    <x v="2"/>
    <x v="1"/>
    <n v="3772.32"/>
    <n v="31"/>
    <x v="2"/>
    <n v="2403.16"/>
    <n v="2453.35"/>
    <n v="50.190000000000055"/>
    <x v="1"/>
    <n v="0.19"/>
    <x v="2"/>
    <x v="1"/>
    <x v="3"/>
  </r>
  <r>
    <n v="1087"/>
    <x v="245"/>
    <x v="3"/>
    <x v="0"/>
    <n v="848.49"/>
    <n v="43"/>
    <x v="2"/>
    <n v="481"/>
    <n v="531.02"/>
    <n v="50.019999999999982"/>
    <x v="0"/>
    <n v="0.17"/>
    <x v="0"/>
    <x v="1"/>
    <x v="10"/>
  </r>
  <r>
    <n v="1094"/>
    <x v="268"/>
    <x v="3"/>
    <x v="3"/>
    <n v="2548.67"/>
    <n v="25"/>
    <x v="3"/>
    <n v="1933.39"/>
    <n v="1982.92"/>
    <n v="49.529999999999973"/>
    <x v="0"/>
    <n v="0.17"/>
    <x v="1"/>
    <x v="1"/>
    <x v="7"/>
  </r>
  <r>
    <n v="1075"/>
    <x v="139"/>
    <x v="2"/>
    <x v="0"/>
    <n v="6653.49"/>
    <n v="36"/>
    <x v="0"/>
    <n v="4337.6099999999997"/>
    <n v="4386.82"/>
    <n v="49.210000000000036"/>
    <x v="1"/>
    <n v="0.23"/>
    <x v="2"/>
    <x v="1"/>
    <x v="12"/>
  </r>
  <r>
    <n v="1002"/>
    <x v="332"/>
    <x v="1"/>
    <x v="2"/>
    <n v="9469.92"/>
    <n v="26"/>
    <x v="1"/>
    <n v="508.94"/>
    <n v="557.69000000000005"/>
    <n v="48.750000000000057"/>
    <x v="0"/>
    <n v="0.22"/>
    <x v="2"/>
    <x v="0"/>
    <x v="17"/>
  </r>
  <r>
    <n v="1069"/>
    <x v="159"/>
    <x v="0"/>
    <x v="2"/>
    <n v="6581.04"/>
    <n v="42"/>
    <x v="0"/>
    <n v="1434.2"/>
    <n v="1482.88"/>
    <n v="48.680000000000064"/>
    <x v="0"/>
    <n v="0.28000000000000003"/>
    <x v="2"/>
    <x v="0"/>
    <x v="2"/>
  </r>
  <r>
    <n v="1100"/>
    <x v="229"/>
    <x v="2"/>
    <x v="2"/>
    <n v="7667.96"/>
    <n v="29"/>
    <x v="1"/>
    <n v="3559.56"/>
    <n v="3607.15"/>
    <n v="47.590000000000146"/>
    <x v="1"/>
    <n v="0.21"/>
    <x v="0"/>
    <x v="0"/>
    <x v="19"/>
  </r>
  <r>
    <n v="1016"/>
    <x v="335"/>
    <x v="3"/>
    <x v="0"/>
    <n v="5490.52"/>
    <n v="26"/>
    <x v="0"/>
    <n v="4906.8500000000004"/>
    <n v="4954.3900000000003"/>
    <n v="47.539999999999964"/>
    <x v="0"/>
    <n v="0.25"/>
    <x v="1"/>
    <x v="1"/>
    <x v="10"/>
  </r>
  <r>
    <n v="1069"/>
    <x v="319"/>
    <x v="2"/>
    <x v="3"/>
    <n v="7936.43"/>
    <n v="4"/>
    <x v="3"/>
    <n v="2485.86"/>
    <n v="2532.87"/>
    <n v="47.009999999999764"/>
    <x v="0"/>
    <n v="0.01"/>
    <x v="2"/>
    <x v="1"/>
    <x v="9"/>
  </r>
  <r>
    <n v="1038"/>
    <x v="291"/>
    <x v="0"/>
    <x v="3"/>
    <n v="763.46"/>
    <n v="9"/>
    <x v="0"/>
    <n v="400.42"/>
    <n v="446.11"/>
    <n v="45.69"/>
    <x v="0"/>
    <n v="0.01"/>
    <x v="1"/>
    <x v="0"/>
    <x v="16"/>
  </r>
  <r>
    <n v="1078"/>
    <x v="315"/>
    <x v="1"/>
    <x v="1"/>
    <n v="6136"/>
    <n v="29"/>
    <x v="3"/>
    <n v="3177.81"/>
    <n v="3222.65"/>
    <n v="44.840000000000146"/>
    <x v="1"/>
    <n v="0.08"/>
    <x v="2"/>
    <x v="0"/>
    <x v="1"/>
  </r>
  <r>
    <n v="1016"/>
    <x v="201"/>
    <x v="3"/>
    <x v="3"/>
    <n v="2783.85"/>
    <n v="41"/>
    <x v="1"/>
    <n v="3386.49"/>
    <n v="3430.99"/>
    <n v="44.5"/>
    <x v="0"/>
    <n v="0.21"/>
    <x v="1"/>
    <x v="0"/>
    <x v="7"/>
  </r>
  <r>
    <n v="1004"/>
    <x v="35"/>
    <x v="3"/>
    <x v="3"/>
    <n v="8485.9"/>
    <n v="11"/>
    <x v="0"/>
    <n v="4840.33"/>
    <n v="4884.29"/>
    <n v="43.960000000000036"/>
    <x v="0"/>
    <n v="0.13"/>
    <x v="0"/>
    <x v="1"/>
    <x v="7"/>
  </r>
  <r>
    <n v="1065"/>
    <x v="201"/>
    <x v="2"/>
    <x v="1"/>
    <n v="1621.54"/>
    <n v="12"/>
    <x v="3"/>
    <n v="2035.68"/>
    <n v="2079.64"/>
    <n v="43.959999999999809"/>
    <x v="1"/>
    <n v="0.04"/>
    <x v="0"/>
    <x v="1"/>
    <x v="3"/>
  </r>
  <r>
    <n v="1039"/>
    <x v="13"/>
    <x v="0"/>
    <x v="1"/>
    <n v="9091.4599999999991"/>
    <n v="20"/>
    <x v="1"/>
    <n v="2014.11"/>
    <n v="2056.35"/>
    <n v="42.240000000000009"/>
    <x v="1"/>
    <n v="0.21"/>
    <x v="1"/>
    <x v="0"/>
    <x v="18"/>
  </r>
  <r>
    <n v="1085"/>
    <x v="223"/>
    <x v="3"/>
    <x v="3"/>
    <n v="397.26"/>
    <n v="42"/>
    <x v="3"/>
    <n v="3117.75"/>
    <n v="3159.88"/>
    <n v="42.130000000000109"/>
    <x v="0"/>
    <n v="0.04"/>
    <x v="0"/>
    <x v="0"/>
    <x v="7"/>
  </r>
  <r>
    <n v="1014"/>
    <x v="65"/>
    <x v="0"/>
    <x v="0"/>
    <n v="9278.5300000000007"/>
    <n v="7"/>
    <x v="0"/>
    <n v="4705.46"/>
    <n v="4747.07"/>
    <n v="41.609999999999673"/>
    <x v="0"/>
    <n v="0.27"/>
    <x v="1"/>
    <x v="0"/>
    <x v="0"/>
  </r>
  <r>
    <n v="1002"/>
    <x v="285"/>
    <x v="3"/>
    <x v="3"/>
    <n v="6551.23"/>
    <n v="9"/>
    <x v="3"/>
    <n v="4398.16"/>
    <n v="4439.12"/>
    <n v="40.960000000000036"/>
    <x v="0"/>
    <n v="0.18"/>
    <x v="1"/>
    <x v="1"/>
    <x v="7"/>
  </r>
  <r>
    <n v="1047"/>
    <x v="336"/>
    <x v="0"/>
    <x v="3"/>
    <n v="1910.09"/>
    <n v="41"/>
    <x v="0"/>
    <n v="2888.49"/>
    <n v="2929.45"/>
    <n v="40.960000000000036"/>
    <x v="0"/>
    <n v="0.06"/>
    <x v="0"/>
    <x v="0"/>
    <x v="16"/>
  </r>
  <r>
    <n v="1075"/>
    <x v="32"/>
    <x v="1"/>
    <x v="3"/>
    <n v="9972.11"/>
    <n v="28"/>
    <x v="0"/>
    <n v="2570.2199999999998"/>
    <n v="2610.8399999999901"/>
    <n v="40.619999999990341"/>
    <x v="1"/>
    <n v="0.27"/>
    <x v="1"/>
    <x v="0"/>
    <x v="4"/>
  </r>
  <r>
    <n v="1023"/>
    <x v="330"/>
    <x v="0"/>
    <x v="1"/>
    <n v="9519.76"/>
    <n v="42"/>
    <x v="1"/>
    <n v="309.77999999999997"/>
    <n v="350.38"/>
    <n v="40.600000000000023"/>
    <x v="1"/>
    <n v="0.19"/>
    <x v="2"/>
    <x v="0"/>
    <x v="18"/>
  </r>
  <r>
    <n v="1064"/>
    <x v="337"/>
    <x v="0"/>
    <x v="1"/>
    <n v="5533.7"/>
    <n v="10"/>
    <x v="3"/>
    <n v="2242.0100000000002"/>
    <n v="2282.23"/>
    <n v="40.2199999999998"/>
    <x v="1"/>
    <n v="0.2"/>
    <x v="2"/>
    <x v="1"/>
    <x v="18"/>
  </r>
  <r>
    <n v="1015"/>
    <x v="47"/>
    <x v="1"/>
    <x v="0"/>
    <n v="2669.81"/>
    <n v="23"/>
    <x v="3"/>
    <n v="2644.77"/>
    <n v="2684.83"/>
    <n v="40.059999999999945"/>
    <x v="0"/>
    <n v="0.24"/>
    <x v="0"/>
    <x v="1"/>
    <x v="11"/>
  </r>
  <r>
    <n v="1046"/>
    <x v="32"/>
    <x v="4"/>
    <x v="1"/>
    <n v="2373.02"/>
    <n v="4"/>
    <x v="2"/>
    <n v="4095.1"/>
    <n v="4134.55"/>
    <n v="39.450000000000273"/>
    <x v="1"/>
    <n v="0.09"/>
    <x v="1"/>
    <x v="0"/>
    <x v="13"/>
  </r>
  <r>
    <n v="1013"/>
    <x v="138"/>
    <x v="4"/>
    <x v="2"/>
    <n v="7646.8"/>
    <n v="35"/>
    <x v="3"/>
    <n v="1312.71"/>
    <n v="1352.11"/>
    <n v="39.399999999999864"/>
    <x v="1"/>
    <n v="0.22"/>
    <x v="1"/>
    <x v="0"/>
    <x v="15"/>
  </r>
  <r>
    <n v="1081"/>
    <x v="186"/>
    <x v="3"/>
    <x v="3"/>
    <n v="7001.64"/>
    <n v="16"/>
    <x v="0"/>
    <n v="2530.15"/>
    <n v="2568.13"/>
    <n v="37.980000000000018"/>
    <x v="0"/>
    <n v="0.01"/>
    <x v="2"/>
    <x v="1"/>
    <x v="7"/>
  </r>
  <r>
    <n v="1018"/>
    <x v="313"/>
    <x v="3"/>
    <x v="3"/>
    <n v="750.38"/>
    <n v="28"/>
    <x v="0"/>
    <n v="1006.14"/>
    <n v="1043.45"/>
    <n v="37.310000000000059"/>
    <x v="0"/>
    <n v="0.15"/>
    <x v="1"/>
    <x v="0"/>
    <x v="7"/>
  </r>
  <r>
    <n v="1093"/>
    <x v="55"/>
    <x v="2"/>
    <x v="0"/>
    <n v="5272.85"/>
    <n v="17"/>
    <x v="2"/>
    <n v="727.38"/>
    <n v="764.54"/>
    <n v="37.159999999999968"/>
    <x v="1"/>
    <n v="0.17"/>
    <x v="2"/>
    <x v="0"/>
    <x v="12"/>
  </r>
  <r>
    <n v="1100"/>
    <x v="97"/>
    <x v="2"/>
    <x v="2"/>
    <n v="2198.7399999999998"/>
    <n v="43"/>
    <x v="1"/>
    <n v="1100.81"/>
    <n v="1137.44"/>
    <n v="36.630000000000109"/>
    <x v="1"/>
    <n v="0.08"/>
    <x v="1"/>
    <x v="1"/>
    <x v="19"/>
  </r>
  <r>
    <n v="1090"/>
    <x v="47"/>
    <x v="1"/>
    <x v="3"/>
    <n v="1740.91"/>
    <n v="44"/>
    <x v="0"/>
    <n v="3542.18"/>
    <n v="3578.49"/>
    <n v="36.309999999999945"/>
    <x v="1"/>
    <n v="0.12"/>
    <x v="0"/>
    <x v="1"/>
    <x v="4"/>
  </r>
  <r>
    <n v="1093"/>
    <x v="105"/>
    <x v="0"/>
    <x v="2"/>
    <n v="4040.25"/>
    <n v="19"/>
    <x v="3"/>
    <n v="3808.59"/>
    <n v="3844.51"/>
    <n v="35.920000000000073"/>
    <x v="0"/>
    <n v="0.21"/>
    <x v="2"/>
    <x v="1"/>
    <x v="2"/>
  </r>
  <r>
    <n v="1099"/>
    <x v="3"/>
    <x v="4"/>
    <x v="1"/>
    <n v="2496.02"/>
    <n v="2"/>
    <x v="3"/>
    <n v="2038.4"/>
    <n v="2073.3200000000002"/>
    <n v="34.920000000000073"/>
    <x v="0"/>
    <n v="0.16"/>
    <x v="0"/>
    <x v="0"/>
    <x v="13"/>
  </r>
  <r>
    <n v="1065"/>
    <x v="101"/>
    <x v="2"/>
    <x v="0"/>
    <n v="9183.11"/>
    <n v="18"/>
    <x v="1"/>
    <n v="1239.0899999999999"/>
    <n v="1273.98"/>
    <n v="34.8900000000001"/>
    <x v="0"/>
    <n v="0.02"/>
    <x v="1"/>
    <x v="0"/>
    <x v="12"/>
  </r>
  <r>
    <n v="1056"/>
    <x v="120"/>
    <x v="2"/>
    <x v="0"/>
    <n v="7979.67"/>
    <n v="4"/>
    <x v="1"/>
    <n v="1612.82"/>
    <n v="1647.25"/>
    <n v="34.430000000000064"/>
    <x v="1"/>
    <n v="0.04"/>
    <x v="2"/>
    <x v="0"/>
    <x v="12"/>
  </r>
  <r>
    <n v="1095"/>
    <x v="311"/>
    <x v="3"/>
    <x v="0"/>
    <n v="6518.35"/>
    <n v="16"/>
    <x v="3"/>
    <n v="3591.05"/>
    <n v="3625.35"/>
    <n v="34.299999999999727"/>
    <x v="1"/>
    <n v="0.05"/>
    <x v="2"/>
    <x v="0"/>
    <x v="10"/>
  </r>
  <r>
    <n v="1062"/>
    <x v="245"/>
    <x v="2"/>
    <x v="3"/>
    <n v="2959.96"/>
    <n v="48"/>
    <x v="1"/>
    <n v="2487.19"/>
    <n v="2521.4499999999998"/>
    <n v="34.259999999999764"/>
    <x v="0"/>
    <n v="0.28999999999999998"/>
    <x v="0"/>
    <x v="1"/>
    <x v="9"/>
  </r>
  <r>
    <n v="1020"/>
    <x v="150"/>
    <x v="4"/>
    <x v="1"/>
    <n v="7095.64"/>
    <n v="33"/>
    <x v="2"/>
    <n v="4772.03"/>
    <n v="4805.17"/>
    <n v="33.140000000000327"/>
    <x v="1"/>
    <n v="0.28000000000000003"/>
    <x v="1"/>
    <x v="1"/>
    <x v="13"/>
  </r>
  <r>
    <n v="1068"/>
    <x v="290"/>
    <x v="2"/>
    <x v="3"/>
    <n v="5118.51"/>
    <n v="22"/>
    <x v="0"/>
    <n v="3619.61"/>
    <n v="3651.42"/>
    <n v="31.809999999999945"/>
    <x v="1"/>
    <n v="0.26"/>
    <x v="1"/>
    <x v="1"/>
    <x v="9"/>
  </r>
  <r>
    <n v="1088"/>
    <x v="160"/>
    <x v="4"/>
    <x v="1"/>
    <n v="1758.16"/>
    <n v="11"/>
    <x v="1"/>
    <n v="3884.13"/>
    <n v="3915.41"/>
    <n v="31.279999999999745"/>
    <x v="1"/>
    <n v="0.02"/>
    <x v="0"/>
    <x v="1"/>
    <x v="13"/>
  </r>
  <r>
    <n v="1051"/>
    <x v="56"/>
    <x v="2"/>
    <x v="2"/>
    <n v="803.25"/>
    <n v="31"/>
    <x v="2"/>
    <n v="144.88"/>
    <n v="175.29"/>
    <n v="30.409999999999997"/>
    <x v="0"/>
    <n v="7.0000000000000007E-2"/>
    <x v="1"/>
    <x v="1"/>
    <x v="19"/>
  </r>
  <r>
    <n v="1086"/>
    <x v="175"/>
    <x v="2"/>
    <x v="0"/>
    <n v="2495.5700000000002"/>
    <n v="3"/>
    <x v="3"/>
    <n v="1595.35"/>
    <n v="1625.70999999999"/>
    <n v="30.359999999990123"/>
    <x v="0"/>
    <n v="0.27"/>
    <x v="0"/>
    <x v="1"/>
    <x v="12"/>
  </r>
  <r>
    <n v="1093"/>
    <x v="107"/>
    <x v="1"/>
    <x v="3"/>
    <n v="9787.4"/>
    <n v="40"/>
    <x v="2"/>
    <n v="1047.25"/>
    <n v="1075.8900000000001"/>
    <n v="28.6400000000001"/>
    <x v="0"/>
    <n v="0.28000000000000003"/>
    <x v="2"/>
    <x v="0"/>
    <x v="4"/>
  </r>
  <r>
    <n v="1097"/>
    <x v="314"/>
    <x v="1"/>
    <x v="0"/>
    <n v="7509.01"/>
    <n v="10"/>
    <x v="2"/>
    <n v="2162.9499999999998"/>
    <n v="2191.1899999999901"/>
    <n v="28.239999999990232"/>
    <x v="1"/>
    <n v="0.2"/>
    <x v="2"/>
    <x v="1"/>
    <x v="11"/>
  </r>
  <r>
    <n v="1004"/>
    <x v="73"/>
    <x v="4"/>
    <x v="0"/>
    <n v="7211.48"/>
    <n v="1"/>
    <x v="1"/>
    <n v="182.99"/>
    <n v="211.18"/>
    <n v="28.189999999999998"/>
    <x v="1"/>
    <n v="0.27"/>
    <x v="1"/>
    <x v="0"/>
    <x v="6"/>
  </r>
  <r>
    <n v="1072"/>
    <x v="64"/>
    <x v="1"/>
    <x v="1"/>
    <n v="2490.86"/>
    <n v="12"/>
    <x v="1"/>
    <n v="1517.4"/>
    <n v="1545.02"/>
    <n v="27.619999999999891"/>
    <x v="0"/>
    <n v="0.03"/>
    <x v="1"/>
    <x v="0"/>
    <x v="1"/>
  </r>
  <r>
    <n v="1005"/>
    <x v="38"/>
    <x v="4"/>
    <x v="1"/>
    <n v="8635.81"/>
    <n v="28"/>
    <x v="2"/>
    <n v="2146.2399999999998"/>
    <n v="2173.4699999999998"/>
    <n v="27.230000000000018"/>
    <x v="1"/>
    <n v="0.1"/>
    <x v="0"/>
    <x v="0"/>
    <x v="13"/>
  </r>
  <r>
    <n v="1084"/>
    <x v="265"/>
    <x v="3"/>
    <x v="1"/>
    <n v="2813.31"/>
    <n v="36"/>
    <x v="2"/>
    <n v="1458.77"/>
    <n v="1485.75"/>
    <n v="26.980000000000018"/>
    <x v="0"/>
    <n v="0.25"/>
    <x v="2"/>
    <x v="1"/>
    <x v="5"/>
  </r>
  <r>
    <n v="1049"/>
    <x v="44"/>
    <x v="4"/>
    <x v="2"/>
    <n v="3741.08"/>
    <n v="1"/>
    <x v="2"/>
    <n v="3290.89"/>
    <n v="3317.75"/>
    <n v="26.860000000000127"/>
    <x v="1"/>
    <n v="0.17"/>
    <x v="1"/>
    <x v="1"/>
    <x v="15"/>
  </r>
  <r>
    <n v="1035"/>
    <x v="260"/>
    <x v="0"/>
    <x v="1"/>
    <n v="3817.14"/>
    <n v="30"/>
    <x v="3"/>
    <n v="3813.62"/>
    <n v="3839.72"/>
    <n v="26.099999999999909"/>
    <x v="0"/>
    <n v="0.21"/>
    <x v="2"/>
    <x v="1"/>
    <x v="18"/>
  </r>
  <r>
    <n v="1079"/>
    <x v="14"/>
    <x v="0"/>
    <x v="1"/>
    <n v="1982.07"/>
    <n v="34"/>
    <x v="2"/>
    <n v="1967.96"/>
    <n v="1993.4"/>
    <n v="25.440000000000055"/>
    <x v="1"/>
    <n v="0.15"/>
    <x v="2"/>
    <x v="1"/>
    <x v="18"/>
  </r>
  <r>
    <n v="1059"/>
    <x v="272"/>
    <x v="4"/>
    <x v="3"/>
    <n v="5108.9799999999996"/>
    <n v="37"/>
    <x v="3"/>
    <n v="4146.99"/>
    <n v="4172.3499999999904"/>
    <n v="25.359999999990578"/>
    <x v="1"/>
    <n v="0.06"/>
    <x v="0"/>
    <x v="0"/>
    <x v="14"/>
  </r>
  <r>
    <n v="1025"/>
    <x v="246"/>
    <x v="2"/>
    <x v="0"/>
    <n v="8236.1299999999992"/>
    <n v="14"/>
    <x v="3"/>
    <n v="859.59"/>
    <n v="884.51"/>
    <n v="24.919999999999959"/>
    <x v="0"/>
    <n v="0.12"/>
    <x v="1"/>
    <x v="1"/>
    <x v="12"/>
  </r>
  <r>
    <n v="1004"/>
    <x v="128"/>
    <x v="4"/>
    <x v="2"/>
    <n v="7825.72"/>
    <n v="2"/>
    <x v="3"/>
    <n v="2953.23"/>
    <n v="2977.52"/>
    <n v="24.289999999999964"/>
    <x v="1"/>
    <n v="0.11"/>
    <x v="2"/>
    <x v="0"/>
    <x v="15"/>
  </r>
  <r>
    <n v="1026"/>
    <x v="214"/>
    <x v="0"/>
    <x v="0"/>
    <n v="2195.1999999999998"/>
    <n v="5"/>
    <x v="1"/>
    <n v="4093.61"/>
    <n v="4117.88"/>
    <n v="24.269999999999982"/>
    <x v="1"/>
    <n v="0.12"/>
    <x v="2"/>
    <x v="0"/>
    <x v="0"/>
  </r>
  <r>
    <n v="1051"/>
    <x v="78"/>
    <x v="3"/>
    <x v="3"/>
    <n v="4979.3599999999997"/>
    <n v="14"/>
    <x v="3"/>
    <n v="3686.81"/>
    <n v="3710.92"/>
    <n v="24.110000000000127"/>
    <x v="0"/>
    <n v="0.1"/>
    <x v="1"/>
    <x v="0"/>
    <x v="7"/>
  </r>
  <r>
    <n v="1088"/>
    <x v="17"/>
    <x v="3"/>
    <x v="2"/>
    <n v="177.63"/>
    <n v="16"/>
    <x v="2"/>
    <n v="3016.9"/>
    <n v="3040.73"/>
    <n v="23.829999999999927"/>
    <x v="0"/>
    <n v="0.26"/>
    <x v="1"/>
    <x v="0"/>
    <x v="8"/>
  </r>
  <r>
    <n v="1051"/>
    <x v="282"/>
    <x v="2"/>
    <x v="2"/>
    <n v="5571.8"/>
    <n v="3"/>
    <x v="1"/>
    <n v="1000.18"/>
    <n v="1023.64"/>
    <n v="23.460000000000036"/>
    <x v="1"/>
    <n v="0.04"/>
    <x v="2"/>
    <x v="1"/>
    <x v="19"/>
  </r>
  <r>
    <n v="1008"/>
    <x v="197"/>
    <x v="1"/>
    <x v="2"/>
    <n v="765.83"/>
    <n v="23"/>
    <x v="0"/>
    <n v="2296.9299999999998"/>
    <n v="2319.62"/>
    <n v="22.690000000000055"/>
    <x v="1"/>
    <n v="0.23"/>
    <x v="1"/>
    <x v="0"/>
    <x v="17"/>
  </r>
  <r>
    <n v="1075"/>
    <x v="337"/>
    <x v="0"/>
    <x v="2"/>
    <n v="919.09"/>
    <n v="26"/>
    <x v="3"/>
    <n v="4535.38"/>
    <n v="4557.5600000000004"/>
    <n v="22.180000000000291"/>
    <x v="0"/>
    <n v="0"/>
    <x v="2"/>
    <x v="1"/>
    <x v="2"/>
  </r>
  <r>
    <n v="1033"/>
    <x v="200"/>
    <x v="4"/>
    <x v="2"/>
    <n v="1740.92"/>
    <n v="24"/>
    <x v="0"/>
    <n v="1345.67"/>
    <n v="1367.76"/>
    <n v="22.089999999999918"/>
    <x v="0"/>
    <n v="0.06"/>
    <x v="1"/>
    <x v="1"/>
    <x v="15"/>
  </r>
  <r>
    <n v="1013"/>
    <x v="66"/>
    <x v="0"/>
    <x v="0"/>
    <n v="6095.82"/>
    <n v="46"/>
    <x v="3"/>
    <n v="1648.8"/>
    <n v="1670.36"/>
    <n v="21.559999999999945"/>
    <x v="1"/>
    <n v="0.09"/>
    <x v="2"/>
    <x v="0"/>
    <x v="0"/>
  </r>
  <r>
    <n v="1076"/>
    <x v="338"/>
    <x v="3"/>
    <x v="3"/>
    <n v="6697.98"/>
    <n v="17"/>
    <x v="0"/>
    <n v="604.08000000000004"/>
    <n v="624.71"/>
    <n v="20.629999999999995"/>
    <x v="0"/>
    <n v="0.14000000000000001"/>
    <x v="1"/>
    <x v="0"/>
    <x v="7"/>
  </r>
  <r>
    <n v="1014"/>
    <x v="100"/>
    <x v="0"/>
    <x v="2"/>
    <n v="9762.5400000000009"/>
    <n v="17"/>
    <x v="1"/>
    <n v="3184.65"/>
    <n v="3204.01"/>
    <n v="19.360000000000127"/>
    <x v="0"/>
    <n v="0.2"/>
    <x v="1"/>
    <x v="1"/>
    <x v="2"/>
  </r>
  <r>
    <n v="1024"/>
    <x v="212"/>
    <x v="3"/>
    <x v="2"/>
    <n v="6607.8"/>
    <n v="21"/>
    <x v="1"/>
    <n v="622.01"/>
    <n v="641.09"/>
    <n v="19.080000000000041"/>
    <x v="1"/>
    <n v="0"/>
    <x v="1"/>
    <x v="0"/>
    <x v="8"/>
  </r>
  <r>
    <n v="1093"/>
    <x v="232"/>
    <x v="2"/>
    <x v="2"/>
    <n v="3747.64"/>
    <n v="43"/>
    <x v="3"/>
    <n v="1486.76"/>
    <n v="1505.44"/>
    <n v="18.680000000000064"/>
    <x v="0"/>
    <n v="0.08"/>
    <x v="0"/>
    <x v="0"/>
    <x v="19"/>
  </r>
  <r>
    <n v="1081"/>
    <x v="211"/>
    <x v="2"/>
    <x v="1"/>
    <n v="9680.84"/>
    <n v="19"/>
    <x v="1"/>
    <n v="2443.69"/>
    <n v="2462.34"/>
    <n v="18.650000000000091"/>
    <x v="0"/>
    <n v="7.0000000000000007E-2"/>
    <x v="1"/>
    <x v="0"/>
    <x v="3"/>
  </r>
  <r>
    <n v="1042"/>
    <x v="188"/>
    <x v="1"/>
    <x v="2"/>
    <n v="8417.07"/>
    <n v="26"/>
    <x v="3"/>
    <n v="4208.09"/>
    <n v="4226.5600000000004"/>
    <n v="18.470000000000255"/>
    <x v="1"/>
    <n v="0.28999999999999998"/>
    <x v="0"/>
    <x v="0"/>
    <x v="17"/>
  </r>
  <r>
    <n v="1087"/>
    <x v="118"/>
    <x v="2"/>
    <x v="0"/>
    <n v="7825.62"/>
    <n v="28"/>
    <x v="0"/>
    <n v="551.83000000000004"/>
    <n v="569.63"/>
    <n v="17.799999999999955"/>
    <x v="0"/>
    <n v="0.13"/>
    <x v="2"/>
    <x v="0"/>
    <x v="12"/>
  </r>
  <r>
    <n v="1019"/>
    <x v="80"/>
    <x v="1"/>
    <x v="2"/>
    <n v="220.35"/>
    <n v="16"/>
    <x v="0"/>
    <n v="4977.78"/>
    <n v="4995.55"/>
    <n v="17.770000000000437"/>
    <x v="0"/>
    <n v="0.25"/>
    <x v="2"/>
    <x v="1"/>
    <x v="17"/>
  </r>
  <r>
    <n v="1032"/>
    <x v="282"/>
    <x v="4"/>
    <x v="2"/>
    <n v="4241.51"/>
    <n v="18"/>
    <x v="3"/>
    <n v="2466.1799999999998"/>
    <n v="2483.87"/>
    <n v="17.690000000000055"/>
    <x v="1"/>
    <n v="0.08"/>
    <x v="0"/>
    <x v="1"/>
    <x v="15"/>
  </r>
  <r>
    <n v="1013"/>
    <x v="241"/>
    <x v="2"/>
    <x v="3"/>
    <n v="6520.2"/>
    <n v="42"/>
    <x v="0"/>
    <n v="4625.33"/>
    <n v="4642.83"/>
    <n v="17.5"/>
    <x v="0"/>
    <n v="0.19"/>
    <x v="2"/>
    <x v="1"/>
    <x v="9"/>
  </r>
  <r>
    <n v="1018"/>
    <x v="113"/>
    <x v="4"/>
    <x v="0"/>
    <n v="2260.25"/>
    <n v="1"/>
    <x v="3"/>
    <n v="2315.83"/>
    <n v="2333.19"/>
    <n v="17.360000000000127"/>
    <x v="0"/>
    <n v="0.01"/>
    <x v="0"/>
    <x v="0"/>
    <x v="6"/>
  </r>
  <r>
    <n v="1030"/>
    <x v="81"/>
    <x v="2"/>
    <x v="1"/>
    <n v="1273.18"/>
    <n v="43"/>
    <x v="0"/>
    <n v="4696.6400000000003"/>
    <n v="4713.68"/>
    <n v="17.039999999999964"/>
    <x v="1"/>
    <n v="0.24"/>
    <x v="1"/>
    <x v="1"/>
    <x v="3"/>
  </r>
  <r>
    <n v="1057"/>
    <x v="281"/>
    <x v="2"/>
    <x v="0"/>
    <n v="7084.06"/>
    <n v="26"/>
    <x v="0"/>
    <n v="1291.82"/>
    <n v="1308.4399999999901"/>
    <n v="16.619999999990114"/>
    <x v="1"/>
    <n v="7.0000000000000007E-2"/>
    <x v="2"/>
    <x v="1"/>
    <x v="12"/>
  </r>
  <r>
    <n v="1067"/>
    <x v="229"/>
    <x v="2"/>
    <x v="3"/>
    <n v="3133.99"/>
    <n v="49"/>
    <x v="2"/>
    <n v="2628.38"/>
    <n v="2644.54"/>
    <n v="16.159999999999854"/>
    <x v="1"/>
    <n v="0.11"/>
    <x v="0"/>
    <x v="1"/>
    <x v="9"/>
  </r>
  <r>
    <n v="1001"/>
    <x v="46"/>
    <x v="0"/>
    <x v="3"/>
    <n v="4944.99"/>
    <n v="36"/>
    <x v="2"/>
    <n v="666.84"/>
    <n v="682.24"/>
    <n v="15.399999999999977"/>
    <x v="0"/>
    <n v="0.16"/>
    <x v="1"/>
    <x v="0"/>
    <x v="16"/>
  </r>
  <r>
    <n v="1086"/>
    <x v="234"/>
    <x v="2"/>
    <x v="3"/>
    <n v="8414.0400000000009"/>
    <n v="46"/>
    <x v="0"/>
    <n v="2245.64"/>
    <n v="2260.81"/>
    <n v="15.170000000000073"/>
    <x v="0"/>
    <n v="0"/>
    <x v="0"/>
    <x v="0"/>
    <x v="9"/>
  </r>
  <r>
    <n v="1033"/>
    <x v="173"/>
    <x v="3"/>
    <x v="0"/>
    <n v="8775.56"/>
    <n v="13"/>
    <x v="1"/>
    <n v="4342.53"/>
    <n v="4357.49"/>
    <n v="14.960000000000036"/>
    <x v="0"/>
    <n v="0.08"/>
    <x v="1"/>
    <x v="1"/>
    <x v="10"/>
  </r>
  <r>
    <n v="1024"/>
    <x v="298"/>
    <x v="3"/>
    <x v="1"/>
    <n v="4384.3900000000003"/>
    <n v="30"/>
    <x v="1"/>
    <n v="1543.96"/>
    <n v="1558.87"/>
    <n v="14.909999999999854"/>
    <x v="1"/>
    <n v="0.28000000000000003"/>
    <x v="2"/>
    <x v="1"/>
    <x v="5"/>
  </r>
  <r>
    <n v="1073"/>
    <x v="330"/>
    <x v="1"/>
    <x v="1"/>
    <n v="4650.68"/>
    <n v="45"/>
    <x v="0"/>
    <n v="4369.5"/>
    <n v="4381.8900000000003"/>
    <n v="12.390000000000327"/>
    <x v="1"/>
    <n v="0.02"/>
    <x v="2"/>
    <x v="0"/>
    <x v="1"/>
  </r>
  <r>
    <n v="1070"/>
    <x v="339"/>
    <x v="1"/>
    <x v="1"/>
    <n v="2032.15"/>
    <n v="33"/>
    <x v="1"/>
    <n v="866.42"/>
    <n v="878.43"/>
    <n v="12.009999999999991"/>
    <x v="0"/>
    <n v="0.09"/>
    <x v="0"/>
    <x v="0"/>
    <x v="1"/>
  </r>
  <r>
    <n v="1015"/>
    <x v="228"/>
    <x v="4"/>
    <x v="0"/>
    <n v="1148.47"/>
    <n v="19"/>
    <x v="0"/>
    <n v="433.54"/>
    <n v="445.48"/>
    <n v="11.939999999999998"/>
    <x v="0"/>
    <n v="0.28999999999999998"/>
    <x v="1"/>
    <x v="0"/>
    <x v="6"/>
  </r>
  <r>
    <n v="1023"/>
    <x v="61"/>
    <x v="2"/>
    <x v="0"/>
    <n v="4896.93"/>
    <n v="38"/>
    <x v="0"/>
    <n v="324.45"/>
    <n v="336.37"/>
    <n v="11.920000000000016"/>
    <x v="0"/>
    <n v="0.28000000000000003"/>
    <x v="2"/>
    <x v="0"/>
    <x v="12"/>
  </r>
  <r>
    <n v="1058"/>
    <x v="200"/>
    <x v="2"/>
    <x v="0"/>
    <n v="5235.1400000000003"/>
    <n v="6"/>
    <x v="1"/>
    <n v="4987.71"/>
    <n v="4998.78"/>
    <n v="11.069999999999709"/>
    <x v="1"/>
    <n v="0.17"/>
    <x v="0"/>
    <x v="0"/>
    <x v="12"/>
  </r>
  <r>
    <n v="1090"/>
    <x v="50"/>
    <x v="3"/>
    <x v="2"/>
    <n v="3333.73"/>
    <n v="46"/>
    <x v="0"/>
    <n v="4665.12"/>
    <n v="4675.8999999999996"/>
    <n v="10.779999999999745"/>
    <x v="0"/>
    <n v="0.19"/>
    <x v="0"/>
    <x v="0"/>
    <x v="8"/>
  </r>
  <r>
    <n v="1023"/>
    <x v="112"/>
    <x v="0"/>
    <x v="1"/>
    <n v="4285.01"/>
    <n v="32"/>
    <x v="3"/>
    <n v="4775.04"/>
    <n v="4785.66"/>
    <n v="10.619999999999891"/>
    <x v="0"/>
    <n v="0.03"/>
    <x v="0"/>
    <x v="1"/>
    <x v="18"/>
  </r>
  <r>
    <n v="1048"/>
    <x v="275"/>
    <x v="1"/>
    <x v="3"/>
    <n v="7873.38"/>
    <n v="4"/>
    <x v="2"/>
    <n v="2900.14"/>
    <n v="2910.5099999999902"/>
    <n v="10.369999999990341"/>
    <x v="0"/>
    <n v="0.22"/>
    <x v="2"/>
    <x v="0"/>
    <x v="4"/>
  </r>
  <r>
    <n v="1056"/>
    <x v="227"/>
    <x v="0"/>
    <x v="0"/>
    <n v="7611.88"/>
    <n v="28"/>
    <x v="0"/>
    <n v="1566.03"/>
    <n v="1576.34"/>
    <n v="10.309999999999945"/>
    <x v="1"/>
    <n v="0.2"/>
    <x v="1"/>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899054-8B9E-4A6A-890B-64963EFC928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1:E26" firstHeaderRow="0" firstDataRow="1" firstDataCol="1" rowPageCount="1" colPageCount="1"/>
  <pivotFields count="18">
    <pivotField showAll="0"/>
    <pivotField axis="axisPage" numFmtId="14" showAll="0">
      <items count="341">
        <item x="102"/>
        <item x="337"/>
        <item x="151"/>
        <item x="78"/>
        <item x="40"/>
        <item x="278"/>
        <item x="164"/>
        <item x="247"/>
        <item x="92"/>
        <item x="268"/>
        <item x="160"/>
        <item x="138"/>
        <item x="72"/>
        <item x="200"/>
        <item x="23"/>
        <item x="145"/>
        <item x="132"/>
        <item x="299"/>
        <item x="134"/>
        <item x="2"/>
        <item x="252"/>
        <item x="59"/>
        <item x="146"/>
        <item x="48"/>
        <item x="75"/>
        <item x="214"/>
        <item x="201"/>
        <item x="58"/>
        <item x="306"/>
        <item x="69"/>
        <item x="239"/>
        <item x="241"/>
        <item x="83"/>
        <item x="62"/>
        <item x="221"/>
        <item x="183"/>
        <item x="47"/>
        <item x="13"/>
        <item x="153"/>
        <item x="18"/>
        <item x="338"/>
        <item x="114"/>
        <item x="147"/>
        <item x="191"/>
        <item x="179"/>
        <item x="205"/>
        <item x="332"/>
        <item x="318"/>
        <item x="257"/>
        <item x="194"/>
        <item x="290"/>
        <item x="273"/>
        <item x="280"/>
        <item x="74"/>
        <item x="246"/>
        <item x="243"/>
        <item x="297"/>
        <item x="311"/>
        <item x="125"/>
        <item x="53"/>
        <item x="185"/>
        <item x="115"/>
        <item x="203"/>
        <item x="215"/>
        <item x="288"/>
        <item x="291"/>
        <item x="144"/>
        <item x="251"/>
        <item x="88"/>
        <item x="141"/>
        <item x="122"/>
        <item x="165"/>
        <item x="248"/>
        <item x="89"/>
        <item x="327"/>
        <item x="87"/>
        <item x="334"/>
        <item x="90"/>
        <item x="7"/>
        <item x="276"/>
        <item x="1"/>
        <item x="312"/>
        <item x="22"/>
        <item x="27"/>
        <item x="68"/>
        <item x="253"/>
        <item x="238"/>
        <item x="245"/>
        <item x="172"/>
        <item x="123"/>
        <item x="42"/>
        <item x="263"/>
        <item x="108"/>
        <item x="211"/>
        <item x="109"/>
        <item x="196"/>
        <item x="4"/>
        <item x="29"/>
        <item x="177"/>
        <item x="199"/>
        <item x="287"/>
        <item x="309"/>
        <item x="52"/>
        <item x="285"/>
        <item x="67"/>
        <item x="316"/>
        <item x="85"/>
        <item x="148"/>
        <item x="150"/>
        <item x="140"/>
        <item x="249"/>
        <item x="282"/>
        <item x="217"/>
        <item x="204"/>
        <item x="166"/>
        <item x="269"/>
        <item x="227"/>
        <item x="55"/>
        <item x="293"/>
        <item x="81"/>
        <item x="143"/>
        <item x="31"/>
        <item x="139"/>
        <item x="5"/>
        <item x="317"/>
        <item x="44"/>
        <item x="198"/>
        <item x="295"/>
        <item x="169"/>
        <item x="272"/>
        <item x="15"/>
        <item x="229"/>
        <item x="328"/>
        <item x="320"/>
        <item x="294"/>
        <item x="30"/>
        <item x="130"/>
        <item x="307"/>
        <item x="154"/>
        <item x="170"/>
        <item x="3"/>
        <item x="175"/>
        <item x="159"/>
        <item x="76"/>
        <item x="324"/>
        <item x="14"/>
        <item x="255"/>
        <item x="156"/>
        <item x="60"/>
        <item x="20"/>
        <item x="270"/>
        <item x="315"/>
        <item x="314"/>
        <item x="8"/>
        <item x="256"/>
        <item x="63"/>
        <item x="233"/>
        <item x="70"/>
        <item x="39"/>
        <item x="313"/>
        <item x="189"/>
        <item x="322"/>
        <item x="155"/>
        <item x="218"/>
        <item x="158"/>
        <item x="128"/>
        <item x="51"/>
        <item x="192"/>
        <item x="234"/>
        <item x="162"/>
        <item x="65"/>
        <item x="258"/>
        <item x="178"/>
        <item x="300"/>
        <item x="210"/>
        <item x="173"/>
        <item x="284"/>
        <item x="303"/>
        <item x="209"/>
        <item x="21"/>
        <item x="266"/>
        <item x="236"/>
        <item x="186"/>
        <item x="167"/>
        <item x="325"/>
        <item x="271"/>
        <item x="19"/>
        <item x="323"/>
        <item x="124"/>
        <item x="242"/>
        <item x="36"/>
        <item x="188"/>
        <item x="302"/>
        <item x="254"/>
        <item x="331"/>
        <item x="43"/>
        <item x="0"/>
        <item x="220"/>
        <item x="187"/>
        <item x="296"/>
        <item x="116"/>
        <item x="240"/>
        <item x="152"/>
        <item x="260"/>
        <item x="104"/>
        <item x="319"/>
        <item x="228"/>
        <item x="301"/>
        <item x="336"/>
        <item x="298"/>
        <item x="133"/>
        <item x="202"/>
        <item x="61"/>
        <item x="97"/>
        <item x="32"/>
        <item x="180"/>
        <item x="9"/>
        <item x="231"/>
        <item x="96"/>
        <item x="244"/>
        <item x="222"/>
        <item x="274"/>
        <item x="10"/>
        <item x="64"/>
        <item x="329"/>
        <item x="237"/>
        <item x="235"/>
        <item x="292"/>
        <item x="113"/>
        <item x="157"/>
        <item x="225"/>
        <item x="112"/>
        <item x="230"/>
        <item x="310"/>
        <item x="213"/>
        <item x="193"/>
        <item x="126"/>
        <item x="326"/>
        <item x="94"/>
        <item x="79"/>
        <item x="26"/>
        <item x="216"/>
        <item x="91"/>
        <item x="105"/>
        <item x="86"/>
        <item x="207"/>
        <item x="265"/>
        <item x="250"/>
        <item x="107"/>
        <item x="33"/>
        <item x="25"/>
        <item x="168"/>
        <item x="54"/>
        <item x="57"/>
        <item x="279"/>
        <item x="275"/>
        <item x="106"/>
        <item x="232"/>
        <item x="224"/>
        <item x="84"/>
        <item x="283"/>
        <item x="171"/>
        <item x="77"/>
        <item x="137"/>
        <item x="129"/>
        <item x="80"/>
        <item x="206"/>
        <item x="161"/>
        <item x="24"/>
        <item x="49"/>
        <item x="17"/>
        <item x="41"/>
        <item x="66"/>
        <item x="149"/>
        <item x="11"/>
        <item x="330"/>
        <item x="118"/>
        <item x="190"/>
        <item x="219"/>
        <item x="195"/>
        <item x="163"/>
        <item x="28"/>
        <item x="117"/>
        <item x="136"/>
        <item x="71"/>
        <item x="267"/>
        <item x="208"/>
        <item x="277"/>
        <item x="281"/>
        <item x="82"/>
        <item x="119"/>
        <item x="321"/>
        <item x="212"/>
        <item x="176"/>
        <item x="289"/>
        <item x="46"/>
        <item x="142"/>
        <item x="56"/>
        <item x="184"/>
        <item x="73"/>
        <item x="121"/>
        <item x="45"/>
        <item x="100"/>
        <item x="335"/>
        <item x="101"/>
        <item x="16"/>
        <item x="259"/>
        <item x="304"/>
        <item x="262"/>
        <item x="93"/>
        <item x="286"/>
        <item x="99"/>
        <item x="305"/>
        <item x="103"/>
        <item x="131"/>
        <item x="182"/>
        <item x="223"/>
        <item x="333"/>
        <item x="37"/>
        <item x="34"/>
        <item x="174"/>
        <item x="226"/>
        <item x="127"/>
        <item x="339"/>
        <item x="111"/>
        <item x="12"/>
        <item x="264"/>
        <item x="6"/>
        <item x="197"/>
        <item x="308"/>
        <item x="35"/>
        <item x="95"/>
        <item x="38"/>
        <item x="135"/>
        <item x="120"/>
        <item x="98"/>
        <item x="110"/>
        <item x="261"/>
        <item x="50"/>
        <item x="181"/>
        <item t="default"/>
      </items>
    </pivotField>
    <pivotField showAll="0"/>
    <pivotField showAll="0"/>
    <pivotField numFmtId="164" showAll="0"/>
    <pivotField dataField="1" showAll="0"/>
    <pivotField axis="axisRow" showAll="0">
      <items count="5">
        <item x="0"/>
        <item x="3"/>
        <item x="1"/>
        <item x="2"/>
        <item t="default"/>
      </items>
    </pivotField>
    <pivotField dataField="1" numFmtId="164" showAll="0"/>
    <pivotField dataField="1" numFmtId="164" showAll="0"/>
    <pivotField dataField="1" numFmtId="164" showAll="0"/>
    <pivotField showAll="0"/>
    <pivotField numFmtId="164" showAll="0"/>
    <pivotField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6"/>
  </rowFields>
  <rowItems count="5">
    <i>
      <x/>
    </i>
    <i>
      <x v="1"/>
    </i>
    <i>
      <x v="2"/>
    </i>
    <i>
      <x v="3"/>
    </i>
    <i t="grand">
      <x/>
    </i>
  </rowItems>
  <colFields count="1">
    <field x="-2"/>
  </colFields>
  <colItems count="4">
    <i>
      <x/>
    </i>
    <i i="1">
      <x v="1"/>
    </i>
    <i i="2">
      <x v="2"/>
    </i>
    <i i="3">
      <x v="3"/>
    </i>
  </colItems>
  <pageFields count="1">
    <pageField fld="1" hier="-1"/>
  </pageFields>
  <dataFields count="4">
    <dataField name="Sum of Quantity_Sold" fld="5" baseField="0" baseItem="0" numFmtId="3"/>
    <dataField name="Sum of Unit_Cost" fld="7" baseField="0" baseItem="0" numFmtId="164"/>
    <dataField name="Sum of Unit_Price" fld="8" baseField="0" baseItem="0" numFmtId="164"/>
    <dataField name="Sum of Profit " fld="9" baseField="0" baseItem="0" numFmtId="164"/>
  </dataFields>
  <formats count="14">
    <format dxfId="15">
      <pivotArea type="all" dataOnly="0" outline="0" fieldPosition="0"/>
    </format>
    <format dxfId="14">
      <pivotArea outline="0" collapsedLevelsAreSubtotals="1" fieldPosition="0"/>
    </format>
    <format dxfId="13">
      <pivotArea field="6" type="button" dataOnly="0" labelOnly="1" outline="0" axis="axisRow" fieldPosition="0"/>
    </format>
    <format dxfId="12">
      <pivotArea dataOnly="0" labelOnly="1" fieldPosition="0">
        <references count="1">
          <reference field="6" count="0"/>
        </references>
      </pivotArea>
    </format>
    <format dxfId="11">
      <pivotArea dataOnly="0" labelOnly="1" grandRow="1" outline="0" fieldPosition="0"/>
    </format>
    <format dxfId="10">
      <pivotArea dataOnly="0" labelOnly="1" outline="0" fieldPosition="0">
        <references count="1">
          <reference field="4294967294" count="3">
            <x v="0"/>
            <x v="1"/>
            <x v="2"/>
          </reference>
        </references>
      </pivotArea>
    </format>
    <format dxfId="9">
      <pivotArea field="6" type="button" dataOnly="0" labelOnly="1" outline="0" axis="axisRow" fieldPosition="0"/>
    </format>
    <format dxfId="8">
      <pivotArea dataOnly="0" labelOnly="1" outline="0" fieldPosition="0">
        <references count="1">
          <reference field="4294967294" count="3">
            <x v="0"/>
            <x v="1"/>
            <x v="2"/>
          </reference>
        </references>
      </pivotArea>
    </format>
    <format dxfId="7">
      <pivotArea grandRow="1" outline="0" collapsedLevelsAreSubtotals="1" fieldPosition="0"/>
    </format>
    <format dxfId="6">
      <pivotArea dataOnly="0" labelOnly="1" grandRow="1" outline="0" fieldPosition="0"/>
    </format>
    <format dxfId="5">
      <pivotArea outline="0" collapsedLevelsAreSubtotals="1" fieldPosition="0">
        <references count="1">
          <reference field="4294967294" count="1" selected="0">
            <x v="0"/>
          </reference>
        </references>
      </pivotArea>
    </format>
    <format dxfId="4">
      <pivotArea field="1" type="button" dataOnly="0" labelOnly="1" outline="0" axis="axisPage" fieldPosition="0"/>
    </format>
    <format dxfId="3">
      <pivotArea field="1" type="button" dataOnly="0" labelOnly="1" outline="0" axis="axisPage" fieldPosition="0"/>
    </format>
    <format dxfId="2">
      <pivotArea dataOnly="0" labelOnly="1" outline="0" fieldPosition="0">
        <references count="1">
          <reference field="4294967294" count="1">
            <x v="3"/>
          </reference>
        </references>
      </pivotArea>
    </format>
  </formats>
  <chartFormats count="12">
    <chartFormat chart="2" format="10" series="1">
      <pivotArea type="data" outline="0" fieldPosition="0">
        <references count="1">
          <reference field="4294967294" count="1" selected="0">
            <x v="0"/>
          </reference>
        </references>
      </pivotArea>
    </chartFormat>
    <chartFormat chart="2" format="11" series="1">
      <pivotArea type="data" outline="0" fieldPosition="0">
        <references count="1">
          <reference field="4294967294" count="1" selected="0">
            <x v="1"/>
          </reference>
        </references>
      </pivotArea>
    </chartFormat>
    <chartFormat chart="2" format="12" series="1">
      <pivotArea type="data" outline="0" fieldPosition="0">
        <references count="1">
          <reference field="4294967294" count="1" selected="0">
            <x v="2"/>
          </reference>
        </references>
      </pivotArea>
    </chartFormat>
    <chartFormat chart="2" format="15" series="1">
      <pivotArea type="data" outline="0" fieldPosition="0">
        <references count="1">
          <reference field="4294967294" count="1" selected="0">
            <x v="3"/>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 chart="3" format="5" series="1">
      <pivotArea type="data" outline="0" fieldPosition="0">
        <references count="1">
          <reference field="4294967294" count="1" selected="0">
            <x v="3"/>
          </reference>
        </references>
      </pivotArea>
    </chartFormat>
    <chartFormat chart="5" format="12" series="1">
      <pivotArea type="data" outline="0" fieldPosition="0">
        <references count="1">
          <reference field="4294967294" count="1" selected="0">
            <x v="0"/>
          </reference>
        </references>
      </pivotArea>
    </chartFormat>
    <chartFormat chart="5" format="13" series="1">
      <pivotArea type="data" outline="0" fieldPosition="0">
        <references count="1">
          <reference field="4294967294" count="1" selected="0">
            <x v="1"/>
          </reference>
        </references>
      </pivotArea>
    </chartFormat>
    <chartFormat chart="5" format="14" series="1">
      <pivotArea type="data" outline="0" fieldPosition="0">
        <references count="1">
          <reference field="4294967294" count="1" selected="0">
            <x v="2"/>
          </reference>
        </references>
      </pivotArea>
    </chartFormat>
    <chartFormat chart="5" format="17" series="1">
      <pivotArea type="data" outline="0" fieldPosition="0">
        <references count="1">
          <reference field="4294967294" count="1" selected="0">
            <x v="3"/>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B85C1A-5B1F-4A51-A8E5-ECF995CD7F2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7:D13" firstHeaderRow="0" firstDataRow="1" firstDataCol="1" rowPageCount="2" colPageCount="1"/>
  <pivotFields count="18">
    <pivotField showAll="0"/>
    <pivotField axis="axisPage" numFmtId="14" showAll="0">
      <items count="341">
        <item x="102"/>
        <item x="337"/>
        <item x="151"/>
        <item x="78"/>
        <item x="40"/>
        <item x="278"/>
        <item x="164"/>
        <item x="247"/>
        <item x="92"/>
        <item x="268"/>
        <item x="160"/>
        <item x="138"/>
        <item x="72"/>
        <item x="200"/>
        <item x="23"/>
        <item x="145"/>
        <item x="132"/>
        <item x="299"/>
        <item x="134"/>
        <item x="2"/>
        <item x="252"/>
        <item x="59"/>
        <item x="146"/>
        <item x="48"/>
        <item x="75"/>
        <item x="214"/>
        <item x="201"/>
        <item x="58"/>
        <item x="306"/>
        <item x="69"/>
        <item x="239"/>
        <item x="241"/>
        <item x="83"/>
        <item x="62"/>
        <item x="221"/>
        <item x="183"/>
        <item x="47"/>
        <item x="13"/>
        <item x="153"/>
        <item x="18"/>
        <item x="338"/>
        <item x="114"/>
        <item x="147"/>
        <item x="191"/>
        <item x="179"/>
        <item x="205"/>
        <item x="332"/>
        <item x="318"/>
        <item x="257"/>
        <item x="194"/>
        <item x="290"/>
        <item x="273"/>
        <item x="280"/>
        <item x="74"/>
        <item x="246"/>
        <item x="243"/>
        <item x="297"/>
        <item x="311"/>
        <item x="125"/>
        <item x="53"/>
        <item x="185"/>
        <item x="115"/>
        <item x="203"/>
        <item x="215"/>
        <item x="288"/>
        <item x="291"/>
        <item x="144"/>
        <item x="251"/>
        <item x="88"/>
        <item x="141"/>
        <item x="122"/>
        <item x="165"/>
        <item x="248"/>
        <item x="89"/>
        <item x="327"/>
        <item x="87"/>
        <item x="334"/>
        <item x="90"/>
        <item x="7"/>
        <item x="276"/>
        <item x="1"/>
        <item x="312"/>
        <item x="22"/>
        <item x="27"/>
        <item x="68"/>
        <item x="253"/>
        <item x="238"/>
        <item x="245"/>
        <item x="172"/>
        <item x="123"/>
        <item x="42"/>
        <item x="263"/>
        <item x="108"/>
        <item x="211"/>
        <item x="109"/>
        <item x="196"/>
        <item x="4"/>
        <item x="29"/>
        <item x="177"/>
        <item x="199"/>
        <item x="287"/>
        <item x="309"/>
        <item x="52"/>
        <item x="285"/>
        <item x="67"/>
        <item x="316"/>
        <item x="85"/>
        <item x="148"/>
        <item x="150"/>
        <item x="140"/>
        <item x="249"/>
        <item x="282"/>
        <item x="217"/>
        <item x="204"/>
        <item x="166"/>
        <item x="269"/>
        <item x="227"/>
        <item x="55"/>
        <item x="293"/>
        <item x="81"/>
        <item x="143"/>
        <item x="31"/>
        <item x="139"/>
        <item x="5"/>
        <item x="317"/>
        <item x="44"/>
        <item x="198"/>
        <item x="295"/>
        <item x="169"/>
        <item x="272"/>
        <item x="15"/>
        <item x="229"/>
        <item x="328"/>
        <item x="320"/>
        <item x="294"/>
        <item x="30"/>
        <item x="130"/>
        <item x="307"/>
        <item x="154"/>
        <item x="170"/>
        <item x="3"/>
        <item x="175"/>
        <item x="159"/>
        <item x="76"/>
        <item x="324"/>
        <item x="14"/>
        <item x="255"/>
        <item x="156"/>
        <item x="60"/>
        <item x="20"/>
        <item x="270"/>
        <item x="315"/>
        <item x="314"/>
        <item x="8"/>
        <item x="256"/>
        <item x="63"/>
        <item x="233"/>
        <item x="70"/>
        <item x="39"/>
        <item x="313"/>
        <item x="189"/>
        <item x="322"/>
        <item x="155"/>
        <item x="218"/>
        <item x="158"/>
        <item x="128"/>
        <item x="51"/>
        <item x="192"/>
        <item x="234"/>
        <item x="162"/>
        <item x="65"/>
        <item x="258"/>
        <item x="178"/>
        <item x="300"/>
        <item x="210"/>
        <item x="173"/>
        <item x="284"/>
        <item x="303"/>
        <item x="209"/>
        <item x="21"/>
        <item x="266"/>
        <item x="236"/>
        <item x="186"/>
        <item x="167"/>
        <item x="325"/>
        <item x="271"/>
        <item x="19"/>
        <item x="323"/>
        <item x="124"/>
        <item x="242"/>
        <item x="36"/>
        <item x="188"/>
        <item x="302"/>
        <item x="254"/>
        <item x="331"/>
        <item x="43"/>
        <item x="0"/>
        <item x="220"/>
        <item x="187"/>
        <item x="296"/>
        <item x="116"/>
        <item x="240"/>
        <item x="152"/>
        <item x="260"/>
        <item x="104"/>
        <item x="319"/>
        <item x="228"/>
        <item x="301"/>
        <item x="336"/>
        <item x="298"/>
        <item x="133"/>
        <item x="202"/>
        <item x="61"/>
        <item x="97"/>
        <item x="32"/>
        <item x="180"/>
        <item x="9"/>
        <item x="231"/>
        <item x="96"/>
        <item x="244"/>
        <item x="222"/>
        <item x="274"/>
        <item x="10"/>
        <item x="64"/>
        <item x="329"/>
        <item x="237"/>
        <item x="235"/>
        <item x="292"/>
        <item x="113"/>
        <item x="157"/>
        <item x="225"/>
        <item x="112"/>
        <item x="230"/>
        <item x="310"/>
        <item x="213"/>
        <item x="193"/>
        <item x="126"/>
        <item x="326"/>
        <item x="94"/>
        <item x="79"/>
        <item x="26"/>
        <item x="216"/>
        <item x="91"/>
        <item x="105"/>
        <item x="86"/>
        <item x="207"/>
        <item x="265"/>
        <item x="250"/>
        <item x="107"/>
        <item x="33"/>
        <item x="25"/>
        <item x="168"/>
        <item x="54"/>
        <item x="57"/>
        <item x="279"/>
        <item x="275"/>
        <item x="106"/>
        <item x="232"/>
        <item x="224"/>
        <item x="84"/>
        <item x="283"/>
        <item x="171"/>
        <item x="77"/>
        <item x="137"/>
        <item x="129"/>
        <item x="80"/>
        <item x="206"/>
        <item x="161"/>
        <item x="24"/>
        <item x="49"/>
        <item x="17"/>
        <item x="41"/>
        <item x="66"/>
        <item x="149"/>
        <item x="11"/>
        <item x="330"/>
        <item x="118"/>
        <item x="190"/>
        <item x="219"/>
        <item x="195"/>
        <item x="163"/>
        <item x="28"/>
        <item x="117"/>
        <item x="136"/>
        <item x="71"/>
        <item x="267"/>
        <item x="208"/>
        <item x="277"/>
        <item x="281"/>
        <item x="82"/>
        <item x="119"/>
        <item x="321"/>
        <item x="212"/>
        <item x="176"/>
        <item x="289"/>
        <item x="46"/>
        <item x="142"/>
        <item x="56"/>
        <item x="184"/>
        <item x="73"/>
        <item x="121"/>
        <item x="45"/>
        <item x="100"/>
        <item x="335"/>
        <item x="101"/>
        <item x="16"/>
        <item x="259"/>
        <item x="304"/>
        <item x="262"/>
        <item x="93"/>
        <item x="286"/>
        <item x="99"/>
        <item x="305"/>
        <item x="103"/>
        <item x="131"/>
        <item x="182"/>
        <item x="223"/>
        <item x="333"/>
        <item x="37"/>
        <item x="34"/>
        <item x="174"/>
        <item x="226"/>
        <item x="127"/>
        <item x="339"/>
        <item x="111"/>
        <item x="12"/>
        <item x="264"/>
        <item x="6"/>
        <item x="197"/>
        <item x="308"/>
        <item x="35"/>
        <item x="95"/>
        <item x="38"/>
        <item x="135"/>
        <item x="120"/>
        <item x="98"/>
        <item x="110"/>
        <item x="261"/>
        <item x="50"/>
        <item x="181"/>
        <item t="default"/>
      </items>
    </pivotField>
    <pivotField axis="axisRow" showAll="0">
      <items count="6">
        <item x="4"/>
        <item x="2"/>
        <item x="1"/>
        <item x="0"/>
        <item x="3"/>
        <item t="default"/>
      </items>
    </pivotField>
    <pivotField axis="axisPage" showAll="0">
      <items count="5">
        <item x="0"/>
        <item x="3"/>
        <item x="1"/>
        <item x="2"/>
        <item t="default"/>
      </items>
    </pivotField>
    <pivotField dataField="1" numFmtId="164" showAll="0"/>
    <pivotField dataField="1" showAll="0"/>
    <pivotField showAll="0"/>
    <pivotField numFmtId="164" showAll="0"/>
    <pivotField numFmtId="164" showAll="0"/>
    <pivotField dataField="1" numFmtId="164" showAll="0"/>
    <pivotField showAll="0">
      <items count="3">
        <item x="0"/>
        <item x="1"/>
        <item t="default"/>
      </items>
    </pivotField>
    <pivotField numFmtId="164" showAll="0"/>
    <pivotField showAll="0">
      <items count="4">
        <item x="1"/>
        <item x="0"/>
        <item x="2"/>
        <item t="default"/>
      </items>
    </pivotField>
    <pivotField showAll="0">
      <items count="3">
        <item x="1"/>
        <item x="0"/>
        <item t="default"/>
      </items>
    </pivotField>
    <pivotField showAll="0">
      <items count="21">
        <item x="6"/>
        <item x="12"/>
        <item x="11"/>
        <item x="0"/>
        <item x="10"/>
        <item x="14"/>
        <item x="9"/>
        <item x="4"/>
        <item x="16"/>
        <item x="7"/>
        <item x="13"/>
        <item x="3"/>
        <item x="1"/>
        <item x="18"/>
        <item x="5"/>
        <item x="15"/>
        <item x="19"/>
        <item x="17"/>
        <item x="2"/>
        <item x="8"/>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6">
    <i>
      <x/>
    </i>
    <i>
      <x v="1"/>
    </i>
    <i>
      <x v="2"/>
    </i>
    <i>
      <x v="3"/>
    </i>
    <i>
      <x v="4"/>
    </i>
    <i t="grand">
      <x/>
    </i>
  </rowItems>
  <colFields count="1">
    <field x="-2"/>
  </colFields>
  <colItems count="3">
    <i>
      <x/>
    </i>
    <i i="1">
      <x v="1"/>
    </i>
    <i i="2">
      <x v="2"/>
    </i>
  </colItems>
  <pageFields count="2">
    <pageField fld="3" hier="-1"/>
    <pageField fld="1" hier="-1"/>
  </pageFields>
  <dataFields count="3">
    <dataField name="Sum of Sales_Amount" fld="4" baseField="0" baseItem="0" numFmtId="164"/>
    <dataField name="Sum of Quantity_Sold" fld="5" baseField="0" baseItem="0" numFmtId="3"/>
    <dataField name="Sum of Profit " fld="9" baseField="0" baseItem="0" numFmtId="164"/>
  </dataFields>
  <formats count="12">
    <format dxfId="27">
      <pivotArea type="all" dataOnly="0" outline="0" fieldPosition="0"/>
    </format>
    <format dxfId="26">
      <pivotArea outline="0" collapsedLevelsAreSubtotals="1" fieldPosition="0"/>
    </format>
    <format dxfId="25">
      <pivotArea field="2" type="button" dataOnly="0" labelOnly="1" outline="0" axis="axisRow" fieldPosition="0"/>
    </format>
    <format dxfId="24">
      <pivotArea dataOnly="0" labelOnly="1" fieldPosition="0">
        <references count="1">
          <reference field="2" count="0"/>
        </references>
      </pivotArea>
    </format>
    <format dxfId="23">
      <pivotArea dataOnly="0" labelOnly="1" grandRow="1" outline="0" fieldPosition="0"/>
    </format>
    <format dxfId="22">
      <pivotArea dataOnly="0" labelOnly="1" outline="0" fieldPosition="0">
        <references count="1">
          <reference field="4294967294" count="2">
            <x v="0"/>
            <x v="1"/>
          </reference>
        </references>
      </pivotArea>
    </format>
    <format dxfId="21">
      <pivotArea field="2" type="button" dataOnly="0" labelOnly="1" outline="0" axis="axisRow" fieldPosition="0"/>
    </format>
    <format dxfId="20">
      <pivotArea dataOnly="0" labelOnly="1" outline="0" fieldPosition="0">
        <references count="1">
          <reference field="4294967294" count="2">
            <x v="0"/>
            <x v="1"/>
          </reference>
        </references>
      </pivotArea>
    </format>
    <format dxfId="19">
      <pivotArea grandRow="1" outline="0" collapsedLevelsAreSubtotals="1" fieldPosition="0"/>
    </format>
    <format dxfId="18">
      <pivotArea dataOnly="0" labelOnly="1" grandRow="1" outline="0" fieldPosition="0"/>
    </format>
    <format dxfId="17">
      <pivotArea outline="0" collapsedLevelsAreSubtotals="1" fieldPosition="0">
        <references count="1">
          <reference field="4294967294" count="1" selected="0">
            <x v="1"/>
          </reference>
        </references>
      </pivotArea>
    </format>
    <format dxfId="16">
      <pivotArea dataOnly="0" labelOnly="1" outline="0" fieldPosition="0">
        <references count="1">
          <reference field="4294967294" count="1">
            <x v="2"/>
          </reference>
        </references>
      </pivotArea>
    </format>
  </formats>
  <chartFormats count="60">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2"/>
          </reference>
        </references>
      </pivotArea>
    </chartFormat>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8" format="2" series="1">
      <pivotArea type="data" outline="0" fieldPosition="0">
        <references count="1">
          <reference field="4294967294" count="1" selected="0">
            <x v="2"/>
          </reference>
        </references>
      </pivotArea>
    </chartFormat>
    <chartFormat chart="10" format="6"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1"/>
          </reference>
        </references>
      </pivotArea>
    </chartFormat>
    <chartFormat chart="10" format="8" series="1">
      <pivotArea type="data" outline="0" fieldPosition="0">
        <references count="1">
          <reference field="4294967294" count="1" selected="0">
            <x v="2"/>
          </reference>
        </references>
      </pivotArea>
    </chartFormat>
    <chartFormat chart="10" format="9" series="1">
      <pivotArea type="data" outline="0" fieldPosition="0">
        <references count="2">
          <reference field="4294967294" count="1" selected="0">
            <x v="0"/>
          </reference>
          <reference field="2" count="1" selected="0">
            <x v="3"/>
          </reference>
        </references>
      </pivotArea>
    </chartFormat>
    <chartFormat chart="10" format="10" series="1">
      <pivotArea type="data" outline="0" fieldPosition="0">
        <references count="2">
          <reference field="4294967294" count="1" selected="0">
            <x v="0"/>
          </reference>
          <reference field="2" count="1" selected="0">
            <x v="4"/>
          </reference>
        </references>
      </pivotArea>
    </chartFormat>
    <chartFormat chart="10" format="11" series="1">
      <pivotArea type="data" outline="0" fieldPosition="0">
        <references count="2">
          <reference field="4294967294" count="1" selected="0">
            <x v="1"/>
          </reference>
          <reference field="2" count="1" selected="0">
            <x v="0"/>
          </reference>
        </references>
      </pivotArea>
    </chartFormat>
    <chartFormat chart="10" format="12" series="1">
      <pivotArea type="data" outline="0" fieldPosition="0">
        <references count="2">
          <reference field="4294967294" count="1" selected="0">
            <x v="1"/>
          </reference>
          <reference field="2" count="1" selected="0">
            <x v="1"/>
          </reference>
        </references>
      </pivotArea>
    </chartFormat>
    <chartFormat chart="10" format="13" series="1">
      <pivotArea type="data" outline="0" fieldPosition="0">
        <references count="2">
          <reference field="4294967294" count="1" selected="0">
            <x v="1"/>
          </reference>
          <reference field="2" count="1" selected="0">
            <x v="2"/>
          </reference>
        </references>
      </pivotArea>
    </chartFormat>
    <chartFormat chart="10" format="14" series="1">
      <pivotArea type="data" outline="0" fieldPosition="0">
        <references count="2">
          <reference field="4294967294" count="1" selected="0">
            <x v="1"/>
          </reference>
          <reference field="2" count="1" selected="0">
            <x v="3"/>
          </reference>
        </references>
      </pivotArea>
    </chartFormat>
    <chartFormat chart="10" format="15" series="1">
      <pivotArea type="data" outline="0" fieldPosition="0">
        <references count="2">
          <reference field="4294967294" count="1" selected="0">
            <x v="1"/>
          </reference>
          <reference field="2" count="1" selected="0">
            <x v="4"/>
          </reference>
        </references>
      </pivotArea>
    </chartFormat>
    <chartFormat chart="10" format="16" series="1">
      <pivotArea type="data" outline="0" fieldPosition="0">
        <references count="2">
          <reference field="4294967294" count="1" selected="0">
            <x v="2"/>
          </reference>
          <reference field="2" count="1" selected="0">
            <x v="0"/>
          </reference>
        </references>
      </pivotArea>
    </chartFormat>
    <chartFormat chart="10" format="17" series="1">
      <pivotArea type="data" outline="0" fieldPosition="0">
        <references count="2">
          <reference field="4294967294" count="1" selected="0">
            <x v="2"/>
          </reference>
          <reference field="2" count="1" selected="0">
            <x v="1"/>
          </reference>
        </references>
      </pivotArea>
    </chartFormat>
    <chartFormat chart="10" format="18" series="1">
      <pivotArea type="data" outline="0" fieldPosition="0">
        <references count="2">
          <reference field="4294967294" count="1" selected="0">
            <x v="2"/>
          </reference>
          <reference field="2" count="1" selected="0">
            <x v="2"/>
          </reference>
        </references>
      </pivotArea>
    </chartFormat>
    <chartFormat chart="10" format="19" series="1">
      <pivotArea type="data" outline="0" fieldPosition="0">
        <references count="2">
          <reference field="4294967294" count="1" selected="0">
            <x v="2"/>
          </reference>
          <reference field="2" count="1" selected="0">
            <x v="3"/>
          </reference>
        </references>
      </pivotArea>
    </chartFormat>
    <chartFormat chart="10" format="20" series="1">
      <pivotArea type="data" outline="0" fieldPosition="0">
        <references count="2">
          <reference field="4294967294" count="1" selected="0">
            <x v="2"/>
          </reference>
          <reference field="2" count="1" selected="0">
            <x v="4"/>
          </reference>
        </references>
      </pivotArea>
    </chartFormat>
    <chartFormat chart="8" format="3" series="1">
      <pivotArea type="data" outline="0" fieldPosition="0">
        <references count="2">
          <reference field="4294967294" count="1" selected="0">
            <x v="0"/>
          </reference>
          <reference field="2" count="1" selected="0">
            <x v="3"/>
          </reference>
        </references>
      </pivotArea>
    </chartFormat>
    <chartFormat chart="8" format="4" series="1">
      <pivotArea type="data" outline="0" fieldPosition="0">
        <references count="2">
          <reference field="4294967294" count="1" selected="0">
            <x v="0"/>
          </reference>
          <reference field="2" count="1" selected="0">
            <x v="4"/>
          </reference>
        </references>
      </pivotArea>
    </chartFormat>
    <chartFormat chart="8" format="5" series="1">
      <pivotArea type="data" outline="0" fieldPosition="0">
        <references count="2">
          <reference field="4294967294" count="1" selected="0">
            <x v="1"/>
          </reference>
          <reference field="2" count="1" selected="0">
            <x v="0"/>
          </reference>
        </references>
      </pivotArea>
    </chartFormat>
    <chartFormat chart="8" format="6" series="1">
      <pivotArea type="data" outline="0" fieldPosition="0">
        <references count="2">
          <reference field="4294967294" count="1" selected="0">
            <x v="1"/>
          </reference>
          <reference field="2" count="1" selected="0">
            <x v="1"/>
          </reference>
        </references>
      </pivotArea>
    </chartFormat>
    <chartFormat chart="8" format="7" series="1">
      <pivotArea type="data" outline="0" fieldPosition="0">
        <references count="2">
          <reference field="4294967294" count="1" selected="0">
            <x v="1"/>
          </reference>
          <reference field="2" count="1" selected="0">
            <x v="2"/>
          </reference>
        </references>
      </pivotArea>
    </chartFormat>
    <chartFormat chart="8" format="8" series="1">
      <pivotArea type="data" outline="0" fieldPosition="0">
        <references count="2">
          <reference field="4294967294" count="1" selected="0">
            <x v="1"/>
          </reference>
          <reference field="2" count="1" selected="0">
            <x v="3"/>
          </reference>
        </references>
      </pivotArea>
    </chartFormat>
    <chartFormat chart="8" format="9" series="1">
      <pivotArea type="data" outline="0" fieldPosition="0">
        <references count="2">
          <reference field="4294967294" count="1" selected="0">
            <x v="1"/>
          </reference>
          <reference field="2" count="1" selected="0">
            <x v="4"/>
          </reference>
        </references>
      </pivotArea>
    </chartFormat>
    <chartFormat chart="8" format="10" series="1">
      <pivotArea type="data" outline="0" fieldPosition="0">
        <references count="2">
          <reference field="4294967294" count="1" selected="0">
            <x v="2"/>
          </reference>
          <reference field="2" count="1" selected="0">
            <x v="0"/>
          </reference>
        </references>
      </pivotArea>
    </chartFormat>
    <chartFormat chart="8" format="11" series="1">
      <pivotArea type="data" outline="0" fieldPosition="0">
        <references count="2">
          <reference field="4294967294" count="1" selected="0">
            <x v="2"/>
          </reference>
          <reference field="2" count="1" selected="0">
            <x v="1"/>
          </reference>
        </references>
      </pivotArea>
    </chartFormat>
    <chartFormat chart="8" format="12" series="1">
      <pivotArea type="data" outline="0" fieldPosition="0">
        <references count="2">
          <reference field="4294967294" count="1" selected="0">
            <x v="2"/>
          </reference>
          <reference field="2" count="1" selected="0">
            <x v="2"/>
          </reference>
        </references>
      </pivotArea>
    </chartFormat>
    <chartFormat chart="8" format="13" series="1">
      <pivotArea type="data" outline="0" fieldPosition="0">
        <references count="2">
          <reference field="4294967294" count="1" selected="0">
            <x v="2"/>
          </reference>
          <reference field="2" count="1" selected="0">
            <x v="3"/>
          </reference>
        </references>
      </pivotArea>
    </chartFormat>
    <chartFormat chart="8" format="14" series="1">
      <pivotArea type="data" outline="0" fieldPosition="0">
        <references count="2">
          <reference field="4294967294" count="1" selected="0">
            <x v="2"/>
          </reference>
          <reference field="2" count="1" selected="0">
            <x v="4"/>
          </reference>
        </references>
      </pivotArea>
    </chartFormat>
    <chartFormat chart="5" format="9" series="1">
      <pivotArea type="data" outline="0" fieldPosition="0">
        <references count="2">
          <reference field="4294967294" count="1" selected="0">
            <x v="0"/>
          </reference>
          <reference field="2" count="1" selected="0">
            <x v="3"/>
          </reference>
        </references>
      </pivotArea>
    </chartFormat>
    <chartFormat chart="5" format="10" series="1">
      <pivotArea type="data" outline="0" fieldPosition="0">
        <references count="2">
          <reference field="4294967294" count="1" selected="0">
            <x v="0"/>
          </reference>
          <reference field="2" count="1" selected="0">
            <x v="4"/>
          </reference>
        </references>
      </pivotArea>
    </chartFormat>
    <chartFormat chart="5" format="11" series="1">
      <pivotArea type="data" outline="0" fieldPosition="0">
        <references count="2">
          <reference field="4294967294" count="1" selected="0">
            <x v="1"/>
          </reference>
          <reference field="2" count="1" selected="0">
            <x v="0"/>
          </reference>
        </references>
      </pivotArea>
    </chartFormat>
    <chartFormat chart="5" format="12" series="1">
      <pivotArea type="data" outline="0" fieldPosition="0">
        <references count="2">
          <reference field="4294967294" count="1" selected="0">
            <x v="1"/>
          </reference>
          <reference field="2" count="1" selected="0">
            <x v="1"/>
          </reference>
        </references>
      </pivotArea>
    </chartFormat>
    <chartFormat chart="5" format="13" series="1">
      <pivotArea type="data" outline="0" fieldPosition="0">
        <references count="2">
          <reference field="4294967294" count="1" selected="0">
            <x v="1"/>
          </reference>
          <reference field="2" count="1" selected="0">
            <x v="2"/>
          </reference>
        </references>
      </pivotArea>
    </chartFormat>
    <chartFormat chart="5" format="14" series="1">
      <pivotArea type="data" outline="0" fieldPosition="0">
        <references count="2">
          <reference field="4294967294" count="1" selected="0">
            <x v="1"/>
          </reference>
          <reference field="2" count="1" selected="0">
            <x v="3"/>
          </reference>
        </references>
      </pivotArea>
    </chartFormat>
    <chartFormat chart="5" format="15" series="1">
      <pivotArea type="data" outline="0" fieldPosition="0">
        <references count="2">
          <reference field="4294967294" count="1" selected="0">
            <x v="1"/>
          </reference>
          <reference field="2" count="1" selected="0">
            <x v="4"/>
          </reference>
        </references>
      </pivotArea>
    </chartFormat>
    <chartFormat chart="5" format="16" series="1">
      <pivotArea type="data" outline="0" fieldPosition="0">
        <references count="2">
          <reference field="4294967294" count="1" selected="0">
            <x v="2"/>
          </reference>
          <reference field="2" count="1" selected="0">
            <x v="0"/>
          </reference>
        </references>
      </pivotArea>
    </chartFormat>
    <chartFormat chart="5" format="17" series="1">
      <pivotArea type="data" outline="0" fieldPosition="0">
        <references count="2">
          <reference field="4294967294" count="1" selected="0">
            <x v="2"/>
          </reference>
          <reference field="2" count="1" selected="0">
            <x v="1"/>
          </reference>
        </references>
      </pivotArea>
    </chartFormat>
    <chartFormat chart="5" format="18" series="1">
      <pivotArea type="data" outline="0" fieldPosition="0">
        <references count="2">
          <reference field="4294967294" count="1" selected="0">
            <x v="2"/>
          </reference>
          <reference field="2" count="1" selected="0">
            <x v="2"/>
          </reference>
        </references>
      </pivotArea>
    </chartFormat>
    <chartFormat chart="5" format="19" series="1">
      <pivotArea type="data" outline="0" fieldPosition="0">
        <references count="2">
          <reference field="4294967294" count="1" selected="0">
            <x v="2"/>
          </reference>
          <reference field="2" count="1" selected="0">
            <x v="3"/>
          </reference>
        </references>
      </pivotArea>
    </chartFormat>
    <chartFormat chart="5" format="20" series="1">
      <pivotArea type="data" outline="0" fieldPosition="0">
        <references count="2">
          <reference field="4294967294" count="1" selected="0">
            <x v="2"/>
          </reference>
          <reference field="2" count="1" selected="0">
            <x v="4"/>
          </reference>
        </references>
      </pivotArea>
    </chartFormat>
    <chartFormat chart="3" format="3" series="1">
      <pivotArea type="data" outline="0" fieldPosition="0">
        <references count="2">
          <reference field="4294967294" count="1" selected="0">
            <x v="0"/>
          </reference>
          <reference field="2" count="1" selected="0">
            <x v="3"/>
          </reference>
        </references>
      </pivotArea>
    </chartFormat>
    <chartFormat chart="3" format="4" series="1">
      <pivotArea type="data" outline="0" fieldPosition="0">
        <references count="2">
          <reference field="4294967294" count="1" selected="0">
            <x v="0"/>
          </reference>
          <reference field="2" count="1" selected="0">
            <x v="4"/>
          </reference>
        </references>
      </pivotArea>
    </chartFormat>
    <chartFormat chart="3" format="5" series="1">
      <pivotArea type="data" outline="0" fieldPosition="0">
        <references count="2">
          <reference field="4294967294" count="1" selected="0">
            <x v="1"/>
          </reference>
          <reference field="2" count="1" selected="0">
            <x v="0"/>
          </reference>
        </references>
      </pivotArea>
    </chartFormat>
    <chartFormat chart="3" format="6" series="1">
      <pivotArea type="data" outline="0" fieldPosition="0">
        <references count="2">
          <reference field="4294967294" count="1" selected="0">
            <x v="1"/>
          </reference>
          <reference field="2" count="1" selected="0">
            <x v="1"/>
          </reference>
        </references>
      </pivotArea>
    </chartFormat>
    <chartFormat chart="3" format="7" series="1">
      <pivotArea type="data" outline="0" fieldPosition="0">
        <references count="2">
          <reference field="4294967294" count="1" selected="0">
            <x v="1"/>
          </reference>
          <reference field="2" count="1" selected="0">
            <x v="2"/>
          </reference>
        </references>
      </pivotArea>
    </chartFormat>
    <chartFormat chart="3" format="8" series="1">
      <pivotArea type="data" outline="0" fieldPosition="0">
        <references count="2">
          <reference field="4294967294" count="1" selected="0">
            <x v="1"/>
          </reference>
          <reference field="2" count="1" selected="0">
            <x v="3"/>
          </reference>
        </references>
      </pivotArea>
    </chartFormat>
    <chartFormat chart="3" format="9" series="1">
      <pivotArea type="data" outline="0" fieldPosition="0">
        <references count="2">
          <reference field="4294967294" count="1" selected="0">
            <x v="1"/>
          </reference>
          <reference field="2" count="1" selected="0">
            <x v="4"/>
          </reference>
        </references>
      </pivotArea>
    </chartFormat>
    <chartFormat chart="3" format="10" series="1">
      <pivotArea type="data" outline="0" fieldPosition="0">
        <references count="2">
          <reference field="4294967294" count="1" selected="0">
            <x v="2"/>
          </reference>
          <reference field="2" count="1" selected="0">
            <x v="0"/>
          </reference>
        </references>
      </pivotArea>
    </chartFormat>
    <chartFormat chart="3" format="11" series="1">
      <pivotArea type="data" outline="0" fieldPosition="0">
        <references count="2">
          <reference field="4294967294" count="1" selected="0">
            <x v="2"/>
          </reference>
          <reference field="2" count="1" selected="0">
            <x v="1"/>
          </reference>
        </references>
      </pivotArea>
    </chartFormat>
    <chartFormat chart="3" format="12" series="1">
      <pivotArea type="data" outline="0" fieldPosition="0">
        <references count="2">
          <reference field="4294967294" count="1" selected="0">
            <x v="2"/>
          </reference>
          <reference field="2" count="1" selected="0">
            <x v="2"/>
          </reference>
        </references>
      </pivotArea>
    </chartFormat>
    <chartFormat chart="3" format="13" series="1">
      <pivotArea type="data" outline="0" fieldPosition="0">
        <references count="2">
          <reference field="4294967294" count="1" selected="0">
            <x v="2"/>
          </reference>
          <reference field="2" count="1" selected="0">
            <x v="3"/>
          </reference>
        </references>
      </pivotArea>
    </chartFormat>
    <chartFormat chart="3" format="14" series="1">
      <pivotArea type="data" outline="0" fieldPosition="0">
        <references count="2">
          <reference field="4294967294" count="1" selected="0">
            <x v="2"/>
          </reference>
          <reference field="2" count="1" selected="0">
            <x v="4"/>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A3C5EB11-816A-4342-84BF-2387B5E737DE}" sourceName="Customer_Type">
  <pivotTables>
    <pivotTable tabId="4" name="PivotTable1"/>
  </pivotTables>
  <data>
    <tabular pivotCacheId="155458273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57079CD9-AAF6-4DE7-9FD2-191AE572E4CC}" sourceName="Payment_Method">
  <pivotTables>
    <pivotTable tabId="4" name="PivotTable1"/>
  </pivotTables>
  <data>
    <tabular pivotCacheId="1554582739">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82CA6C48-A85F-4915-992D-AE6634E677CB}" sourceName="Sales_Channel">
  <pivotTables>
    <pivotTable tabId="4" name="PivotTable1"/>
  </pivotTables>
  <data>
    <tabular pivotCacheId="155458273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_Type" xr10:uid="{05026C0A-CC05-4A69-947A-B2AB3D883364}" cache="Slicer_Customer_Type" caption="Customer_Type" rowHeight="241300"/>
  <slicer name="Payment_Method" xr10:uid="{1CFD2EEB-0A4B-4757-B82A-50A869623F69}" cache="Slicer_Payment_Method" caption="Payment_Method" rowHeight="241300"/>
  <slicer name="Sales_Channel" xr10:uid="{379578F0-10F2-4575-813C-0BEFEB0A28CD}" cache="Slicer_Sales_Channel" caption="Sales_Channel"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EA9762E-19C5-40F9-BEED-1128194A278E}" name="Table1" displayName="Table1" ref="A1:N1001" totalsRowShown="0">
  <autoFilter ref="A1:N1001" xr:uid="{8EA9762E-19C5-40F9-BEED-1128194A278E}"/>
  <tableColumns count="14">
    <tableColumn id="1" xr3:uid="{4C95DA10-93F9-4729-9341-F014A8DB926D}" name="Product_ID"/>
    <tableColumn id="2" xr3:uid="{032772CF-EF28-454F-9168-4795E6798158}" name="Sale_Date" dataDxfId="34"/>
    <tableColumn id="3" xr3:uid="{7CB5CEEE-226E-49E2-A4A0-3DBA194EA118}" name="Sales_Rep"/>
    <tableColumn id="4" xr3:uid="{BA308FFE-3E2B-490E-BF0A-B5A9E580FAF3}" name="Region"/>
    <tableColumn id="5" xr3:uid="{D74D0E5D-D0AA-4F41-AC9E-E1E28810DD36}" name="Sales_Amount"/>
    <tableColumn id="6" xr3:uid="{73E0F738-759D-4FA2-B098-0557424B97E6}" name="Quantity_Sold"/>
    <tableColumn id="7" xr3:uid="{5FF23666-653A-40B6-AA14-1D57A19AAA7D}" name="Product_Category"/>
    <tableColumn id="8" xr3:uid="{1C7F7279-9838-4503-A293-BE3BA1C39263}" name="Unit_Cost"/>
    <tableColumn id="9" xr3:uid="{63F59824-3EC4-47C0-B648-60AEEB026DBD}" name="Unit_Price"/>
    <tableColumn id="10" xr3:uid="{C0E23C3D-574A-45A3-B3E5-AF23CDB5BE3E}" name="Customer_Type"/>
    <tableColumn id="11" xr3:uid="{27D15B86-E02C-4C5B-9968-A5944420E1C5}" name="Discount"/>
    <tableColumn id="12" xr3:uid="{4E28ACEA-D206-4C72-A237-4F543CCBF577}" name="Payment_Method"/>
    <tableColumn id="13" xr3:uid="{9B9A782F-468D-4162-AC09-96409B65D21C}" name="Sales_Channel"/>
    <tableColumn id="14" xr3:uid="{1A367BF7-B030-484A-8B38-87CB8032545F}" name="Region_and_Sales_Rep"/>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7BAFBCE-E42C-451C-A9FA-B213DB818AE6}" name="Sales" displayName="Sales" ref="A1:O1001" totalsRowShown="0">
  <autoFilter ref="A1:O1001" xr:uid="{67BAFBCE-E42C-451C-A9FA-B213DB818AE6}"/>
  <sortState xmlns:xlrd2="http://schemas.microsoft.com/office/spreadsheetml/2017/richdata2" ref="A2:O1001">
    <sortCondition descending="1" ref="J1:J1001"/>
  </sortState>
  <tableColumns count="15">
    <tableColumn id="1" xr3:uid="{720E9E7B-60E9-4D75-B1DB-92D57922DEF4}" name="Product_ID"/>
    <tableColumn id="2" xr3:uid="{EE668B50-3CDE-4205-863E-FDBDA0ECABD6}" name="Sale_Date" dataDxfId="33"/>
    <tableColumn id="3" xr3:uid="{0FF181A7-36F3-4792-8024-FC7794E3FE8D}" name="Sales_Rep"/>
    <tableColumn id="4" xr3:uid="{20D2011A-7D3A-46B4-9C64-915DC7985FED}" name="Region"/>
    <tableColumn id="5" xr3:uid="{6488D96F-6CF9-4B49-932B-1F037BE77426}" name="Sales_Amount" dataDxfId="32" dataCellStyle="Currency"/>
    <tableColumn id="6" xr3:uid="{D0637521-1DEA-40F4-8C94-9C3ED0A054E7}" name="Quantity_Sold"/>
    <tableColumn id="7" xr3:uid="{A31658FB-7983-4E7D-8971-C20F6A5AAF7B}" name="Product_Category"/>
    <tableColumn id="8" xr3:uid="{988ED397-1C63-467C-A7D5-AEAC0A3ED1E5}" name="Unit_Cost" dataDxfId="31"/>
    <tableColumn id="9" xr3:uid="{3225D14C-9614-4DB9-B015-3B9CB24C36ED}" name="Unit_Price" dataDxfId="30"/>
    <tableColumn id="15" xr3:uid="{AE927435-784F-4E95-9A9E-8D20A9B80E53}" name="Profit " dataDxfId="29">
      <calculatedColumnFormula>Sales[Unit_Price] - Sales[Unit_Cost]</calculatedColumnFormula>
    </tableColumn>
    <tableColumn id="10" xr3:uid="{613431F1-A7FF-4DB6-B0A0-BCB25A52F6E4}" name="Customer_Type"/>
    <tableColumn id="11" xr3:uid="{1EA31F29-2363-46CC-AB46-A3465C2B6D3D}" name="Discount" dataDxfId="28"/>
    <tableColumn id="12" xr3:uid="{8C1163A6-2875-4385-943C-983C7BAF2BFD}" name="Payment_Method"/>
    <tableColumn id="13" xr3:uid="{D8B1A899-097A-40F4-A21F-B904335296E7}" name="Sales_Channel"/>
    <tableColumn id="14" xr3:uid="{EDC904E1-0174-416C-8F50-D26B93AE80FD}" name="Region_and_Sales_Rep"/>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BA2ED-5196-45DD-B449-DA2B349F90A6}">
  <dimension ref="A1:N1001"/>
  <sheetViews>
    <sheetView tabSelected="1" workbookViewId="0">
      <selection activeCell="G5" sqref="G5"/>
    </sheetView>
  </sheetViews>
  <sheetFormatPr defaultRowHeight="15" x14ac:dyDescent="0.25"/>
  <cols>
    <col min="1" max="1" width="12.85546875" customWidth="1"/>
    <col min="2" max="2" width="13.42578125" customWidth="1"/>
    <col min="3" max="3" width="12.140625" customWidth="1"/>
    <col min="4" max="4" width="9.28515625" customWidth="1"/>
    <col min="5" max="5" width="15.85546875" customWidth="1"/>
    <col min="6" max="6" width="15.7109375" customWidth="1"/>
    <col min="7" max="7" width="18.85546875" customWidth="1"/>
    <col min="8" max="8" width="11.85546875" customWidth="1"/>
    <col min="9" max="9" width="12.42578125" customWidth="1"/>
    <col min="10" max="10" width="17" customWidth="1"/>
    <col min="11" max="11" width="10.85546875" customWidth="1"/>
    <col min="12" max="12" width="19.140625" customWidth="1"/>
    <col min="13" max="13" width="16" customWidth="1"/>
    <col min="14" max="14" width="23.5703125" customWidth="1"/>
  </cols>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v>1052</v>
      </c>
      <c r="B2" s="1">
        <v>44960</v>
      </c>
      <c r="C2" t="s">
        <v>14</v>
      </c>
      <c r="D2" t="s">
        <v>15</v>
      </c>
      <c r="E2">
        <v>5053.97</v>
      </c>
      <c r="F2">
        <v>18</v>
      </c>
      <c r="G2" t="s">
        <v>16</v>
      </c>
      <c r="H2">
        <v>152.75</v>
      </c>
      <c r="I2">
        <v>267.22000000000003</v>
      </c>
      <c r="J2" t="s">
        <v>17</v>
      </c>
      <c r="K2">
        <v>0.09</v>
      </c>
      <c r="L2" t="s">
        <v>18</v>
      </c>
      <c r="M2" t="s">
        <v>19</v>
      </c>
      <c r="N2" t="s">
        <v>20</v>
      </c>
    </row>
    <row r="3" spans="1:14" x14ac:dyDescent="0.25">
      <c r="A3">
        <v>1093</v>
      </c>
      <c r="B3" s="1">
        <v>45037</v>
      </c>
      <c r="C3" t="s">
        <v>14</v>
      </c>
      <c r="D3" t="s">
        <v>21</v>
      </c>
      <c r="E3">
        <v>4384.0200000000004</v>
      </c>
      <c r="F3">
        <v>17</v>
      </c>
      <c r="G3" t="s">
        <v>16</v>
      </c>
      <c r="H3">
        <v>3816.39</v>
      </c>
      <c r="I3">
        <v>4209.4399999999996</v>
      </c>
      <c r="J3" t="s">
        <v>17</v>
      </c>
      <c r="K3">
        <v>0.11</v>
      </c>
      <c r="L3" t="s">
        <v>18</v>
      </c>
      <c r="M3" t="s">
        <v>22</v>
      </c>
      <c r="N3" t="s">
        <v>23</v>
      </c>
    </row>
    <row r="4" spans="1:14" x14ac:dyDescent="0.25">
      <c r="A4">
        <v>1015</v>
      </c>
      <c r="B4" s="1">
        <v>45190</v>
      </c>
      <c r="C4" t="s">
        <v>24</v>
      </c>
      <c r="D4" t="s">
        <v>25</v>
      </c>
      <c r="E4">
        <v>4631.2299999999996</v>
      </c>
      <c r="F4">
        <v>30</v>
      </c>
      <c r="G4" t="s">
        <v>26</v>
      </c>
      <c r="H4">
        <v>261.56</v>
      </c>
      <c r="I4">
        <v>371.4</v>
      </c>
      <c r="J4" t="s">
        <v>17</v>
      </c>
      <c r="K4">
        <v>0.2</v>
      </c>
      <c r="L4" t="s">
        <v>27</v>
      </c>
      <c r="M4" t="s">
        <v>22</v>
      </c>
      <c r="N4" t="s">
        <v>28</v>
      </c>
    </row>
    <row r="5" spans="1:14" x14ac:dyDescent="0.25">
      <c r="A5">
        <v>1072</v>
      </c>
      <c r="B5" s="1">
        <v>45162</v>
      </c>
      <c r="C5" t="s">
        <v>14</v>
      </c>
      <c r="D5" t="s">
        <v>25</v>
      </c>
      <c r="E5">
        <v>2167.94</v>
      </c>
      <c r="F5">
        <v>39</v>
      </c>
      <c r="G5" t="s">
        <v>29</v>
      </c>
      <c r="H5">
        <v>4330.03</v>
      </c>
      <c r="I5">
        <v>4467.75</v>
      </c>
      <c r="J5" t="s">
        <v>30</v>
      </c>
      <c r="K5">
        <v>0.02</v>
      </c>
      <c r="L5" t="s">
        <v>31</v>
      </c>
      <c r="M5" t="s">
        <v>22</v>
      </c>
      <c r="N5" t="s">
        <v>32</v>
      </c>
    </row>
    <row r="6" spans="1:14" x14ac:dyDescent="0.25">
      <c r="A6">
        <v>1061</v>
      </c>
      <c r="B6" s="1">
        <v>45009</v>
      </c>
      <c r="C6" t="s">
        <v>33</v>
      </c>
      <c r="D6" t="s">
        <v>34</v>
      </c>
      <c r="E6">
        <v>3750.2</v>
      </c>
      <c r="F6">
        <v>13</v>
      </c>
      <c r="G6" t="s">
        <v>35</v>
      </c>
      <c r="H6">
        <v>637.37</v>
      </c>
      <c r="I6">
        <v>692.71</v>
      </c>
      <c r="J6" t="s">
        <v>30</v>
      </c>
      <c r="K6">
        <v>0.08</v>
      </c>
      <c r="L6" t="s">
        <v>31</v>
      </c>
      <c r="M6" t="s">
        <v>19</v>
      </c>
      <c r="N6" t="s">
        <v>36</v>
      </c>
    </row>
    <row r="7" spans="1:14" x14ac:dyDescent="0.25">
      <c r="A7">
        <v>1021</v>
      </c>
      <c r="B7" s="1">
        <v>44968</v>
      </c>
      <c r="C7" t="s">
        <v>33</v>
      </c>
      <c r="D7" t="s">
        <v>21</v>
      </c>
      <c r="E7">
        <v>3761.15</v>
      </c>
      <c r="F7">
        <v>32</v>
      </c>
      <c r="G7" t="s">
        <v>26</v>
      </c>
      <c r="H7">
        <v>900.79</v>
      </c>
      <c r="I7">
        <v>1106.51</v>
      </c>
      <c r="J7" t="s">
        <v>30</v>
      </c>
      <c r="K7">
        <v>0.21</v>
      </c>
      <c r="L7" t="s">
        <v>18</v>
      </c>
      <c r="M7" t="s">
        <v>19</v>
      </c>
      <c r="N7" t="s">
        <v>37</v>
      </c>
    </row>
    <row r="8" spans="1:14" x14ac:dyDescent="0.25">
      <c r="A8">
        <v>1083</v>
      </c>
      <c r="B8" s="1">
        <v>45027</v>
      </c>
      <c r="C8" t="s">
        <v>14</v>
      </c>
      <c r="D8" t="s">
        <v>21</v>
      </c>
      <c r="E8">
        <v>618.30999999999995</v>
      </c>
      <c r="F8">
        <v>29</v>
      </c>
      <c r="G8" t="s">
        <v>16</v>
      </c>
      <c r="H8">
        <v>2408.81</v>
      </c>
      <c r="I8">
        <v>2624.09</v>
      </c>
      <c r="J8" t="s">
        <v>17</v>
      </c>
      <c r="K8">
        <v>0.14000000000000001</v>
      </c>
      <c r="L8" t="s">
        <v>18</v>
      </c>
      <c r="M8" t="s">
        <v>19</v>
      </c>
      <c r="N8" t="s">
        <v>23</v>
      </c>
    </row>
    <row r="9" spans="1:14" x14ac:dyDescent="0.25">
      <c r="A9">
        <v>1087</v>
      </c>
      <c r="B9" s="1">
        <v>44932</v>
      </c>
      <c r="C9" t="s">
        <v>38</v>
      </c>
      <c r="D9" t="s">
        <v>25</v>
      </c>
      <c r="E9">
        <v>7698.92</v>
      </c>
      <c r="F9">
        <v>46</v>
      </c>
      <c r="G9" t="s">
        <v>16</v>
      </c>
      <c r="H9">
        <v>3702.51</v>
      </c>
      <c r="I9">
        <v>3964.65</v>
      </c>
      <c r="J9" t="s">
        <v>30</v>
      </c>
      <c r="K9">
        <v>0.12</v>
      </c>
      <c r="L9" t="s">
        <v>27</v>
      </c>
      <c r="M9" t="s">
        <v>19</v>
      </c>
      <c r="N9" t="s">
        <v>39</v>
      </c>
    </row>
    <row r="10" spans="1:14" x14ac:dyDescent="0.25">
      <c r="A10">
        <v>1075</v>
      </c>
      <c r="B10" s="1">
        <v>45106</v>
      </c>
      <c r="C10" t="s">
        <v>24</v>
      </c>
      <c r="D10" t="s">
        <v>25</v>
      </c>
      <c r="E10">
        <v>4223.3900000000003</v>
      </c>
      <c r="F10">
        <v>30</v>
      </c>
      <c r="G10" t="s">
        <v>16</v>
      </c>
      <c r="H10">
        <v>738.06</v>
      </c>
      <c r="I10">
        <v>1095.44999999999</v>
      </c>
      <c r="J10" t="s">
        <v>30</v>
      </c>
      <c r="K10">
        <v>0.05</v>
      </c>
      <c r="L10" t="s">
        <v>27</v>
      </c>
      <c r="M10" t="s">
        <v>19</v>
      </c>
      <c r="N10" t="s">
        <v>28</v>
      </c>
    </row>
    <row r="11" spans="1:14" x14ac:dyDescent="0.25">
      <c r="A11">
        <v>1075</v>
      </c>
      <c r="B11" s="1">
        <v>45208</v>
      </c>
      <c r="C11" t="s">
        <v>33</v>
      </c>
      <c r="D11" t="s">
        <v>21</v>
      </c>
      <c r="E11">
        <v>8239.58</v>
      </c>
      <c r="F11">
        <v>18</v>
      </c>
      <c r="G11" t="s">
        <v>29</v>
      </c>
      <c r="H11">
        <v>2228.35</v>
      </c>
      <c r="I11">
        <v>2682.34</v>
      </c>
      <c r="J11" t="s">
        <v>30</v>
      </c>
      <c r="K11">
        <v>0.13</v>
      </c>
      <c r="L11" t="s">
        <v>27</v>
      </c>
      <c r="M11" t="s">
        <v>19</v>
      </c>
      <c r="N11" t="s">
        <v>37</v>
      </c>
    </row>
    <row r="12" spans="1:14" x14ac:dyDescent="0.25">
      <c r="A12">
        <v>1088</v>
      </c>
      <c r="B12" s="1">
        <v>45246</v>
      </c>
      <c r="C12" t="s">
        <v>38</v>
      </c>
      <c r="D12" t="s">
        <v>15</v>
      </c>
      <c r="E12">
        <v>8518.4500000000007</v>
      </c>
      <c r="F12">
        <v>13</v>
      </c>
      <c r="G12" t="s">
        <v>16</v>
      </c>
      <c r="H12">
        <v>2440.11</v>
      </c>
      <c r="I12">
        <v>2517.6</v>
      </c>
      <c r="J12" t="s">
        <v>30</v>
      </c>
      <c r="K12">
        <v>0.23</v>
      </c>
      <c r="L12" t="s">
        <v>27</v>
      </c>
      <c r="M12" t="s">
        <v>22</v>
      </c>
      <c r="N12" t="s">
        <v>40</v>
      </c>
    </row>
    <row r="13" spans="1:14" x14ac:dyDescent="0.25">
      <c r="A13">
        <v>1100</v>
      </c>
      <c r="B13" s="1">
        <v>45152</v>
      </c>
      <c r="C13" t="s">
        <v>14</v>
      </c>
      <c r="D13" t="s">
        <v>21</v>
      </c>
      <c r="E13">
        <v>2198.7399999999998</v>
      </c>
      <c r="F13">
        <v>43</v>
      </c>
      <c r="G13" t="s">
        <v>26</v>
      </c>
      <c r="H13">
        <v>1100.81</v>
      </c>
      <c r="I13">
        <v>1137.44</v>
      </c>
      <c r="J13" t="s">
        <v>17</v>
      </c>
      <c r="K13">
        <v>0.08</v>
      </c>
      <c r="L13" t="s">
        <v>27</v>
      </c>
      <c r="M13" t="s">
        <v>19</v>
      </c>
      <c r="N13" t="s">
        <v>23</v>
      </c>
    </row>
    <row r="14" spans="1:14" x14ac:dyDescent="0.25">
      <c r="A14">
        <v>1024</v>
      </c>
      <c r="B14" s="1">
        <v>45241</v>
      </c>
      <c r="C14" t="s">
        <v>38</v>
      </c>
      <c r="D14" t="s">
        <v>21</v>
      </c>
      <c r="E14">
        <v>6607.8</v>
      </c>
      <c r="F14">
        <v>21</v>
      </c>
      <c r="G14" t="s">
        <v>26</v>
      </c>
      <c r="H14">
        <v>622.01</v>
      </c>
      <c r="I14">
        <v>641.09</v>
      </c>
      <c r="J14" t="s">
        <v>17</v>
      </c>
      <c r="K14">
        <v>0</v>
      </c>
      <c r="L14" t="s">
        <v>27</v>
      </c>
      <c r="M14" t="s">
        <v>22</v>
      </c>
      <c r="N14" t="s">
        <v>41</v>
      </c>
    </row>
    <row r="15" spans="1:14" x14ac:dyDescent="0.25">
      <c r="A15">
        <v>1003</v>
      </c>
      <c r="B15" s="1">
        <v>45291</v>
      </c>
      <c r="C15" t="s">
        <v>42</v>
      </c>
      <c r="D15" t="s">
        <v>25</v>
      </c>
      <c r="E15">
        <v>4775.59</v>
      </c>
      <c r="F15">
        <v>30</v>
      </c>
      <c r="G15" t="s">
        <v>16</v>
      </c>
      <c r="H15">
        <v>4190.28</v>
      </c>
      <c r="I15">
        <v>4270.6499999999996</v>
      </c>
      <c r="J15" t="s">
        <v>30</v>
      </c>
      <c r="K15">
        <v>0.2</v>
      </c>
      <c r="L15" t="s">
        <v>18</v>
      </c>
      <c r="M15" t="s">
        <v>19</v>
      </c>
      <c r="N15" t="s">
        <v>43</v>
      </c>
    </row>
    <row r="16" spans="1:14" x14ac:dyDescent="0.25">
      <c r="A16">
        <v>1022</v>
      </c>
      <c r="B16" s="1">
        <v>45155</v>
      </c>
      <c r="C16" t="s">
        <v>33</v>
      </c>
      <c r="D16" t="s">
        <v>25</v>
      </c>
      <c r="E16">
        <v>8813.5499999999993</v>
      </c>
      <c r="F16">
        <v>21</v>
      </c>
      <c r="G16" t="s">
        <v>26</v>
      </c>
      <c r="H16">
        <v>2537.1999999999998</v>
      </c>
      <c r="I16">
        <v>2869.6</v>
      </c>
      <c r="J16" t="s">
        <v>30</v>
      </c>
      <c r="K16">
        <v>0.28999999999999998</v>
      </c>
      <c r="L16" t="s">
        <v>27</v>
      </c>
      <c r="M16" t="s">
        <v>22</v>
      </c>
      <c r="N16" t="s">
        <v>44</v>
      </c>
    </row>
    <row r="17" spans="1:14" x14ac:dyDescent="0.25">
      <c r="A17">
        <v>1053</v>
      </c>
      <c r="B17" s="1">
        <v>45215</v>
      </c>
      <c r="C17" t="s">
        <v>14</v>
      </c>
      <c r="D17" t="s">
        <v>15</v>
      </c>
      <c r="E17">
        <v>2235.83</v>
      </c>
      <c r="F17">
        <v>48</v>
      </c>
      <c r="G17" t="s">
        <v>16</v>
      </c>
      <c r="H17">
        <v>121.19</v>
      </c>
      <c r="I17">
        <v>487.65</v>
      </c>
      <c r="J17" t="s">
        <v>30</v>
      </c>
      <c r="K17">
        <v>0.18</v>
      </c>
      <c r="L17" t="s">
        <v>18</v>
      </c>
      <c r="M17" t="s">
        <v>22</v>
      </c>
      <c r="N17" t="s">
        <v>20</v>
      </c>
    </row>
    <row r="18" spans="1:14" x14ac:dyDescent="0.25">
      <c r="A18">
        <v>1002</v>
      </c>
      <c r="B18" s="1">
        <v>45076</v>
      </c>
      <c r="C18" t="s">
        <v>24</v>
      </c>
      <c r="D18" t="s">
        <v>15</v>
      </c>
      <c r="E18">
        <v>6810.35</v>
      </c>
      <c r="F18">
        <v>17</v>
      </c>
      <c r="G18" t="s">
        <v>16</v>
      </c>
      <c r="H18">
        <v>4024.76</v>
      </c>
      <c r="I18">
        <v>4420.1499999999996</v>
      </c>
      <c r="J18" t="s">
        <v>17</v>
      </c>
      <c r="K18">
        <v>0.04</v>
      </c>
      <c r="L18" t="s">
        <v>18</v>
      </c>
      <c r="M18" t="s">
        <v>19</v>
      </c>
      <c r="N18" t="s">
        <v>45</v>
      </c>
    </row>
    <row r="19" spans="1:14" x14ac:dyDescent="0.25">
      <c r="A19">
        <v>1088</v>
      </c>
      <c r="B19" s="1">
        <v>45203</v>
      </c>
      <c r="C19" t="s">
        <v>14</v>
      </c>
      <c r="D19" t="s">
        <v>34</v>
      </c>
      <c r="E19">
        <v>6116.75</v>
      </c>
      <c r="F19">
        <v>40</v>
      </c>
      <c r="G19" t="s">
        <v>35</v>
      </c>
      <c r="H19">
        <v>4904.93</v>
      </c>
      <c r="I19">
        <v>5034.3500000000004</v>
      </c>
      <c r="J19" t="s">
        <v>30</v>
      </c>
      <c r="K19">
        <v>0.1</v>
      </c>
      <c r="L19" t="s">
        <v>31</v>
      </c>
      <c r="M19" t="s">
        <v>22</v>
      </c>
      <c r="N19" t="s">
        <v>46</v>
      </c>
    </row>
    <row r="20" spans="1:14" x14ac:dyDescent="0.25">
      <c r="A20">
        <v>1030</v>
      </c>
      <c r="B20" s="1">
        <v>45124</v>
      </c>
      <c r="C20" t="s">
        <v>24</v>
      </c>
      <c r="D20" t="s">
        <v>21</v>
      </c>
      <c r="E20">
        <v>3023.48</v>
      </c>
      <c r="F20">
        <v>19</v>
      </c>
      <c r="G20" t="s">
        <v>29</v>
      </c>
      <c r="H20">
        <v>3049.33</v>
      </c>
      <c r="I20">
        <v>3209.22</v>
      </c>
      <c r="J20" t="s">
        <v>17</v>
      </c>
      <c r="K20">
        <v>0.26</v>
      </c>
      <c r="L20" t="s">
        <v>18</v>
      </c>
      <c r="M20" t="s">
        <v>19</v>
      </c>
      <c r="N20" t="s">
        <v>47</v>
      </c>
    </row>
    <row r="21" spans="1:14" x14ac:dyDescent="0.25">
      <c r="A21">
        <v>1038</v>
      </c>
      <c r="B21" s="1">
        <v>44996</v>
      </c>
      <c r="C21" t="s">
        <v>14</v>
      </c>
      <c r="D21" t="s">
        <v>25</v>
      </c>
      <c r="E21">
        <v>1452.35</v>
      </c>
      <c r="F21">
        <v>15</v>
      </c>
      <c r="G21" t="s">
        <v>29</v>
      </c>
      <c r="H21">
        <v>2543.36</v>
      </c>
      <c r="I21">
        <v>2790.1</v>
      </c>
      <c r="J21" t="s">
        <v>17</v>
      </c>
      <c r="K21">
        <v>7.0000000000000007E-2</v>
      </c>
      <c r="L21" t="s">
        <v>18</v>
      </c>
      <c r="M21" t="s">
        <v>19</v>
      </c>
      <c r="N21" t="s">
        <v>32</v>
      </c>
    </row>
    <row r="22" spans="1:14" x14ac:dyDescent="0.25">
      <c r="A22">
        <v>1002</v>
      </c>
      <c r="B22" s="1">
        <v>45038</v>
      </c>
      <c r="C22" t="s">
        <v>38</v>
      </c>
      <c r="D22" t="s">
        <v>15</v>
      </c>
      <c r="E22">
        <v>6551.23</v>
      </c>
      <c r="F22">
        <v>9</v>
      </c>
      <c r="G22" t="s">
        <v>35</v>
      </c>
      <c r="H22">
        <v>4398.16</v>
      </c>
      <c r="I22">
        <v>4439.12</v>
      </c>
      <c r="J22" t="s">
        <v>30</v>
      </c>
      <c r="K22">
        <v>0.18</v>
      </c>
      <c r="L22" t="s">
        <v>27</v>
      </c>
      <c r="M22" t="s">
        <v>19</v>
      </c>
      <c r="N22" t="s">
        <v>40</v>
      </c>
    </row>
    <row r="23" spans="1:14" x14ac:dyDescent="0.25">
      <c r="A23">
        <v>1064</v>
      </c>
      <c r="B23" s="1">
        <v>44930</v>
      </c>
      <c r="C23" t="s">
        <v>38</v>
      </c>
      <c r="D23" t="s">
        <v>34</v>
      </c>
      <c r="E23">
        <v>7412.11</v>
      </c>
      <c r="F23">
        <v>10</v>
      </c>
      <c r="G23" t="s">
        <v>35</v>
      </c>
      <c r="H23">
        <v>4764.96</v>
      </c>
      <c r="I23">
        <v>5074.42</v>
      </c>
      <c r="J23" t="s">
        <v>30</v>
      </c>
      <c r="K23">
        <v>0.12</v>
      </c>
      <c r="L23" t="s">
        <v>18</v>
      </c>
      <c r="M23" t="s">
        <v>19</v>
      </c>
      <c r="N23" t="s">
        <v>48</v>
      </c>
    </row>
    <row r="24" spans="1:14" x14ac:dyDescent="0.25">
      <c r="A24">
        <v>1060</v>
      </c>
      <c r="B24" s="1">
        <v>45276</v>
      </c>
      <c r="C24" t="s">
        <v>38</v>
      </c>
      <c r="D24" t="s">
        <v>34</v>
      </c>
      <c r="E24">
        <v>3224.71</v>
      </c>
      <c r="F24">
        <v>44</v>
      </c>
      <c r="G24" t="s">
        <v>29</v>
      </c>
      <c r="H24">
        <v>3784.96</v>
      </c>
      <c r="I24">
        <v>4276.99</v>
      </c>
      <c r="J24" t="s">
        <v>30</v>
      </c>
      <c r="K24">
        <v>0.06</v>
      </c>
      <c r="L24" t="s">
        <v>27</v>
      </c>
      <c r="M24" t="s">
        <v>22</v>
      </c>
      <c r="N24" t="s">
        <v>48</v>
      </c>
    </row>
    <row r="25" spans="1:14" x14ac:dyDescent="0.25">
      <c r="A25">
        <v>1021</v>
      </c>
      <c r="B25" s="1">
        <v>45257</v>
      </c>
      <c r="C25" t="s">
        <v>42</v>
      </c>
      <c r="D25" t="s">
        <v>25</v>
      </c>
      <c r="E25">
        <v>6483.84</v>
      </c>
      <c r="F25">
        <v>31</v>
      </c>
      <c r="G25" t="s">
        <v>16</v>
      </c>
      <c r="H25">
        <v>2254.9899999999998</v>
      </c>
      <c r="I25">
        <v>2441.79</v>
      </c>
      <c r="J25" t="s">
        <v>17</v>
      </c>
      <c r="K25">
        <v>0.24</v>
      </c>
      <c r="L25" t="s">
        <v>27</v>
      </c>
      <c r="M25" t="s">
        <v>19</v>
      </c>
      <c r="N25" t="s">
        <v>43</v>
      </c>
    </row>
    <row r="26" spans="1:14" x14ac:dyDescent="0.25">
      <c r="A26">
        <v>1033</v>
      </c>
      <c r="B26" s="1">
        <v>45244</v>
      </c>
      <c r="C26" t="s">
        <v>24</v>
      </c>
      <c r="D26" t="s">
        <v>25</v>
      </c>
      <c r="E26">
        <v>4011.8</v>
      </c>
      <c r="F26">
        <v>23</v>
      </c>
      <c r="G26" t="s">
        <v>16</v>
      </c>
      <c r="H26">
        <v>2981.5</v>
      </c>
      <c r="I26">
        <v>3360.4</v>
      </c>
      <c r="J26" t="s">
        <v>17</v>
      </c>
      <c r="K26">
        <v>0.22</v>
      </c>
      <c r="L26" t="s">
        <v>27</v>
      </c>
      <c r="M26" t="s">
        <v>22</v>
      </c>
      <c r="N26" t="s">
        <v>28</v>
      </c>
    </row>
    <row r="27" spans="1:14" x14ac:dyDescent="0.25">
      <c r="A27">
        <v>1076</v>
      </c>
      <c r="B27" s="1">
        <v>45276</v>
      </c>
      <c r="C27" t="s">
        <v>38</v>
      </c>
      <c r="D27" t="s">
        <v>34</v>
      </c>
      <c r="E27">
        <v>7160.75</v>
      </c>
      <c r="F27">
        <v>30</v>
      </c>
      <c r="G27" t="s">
        <v>29</v>
      </c>
      <c r="H27">
        <v>3519.63</v>
      </c>
      <c r="I27">
        <v>3774.65</v>
      </c>
      <c r="J27" t="s">
        <v>30</v>
      </c>
      <c r="K27">
        <v>0.2</v>
      </c>
      <c r="L27" t="s">
        <v>31</v>
      </c>
      <c r="M27" t="s">
        <v>22</v>
      </c>
      <c r="N27" t="s">
        <v>48</v>
      </c>
    </row>
    <row r="28" spans="1:14" x14ac:dyDescent="0.25">
      <c r="A28">
        <v>1058</v>
      </c>
      <c r="B28" s="1">
        <v>45021</v>
      </c>
      <c r="C28" t="s">
        <v>42</v>
      </c>
      <c r="D28" t="s">
        <v>15</v>
      </c>
      <c r="E28">
        <v>2072.23</v>
      </c>
      <c r="F28">
        <v>33</v>
      </c>
      <c r="G28" t="s">
        <v>16</v>
      </c>
      <c r="H28">
        <v>1011.65</v>
      </c>
      <c r="I28">
        <v>1084.28</v>
      </c>
      <c r="J28" t="s">
        <v>17</v>
      </c>
      <c r="K28">
        <v>7.0000000000000007E-2</v>
      </c>
      <c r="L28" t="s">
        <v>27</v>
      </c>
      <c r="M28" t="s">
        <v>22</v>
      </c>
      <c r="N28" t="s">
        <v>49</v>
      </c>
    </row>
    <row r="29" spans="1:14" x14ac:dyDescent="0.25">
      <c r="A29">
        <v>1022</v>
      </c>
      <c r="B29" s="1">
        <v>45078</v>
      </c>
      <c r="C29" t="s">
        <v>24</v>
      </c>
      <c r="D29" t="s">
        <v>34</v>
      </c>
      <c r="E29">
        <v>8913.1299999999992</v>
      </c>
      <c r="F29">
        <v>9</v>
      </c>
      <c r="G29" t="s">
        <v>35</v>
      </c>
      <c r="H29">
        <v>2263.65</v>
      </c>
      <c r="I29">
        <v>2558.9499999999998</v>
      </c>
      <c r="J29" t="s">
        <v>30</v>
      </c>
      <c r="K29">
        <v>0.03</v>
      </c>
      <c r="L29" t="s">
        <v>18</v>
      </c>
      <c r="M29" t="s">
        <v>19</v>
      </c>
      <c r="N29" t="s">
        <v>50</v>
      </c>
    </row>
    <row r="30" spans="1:14" x14ac:dyDescent="0.25">
      <c r="A30">
        <v>1089</v>
      </c>
      <c r="B30" s="1">
        <v>45237</v>
      </c>
      <c r="C30" t="s">
        <v>14</v>
      </c>
      <c r="D30" t="s">
        <v>21</v>
      </c>
      <c r="E30">
        <v>2945.36</v>
      </c>
      <c r="F30">
        <v>47</v>
      </c>
      <c r="G30" t="s">
        <v>16</v>
      </c>
      <c r="H30">
        <v>4157.62</v>
      </c>
      <c r="I30">
        <v>4314.5599999999904</v>
      </c>
      <c r="J30" t="s">
        <v>30</v>
      </c>
      <c r="K30">
        <v>0.17</v>
      </c>
      <c r="L30" t="s">
        <v>27</v>
      </c>
      <c r="M30" t="s">
        <v>22</v>
      </c>
      <c r="N30" t="s">
        <v>23</v>
      </c>
    </row>
    <row r="31" spans="1:14" x14ac:dyDescent="0.25">
      <c r="A31">
        <v>1049</v>
      </c>
      <c r="B31" s="1">
        <v>45063</v>
      </c>
      <c r="C31" t="s">
        <v>42</v>
      </c>
      <c r="D31" t="s">
        <v>21</v>
      </c>
      <c r="E31">
        <v>3741.08</v>
      </c>
      <c r="F31">
        <v>1</v>
      </c>
      <c r="G31" t="s">
        <v>16</v>
      </c>
      <c r="H31">
        <v>3290.89</v>
      </c>
      <c r="I31">
        <v>3317.75</v>
      </c>
      <c r="J31" t="s">
        <v>17</v>
      </c>
      <c r="K31">
        <v>0.17</v>
      </c>
      <c r="L31" t="s">
        <v>27</v>
      </c>
      <c r="M31" t="s">
        <v>19</v>
      </c>
      <c r="N31" t="s">
        <v>51</v>
      </c>
    </row>
    <row r="32" spans="1:14" x14ac:dyDescent="0.25">
      <c r="A32">
        <v>1091</v>
      </c>
      <c r="B32" s="1">
        <v>45173</v>
      </c>
      <c r="C32" t="s">
        <v>33</v>
      </c>
      <c r="D32" t="s">
        <v>25</v>
      </c>
      <c r="E32">
        <v>675.11</v>
      </c>
      <c r="F32">
        <v>44</v>
      </c>
      <c r="G32" t="s">
        <v>26</v>
      </c>
      <c r="H32">
        <v>2085.46</v>
      </c>
      <c r="I32">
        <v>2406.58</v>
      </c>
      <c r="J32" t="s">
        <v>17</v>
      </c>
      <c r="K32">
        <v>0.06</v>
      </c>
      <c r="L32" t="s">
        <v>27</v>
      </c>
      <c r="M32" t="s">
        <v>22</v>
      </c>
      <c r="N32" t="s">
        <v>44</v>
      </c>
    </row>
    <row r="33" spans="1:14" x14ac:dyDescent="0.25">
      <c r="A33">
        <v>1059</v>
      </c>
      <c r="B33" s="1">
        <v>45169</v>
      </c>
      <c r="C33" t="s">
        <v>42</v>
      </c>
      <c r="D33" t="s">
        <v>15</v>
      </c>
      <c r="E33">
        <v>1203.97</v>
      </c>
      <c r="F33">
        <v>35</v>
      </c>
      <c r="G33" t="s">
        <v>26</v>
      </c>
      <c r="H33">
        <v>3333.64</v>
      </c>
      <c r="I33">
        <v>3764.52</v>
      </c>
      <c r="J33" t="s">
        <v>17</v>
      </c>
      <c r="K33">
        <v>0.02</v>
      </c>
      <c r="L33" t="s">
        <v>31</v>
      </c>
      <c r="M33" t="s">
        <v>19</v>
      </c>
      <c r="N33" t="s">
        <v>49</v>
      </c>
    </row>
    <row r="34" spans="1:14" x14ac:dyDescent="0.25">
      <c r="A34">
        <v>1042</v>
      </c>
      <c r="B34" s="1">
        <v>44957</v>
      </c>
      <c r="C34" t="s">
        <v>42</v>
      </c>
      <c r="D34" t="s">
        <v>15</v>
      </c>
      <c r="E34">
        <v>5207.03</v>
      </c>
      <c r="F34">
        <v>11</v>
      </c>
      <c r="G34" t="s">
        <v>26</v>
      </c>
      <c r="H34">
        <v>635.20000000000005</v>
      </c>
      <c r="I34">
        <v>814.14</v>
      </c>
      <c r="J34" t="s">
        <v>17</v>
      </c>
      <c r="K34">
        <v>0.02</v>
      </c>
      <c r="L34" t="s">
        <v>18</v>
      </c>
      <c r="M34" t="s">
        <v>19</v>
      </c>
      <c r="N34" t="s">
        <v>49</v>
      </c>
    </row>
    <row r="35" spans="1:14" x14ac:dyDescent="0.25">
      <c r="A35">
        <v>1092</v>
      </c>
      <c r="B35" s="1">
        <v>44966</v>
      </c>
      <c r="C35" t="s">
        <v>24</v>
      </c>
      <c r="D35" t="s">
        <v>21</v>
      </c>
      <c r="E35">
        <v>2749.17</v>
      </c>
      <c r="F35">
        <v>34</v>
      </c>
      <c r="G35" t="s">
        <v>16</v>
      </c>
      <c r="H35">
        <v>2037.41</v>
      </c>
      <c r="I35">
        <v>2238.65</v>
      </c>
      <c r="J35" t="s">
        <v>30</v>
      </c>
      <c r="K35">
        <v>0.3</v>
      </c>
      <c r="L35" t="s">
        <v>31</v>
      </c>
      <c r="M35" t="s">
        <v>19</v>
      </c>
      <c r="N35" t="s">
        <v>47</v>
      </c>
    </row>
    <row r="36" spans="1:14" x14ac:dyDescent="0.25">
      <c r="A36">
        <v>1060</v>
      </c>
      <c r="B36" s="1">
        <v>45155</v>
      </c>
      <c r="C36" t="s">
        <v>14</v>
      </c>
      <c r="D36" t="s">
        <v>34</v>
      </c>
      <c r="E36">
        <v>8371.25</v>
      </c>
      <c r="F36">
        <v>16</v>
      </c>
      <c r="G36" t="s">
        <v>29</v>
      </c>
      <c r="H36">
        <v>3975.99</v>
      </c>
      <c r="I36">
        <v>4422.59</v>
      </c>
      <c r="J36" t="s">
        <v>30</v>
      </c>
      <c r="K36">
        <v>0.24</v>
      </c>
      <c r="L36" t="s">
        <v>18</v>
      </c>
      <c r="M36" t="s">
        <v>19</v>
      </c>
      <c r="N36" t="s">
        <v>46</v>
      </c>
    </row>
    <row r="37" spans="1:14" x14ac:dyDescent="0.25">
      <c r="A37">
        <v>1080</v>
      </c>
      <c r="B37" s="1">
        <v>44962</v>
      </c>
      <c r="C37" t="s">
        <v>33</v>
      </c>
      <c r="D37" t="s">
        <v>25</v>
      </c>
      <c r="E37">
        <v>245.46</v>
      </c>
      <c r="F37">
        <v>9</v>
      </c>
      <c r="G37" t="s">
        <v>35</v>
      </c>
      <c r="H37">
        <v>1141.52</v>
      </c>
      <c r="I37">
        <v>1550.19</v>
      </c>
      <c r="J37" t="s">
        <v>30</v>
      </c>
      <c r="K37">
        <v>0.28000000000000003</v>
      </c>
      <c r="L37" t="s">
        <v>31</v>
      </c>
      <c r="M37" t="s">
        <v>22</v>
      </c>
      <c r="N37" t="s">
        <v>44</v>
      </c>
    </row>
    <row r="38" spans="1:14" x14ac:dyDescent="0.25">
      <c r="A38">
        <v>1015</v>
      </c>
      <c r="B38" s="1">
        <v>45149</v>
      </c>
      <c r="C38" t="s">
        <v>38</v>
      </c>
      <c r="D38" t="s">
        <v>34</v>
      </c>
      <c r="E38">
        <v>3853.03</v>
      </c>
      <c r="F38">
        <v>32</v>
      </c>
      <c r="G38" t="s">
        <v>16</v>
      </c>
      <c r="H38">
        <v>970.51</v>
      </c>
      <c r="I38">
        <v>1330.84</v>
      </c>
      <c r="J38" t="s">
        <v>17</v>
      </c>
      <c r="K38">
        <v>0.06</v>
      </c>
      <c r="L38" t="s">
        <v>18</v>
      </c>
      <c r="M38" t="s">
        <v>22</v>
      </c>
      <c r="N38" t="s">
        <v>48</v>
      </c>
    </row>
    <row r="39" spans="1:14" x14ac:dyDescent="0.25">
      <c r="A39">
        <v>1062</v>
      </c>
      <c r="B39" s="1">
        <v>44932</v>
      </c>
      <c r="C39" t="s">
        <v>38</v>
      </c>
      <c r="D39" t="s">
        <v>34</v>
      </c>
      <c r="E39">
        <v>3439.72</v>
      </c>
      <c r="F39">
        <v>15</v>
      </c>
      <c r="G39" t="s">
        <v>29</v>
      </c>
      <c r="H39">
        <v>4756.55</v>
      </c>
      <c r="I39">
        <v>4888.46</v>
      </c>
      <c r="J39" t="s">
        <v>30</v>
      </c>
      <c r="K39">
        <v>0.28999999999999998</v>
      </c>
      <c r="L39" t="s">
        <v>31</v>
      </c>
      <c r="M39" t="s">
        <v>19</v>
      </c>
      <c r="N39" t="s">
        <v>48</v>
      </c>
    </row>
    <row r="40" spans="1:14" x14ac:dyDescent="0.25">
      <c r="A40">
        <v>1062</v>
      </c>
      <c r="B40" s="1">
        <v>45248</v>
      </c>
      <c r="C40" t="s">
        <v>42</v>
      </c>
      <c r="D40" t="s">
        <v>34</v>
      </c>
      <c r="E40">
        <v>291.33999999999997</v>
      </c>
      <c r="F40">
        <v>12</v>
      </c>
      <c r="G40" t="s">
        <v>16</v>
      </c>
      <c r="H40">
        <v>1088.99</v>
      </c>
      <c r="I40">
        <v>1545</v>
      </c>
      <c r="J40" t="s">
        <v>17</v>
      </c>
      <c r="K40">
        <v>0.04</v>
      </c>
      <c r="L40" t="s">
        <v>27</v>
      </c>
      <c r="M40" t="s">
        <v>22</v>
      </c>
      <c r="N40" t="s">
        <v>52</v>
      </c>
    </row>
    <row r="41" spans="1:14" x14ac:dyDescent="0.25">
      <c r="A41">
        <v>1047</v>
      </c>
      <c r="B41" s="1">
        <v>45146</v>
      </c>
      <c r="C41" t="s">
        <v>24</v>
      </c>
      <c r="D41" t="s">
        <v>15</v>
      </c>
      <c r="E41">
        <v>1331.25</v>
      </c>
      <c r="F41">
        <v>33</v>
      </c>
      <c r="G41" t="s">
        <v>35</v>
      </c>
      <c r="H41">
        <v>1341.55</v>
      </c>
      <c r="I41">
        <v>1427.21</v>
      </c>
      <c r="J41" t="s">
        <v>17</v>
      </c>
      <c r="K41">
        <v>0.15</v>
      </c>
      <c r="L41" t="s">
        <v>31</v>
      </c>
      <c r="M41" t="s">
        <v>19</v>
      </c>
      <c r="N41" t="s">
        <v>45</v>
      </c>
    </row>
    <row r="42" spans="1:14" x14ac:dyDescent="0.25">
      <c r="A42">
        <v>1062</v>
      </c>
      <c r="B42" s="1">
        <v>45001</v>
      </c>
      <c r="C42" t="s">
        <v>24</v>
      </c>
      <c r="D42" t="s">
        <v>21</v>
      </c>
      <c r="E42">
        <v>4195.0600000000004</v>
      </c>
      <c r="F42">
        <v>45</v>
      </c>
      <c r="G42" t="s">
        <v>16</v>
      </c>
      <c r="H42">
        <v>4849.6000000000004</v>
      </c>
      <c r="I42">
        <v>5166.72</v>
      </c>
      <c r="J42" t="s">
        <v>17</v>
      </c>
      <c r="K42">
        <v>0.25</v>
      </c>
      <c r="L42" t="s">
        <v>31</v>
      </c>
      <c r="M42" t="s">
        <v>19</v>
      </c>
      <c r="N42" t="s">
        <v>47</v>
      </c>
    </row>
    <row r="43" spans="1:14" x14ac:dyDescent="0.25">
      <c r="A43">
        <v>1051</v>
      </c>
      <c r="B43" s="1">
        <v>44930</v>
      </c>
      <c r="C43" t="s">
        <v>38</v>
      </c>
      <c r="D43" t="s">
        <v>15</v>
      </c>
      <c r="E43">
        <v>4979.3599999999997</v>
      </c>
      <c r="F43">
        <v>14</v>
      </c>
      <c r="G43" t="s">
        <v>35</v>
      </c>
      <c r="H43">
        <v>3686.81</v>
      </c>
      <c r="I43">
        <v>3710.92</v>
      </c>
      <c r="J43" t="s">
        <v>30</v>
      </c>
      <c r="K43">
        <v>0.1</v>
      </c>
      <c r="L43" t="s">
        <v>27</v>
      </c>
      <c r="M43" t="s">
        <v>22</v>
      </c>
      <c r="N43" t="s">
        <v>40</v>
      </c>
    </row>
    <row r="44" spans="1:14" x14ac:dyDescent="0.25">
      <c r="A44">
        <v>1055</v>
      </c>
      <c r="B44" s="1">
        <v>45261</v>
      </c>
      <c r="C44" t="s">
        <v>33</v>
      </c>
      <c r="D44" t="s">
        <v>21</v>
      </c>
      <c r="E44">
        <v>4102.47</v>
      </c>
      <c r="F44">
        <v>8</v>
      </c>
      <c r="G44" t="s">
        <v>16</v>
      </c>
      <c r="H44">
        <v>3513</v>
      </c>
      <c r="I44">
        <v>3838.42</v>
      </c>
      <c r="J44" t="s">
        <v>17</v>
      </c>
      <c r="K44">
        <v>0.13</v>
      </c>
      <c r="L44" t="s">
        <v>27</v>
      </c>
      <c r="M44" t="s">
        <v>19</v>
      </c>
      <c r="N44" t="s">
        <v>37</v>
      </c>
    </row>
    <row r="45" spans="1:14" x14ac:dyDescent="0.25">
      <c r="A45">
        <v>1064</v>
      </c>
      <c r="B45" s="1">
        <v>45060</v>
      </c>
      <c r="C45" t="s">
        <v>14</v>
      </c>
      <c r="D45" t="s">
        <v>25</v>
      </c>
      <c r="E45">
        <v>5356.28</v>
      </c>
      <c r="F45">
        <v>8</v>
      </c>
      <c r="G45" t="s">
        <v>35</v>
      </c>
      <c r="H45">
        <v>4271.99</v>
      </c>
      <c r="I45">
        <v>4417.79</v>
      </c>
      <c r="J45" t="s">
        <v>17</v>
      </c>
      <c r="K45">
        <v>0.04</v>
      </c>
      <c r="L45" t="s">
        <v>18</v>
      </c>
      <c r="M45" t="s">
        <v>19</v>
      </c>
      <c r="N45" t="s">
        <v>32</v>
      </c>
    </row>
    <row r="46" spans="1:14" x14ac:dyDescent="0.25">
      <c r="A46">
        <v>1003</v>
      </c>
      <c r="B46" s="1">
        <v>45044</v>
      </c>
      <c r="C46" t="s">
        <v>33</v>
      </c>
      <c r="D46" t="s">
        <v>25</v>
      </c>
      <c r="E46">
        <v>5991.8</v>
      </c>
      <c r="F46">
        <v>27</v>
      </c>
      <c r="G46" t="s">
        <v>16</v>
      </c>
      <c r="H46">
        <v>623.32000000000005</v>
      </c>
      <c r="I46">
        <v>853.66</v>
      </c>
      <c r="J46" t="s">
        <v>17</v>
      </c>
      <c r="K46">
        <v>0.04</v>
      </c>
      <c r="L46" t="s">
        <v>18</v>
      </c>
      <c r="M46" t="s">
        <v>19</v>
      </c>
      <c r="N46" t="s">
        <v>44</v>
      </c>
    </row>
    <row r="47" spans="1:14" x14ac:dyDescent="0.25">
      <c r="A47">
        <v>1051</v>
      </c>
      <c r="B47" s="1">
        <v>45020</v>
      </c>
      <c r="C47" t="s">
        <v>14</v>
      </c>
      <c r="D47" t="s">
        <v>34</v>
      </c>
      <c r="E47">
        <v>198.25</v>
      </c>
      <c r="F47">
        <v>12</v>
      </c>
      <c r="G47" t="s">
        <v>35</v>
      </c>
      <c r="H47">
        <v>3544.48</v>
      </c>
      <c r="I47">
        <v>3723.66</v>
      </c>
      <c r="J47" t="s">
        <v>17</v>
      </c>
      <c r="K47">
        <v>0.19</v>
      </c>
      <c r="L47" t="s">
        <v>18</v>
      </c>
      <c r="M47" t="s">
        <v>19</v>
      </c>
      <c r="N47" t="s">
        <v>46</v>
      </c>
    </row>
    <row r="48" spans="1:14" x14ac:dyDescent="0.25">
      <c r="A48">
        <v>1007</v>
      </c>
      <c r="B48" s="1">
        <v>44988</v>
      </c>
      <c r="C48" t="s">
        <v>38</v>
      </c>
      <c r="D48" t="s">
        <v>21</v>
      </c>
      <c r="E48">
        <v>4694.54</v>
      </c>
      <c r="F48">
        <v>1</v>
      </c>
      <c r="G48" t="s">
        <v>26</v>
      </c>
      <c r="H48">
        <v>2543.2600000000002</v>
      </c>
      <c r="I48">
        <v>2637.91</v>
      </c>
      <c r="J48" t="s">
        <v>17</v>
      </c>
      <c r="K48">
        <v>0.2</v>
      </c>
      <c r="L48" t="s">
        <v>31</v>
      </c>
      <c r="M48" t="s">
        <v>19</v>
      </c>
      <c r="N48" t="s">
        <v>41</v>
      </c>
    </row>
    <row r="49" spans="1:14" x14ac:dyDescent="0.25">
      <c r="A49">
        <v>1021</v>
      </c>
      <c r="B49" s="1">
        <v>45120</v>
      </c>
      <c r="C49" t="s">
        <v>14</v>
      </c>
      <c r="D49" t="s">
        <v>21</v>
      </c>
      <c r="E49">
        <v>9638.64</v>
      </c>
      <c r="F49">
        <v>43</v>
      </c>
      <c r="G49" t="s">
        <v>16</v>
      </c>
      <c r="H49">
        <v>4154.3</v>
      </c>
      <c r="I49">
        <v>4469.07</v>
      </c>
      <c r="J49" t="s">
        <v>17</v>
      </c>
      <c r="K49">
        <v>0.23</v>
      </c>
      <c r="L49" t="s">
        <v>18</v>
      </c>
      <c r="M49" t="s">
        <v>22</v>
      </c>
      <c r="N49" t="s">
        <v>23</v>
      </c>
    </row>
    <row r="50" spans="1:14" x14ac:dyDescent="0.25">
      <c r="A50">
        <v>1073</v>
      </c>
      <c r="B50" s="1">
        <v>45261</v>
      </c>
      <c r="C50" t="s">
        <v>24</v>
      </c>
      <c r="D50" t="s">
        <v>21</v>
      </c>
      <c r="E50">
        <v>5238.42</v>
      </c>
      <c r="F50">
        <v>40</v>
      </c>
      <c r="G50" t="s">
        <v>16</v>
      </c>
      <c r="H50">
        <v>2565.3000000000002</v>
      </c>
      <c r="I50">
        <v>3007.47</v>
      </c>
      <c r="J50" t="s">
        <v>17</v>
      </c>
      <c r="K50">
        <v>0.17</v>
      </c>
      <c r="L50" t="s">
        <v>31</v>
      </c>
      <c r="M50" t="s">
        <v>22</v>
      </c>
      <c r="N50" t="s">
        <v>47</v>
      </c>
    </row>
    <row r="51" spans="1:14" x14ac:dyDescent="0.25">
      <c r="A51">
        <v>1039</v>
      </c>
      <c r="B51" s="1">
        <v>45129</v>
      </c>
      <c r="C51" t="s">
        <v>42</v>
      </c>
      <c r="D51" t="s">
        <v>34</v>
      </c>
      <c r="E51">
        <v>6807.67</v>
      </c>
      <c r="F51">
        <v>42</v>
      </c>
      <c r="G51" t="s">
        <v>29</v>
      </c>
      <c r="H51">
        <v>3120.19</v>
      </c>
      <c r="I51">
        <v>3600.14</v>
      </c>
      <c r="J51" t="s">
        <v>17</v>
      </c>
      <c r="K51">
        <v>0.19</v>
      </c>
      <c r="L51" t="s">
        <v>31</v>
      </c>
      <c r="M51" t="s">
        <v>22</v>
      </c>
      <c r="N51" t="s">
        <v>52</v>
      </c>
    </row>
    <row r="52" spans="1:14" x14ac:dyDescent="0.25">
      <c r="A52">
        <v>1018</v>
      </c>
      <c r="B52" s="1">
        <v>44952</v>
      </c>
      <c r="C52" t="s">
        <v>42</v>
      </c>
      <c r="D52" t="s">
        <v>34</v>
      </c>
      <c r="E52">
        <v>3187.45</v>
      </c>
      <c r="F52">
        <v>11</v>
      </c>
      <c r="G52" t="s">
        <v>29</v>
      </c>
      <c r="H52">
        <v>2414.8200000000002</v>
      </c>
      <c r="I52">
        <v>2519.0700000000002</v>
      </c>
      <c r="J52" t="s">
        <v>17</v>
      </c>
      <c r="K52">
        <v>0</v>
      </c>
      <c r="L52" t="s">
        <v>18</v>
      </c>
      <c r="M52" t="s">
        <v>19</v>
      </c>
      <c r="N52" t="s">
        <v>52</v>
      </c>
    </row>
    <row r="53" spans="1:14" x14ac:dyDescent="0.25">
      <c r="A53">
        <v>1004</v>
      </c>
      <c r="B53" s="1">
        <v>45099</v>
      </c>
      <c r="C53" t="s">
        <v>38</v>
      </c>
      <c r="D53" t="s">
        <v>25</v>
      </c>
      <c r="E53">
        <v>7762.51</v>
      </c>
      <c r="F53">
        <v>39</v>
      </c>
      <c r="G53" t="s">
        <v>35</v>
      </c>
      <c r="H53">
        <v>2416.89</v>
      </c>
      <c r="I53">
        <v>2778.3999999999901</v>
      </c>
      <c r="J53" t="s">
        <v>17</v>
      </c>
      <c r="K53">
        <v>0.05</v>
      </c>
      <c r="L53" t="s">
        <v>18</v>
      </c>
      <c r="M53" t="s">
        <v>19</v>
      </c>
      <c r="N53" t="s">
        <v>39</v>
      </c>
    </row>
    <row r="54" spans="1:14" x14ac:dyDescent="0.25">
      <c r="A54">
        <v>1089</v>
      </c>
      <c r="B54" s="1">
        <v>45226</v>
      </c>
      <c r="C54" t="s">
        <v>24</v>
      </c>
      <c r="D54" t="s">
        <v>15</v>
      </c>
      <c r="E54">
        <v>7751.92</v>
      </c>
      <c r="F54">
        <v>43</v>
      </c>
      <c r="G54" t="s">
        <v>16</v>
      </c>
      <c r="H54">
        <v>3851.45</v>
      </c>
      <c r="I54">
        <v>4186.9799999999996</v>
      </c>
      <c r="J54" t="s">
        <v>17</v>
      </c>
      <c r="K54">
        <v>0.3</v>
      </c>
      <c r="L54" t="s">
        <v>31</v>
      </c>
      <c r="M54" t="s">
        <v>19</v>
      </c>
      <c r="N54" t="s">
        <v>45</v>
      </c>
    </row>
    <row r="55" spans="1:14" x14ac:dyDescent="0.25">
      <c r="A55">
        <v>1060</v>
      </c>
      <c r="B55" s="1">
        <v>45059</v>
      </c>
      <c r="C55" t="s">
        <v>33</v>
      </c>
      <c r="D55" t="s">
        <v>21</v>
      </c>
      <c r="E55">
        <v>5260.83</v>
      </c>
      <c r="F55">
        <v>31</v>
      </c>
      <c r="G55" t="s">
        <v>35</v>
      </c>
      <c r="H55">
        <v>3161.4</v>
      </c>
      <c r="I55">
        <v>3339.66</v>
      </c>
      <c r="J55" t="s">
        <v>17</v>
      </c>
      <c r="K55">
        <v>0.02</v>
      </c>
      <c r="L55" t="s">
        <v>27</v>
      </c>
      <c r="M55" t="s">
        <v>19</v>
      </c>
      <c r="N55" t="s">
        <v>37</v>
      </c>
    </row>
    <row r="56" spans="1:14" x14ac:dyDescent="0.25">
      <c r="A56">
        <v>1014</v>
      </c>
      <c r="B56" s="1">
        <v>45252</v>
      </c>
      <c r="C56" t="s">
        <v>24</v>
      </c>
      <c r="D56" t="s">
        <v>21</v>
      </c>
      <c r="E56">
        <v>9762.5400000000009</v>
      </c>
      <c r="F56">
        <v>17</v>
      </c>
      <c r="G56" t="s">
        <v>26</v>
      </c>
      <c r="H56">
        <v>3184.65</v>
      </c>
      <c r="I56">
        <v>3204.01</v>
      </c>
      <c r="J56" t="s">
        <v>30</v>
      </c>
      <c r="K56">
        <v>0.2</v>
      </c>
      <c r="L56" t="s">
        <v>27</v>
      </c>
      <c r="M56" t="s">
        <v>19</v>
      </c>
      <c r="N56" t="s">
        <v>47</v>
      </c>
    </row>
    <row r="57" spans="1:14" x14ac:dyDescent="0.25">
      <c r="A57">
        <v>1009</v>
      </c>
      <c r="B57" s="1">
        <v>45044</v>
      </c>
      <c r="C57" t="s">
        <v>42</v>
      </c>
      <c r="D57" t="s">
        <v>15</v>
      </c>
      <c r="E57">
        <v>1342.95</v>
      </c>
      <c r="F57">
        <v>33</v>
      </c>
      <c r="G57" t="s">
        <v>29</v>
      </c>
      <c r="H57">
        <v>2278.9</v>
      </c>
      <c r="I57">
        <v>2626.9</v>
      </c>
      <c r="J57" t="s">
        <v>30</v>
      </c>
      <c r="K57">
        <v>0.05</v>
      </c>
      <c r="L57" t="s">
        <v>31</v>
      </c>
      <c r="M57" t="s">
        <v>19</v>
      </c>
      <c r="N57" t="s">
        <v>49</v>
      </c>
    </row>
    <row r="58" spans="1:14" x14ac:dyDescent="0.25">
      <c r="A58">
        <v>1090</v>
      </c>
      <c r="B58" s="1">
        <v>45250</v>
      </c>
      <c r="C58" t="s">
        <v>42</v>
      </c>
      <c r="D58" t="s">
        <v>21</v>
      </c>
      <c r="E58">
        <v>267.77999999999997</v>
      </c>
      <c r="F58">
        <v>32</v>
      </c>
      <c r="G58" t="s">
        <v>35</v>
      </c>
      <c r="H58">
        <v>2678.99</v>
      </c>
      <c r="I58">
        <v>3152.2799999999902</v>
      </c>
      <c r="J58" t="s">
        <v>17</v>
      </c>
      <c r="K58">
        <v>0.22</v>
      </c>
      <c r="L58" t="s">
        <v>18</v>
      </c>
      <c r="M58" t="s">
        <v>22</v>
      </c>
      <c r="N58" t="s">
        <v>51</v>
      </c>
    </row>
    <row r="59" spans="1:14" x14ac:dyDescent="0.25">
      <c r="A59">
        <v>1053</v>
      </c>
      <c r="B59" s="1">
        <v>45201</v>
      </c>
      <c r="C59" t="s">
        <v>24</v>
      </c>
      <c r="D59" t="s">
        <v>34</v>
      </c>
      <c r="E59">
        <v>7724.57</v>
      </c>
      <c r="F59">
        <v>29</v>
      </c>
      <c r="G59" t="s">
        <v>35</v>
      </c>
      <c r="H59">
        <v>3741.3</v>
      </c>
      <c r="I59">
        <v>4061.04</v>
      </c>
      <c r="J59" t="s">
        <v>17</v>
      </c>
      <c r="K59">
        <v>0.21</v>
      </c>
      <c r="L59" t="s">
        <v>31</v>
      </c>
      <c r="M59" t="s">
        <v>19</v>
      </c>
      <c r="N59" t="s">
        <v>50</v>
      </c>
    </row>
    <row r="60" spans="1:14" x14ac:dyDescent="0.25">
      <c r="A60">
        <v>1002</v>
      </c>
      <c r="B60" s="1">
        <v>45138</v>
      </c>
      <c r="C60" t="s">
        <v>24</v>
      </c>
      <c r="D60" t="s">
        <v>34</v>
      </c>
      <c r="E60">
        <v>8090.84</v>
      </c>
      <c r="F60">
        <v>21</v>
      </c>
      <c r="G60" t="s">
        <v>29</v>
      </c>
      <c r="H60">
        <v>4138.41</v>
      </c>
      <c r="I60">
        <v>4361.7</v>
      </c>
      <c r="J60" t="s">
        <v>17</v>
      </c>
      <c r="K60">
        <v>7.0000000000000007E-2</v>
      </c>
      <c r="L60" t="s">
        <v>31</v>
      </c>
      <c r="M60" t="s">
        <v>22</v>
      </c>
      <c r="N60" t="s">
        <v>50</v>
      </c>
    </row>
    <row r="61" spans="1:14" x14ac:dyDescent="0.25">
      <c r="A61">
        <v>1084</v>
      </c>
      <c r="B61" s="1">
        <v>45151</v>
      </c>
      <c r="C61" t="s">
        <v>42</v>
      </c>
      <c r="D61" t="s">
        <v>21</v>
      </c>
      <c r="E61">
        <v>1290.05</v>
      </c>
      <c r="F61">
        <v>21</v>
      </c>
      <c r="G61" t="s">
        <v>16</v>
      </c>
      <c r="H61">
        <v>3497.98</v>
      </c>
      <c r="I61">
        <v>3765.31</v>
      </c>
      <c r="J61" t="s">
        <v>30</v>
      </c>
      <c r="K61">
        <v>0.08</v>
      </c>
      <c r="L61" t="s">
        <v>18</v>
      </c>
      <c r="M61" t="s">
        <v>19</v>
      </c>
      <c r="N61" t="s">
        <v>51</v>
      </c>
    </row>
    <row r="62" spans="1:14" x14ac:dyDescent="0.25">
      <c r="A62">
        <v>1092</v>
      </c>
      <c r="B62" s="1">
        <v>44946</v>
      </c>
      <c r="C62" t="s">
        <v>33</v>
      </c>
      <c r="D62" t="s">
        <v>34</v>
      </c>
      <c r="E62">
        <v>2729.27</v>
      </c>
      <c r="F62">
        <v>40</v>
      </c>
      <c r="G62" t="s">
        <v>35</v>
      </c>
      <c r="H62">
        <v>4624.16</v>
      </c>
      <c r="I62">
        <v>4731.9799999999996</v>
      </c>
      <c r="J62" t="s">
        <v>30</v>
      </c>
      <c r="K62">
        <v>0.2</v>
      </c>
      <c r="L62" t="s">
        <v>27</v>
      </c>
      <c r="M62" t="s">
        <v>22</v>
      </c>
      <c r="N62" t="s">
        <v>36</v>
      </c>
    </row>
    <row r="63" spans="1:14" x14ac:dyDescent="0.25">
      <c r="A63">
        <v>1060</v>
      </c>
      <c r="B63" s="1">
        <v>45039</v>
      </c>
      <c r="C63" t="s">
        <v>38</v>
      </c>
      <c r="D63" t="s">
        <v>34</v>
      </c>
      <c r="E63">
        <v>273.77</v>
      </c>
      <c r="F63">
        <v>23</v>
      </c>
      <c r="G63" t="s">
        <v>29</v>
      </c>
      <c r="H63">
        <v>4110.6000000000004</v>
      </c>
      <c r="I63">
        <v>4488.37</v>
      </c>
      <c r="J63" t="s">
        <v>30</v>
      </c>
      <c r="K63">
        <v>0.12</v>
      </c>
      <c r="L63" t="s">
        <v>31</v>
      </c>
      <c r="M63" t="s">
        <v>19</v>
      </c>
      <c r="N63" t="s">
        <v>48</v>
      </c>
    </row>
    <row r="64" spans="1:14" x14ac:dyDescent="0.25">
      <c r="A64">
        <v>1071</v>
      </c>
      <c r="B64" s="1">
        <v>45066</v>
      </c>
      <c r="C64" t="s">
        <v>38</v>
      </c>
      <c r="D64" t="s">
        <v>21</v>
      </c>
      <c r="E64">
        <v>3003.76</v>
      </c>
      <c r="F64">
        <v>6</v>
      </c>
      <c r="G64" t="s">
        <v>16</v>
      </c>
      <c r="H64">
        <v>2831.23</v>
      </c>
      <c r="I64">
        <v>3206.98</v>
      </c>
      <c r="J64" t="s">
        <v>17</v>
      </c>
      <c r="K64">
        <v>0.06</v>
      </c>
      <c r="L64" t="s">
        <v>27</v>
      </c>
      <c r="M64" t="s">
        <v>22</v>
      </c>
      <c r="N64" t="s">
        <v>41</v>
      </c>
    </row>
    <row r="65" spans="1:14" x14ac:dyDescent="0.25">
      <c r="A65">
        <v>1044</v>
      </c>
      <c r="B65" s="1">
        <v>44973</v>
      </c>
      <c r="C65" t="s">
        <v>24</v>
      </c>
      <c r="D65" t="s">
        <v>25</v>
      </c>
      <c r="E65">
        <v>7754.1</v>
      </c>
      <c r="F65">
        <v>22</v>
      </c>
      <c r="G65" t="s">
        <v>26</v>
      </c>
      <c r="H65">
        <v>3373.46</v>
      </c>
      <c r="I65">
        <v>3454.76</v>
      </c>
      <c r="J65" t="s">
        <v>17</v>
      </c>
      <c r="K65">
        <v>0.22</v>
      </c>
      <c r="L65" t="s">
        <v>27</v>
      </c>
      <c r="M65" t="s">
        <v>22</v>
      </c>
      <c r="N65" t="s">
        <v>28</v>
      </c>
    </row>
    <row r="66" spans="1:14" x14ac:dyDescent="0.25">
      <c r="A66">
        <v>1008</v>
      </c>
      <c r="B66" s="1">
        <v>44927</v>
      </c>
      <c r="C66" t="s">
        <v>38</v>
      </c>
      <c r="D66" t="s">
        <v>15</v>
      </c>
      <c r="E66">
        <v>5227.8100000000004</v>
      </c>
      <c r="F66">
        <v>38</v>
      </c>
      <c r="G66" t="s">
        <v>29</v>
      </c>
      <c r="H66">
        <v>4635.2299999999996</v>
      </c>
      <c r="I66">
        <v>5075.4399999999996</v>
      </c>
      <c r="J66" t="s">
        <v>17</v>
      </c>
      <c r="K66">
        <v>0.05</v>
      </c>
      <c r="L66" t="s">
        <v>18</v>
      </c>
      <c r="M66" t="s">
        <v>19</v>
      </c>
      <c r="N66" t="s">
        <v>40</v>
      </c>
    </row>
    <row r="67" spans="1:14" x14ac:dyDescent="0.25">
      <c r="A67">
        <v>1047</v>
      </c>
      <c r="B67" s="1">
        <v>45016</v>
      </c>
      <c r="C67" t="s">
        <v>42</v>
      </c>
      <c r="D67" t="s">
        <v>34</v>
      </c>
      <c r="E67">
        <v>3546.15</v>
      </c>
      <c r="F67">
        <v>37</v>
      </c>
      <c r="G67" t="s">
        <v>35</v>
      </c>
      <c r="H67">
        <v>3114.88</v>
      </c>
      <c r="I67">
        <v>3256.78</v>
      </c>
      <c r="J67" t="s">
        <v>17</v>
      </c>
      <c r="K67">
        <v>0.26</v>
      </c>
      <c r="L67" t="s">
        <v>31</v>
      </c>
      <c r="M67" t="s">
        <v>19</v>
      </c>
      <c r="N67" t="s">
        <v>52</v>
      </c>
    </row>
    <row r="68" spans="1:14" x14ac:dyDescent="0.25">
      <c r="A68">
        <v>1035</v>
      </c>
      <c r="B68" s="1">
        <v>45068</v>
      </c>
      <c r="C68" t="s">
        <v>42</v>
      </c>
      <c r="D68" t="s">
        <v>25</v>
      </c>
      <c r="E68">
        <v>3780.22</v>
      </c>
      <c r="F68">
        <v>45</v>
      </c>
      <c r="G68" t="s">
        <v>26</v>
      </c>
      <c r="H68">
        <v>4132.79</v>
      </c>
      <c r="I68">
        <v>4624.1000000000004</v>
      </c>
      <c r="J68" t="s">
        <v>30</v>
      </c>
      <c r="K68">
        <v>0.15</v>
      </c>
      <c r="L68" t="s">
        <v>31</v>
      </c>
      <c r="M68" t="s">
        <v>22</v>
      </c>
      <c r="N68" t="s">
        <v>43</v>
      </c>
    </row>
    <row r="69" spans="1:14" x14ac:dyDescent="0.25">
      <c r="A69">
        <v>1078</v>
      </c>
      <c r="B69" s="1">
        <v>45246</v>
      </c>
      <c r="C69" t="s">
        <v>24</v>
      </c>
      <c r="D69" t="s">
        <v>34</v>
      </c>
      <c r="E69">
        <v>113.4</v>
      </c>
      <c r="F69">
        <v>8</v>
      </c>
      <c r="G69" t="s">
        <v>16</v>
      </c>
      <c r="H69">
        <v>3459.61</v>
      </c>
      <c r="I69">
        <v>3657.23</v>
      </c>
      <c r="J69" t="s">
        <v>17</v>
      </c>
      <c r="K69">
        <v>0.03</v>
      </c>
      <c r="L69" t="s">
        <v>27</v>
      </c>
      <c r="M69" t="s">
        <v>19</v>
      </c>
      <c r="N69" t="s">
        <v>50</v>
      </c>
    </row>
    <row r="70" spans="1:14" x14ac:dyDescent="0.25">
      <c r="A70">
        <v>1081</v>
      </c>
      <c r="B70" s="1">
        <v>44964</v>
      </c>
      <c r="C70" t="s">
        <v>24</v>
      </c>
      <c r="D70" t="s">
        <v>34</v>
      </c>
      <c r="E70">
        <v>3068.03</v>
      </c>
      <c r="F70">
        <v>41</v>
      </c>
      <c r="G70" t="s">
        <v>16</v>
      </c>
      <c r="H70">
        <v>2782.08</v>
      </c>
      <c r="I70">
        <v>2879.24</v>
      </c>
      <c r="J70" t="s">
        <v>30</v>
      </c>
      <c r="K70">
        <v>0.21</v>
      </c>
      <c r="L70" t="s">
        <v>27</v>
      </c>
      <c r="M70" t="s">
        <v>19</v>
      </c>
      <c r="N70" t="s">
        <v>50</v>
      </c>
    </row>
    <row r="71" spans="1:14" x14ac:dyDescent="0.25">
      <c r="A71">
        <v>1036</v>
      </c>
      <c r="B71" s="1">
        <v>45219</v>
      </c>
      <c r="C71" t="s">
        <v>24</v>
      </c>
      <c r="D71" t="s">
        <v>15</v>
      </c>
      <c r="E71">
        <v>6499.94</v>
      </c>
      <c r="F71">
        <v>49</v>
      </c>
      <c r="G71" t="s">
        <v>29</v>
      </c>
      <c r="H71">
        <v>1247.0999999999999</v>
      </c>
      <c r="I71">
        <v>1429.4399999999901</v>
      </c>
      <c r="J71" t="s">
        <v>30</v>
      </c>
      <c r="K71">
        <v>0.16</v>
      </c>
      <c r="L71" t="s">
        <v>18</v>
      </c>
      <c r="M71" t="s">
        <v>19</v>
      </c>
      <c r="N71" t="s">
        <v>45</v>
      </c>
    </row>
    <row r="72" spans="1:14" x14ac:dyDescent="0.25">
      <c r="A72">
        <v>1050</v>
      </c>
      <c r="B72" s="1">
        <v>45065</v>
      </c>
      <c r="C72" t="s">
        <v>33</v>
      </c>
      <c r="D72" t="s">
        <v>34</v>
      </c>
      <c r="E72">
        <v>9744.52</v>
      </c>
      <c r="F72">
        <v>35</v>
      </c>
      <c r="G72" t="s">
        <v>29</v>
      </c>
      <c r="H72">
        <v>2158.69</v>
      </c>
      <c r="I72">
        <v>2384.38</v>
      </c>
      <c r="J72" t="s">
        <v>17</v>
      </c>
      <c r="K72">
        <v>0.09</v>
      </c>
      <c r="L72" t="s">
        <v>27</v>
      </c>
      <c r="M72" t="s">
        <v>22</v>
      </c>
      <c r="N72" t="s">
        <v>36</v>
      </c>
    </row>
    <row r="73" spans="1:14" x14ac:dyDescent="0.25">
      <c r="A73">
        <v>1004</v>
      </c>
      <c r="B73" s="1">
        <v>45282</v>
      </c>
      <c r="C73" t="s">
        <v>38</v>
      </c>
      <c r="D73" t="s">
        <v>15</v>
      </c>
      <c r="E73">
        <v>8485.9</v>
      </c>
      <c r="F73">
        <v>11</v>
      </c>
      <c r="G73" t="s">
        <v>29</v>
      </c>
      <c r="H73">
        <v>4840.33</v>
      </c>
      <c r="I73">
        <v>4884.29</v>
      </c>
      <c r="J73" t="s">
        <v>30</v>
      </c>
      <c r="K73">
        <v>0.13</v>
      </c>
      <c r="L73" t="s">
        <v>18</v>
      </c>
      <c r="M73" t="s">
        <v>19</v>
      </c>
      <c r="N73" t="s">
        <v>40</v>
      </c>
    </row>
    <row r="74" spans="1:14" x14ac:dyDescent="0.25">
      <c r="A74">
        <v>1002</v>
      </c>
      <c r="B74" s="1">
        <v>45259</v>
      </c>
      <c r="C74" t="s">
        <v>24</v>
      </c>
      <c r="D74" t="s">
        <v>15</v>
      </c>
      <c r="E74">
        <v>333.59</v>
      </c>
      <c r="F74">
        <v>24</v>
      </c>
      <c r="G74" t="s">
        <v>16</v>
      </c>
      <c r="H74">
        <v>3305.94</v>
      </c>
      <c r="I74">
        <v>3599.27</v>
      </c>
      <c r="J74" t="s">
        <v>30</v>
      </c>
      <c r="K74">
        <v>0.09</v>
      </c>
      <c r="L74" t="s">
        <v>31</v>
      </c>
      <c r="M74" t="s">
        <v>22</v>
      </c>
      <c r="N74" t="s">
        <v>45</v>
      </c>
    </row>
    <row r="75" spans="1:14" x14ac:dyDescent="0.25">
      <c r="A75">
        <v>1006</v>
      </c>
      <c r="B75" s="1">
        <v>45185</v>
      </c>
      <c r="C75" t="s">
        <v>14</v>
      </c>
      <c r="D75" t="s">
        <v>15</v>
      </c>
      <c r="E75">
        <v>8995.75</v>
      </c>
      <c r="F75">
        <v>49</v>
      </c>
      <c r="G75" t="s">
        <v>26</v>
      </c>
      <c r="H75">
        <v>2843.76</v>
      </c>
      <c r="I75">
        <v>3146.6</v>
      </c>
      <c r="J75" t="s">
        <v>30</v>
      </c>
      <c r="K75">
        <v>0.08</v>
      </c>
      <c r="L75" t="s">
        <v>18</v>
      </c>
      <c r="M75" t="s">
        <v>22</v>
      </c>
      <c r="N75" t="s">
        <v>20</v>
      </c>
    </row>
    <row r="76" spans="1:14" x14ac:dyDescent="0.25">
      <c r="A76">
        <v>1054</v>
      </c>
      <c r="B76" s="1">
        <v>45087</v>
      </c>
      <c r="C76" t="s">
        <v>14</v>
      </c>
      <c r="D76" t="s">
        <v>25</v>
      </c>
      <c r="E76">
        <v>7853.66</v>
      </c>
      <c r="F76">
        <v>21</v>
      </c>
      <c r="G76" t="s">
        <v>16</v>
      </c>
      <c r="H76">
        <v>4668.1400000000003</v>
      </c>
      <c r="I76">
        <v>5040.22</v>
      </c>
      <c r="J76" t="s">
        <v>30</v>
      </c>
      <c r="K76">
        <v>0.05</v>
      </c>
      <c r="L76" t="s">
        <v>27</v>
      </c>
      <c r="M76" t="s">
        <v>19</v>
      </c>
      <c r="N76" t="s">
        <v>32</v>
      </c>
    </row>
    <row r="77" spans="1:14" x14ac:dyDescent="0.25">
      <c r="A77">
        <v>1004</v>
      </c>
      <c r="B77" s="1">
        <v>45104</v>
      </c>
      <c r="C77" t="s">
        <v>42</v>
      </c>
      <c r="D77" t="s">
        <v>21</v>
      </c>
      <c r="E77">
        <v>7825.72</v>
      </c>
      <c r="F77">
        <v>2</v>
      </c>
      <c r="G77" t="s">
        <v>35</v>
      </c>
      <c r="H77">
        <v>2953.23</v>
      </c>
      <c r="I77">
        <v>2977.52</v>
      </c>
      <c r="J77" t="s">
        <v>17</v>
      </c>
      <c r="K77">
        <v>0.11</v>
      </c>
      <c r="L77" t="s">
        <v>31</v>
      </c>
      <c r="M77" t="s">
        <v>22</v>
      </c>
      <c r="N77" t="s">
        <v>51</v>
      </c>
    </row>
    <row r="78" spans="1:14" x14ac:dyDescent="0.25">
      <c r="A78">
        <v>1054</v>
      </c>
      <c r="B78" s="1">
        <v>44936</v>
      </c>
      <c r="C78" t="s">
        <v>38</v>
      </c>
      <c r="D78" t="s">
        <v>25</v>
      </c>
      <c r="E78">
        <v>4634.16</v>
      </c>
      <c r="F78">
        <v>40</v>
      </c>
      <c r="G78" t="s">
        <v>16</v>
      </c>
      <c r="H78">
        <v>2654.11</v>
      </c>
      <c r="I78">
        <v>2929.32</v>
      </c>
      <c r="J78" t="s">
        <v>17</v>
      </c>
      <c r="K78">
        <v>0.08</v>
      </c>
      <c r="L78" t="s">
        <v>18</v>
      </c>
      <c r="M78" t="s">
        <v>19</v>
      </c>
      <c r="N78" t="s">
        <v>39</v>
      </c>
    </row>
    <row r="79" spans="1:14" x14ac:dyDescent="0.25">
      <c r="A79">
        <v>1093</v>
      </c>
      <c r="B79" s="1">
        <v>45187</v>
      </c>
      <c r="C79" t="s">
        <v>24</v>
      </c>
      <c r="D79" t="s">
        <v>21</v>
      </c>
      <c r="E79">
        <v>4040.25</v>
      </c>
      <c r="F79">
        <v>19</v>
      </c>
      <c r="G79" t="s">
        <v>35</v>
      </c>
      <c r="H79">
        <v>3808.59</v>
      </c>
      <c r="I79">
        <v>3844.51</v>
      </c>
      <c r="J79" t="s">
        <v>30</v>
      </c>
      <c r="K79">
        <v>0.21</v>
      </c>
      <c r="L79" t="s">
        <v>31</v>
      </c>
      <c r="M79" t="s">
        <v>19</v>
      </c>
      <c r="N79" t="s">
        <v>47</v>
      </c>
    </row>
    <row r="80" spans="1:14" x14ac:dyDescent="0.25">
      <c r="A80">
        <v>1063</v>
      </c>
      <c r="B80" s="1">
        <v>45064</v>
      </c>
      <c r="C80" t="s">
        <v>14</v>
      </c>
      <c r="D80" t="s">
        <v>21</v>
      </c>
      <c r="E80">
        <v>3098.87</v>
      </c>
      <c r="F80">
        <v>39</v>
      </c>
      <c r="G80" t="s">
        <v>26</v>
      </c>
      <c r="H80">
        <v>3577.69</v>
      </c>
      <c r="I80">
        <v>3931.25</v>
      </c>
      <c r="J80" t="s">
        <v>17</v>
      </c>
      <c r="K80">
        <v>0.21</v>
      </c>
      <c r="L80" t="s">
        <v>18</v>
      </c>
      <c r="M80" t="s">
        <v>22</v>
      </c>
      <c r="N80" t="s">
        <v>23</v>
      </c>
    </row>
    <row r="81" spans="1:14" x14ac:dyDescent="0.25">
      <c r="A81">
        <v>1018</v>
      </c>
      <c r="B81" s="1">
        <v>45098</v>
      </c>
      <c r="C81" t="s">
        <v>38</v>
      </c>
      <c r="D81" t="s">
        <v>15</v>
      </c>
      <c r="E81">
        <v>750.38</v>
      </c>
      <c r="F81">
        <v>28</v>
      </c>
      <c r="G81" t="s">
        <v>29</v>
      </c>
      <c r="H81">
        <v>1006.14</v>
      </c>
      <c r="I81">
        <v>1043.45</v>
      </c>
      <c r="J81" t="s">
        <v>30</v>
      </c>
      <c r="K81">
        <v>0.15</v>
      </c>
      <c r="L81" t="s">
        <v>27</v>
      </c>
      <c r="M81" t="s">
        <v>22</v>
      </c>
      <c r="N81" t="s">
        <v>40</v>
      </c>
    </row>
    <row r="82" spans="1:14" x14ac:dyDescent="0.25">
      <c r="A82">
        <v>1090</v>
      </c>
      <c r="B82" s="1">
        <v>44939</v>
      </c>
      <c r="C82" t="s">
        <v>42</v>
      </c>
      <c r="D82" t="s">
        <v>34</v>
      </c>
      <c r="E82">
        <v>2359.5300000000002</v>
      </c>
      <c r="F82">
        <v>17</v>
      </c>
      <c r="G82" t="s">
        <v>29</v>
      </c>
      <c r="H82">
        <v>2382.98</v>
      </c>
      <c r="I82">
        <v>2839.73</v>
      </c>
      <c r="J82" t="s">
        <v>17</v>
      </c>
      <c r="K82">
        <v>0.23</v>
      </c>
      <c r="L82" t="s">
        <v>27</v>
      </c>
      <c r="M82" t="s">
        <v>22</v>
      </c>
      <c r="N82" t="s">
        <v>52</v>
      </c>
    </row>
    <row r="83" spans="1:14" x14ac:dyDescent="0.25">
      <c r="A83">
        <v>1044</v>
      </c>
      <c r="B83" s="1">
        <v>45094</v>
      </c>
      <c r="C83" t="s">
        <v>33</v>
      </c>
      <c r="D83" t="s">
        <v>15</v>
      </c>
      <c r="E83">
        <v>2541.38</v>
      </c>
      <c r="F83">
        <v>6</v>
      </c>
      <c r="G83" t="s">
        <v>16</v>
      </c>
      <c r="H83">
        <v>2388.9499999999998</v>
      </c>
      <c r="I83">
        <v>2742.97</v>
      </c>
      <c r="J83" t="s">
        <v>17</v>
      </c>
      <c r="K83">
        <v>0.25</v>
      </c>
      <c r="L83" t="s">
        <v>31</v>
      </c>
      <c r="M83" t="s">
        <v>22</v>
      </c>
      <c r="N83" t="s">
        <v>53</v>
      </c>
    </row>
    <row r="84" spans="1:14" x14ac:dyDescent="0.25">
      <c r="A84">
        <v>1034</v>
      </c>
      <c r="B84" s="1">
        <v>45056</v>
      </c>
      <c r="C84" t="s">
        <v>38</v>
      </c>
      <c r="D84" t="s">
        <v>34</v>
      </c>
      <c r="E84">
        <v>4892.3599999999997</v>
      </c>
      <c r="F84">
        <v>19</v>
      </c>
      <c r="G84" t="s">
        <v>29</v>
      </c>
      <c r="H84">
        <v>1922.21</v>
      </c>
      <c r="I84">
        <v>2180.83</v>
      </c>
      <c r="J84" t="s">
        <v>17</v>
      </c>
      <c r="K84">
        <v>0.17</v>
      </c>
      <c r="L84" t="s">
        <v>31</v>
      </c>
      <c r="M84" t="s">
        <v>22</v>
      </c>
      <c r="N84" t="s">
        <v>48</v>
      </c>
    </row>
    <row r="85" spans="1:14" x14ac:dyDescent="0.25">
      <c r="A85">
        <v>1074</v>
      </c>
      <c r="B85" s="1">
        <v>45010</v>
      </c>
      <c r="C85" t="s">
        <v>38</v>
      </c>
      <c r="D85" t="s">
        <v>21</v>
      </c>
      <c r="E85">
        <v>7499.7</v>
      </c>
      <c r="F85">
        <v>38</v>
      </c>
      <c r="G85" t="s">
        <v>26</v>
      </c>
      <c r="H85">
        <v>2610.6</v>
      </c>
      <c r="I85">
        <v>2836.94</v>
      </c>
      <c r="J85" t="s">
        <v>17</v>
      </c>
      <c r="K85">
        <v>0.19</v>
      </c>
      <c r="L85" t="s">
        <v>31</v>
      </c>
      <c r="M85" t="s">
        <v>19</v>
      </c>
      <c r="N85" t="s">
        <v>41</v>
      </c>
    </row>
    <row r="86" spans="1:14" x14ac:dyDescent="0.25">
      <c r="A86">
        <v>1062</v>
      </c>
      <c r="B86" s="1">
        <v>45247</v>
      </c>
      <c r="C86" t="s">
        <v>33</v>
      </c>
      <c r="D86" t="s">
        <v>15</v>
      </c>
      <c r="E86">
        <v>4790.72</v>
      </c>
      <c r="F86">
        <v>28</v>
      </c>
      <c r="G86" t="s">
        <v>29</v>
      </c>
      <c r="H86">
        <v>2094.88</v>
      </c>
      <c r="I86">
        <v>2168.91</v>
      </c>
      <c r="J86" t="s">
        <v>17</v>
      </c>
      <c r="K86">
        <v>0.08</v>
      </c>
      <c r="L86" t="s">
        <v>18</v>
      </c>
      <c r="M86" t="s">
        <v>22</v>
      </c>
      <c r="N86" t="s">
        <v>53</v>
      </c>
    </row>
    <row r="87" spans="1:14" x14ac:dyDescent="0.25">
      <c r="A87">
        <v>1100</v>
      </c>
      <c r="B87" s="1">
        <v>45245</v>
      </c>
      <c r="C87" t="s">
        <v>38</v>
      </c>
      <c r="D87" t="s">
        <v>34</v>
      </c>
      <c r="E87">
        <v>672.66</v>
      </c>
      <c r="F87">
        <v>2</v>
      </c>
      <c r="G87" t="s">
        <v>16</v>
      </c>
      <c r="H87">
        <v>1036.76</v>
      </c>
      <c r="I87">
        <v>1189.3499999999999</v>
      </c>
      <c r="J87" t="s">
        <v>30</v>
      </c>
      <c r="K87">
        <v>0.27</v>
      </c>
      <c r="L87" t="s">
        <v>27</v>
      </c>
      <c r="M87" t="s">
        <v>19</v>
      </c>
      <c r="N87" t="s">
        <v>48</v>
      </c>
    </row>
    <row r="88" spans="1:14" x14ac:dyDescent="0.25">
      <c r="A88">
        <v>1014</v>
      </c>
      <c r="B88" s="1">
        <v>45027</v>
      </c>
      <c r="C88" t="s">
        <v>42</v>
      </c>
      <c r="D88" t="s">
        <v>25</v>
      </c>
      <c r="E88">
        <v>9582.1200000000008</v>
      </c>
      <c r="F88">
        <v>38</v>
      </c>
      <c r="G88" t="s">
        <v>26</v>
      </c>
      <c r="H88">
        <v>2091.21</v>
      </c>
      <c r="I88">
        <v>2527</v>
      </c>
      <c r="J88" t="s">
        <v>17</v>
      </c>
      <c r="K88">
        <v>0.01</v>
      </c>
      <c r="L88" t="s">
        <v>31</v>
      </c>
      <c r="M88" t="s">
        <v>19</v>
      </c>
      <c r="N88" t="s">
        <v>43</v>
      </c>
    </row>
    <row r="89" spans="1:14" x14ac:dyDescent="0.25">
      <c r="A89">
        <v>1095</v>
      </c>
      <c r="B89" s="1">
        <v>45255</v>
      </c>
      <c r="C89" t="s">
        <v>42</v>
      </c>
      <c r="D89" t="s">
        <v>34</v>
      </c>
      <c r="E89">
        <v>9432.9699999999993</v>
      </c>
      <c r="F89">
        <v>37</v>
      </c>
      <c r="G89" t="s">
        <v>35</v>
      </c>
      <c r="H89">
        <v>407.77</v>
      </c>
      <c r="I89">
        <v>860.95</v>
      </c>
      <c r="J89" t="s">
        <v>30</v>
      </c>
      <c r="K89">
        <v>0.1</v>
      </c>
      <c r="L89" t="s">
        <v>31</v>
      </c>
      <c r="M89" t="s">
        <v>22</v>
      </c>
      <c r="N89" t="s">
        <v>52</v>
      </c>
    </row>
    <row r="90" spans="1:14" x14ac:dyDescent="0.25">
      <c r="A90">
        <v>1048</v>
      </c>
      <c r="B90" s="1">
        <v>45199</v>
      </c>
      <c r="C90" t="s">
        <v>33</v>
      </c>
      <c r="D90" t="s">
        <v>15</v>
      </c>
      <c r="E90">
        <v>7873.38</v>
      </c>
      <c r="F90">
        <v>4</v>
      </c>
      <c r="G90" t="s">
        <v>16</v>
      </c>
      <c r="H90">
        <v>2900.14</v>
      </c>
      <c r="I90">
        <v>2910.5099999999902</v>
      </c>
      <c r="J90" t="s">
        <v>30</v>
      </c>
      <c r="K90">
        <v>0.22</v>
      </c>
      <c r="L90" t="s">
        <v>31</v>
      </c>
      <c r="M90" t="s">
        <v>22</v>
      </c>
      <c r="N90" t="s">
        <v>53</v>
      </c>
    </row>
    <row r="91" spans="1:14" x14ac:dyDescent="0.25">
      <c r="A91">
        <v>1015</v>
      </c>
      <c r="B91" s="1">
        <v>45191</v>
      </c>
      <c r="C91" t="s">
        <v>24</v>
      </c>
      <c r="D91" t="s">
        <v>25</v>
      </c>
      <c r="E91">
        <v>9914.15</v>
      </c>
      <c r="F91">
        <v>22</v>
      </c>
      <c r="G91" t="s">
        <v>35</v>
      </c>
      <c r="H91">
        <v>4275.59</v>
      </c>
      <c r="I91">
        <v>4576.72</v>
      </c>
      <c r="J91" t="s">
        <v>17</v>
      </c>
      <c r="K91">
        <v>0.02</v>
      </c>
      <c r="L91" t="s">
        <v>18</v>
      </c>
      <c r="M91" t="s">
        <v>22</v>
      </c>
      <c r="N91" t="s">
        <v>28</v>
      </c>
    </row>
    <row r="92" spans="1:14" x14ac:dyDescent="0.25">
      <c r="A92">
        <v>1072</v>
      </c>
      <c r="B92" s="1">
        <v>44964</v>
      </c>
      <c r="C92" t="s">
        <v>14</v>
      </c>
      <c r="D92" t="s">
        <v>34</v>
      </c>
      <c r="E92">
        <v>5490.38</v>
      </c>
      <c r="F92">
        <v>26</v>
      </c>
      <c r="G92" t="s">
        <v>26</v>
      </c>
      <c r="H92">
        <v>3640.17</v>
      </c>
      <c r="I92">
        <v>4002.63</v>
      </c>
      <c r="J92" t="s">
        <v>30</v>
      </c>
      <c r="K92">
        <v>0.05</v>
      </c>
      <c r="L92" t="s">
        <v>31</v>
      </c>
      <c r="M92" t="s">
        <v>22</v>
      </c>
      <c r="N92" t="s">
        <v>46</v>
      </c>
    </row>
    <row r="93" spans="1:14" x14ac:dyDescent="0.25">
      <c r="A93">
        <v>1078</v>
      </c>
      <c r="B93" s="1">
        <v>45020</v>
      </c>
      <c r="C93" t="s">
        <v>24</v>
      </c>
      <c r="D93" t="s">
        <v>34</v>
      </c>
      <c r="E93">
        <v>9631.41</v>
      </c>
      <c r="F93">
        <v>49</v>
      </c>
      <c r="G93" t="s">
        <v>16</v>
      </c>
      <c r="H93">
        <v>1833.95</v>
      </c>
      <c r="I93">
        <v>2147.14</v>
      </c>
      <c r="J93" t="s">
        <v>17</v>
      </c>
      <c r="K93">
        <v>0.18</v>
      </c>
      <c r="L93" t="s">
        <v>31</v>
      </c>
      <c r="M93" t="s">
        <v>22</v>
      </c>
      <c r="N93" t="s">
        <v>50</v>
      </c>
    </row>
    <row r="94" spans="1:14" x14ac:dyDescent="0.25">
      <c r="A94">
        <v>1087</v>
      </c>
      <c r="B94" s="1">
        <v>45021</v>
      </c>
      <c r="C94" t="s">
        <v>38</v>
      </c>
      <c r="D94" t="s">
        <v>34</v>
      </c>
      <c r="E94">
        <v>848.49</v>
      </c>
      <c r="F94">
        <v>43</v>
      </c>
      <c r="G94" t="s">
        <v>16</v>
      </c>
      <c r="H94">
        <v>481</v>
      </c>
      <c r="I94">
        <v>531.02</v>
      </c>
      <c r="J94" t="s">
        <v>30</v>
      </c>
      <c r="K94">
        <v>0.17</v>
      </c>
      <c r="L94" t="s">
        <v>18</v>
      </c>
      <c r="M94" t="s">
        <v>19</v>
      </c>
      <c r="N94" t="s">
        <v>48</v>
      </c>
    </row>
    <row r="95" spans="1:14" x14ac:dyDescent="0.25">
      <c r="A95">
        <v>1062</v>
      </c>
      <c r="B95" s="1">
        <v>45231</v>
      </c>
      <c r="C95" t="s">
        <v>14</v>
      </c>
      <c r="D95" t="s">
        <v>34</v>
      </c>
      <c r="E95">
        <v>3720.24</v>
      </c>
      <c r="F95">
        <v>36</v>
      </c>
      <c r="G95" t="s">
        <v>26</v>
      </c>
      <c r="H95">
        <v>1050.6400000000001</v>
      </c>
      <c r="I95">
        <v>1167.33</v>
      </c>
      <c r="J95" t="s">
        <v>30</v>
      </c>
      <c r="K95">
        <v>0.22</v>
      </c>
      <c r="L95" t="s">
        <v>18</v>
      </c>
      <c r="M95" t="s">
        <v>19</v>
      </c>
      <c r="N95" t="s">
        <v>46</v>
      </c>
    </row>
    <row r="96" spans="1:14" x14ac:dyDescent="0.25">
      <c r="A96">
        <v>1040</v>
      </c>
      <c r="B96" s="1">
        <v>44995</v>
      </c>
      <c r="C96" t="s">
        <v>33</v>
      </c>
      <c r="D96" t="s">
        <v>34</v>
      </c>
      <c r="E96">
        <v>2331.27</v>
      </c>
      <c r="F96">
        <v>13</v>
      </c>
      <c r="G96" t="s">
        <v>29</v>
      </c>
      <c r="H96">
        <v>2750.18</v>
      </c>
      <c r="I96">
        <v>2882.85</v>
      </c>
      <c r="J96" t="s">
        <v>17</v>
      </c>
      <c r="K96">
        <v>0.24</v>
      </c>
      <c r="L96" t="s">
        <v>31</v>
      </c>
      <c r="M96" t="s">
        <v>19</v>
      </c>
      <c r="N96" t="s">
        <v>36</v>
      </c>
    </row>
    <row r="97" spans="1:14" x14ac:dyDescent="0.25">
      <c r="A97">
        <v>1085</v>
      </c>
      <c r="B97" s="1">
        <v>45244</v>
      </c>
      <c r="C97" t="s">
        <v>33</v>
      </c>
      <c r="D97" t="s">
        <v>25</v>
      </c>
      <c r="E97">
        <v>2038.75</v>
      </c>
      <c r="F97">
        <v>32</v>
      </c>
      <c r="G97" t="s">
        <v>16</v>
      </c>
      <c r="H97">
        <v>1074.93</v>
      </c>
      <c r="I97">
        <v>1492.48</v>
      </c>
      <c r="J97" t="s">
        <v>17</v>
      </c>
      <c r="K97">
        <v>0.04</v>
      </c>
      <c r="L97" t="s">
        <v>31</v>
      </c>
      <c r="M97" t="s">
        <v>22</v>
      </c>
      <c r="N97" t="s">
        <v>44</v>
      </c>
    </row>
    <row r="98" spans="1:14" x14ac:dyDescent="0.25">
      <c r="A98">
        <v>1080</v>
      </c>
      <c r="B98" s="1">
        <v>45162</v>
      </c>
      <c r="C98" t="s">
        <v>14</v>
      </c>
      <c r="D98" t="s">
        <v>21</v>
      </c>
      <c r="E98">
        <v>1493.95</v>
      </c>
      <c r="F98">
        <v>17</v>
      </c>
      <c r="G98" t="s">
        <v>16</v>
      </c>
      <c r="H98">
        <v>2742.67</v>
      </c>
      <c r="I98">
        <v>2979.64</v>
      </c>
      <c r="J98" t="s">
        <v>17</v>
      </c>
      <c r="K98">
        <v>0.01</v>
      </c>
      <c r="L98" t="s">
        <v>18</v>
      </c>
      <c r="M98" t="s">
        <v>22</v>
      </c>
      <c r="N98" t="s">
        <v>23</v>
      </c>
    </row>
    <row r="99" spans="1:14" x14ac:dyDescent="0.25">
      <c r="A99">
        <v>1082</v>
      </c>
      <c r="B99" s="1">
        <v>45260</v>
      </c>
      <c r="C99" t="s">
        <v>42</v>
      </c>
      <c r="D99" t="s">
        <v>25</v>
      </c>
      <c r="E99">
        <v>6261.9</v>
      </c>
      <c r="F99">
        <v>41</v>
      </c>
      <c r="G99" t="s">
        <v>35</v>
      </c>
      <c r="H99">
        <v>1196.42</v>
      </c>
      <c r="I99">
        <v>1444.97</v>
      </c>
      <c r="J99" t="s">
        <v>17</v>
      </c>
      <c r="K99">
        <v>0.21</v>
      </c>
      <c r="L99" t="s">
        <v>27</v>
      </c>
      <c r="M99" t="s">
        <v>19</v>
      </c>
      <c r="N99" t="s">
        <v>43</v>
      </c>
    </row>
    <row r="100" spans="1:14" x14ac:dyDescent="0.25">
      <c r="A100">
        <v>1053</v>
      </c>
      <c r="B100" s="1">
        <v>45063</v>
      </c>
      <c r="C100" t="s">
        <v>14</v>
      </c>
      <c r="D100" t="s">
        <v>25</v>
      </c>
      <c r="E100">
        <v>7835.09</v>
      </c>
      <c r="F100">
        <v>36</v>
      </c>
      <c r="G100" t="s">
        <v>29</v>
      </c>
      <c r="H100">
        <v>4252.17</v>
      </c>
      <c r="I100">
        <v>4720.2700000000004</v>
      </c>
      <c r="J100" t="s">
        <v>30</v>
      </c>
      <c r="K100">
        <v>0.09</v>
      </c>
      <c r="L100" t="s">
        <v>18</v>
      </c>
      <c r="M100" t="s">
        <v>22</v>
      </c>
      <c r="N100" t="s">
        <v>32</v>
      </c>
    </row>
    <row r="101" spans="1:14" x14ac:dyDescent="0.25">
      <c r="A101">
        <v>1024</v>
      </c>
      <c r="B101" s="1">
        <v>45002</v>
      </c>
      <c r="C101" t="s">
        <v>38</v>
      </c>
      <c r="D101" t="s">
        <v>25</v>
      </c>
      <c r="E101">
        <v>5825.15</v>
      </c>
      <c r="F101">
        <v>46</v>
      </c>
      <c r="G101" t="s">
        <v>35</v>
      </c>
      <c r="H101">
        <v>2016.49</v>
      </c>
      <c r="I101">
        <v>2338.66</v>
      </c>
      <c r="J101" t="s">
        <v>17</v>
      </c>
      <c r="K101">
        <v>0.19</v>
      </c>
      <c r="L101" t="s">
        <v>27</v>
      </c>
      <c r="M101" t="s">
        <v>22</v>
      </c>
      <c r="N101" t="s">
        <v>39</v>
      </c>
    </row>
    <row r="102" spans="1:14" x14ac:dyDescent="0.25">
      <c r="A102">
        <v>1026</v>
      </c>
      <c r="B102" s="1">
        <v>44961</v>
      </c>
      <c r="C102" t="s">
        <v>42</v>
      </c>
      <c r="D102" t="s">
        <v>21</v>
      </c>
      <c r="E102">
        <v>1554.93</v>
      </c>
      <c r="F102">
        <v>19</v>
      </c>
      <c r="G102" t="s">
        <v>35</v>
      </c>
      <c r="H102">
        <v>1265.48</v>
      </c>
      <c r="I102">
        <v>1715.83</v>
      </c>
      <c r="J102" t="s">
        <v>30</v>
      </c>
      <c r="K102">
        <v>0.05</v>
      </c>
      <c r="L102" t="s">
        <v>31</v>
      </c>
      <c r="M102" t="s">
        <v>22</v>
      </c>
      <c r="N102" t="s">
        <v>51</v>
      </c>
    </row>
    <row r="103" spans="1:14" x14ac:dyDescent="0.25">
      <c r="A103">
        <v>1089</v>
      </c>
      <c r="B103" s="1">
        <v>44927</v>
      </c>
      <c r="C103" t="s">
        <v>33</v>
      </c>
      <c r="D103" t="s">
        <v>15</v>
      </c>
      <c r="E103">
        <v>8130.13</v>
      </c>
      <c r="F103">
        <v>35</v>
      </c>
      <c r="G103" t="s">
        <v>29</v>
      </c>
      <c r="H103">
        <v>4071.01</v>
      </c>
      <c r="I103">
        <v>4304.7</v>
      </c>
      <c r="J103" t="s">
        <v>30</v>
      </c>
      <c r="K103">
        <v>0.14000000000000001</v>
      </c>
      <c r="L103" t="s">
        <v>31</v>
      </c>
      <c r="M103" t="s">
        <v>19</v>
      </c>
      <c r="N103" t="s">
        <v>53</v>
      </c>
    </row>
    <row r="104" spans="1:14" x14ac:dyDescent="0.25">
      <c r="A104">
        <v>1060</v>
      </c>
      <c r="B104" s="1">
        <v>45222</v>
      </c>
      <c r="C104" t="s">
        <v>14</v>
      </c>
      <c r="D104" t="s">
        <v>21</v>
      </c>
      <c r="E104">
        <v>6395.95</v>
      </c>
      <c r="F104">
        <v>46</v>
      </c>
      <c r="G104" t="s">
        <v>29</v>
      </c>
      <c r="H104">
        <v>1747.05</v>
      </c>
      <c r="I104">
        <v>1830.27</v>
      </c>
      <c r="J104" t="s">
        <v>30</v>
      </c>
      <c r="K104">
        <v>0.15</v>
      </c>
      <c r="L104" t="s">
        <v>27</v>
      </c>
      <c r="M104" t="s">
        <v>22</v>
      </c>
      <c r="N104" t="s">
        <v>23</v>
      </c>
    </row>
    <row r="105" spans="1:14" x14ac:dyDescent="0.25">
      <c r="A105">
        <v>1041</v>
      </c>
      <c r="B105" s="1">
        <v>45246</v>
      </c>
      <c r="C105" t="s">
        <v>24</v>
      </c>
      <c r="D105" t="s">
        <v>25</v>
      </c>
      <c r="E105">
        <v>3942.84</v>
      </c>
      <c r="F105">
        <v>40</v>
      </c>
      <c r="G105" t="s">
        <v>26</v>
      </c>
      <c r="H105">
        <v>601.86</v>
      </c>
      <c r="I105">
        <v>1067.53</v>
      </c>
      <c r="J105" t="s">
        <v>30</v>
      </c>
      <c r="K105">
        <v>0.18</v>
      </c>
      <c r="L105" t="s">
        <v>18</v>
      </c>
      <c r="M105" t="s">
        <v>19</v>
      </c>
      <c r="N105" t="s">
        <v>28</v>
      </c>
    </row>
    <row r="106" spans="1:14" x14ac:dyDescent="0.25">
      <c r="A106">
        <v>1029</v>
      </c>
      <c r="B106" s="1">
        <v>44986</v>
      </c>
      <c r="C106" t="s">
        <v>24</v>
      </c>
      <c r="D106" t="s">
        <v>34</v>
      </c>
      <c r="E106">
        <v>6773.89</v>
      </c>
      <c r="F106">
        <v>28</v>
      </c>
      <c r="G106" t="s">
        <v>29</v>
      </c>
      <c r="H106">
        <v>2873.53</v>
      </c>
      <c r="I106">
        <v>3108.3</v>
      </c>
      <c r="J106" t="s">
        <v>30</v>
      </c>
      <c r="K106">
        <v>0.15</v>
      </c>
      <c r="L106" t="s">
        <v>31</v>
      </c>
      <c r="M106" t="s">
        <v>22</v>
      </c>
      <c r="N106" t="s">
        <v>50</v>
      </c>
    </row>
    <row r="107" spans="1:14" x14ac:dyDescent="0.25">
      <c r="A107">
        <v>1015</v>
      </c>
      <c r="B107" s="1">
        <v>45246</v>
      </c>
      <c r="C107" t="s">
        <v>38</v>
      </c>
      <c r="D107" t="s">
        <v>34</v>
      </c>
      <c r="E107">
        <v>2673.06</v>
      </c>
      <c r="F107">
        <v>1</v>
      </c>
      <c r="G107" t="s">
        <v>16</v>
      </c>
      <c r="H107">
        <v>2928.74</v>
      </c>
      <c r="I107">
        <v>3027.74</v>
      </c>
      <c r="J107" t="s">
        <v>30</v>
      </c>
      <c r="K107">
        <v>0.15</v>
      </c>
      <c r="L107" t="s">
        <v>27</v>
      </c>
      <c r="M107" t="s">
        <v>22</v>
      </c>
      <c r="N107" t="s">
        <v>48</v>
      </c>
    </row>
    <row r="108" spans="1:14" x14ac:dyDescent="0.25">
      <c r="A108">
        <v>1045</v>
      </c>
      <c r="B108" s="1">
        <v>45275</v>
      </c>
      <c r="C108" t="s">
        <v>24</v>
      </c>
      <c r="D108" t="s">
        <v>25</v>
      </c>
      <c r="E108">
        <v>3517.4</v>
      </c>
      <c r="F108">
        <v>42</v>
      </c>
      <c r="G108" t="s">
        <v>29</v>
      </c>
      <c r="H108">
        <v>3587.74</v>
      </c>
      <c r="I108">
        <v>3745.91</v>
      </c>
      <c r="J108" t="s">
        <v>17</v>
      </c>
      <c r="K108">
        <v>0.1</v>
      </c>
      <c r="L108" t="s">
        <v>18</v>
      </c>
      <c r="M108" t="s">
        <v>19</v>
      </c>
      <c r="N108" t="s">
        <v>28</v>
      </c>
    </row>
    <row r="109" spans="1:14" x14ac:dyDescent="0.25">
      <c r="A109">
        <v>1065</v>
      </c>
      <c r="B109" s="1">
        <v>45254</v>
      </c>
      <c r="C109" t="s">
        <v>14</v>
      </c>
      <c r="D109" t="s">
        <v>34</v>
      </c>
      <c r="E109">
        <v>9183.11</v>
      </c>
      <c r="F109">
        <v>18</v>
      </c>
      <c r="G109" t="s">
        <v>26</v>
      </c>
      <c r="H109">
        <v>1239.0899999999999</v>
      </c>
      <c r="I109">
        <v>1273.98</v>
      </c>
      <c r="J109" t="s">
        <v>30</v>
      </c>
      <c r="K109">
        <v>0.02</v>
      </c>
      <c r="L109" t="s">
        <v>27</v>
      </c>
      <c r="M109" t="s">
        <v>22</v>
      </c>
      <c r="N109" t="s">
        <v>46</v>
      </c>
    </row>
    <row r="110" spans="1:14" x14ac:dyDescent="0.25">
      <c r="A110">
        <v>1089</v>
      </c>
      <c r="B110" s="1">
        <v>45193</v>
      </c>
      <c r="C110" t="s">
        <v>14</v>
      </c>
      <c r="D110" t="s">
        <v>25</v>
      </c>
      <c r="E110">
        <v>2975.99</v>
      </c>
      <c r="F110">
        <v>48</v>
      </c>
      <c r="G110" t="s">
        <v>26</v>
      </c>
      <c r="H110">
        <v>2246.67</v>
      </c>
      <c r="I110">
        <v>2486.14</v>
      </c>
      <c r="J110" t="s">
        <v>30</v>
      </c>
      <c r="K110">
        <v>0.03</v>
      </c>
      <c r="L110" t="s">
        <v>18</v>
      </c>
      <c r="M110" t="s">
        <v>22</v>
      </c>
      <c r="N110" t="s">
        <v>32</v>
      </c>
    </row>
    <row r="111" spans="1:14" x14ac:dyDescent="0.25">
      <c r="A111">
        <v>1071</v>
      </c>
      <c r="B111" s="1">
        <v>45287</v>
      </c>
      <c r="C111" t="s">
        <v>24</v>
      </c>
      <c r="D111" t="s">
        <v>34</v>
      </c>
      <c r="E111">
        <v>4752.88</v>
      </c>
      <c r="F111">
        <v>40</v>
      </c>
      <c r="G111" t="s">
        <v>26</v>
      </c>
      <c r="H111">
        <v>1447.72</v>
      </c>
      <c r="I111">
        <v>1875.75</v>
      </c>
      <c r="J111" t="s">
        <v>30</v>
      </c>
      <c r="K111">
        <v>0.13</v>
      </c>
      <c r="L111" t="s">
        <v>18</v>
      </c>
      <c r="M111" t="s">
        <v>22</v>
      </c>
      <c r="N111" t="s">
        <v>50</v>
      </c>
    </row>
    <row r="112" spans="1:14" x14ac:dyDescent="0.25">
      <c r="A112">
        <v>1009</v>
      </c>
      <c r="B112" s="1">
        <v>45155</v>
      </c>
      <c r="C112" t="s">
        <v>14</v>
      </c>
      <c r="D112" t="s">
        <v>21</v>
      </c>
      <c r="E112">
        <v>8912.4</v>
      </c>
      <c r="F112">
        <v>33</v>
      </c>
      <c r="G112" t="s">
        <v>29</v>
      </c>
      <c r="H112">
        <v>450.72</v>
      </c>
      <c r="I112">
        <v>918.17</v>
      </c>
      <c r="J112" t="s">
        <v>17</v>
      </c>
      <c r="K112">
        <v>0.11</v>
      </c>
      <c r="L112" t="s">
        <v>18</v>
      </c>
      <c r="M112" t="s">
        <v>19</v>
      </c>
      <c r="N112" t="s">
        <v>23</v>
      </c>
    </row>
    <row r="113" spans="1:14" x14ac:dyDescent="0.25">
      <c r="A113">
        <v>1088</v>
      </c>
      <c r="B113" s="1">
        <v>45196</v>
      </c>
      <c r="C113" t="s">
        <v>38</v>
      </c>
      <c r="D113" t="s">
        <v>15</v>
      </c>
      <c r="E113">
        <v>7106.44</v>
      </c>
      <c r="F113">
        <v>12</v>
      </c>
      <c r="G113" t="s">
        <v>29</v>
      </c>
      <c r="H113">
        <v>4389.24</v>
      </c>
      <c r="I113">
        <v>4856.2199999999903</v>
      </c>
      <c r="J113" t="s">
        <v>17</v>
      </c>
      <c r="K113">
        <v>0.15</v>
      </c>
      <c r="L113" t="s">
        <v>18</v>
      </c>
      <c r="M113" t="s">
        <v>22</v>
      </c>
      <c r="N113" t="s">
        <v>40</v>
      </c>
    </row>
    <row r="114" spans="1:14" x14ac:dyDescent="0.25">
      <c r="A114">
        <v>1001</v>
      </c>
      <c r="B114" s="1">
        <v>45242</v>
      </c>
      <c r="C114" t="s">
        <v>42</v>
      </c>
      <c r="D114" t="s">
        <v>15</v>
      </c>
      <c r="E114">
        <v>715.81</v>
      </c>
      <c r="F114">
        <v>8</v>
      </c>
      <c r="G114" t="s">
        <v>35</v>
      </c>
      <c r="H114">
        <v>3657.91</v>
      </c>
      <c r="I114">
        <v>3729.27</v>
      </c>
      <c r="J114" t="s">
        <v>30</v>
      </c>
      <c r="K114">
        <v>0.09</v>
      </c>
      <c r="L114" t="s">
        <v>27</v>
      </c>
      <c r="M114" t="s">
        <v>22</v>
      </c>
      <c r="N114" t="s">
        <v>49</v>
      </c>
    </row>
    <row r="115" spans="1:14" x14ac:dyDescent="0.25">
      <c r="A115">
        <v>1008</v>
      </c>
      <c r="B115" s="1">
        <v>45212</v>
      </c>
      <c r="C115" t="s">
        <v>38</v>
      </c>
      <c r="D115" t="s">
        <v>21</v>
      </c>
      <c r="E115">
        <v>1558.3</v>
      </c>
      <c r="F115">
        <v>24</v>
      </c>
      <c r="G115" t="s">
        <v>35</v>
      </c>
      <c r="H115">
        <v>1542.24</v>
      </c>
      <c r="I115">
        <v>1739.45</v>
      </c>
      <c r="J115" t="s">
        <v>17</v>
      </c>
      <c r="K115">
        <v>0.21</v>
      </c>
      <c r="L115" t="s">
        <v>27</v>
      </c>
      <c r="M115" t="s">
        <v>22</v>
      </c>
      <c r="N115" t="s">
        <v>41</v>
      </c>
    </row>
    <row r="116" spans="1:14" x14ac:dyDescent="0.25">
      <c r="A116">
        <v>1088</v>
      </c>
      <c r="B116" s="1">
        <v>45217</v>
      </c>
      <c r="C116" t="s">
        <v>38</v>
      </c>
      <c r="D116" t="s">
        <v>21</v>
      </c>
      <c r="E116">
        <v>177.63</v>
      </c>
      <c r="F116">
        <v>16</v>
      </c>
      <c r="G116" t="s">
        <v>16</v>
      </c>
      <c r="H116">
        <v>3016.9</v>
      </c>
      <c r="I116">
        <v>3040.73</v>
      </c>
      <c r="J116" t="s">
        <v>30</v>
      </c>
      <c r="K116">
        <v>0.26</v>
      </c>
      <c r="L116" t="s">
        <v>27</v>
      </c>
      <c r="M116" t="s">
        <v>22</v>
      </c>
      <c r="N116" t="s">
        <v>41</v>
      </c>
    </row>
    <row r="117" spans="1:14" x14ac:dyDescent="0.25">
      <c r="A117">
        <v>1063</v>
      </c>
      <c r="B117" s="1">
        <v>45139</v>
      </c>
      <c r="C117" t="s">
        <v>14</v>
      </c>
      <c r="D117" t="s">
        <v>25</v>
      </c>
      <c r="E117">
        <v>6346.13</v>
      </c>
      <c r="F117">
        <v>4</v>
      </c>
      <c r="G117" t="s">
        <v>35</v>
      </c>
      <c r="H117">
        <v>1046.26</v>
      </c>
      <c r="I117">
        <v>1475.29</v>
      </c>
      <c r="J117" t="s">
        <v>17</v>
      </c>
      <c r="K117">
        <v>0.09</v>
      </c>
      <c r="L117" t="s">
        <v>27</v>
      </c>
      <c r="M117" t="s">
        <v>22</v>
      </c>
      <c r="N117" t="s">
        <v>32</v>
      </c>
    </row>
    <row r="118" spans="1:14" x14ac:dyDescent="0.25">
      <c r="A118">
        <v>1011</v>
      </c>
      <c r="B118" s="1">
        <v>45091</v>
      </c>
      <c r="C118" t="s">
        <v>42</v>
      </c>
      <c r="D118" t="s">
        <v>25</v>
      </c>
      <c r="E118">
        <v>4531.97</v>
      </c>
      <c r="F118">
        <v>38</v>
      </c>
      <c r="G118" t="s">
        <v>16</v>
      </c>
      <c r="H118">
        <v>4456.67</v>
      </c>
      <c r="I118">
        <v>4642.46</v>
      </c>
      <c r="J118" t="s">
        <v>30</v>
      </c>
      <c r="K118">
        <v>0.06</v>
      </c>
      <c r="L118" t="s">
        <v>27</v>
      </c>
      <c r="M118" t="s">
        <v>19</v>
      </c>
      <c r="N118" t="s">
        <v>43</v>
      </c>
    </row>
    <row r="119" spans="1:14" x14ac:dyDescent="0.25">
      <c r="A119">
        <v>1081</v>
      </c>
      <c r="B119" s="1">
        <v>44931</v>
      </c>
      <c r="C119" t="s">
        <v>14</v>
      </c>
      <c r="D119" t="s">
        <v>25</v>
      </c>
      <c r="E119">
        <v>1429.32</v>
      </c>
      <c r="F119">
        <v>44</v>
      </c>
      <c r="G119" t="s">
        <v>26</v>
      </c>
      <c r="H119">
        <v>618.79</v>
      </c>
      <c r="I119">
        <v>938.04</v>
      </c>
      <c r="J119" t="s">
        <v>17</v>
      </c>
      <c r="K119">
        <v>0.03</v>
      </c>
      <c r="L119" t="s">
        <v>18</v>
      </c>
      <c r="M119" t="s">
        <v>19</v>
      </c>
      <c r="N119" t="s">
        <v>32</v>
      </c>
    </row>
    <row r="120" spans="1:14" x14ac:dyDescent="0.25">
      <c r="A120">
        <v>1008</v>
      </c>
      <c r="B120" s="1">
        <v>45265</v>
      </c>
      <c r="C120" t="s">
        <v>33</v>
      </c>
      <c r="D120" t="s">
        <v>34</v>
      </c>
      <c r="E120">
        <v>9583.5499999999993</v>
      </c>
      <c r="F120">
        <v>27</v>
      </c>
      <c r="G120" t="s">
        <v>35</v>
      </c>
      <c r="H120">
        <v>68.989999999999995</v>
      </c>
      <c r="I120">
        <v>429.29</v>
      </c>
      <c r="J120" t="s">
        <v>17</v>
      </c>
      <c r="K120">
        <v>0.18</v>
      </c>
      <c r="L120" t="s">
        <v>31</v>
      </c>
      <c r="M120" t="s">
        <v>22</v>
      </c>
      <c r="N120" t="s">
        <v>36</v>
      </c>
    </row>
    <row r="121" spans="1:14" x14ac:dyDescent="0.25">
      <c r="A121">
        <v>1035</v>
      </c>
      <c r="B121" s="1">
        <v>45004</v>
      </c>
      <c r="C121" t="s">
        <v>14</v>
      </c>
      <c r="D121" t="s">
        <v>25</v>
      </c>
      <c r="E121">
        <v>5343.63</v>
      </c>
      <c r="F121">
        <v>9</v>
      </c>
      <c r="G121" t="s">
        <v>29</v>
      </c>
      <c r="H121">
        <v>2534.94</v>
      </c>
      <c r="I121">
        <v>2755.56</v>
      </c>
      <c r="J121" t="s">
        <v>17</v>
      </c>
      <c r="K121">
        <v>0.13</v>
      </c>
      <c r="L121" t="s">
        <v>31</v>
      </c>
      <c r="M121" t="s">
        <v>22</v>
      </c>
      <c r="N121" t="s">
        <v>32</v>
      </c>
    </row>
    <row r="122" spans="1:14" x14ac:dyDescent="0.25">
      <c r="A122">
        <v>1035</v>
      </c>
      <c r="B122" s="1">
        <v>44988</v>
      </c>
      <c r="C122" t="s">
        <v>14</v>
      </c>
      <c r="D122" t="s">
        <v>21</v>
      </c>
      <c r="E122">
        <v>2494.7399999999998</v>
      </c>
      <c r="F122">
        <v>47</v>
      </c>
      <c r="G122" t="s">
        <v>35</v>
      </c>
      <c r="H122">
        <v>2936.48</v>
      </c>
      <c r="I122">
        <v>3096.64</v>
      </c>
      <c r="J122" t="s">
        <v>30</v>
      </c>
      <c r="K122">
        <v>0.06</v>
      </c>
      <c r="L122" t="s">
        <v>27</v>
      </c>
      <c r="M122" t="s">
        <v>19</v>
      </c>
      <c r="N122" t="s">
        <v>23</v>
      </c>
    </row>
    <row r="123" spans="1:14" x14ac:dyDescent="0.25">
      <c r="A123">
        <v>1033</v>
      </c>
      <c r="B123" s="1">
        <v>45058</v>
      </c>
      <c r="C123" t="s">
        <v>14</v>
      </c>
      <c r="D123" t="s">
        <v>15</v>
      </c>
      <c r="E123">
        <v>5055.9799999999996</v>
      </c>
      <c r="F123">
        <v>16</v>
      </c>
      <c r="G123" t="s">
        <v>16</v>
      </c>
      <c r="H123">
        <v>2915.88</v>
      </c>
      <c r="I123">
        <v>3397.36</v>
      </c>
      <c r="J123" t="s">
        <v>30</v>
      </c>
      <c r="K123">
        <v>0.2</v>
      </c>
      <c r="L123" t="s">
        <v>27</v>
      </c>
      <c r="M123" t="s">
        <v>22</v>
      </c>
      <c r="N123" t="s">
        <v>20</v>
      </c>
    </row>
    <row r="124" spans="1:14" x14ac:dyDescent="0.25">
      <c r="A124">
        <v>1005</v>
      </c>
      <c r="B124" s="1">
        <v>45015</v>
      </c>
      <c r="C124" t="s">
        <v>42</v>
      </c>
      <c r="D124" t="s">
        <v>34</v>
      </c>
      <c r="E124">
        <v>6828.24</v>
      </c>
      <c r="F124">
        <v>12</v>
      </c>
      <c r="G124" t="s">
        <v>35</v>
      </c>
      <c r="H124">
        <v>319.83</v>
      </c>
      <c r="I124">
        <v>802.43</v>
      </c>
      <c r="J124" t="s">
        <v>30</v>
      </c>
      <c r="K124">
        <v>0.04</v>
      </c>
      <c r="L124" t="s">
        <v>31</v>
      </c>
      <c r="M124" t="s">
        <v>22</v>
      </c>
      <c r="N124" t="s">
        <v>52</v>
      </c>
    </row>
    <row r="125" spans="1:14" x14ac:dyDescent="0.25">
      <c r="A125">
        <v>1041</v>
      </c>
      <c r="B125" s="1">
        <v>45163</v>
      </c>
      <c r="C125" t="s">
        <v>14</v>
      </c>
      <c r="D125" t="s">
        <v>25</v>
      </c>
      <c r="E125">
        <v>854.77</v>
      </c>
      <c r="F125">
        <v>31</v>
      </c>
      <c r="G125" t="s">
        <v>26</v>
      </c>
      <c r="H125">
        <v>1604.52</v>
      </c>
      <c r="I125">
        <v>1756.34</v>
      </c>
      <c r="J125" t="s">
        <v>17</v>
      </c>
      <c r="K125">
        <v>0.17</v>
      </c>
      <c r="L125" t="s">
        <v>18</v>
      </c>
      <c r="M125" t="s">
        <v>22</v>
      </c>
      <c r="N125" t="s">
        <v>32</v>
      </c>
    </row>
    <row r="126" spans="1:14" x14ac:dyDescent="0.25">
      <c r="A126">
        <v>1028</v>
      </c>
      <c r="B126" s="1">
        <v>44968</v>
      </c>
      <c r="C126" t="s">
        <v>42</v>
      </c>
      <c r="D126" t="s">
        <v>34</v>
      </c>
      <c r="E126">
        <v>2819.57</v>
      </c>
      <c r="F126">
        <v>24</v>
      </c>
      <c r="G126" t="s">
        <v>29</v>
      </c>
      <c r="H126">
        <v>2521.0300000000002</v>
      </c>
      <c r="I126">
        <v>2766.05</v>
      </c>
      <c r="J126" t="s">
        <v>17</v>
      </c>
      <c r="K126">
        <v>0.16</v>
      </c>
      <c r="L126" t="s">
        <v>27</v>
      </c>
      <c r="M126" t="s">
        <v>22</v>
      </c>
      <c r="N126" t="s">
        <v>52</v>
      </c>
    </row>
    <row r="127" spans="1:14" x14ac:dyDescent="0.25">
      <c r="A127">
        <v>1007</v>
      </c>
      <c r="B127" s="1">
        <v>45015</v>
      </c>
      <c r="C127" t="s">
        <v>24</v>
      </c>
      <c r="D127" t="s">
        <v>34</v>
      </c>
      <c r="E127">
        <v>8088.96</v>
      </c>
      <c r="F127">
        <v>14</v>
      </c>
      <c r="G127" t="s">
        <v>16</v>
      </c>
      <c r="H127">
        <v>1122.07</v>
      </c>
      <c r="I127">
        <v>1608.76</v>
      </c>
      <c r="J127" t="s">
        <v>30</v>
      </c>
      <c r="K127">
        <v>0.22</v>
      </c>
      <c r="L127" t="s">
        <v>18</v>
      </c>
      <c r="M127" t="s">
        <v>22</v>
      </c>
      <c r="N127" t="s">
        <v>50</v>
      </c>
    </row>
    <row r="128" spans="1:14" x14ac:dyDescent="0.25">
      <c r="A128">
        <v>1073</v>
      </c>
      <c r="B128" s="1">
        <v>45222</v>
      </c>
      <c r="C128" t="s">
        <v>33</v>
      </c>
      <c r="D128" t="s">
        <v>25</v>
      </c>
      <c r="E128">
        <v>4650.68</v>
      </c>
      <c r="F128">
        <v>45</v>
      </c>
      <c r="G128" t="s">
        <v>29</v>
      </c>
      <c r="H128">
        <v>4369.5</v>
      </c>
      <c r="I128">
        <v>4381.8900000000003</v>
      </c>
      <c r="J128" t="s">
        <v>17</v>
      </c>
      <c r="K128">
        <v>0.02</v>
      </c>
      <c r="L128" t="s">
        <v>31</v>
      </c>
      <c r="M128" t="s">
        <v>22</v>
      </c>
      <c r="N128" t="s">
        <v>44</v>
      </c>
    </row>
    <row r="129" spans="1:14" x14ac:dyDescent="0.25">
      <c r="A129">
        <v>1072</v>
      </c>
      <c r="B129" s="1">
        <v>45254</v>
      </c>
      <c r="C129" t="s">
        <v>42</v>
      </c>
      <c r="D129" t="s">
        <v>34</v>
      </c>
      <c r="E129">
        <v>5511.11</v>
      </c>
      <c r="F129">
        <v>25</v>
      </c>
      <c r="G129" t="s">
        <v>29</v>
      </c>
      <c r="H129">
        <v>481.19</v>
      </c>
      <c r="I129">
        <v>693.4</v>
      </c>
      <c r="J129" t="s">
        <v>30</v>
      </c>
      <c r="K129">
        <v>0.27</v>
      </c>
      <c r="L129" t="s">
        <v>31</v>
      </c>
      <c r="M129" t="s">
        <v>22</v>
      </c>
      <c r="N129" t="s">
        <v>52</v>
      </c>
    </row>
    <row r="130" spans="1:14" x14ac:dyDescent="0.25">
      <c r="A130">
        <v>1012</v>
      </c>
      <c r="B130" s="1">
        <v>45221</v>
      </c>
      <c r="C130" t="s">
        <v>24</v>
      </c>
      <c r="D130" t="s">
        <v>15</v>
      </c>
      <c r="E130">
        <v>4384.88</v>
      </c>
      <c r="F130">
        <v>34</v>
      </c>
      <c r="G130" t="s">
        <v>16</v>
      </c>
      <c r="H130">
        <v>2462.5500000000002</v>
      </c>
      <c r="I130">
        <v>2521.77</v>
      </c>
      <c r="J130" t="s">
        <v>30</v>
      </c>
      <c r="K130">
        <v>0.21</v>
      </c>
      <c r="L130" t="s">
        <v>27</v>
      </c>
      <c r="M130" t="s">
        <v>22</v>
      </c>
      <c r="N130" t="s">
        <v>45</v>
      </c>
    </row>
    <row r="131" spans="1:14" x14ac:dyDescent="0.25">
      <c r="A131">
        <v>1034</v>
      </c>
      <c r="B131" s="1">
        <v>45030</v>
      </c>
      <c r="C131" t="s">
        <v>42</v>
      </c>
      <c r="D131" t="s">
        <v>21</v>
      </c>
      <c r="E131">
        <v>534.61</v>
      </c>
      <c r="F131">
        <v>3</v>
      </c>
      <c r="G131" t="s">
        <v>29</v>
      </c>
      <c r="H131">
        <v>3472.51</v>
      </c>
      <c r="I131">
        <v>3732</v>
      </c>
      <c r="J131" t="s">
        <v>30</v>
      </c>
      <c r="K131">
        <v>0.06</v>
      </c>
      <c r="L131" t="s">
        <v>18</v>
      </c>
      <c r="M131" t="s">
        <v>19</v>
      </c>
      <c r="N131" t="s">
        <v>51</v>
      </c>
    </row>
    <row r="132" spans="1:14" x14ac:dyDescent="0.25">
      <c r="A132">
        <v>1033</v>
      </c>
      <c r="B132" s="1">
        <v>44940</v>
      </c>
      <c r="C132" t="s">
        <v>42</v>
      </c>
      <c r="D132" t="s">
        <v>21</v>
      </c>
      <c r="E132">
        <v>1740.92</v>
      </c>
      <c r="F132">
        <v>24</v>
      </c>
      <c r="G132" t="s">
        <v>29</v>
      </c>
      <c r="H132">
        <v>1345.67</v>
      </c>
      <c r="I132">
        <v>1367.76</v>
      </c>
      <c r="J132" t="s">
        <v>30</v>
      </c>
      <c r="K132">
        <v>0.06</v>
      </c>
      <c r="L132" t="s">
        <v>27</v>
      </c>
      <c r="M132" t="s">
        <v>19</v>
      </c>
      <c r="N132" t="s">
        <v>51</v>
      </c>
    </row>
    <row r="133" spans="1:14" x14ac:dyDescent="0.25">
      <c r="A133">
        <v>1048</v>
      </c>
      <c r="B133" s="1">
        <v>45214</v>
      </c>
      <c r="C133" t="s">
        <v>33</v>
      </c>
      <c r="D133" t="s">
        <v>15</v>
      </c>
      <c r="E133">
        <v>4510.8599999999997</v>
      </c>
      <c r="F133">
        <v>42</v>
      </c>
      <c r="G133" t="s">
        <v>35</v>
      </c>
      <c r="H133">
        <v>3139.99</v>
      </c>
      <c r="I133">
        <v>3349.37</v>
      </c>
      <c r="J133" t="s">
        <v>17</v>
      </c>
      <c r="K133">
        <v>0.13</v>
      </c>
      <c r="L133" t="s">
        <v>31</v>
      </c>
      <c r="M133" t="s">
        <v>22</v>
      </c>
      <c r="N133" t="s">
        <v>53</v>
      </c>
    </row>
    <row r="134" spans="1:14" x14ac:dyDescent="0.25">
      <c r="A134">
        <v>1023</v>
      </c>
      <c r="B134" s="1">
        <v>45105</v>
      </c>
      <c r="C134" t="s">
        <v>38</v>
      </c>
      <c r="D134" t="s">
        <v>34</v>
      </c>
      <c r="E134">
        <v>2170.94</v>
      </c>
      <c r="F134">
        <v>9</v>
      </c>
      <c r="G134" t="s">
        <v>29</v>
      </c>
      <c r="H134">
        <v>4155.46</v>
      </c>
      <c r="I134">
        <v>4273.6000000000004</v>
      </c>
      <c r="J134" t="s">
        <v>17</v>
      </c>
      <c r="K134">
        <v>0.25</v>
      </c>
      <c r="L134" t="s">
        <v>18</v>
      </c>
      <c r="M134" t="s">
        <v>22</v>
      </c>
      <c r="N134" t="s">
        <v>48</v>
      </c>
    </row>
    <row r="135" spans="1:14" x14ac:dyDescent="0.25">
      <c r="A135">
        <v>1062</v>
      </c>
      <c r="B135" s="1">
        <v>45051</v>
      </c>
      <c r="C135" t="s">
        <v>38</v>
      </c>
      <c r="D135" t="s">
        <v>25</v>
      </c>
      <c r="E135">
        <v>594.79</v>
      </c>
      <c r="F135">
        <v>26</v>
      </c>
      <c r="G135" t="s">
        <v>29</v>
      </c>
      <c r="H135">
        <v>992.17</v>
      </c>
      <c r="I135">
        <v>1263.49</v>
      </c>
      <c r="J135" t="s">
        <v>17</v>
      </c>
      <c r="K135">
        <v>0.25</v>
      </c>
      <c r="L135" t="s">
        <v>27</v>
      </c>
      <c r="M135" t="s">
        <v>22</v>
      </c>
      <c r="N135" t="s">
        <v>39</v>
      </c>
    </row>
    <row r="136" spans="1:14" x14ac:dyDescent="0.25">
      <c r="A136">
        <v>1088</v>
      </c>
      <c r="B136" s="1">
        <v>45279</v>
      </c>
      <c r="C136" t="s">
        <v>42</v>
      </c>
      <c r="D136" t="s">
        <v>34</v>
      </c>
      <c r="E136">
        <v>8452.1299999999992</v>
      </c>
      <c r="F136">
        <v>20</v>
      </c>
      <c r="G136" t="s">
        <v>29</v>
      </c>
      <c r="H136">
        <v>4590.24</v>
      </c>
      <c r="I136">
        <v>5088.28</v>
      </c>
      <c r="J136" t="s">
        <v>30</v>
      </c>
      <c r="K136">
        <v>0.16</v>
      </c>
      <c r="L136" t="s">
        <v>27</v>
      </c>
      <c r="M136" t="s">
        <v>22</v>
      </c>
      <c r="N136" t="s">
        <v>52</v>
      </c>
    </row>
    <row r="137" spans="1:14" x14ac:dyDescent="0.25">
      <c r="A137">
        <v>1037</v>
      </c>
      <c r="B137" s="1">
        <v>44949</v>
      </c>
      <c r="C137" t="s">
        <v>14</v>
      </c>
      <c r="D137" t="s">
        <v>15</v>
      </c>
      <c r="E137">
        <v>9813.81</v>
      </c>
      <c r="F137">
        <v>40</v>
      </c>
      <c r="G137" t="s">
        <v>29</v>
      </c>
      <c r="H137">
        <v>2790.11</v>
      </c>
      <c r="I137">
        <v>3192.37</v>
      </c>
      <c r="J137" t="s">
        <v>17</v>
      </c>
      <c r="K137">
        <v>0.26</v>
      </c>
      <c r="L137" t="s">
        <v>27</v>
      </c>
      <c r="M137" t="s">
        <v>19</v>
      </c>
      <c r="N137" t="s">
        <v>20</v>
      </c>
    </row>
    <row r="138" spans="1:14" x14ac:dyDescent="0.25">
      <c r="A138">
        <v>1099</v>
      </c>
      <c r="B138" s="1">
        <v>44989</v>
      </c>
      <c r="C138" t="s">
        <v>24</v>
      </c>
      <c r="D138" t="s">
        <v>34</v>
      </c>
      <c r="E138">
        <v>7952.11</v>
      </c>
      <c r="F138">
        <v>10</v>
      </c>
      <c r="G138" t="s">
        <v>16</v>
      </c>
      <c r="H138">
        <v>1531.2</v>
      </c>
      <c r="I138">
        <v>1955.56</v>
      </c>
      <c r="J138" t="s">
        <v>30</v>
      </c>
      <c r="K138">
        <v>0</v>
      </c>
      <c r="L138" t="s">
        <v>31</v>
      </c>
      <c r="M138" t="s">
        <v>19</v>
      </c>
      <c r="N138" t="s">
        <v>50</v>
      </c>
    </row>
    <row r="139" spans="1:14" x14ac:dyDescent="0.25">
      <c r="A139">
        <v>1044</v>
      </c>
      <c r="B139" s="1">
        <v>45069</v>
      </c>
      <c r="C139" t="s">
        <v>14</v>
      </c>
      <c r="D139" t="s">
        <v>21</v>
      </c>
      <c r="E139">
        <v>8552.4699999999993</v>
      </c>
      <c r="F139">
        <v>19</v>
      </c>
      <c r="G139" t="s">
        <v>26</v>
      </c>
      <c r="H139">
        <v>2182.75</v>
      </c>
      <c r="I139">
        <v>2504.0299999999902</v>
      </c>
      <c r="J139" t="s">
        <v>30</v>
      </c>
      <c r="K139">
        <v>0.01</v>
      </c>
      <c r="L139" t="s">
        <v>27</v>
      </c>
      <c r="M139" t="s">
        <v>19</v>
      </c>
      <c r="N139" t="s">
        <v>23</v>
      </c>
    </row>
    <row r="140" spans="1:14" x14ac:dyDescent="0.25">
      <c r="A140">
        <v>1086</v>
      </c>
      <c r="B140" s="1">
        <v>45079</v>
      </c>
      <c r="C140" t="s">
        <v>14</v>
      </c>
      <c r="D140" t="s">
        <v>34</v>
      </c>
      <c r="E140">
        <v>2495.5700000000002</v>
      </c>
      <c r="F140">
        <v>3</v>
      </c>
      <c r="G140" t="s">
        <v>35</v>
      </c>
      <c r="H140">
        <v>1595.35</v>
      </c>
      <c r="I140">
        <v>1625.70999999999</v>
      </c>
      <c r="J140" t="s">
        <v>30</v>
      </c>
      <c r="K140">
        <v>0.27</v>
      </c>
      <c r="L140" t="s">
        <v>18</v>
      </c>
      <c r="M140" t="s">
        <v>19</v>
      </c>
      <c r="N140" t="s">
        <v>46</v>
      </c>
    </row>
    <row r="141" spans="1:14" x14ac:dyDescent="0.25">
      <c r="A141">
        <v>1091</v>
      </c>
      <c r="B141" s="1">
        <v>45071</v>
      </c>
      <c r="C141" t="s">
        <v>42</v>
      </c>
      <c r="D141" t="s">
        <v>15</v>
      </c>
      <c r="E141">
        <v>9610.2099999999991</v>
      </c>
      <c r="F141">
        <v>24</v>
      </c>
      <c r="G141" t="s">
        <v>29</v>
      </c>
      <c r="H141">
        <v>3639.3</v>
      </c>
      <c r="I141">
        <v>3750.63</v>
      </c>
      <c r="J141" t="s">
        <v>30</v>
      </c>
      <c r="K141">
        <v>0.23</v>
      </c>
      <c r="L141" t="s">
        <v>27</v>
      </c>
      <c r="M141" t="s">
        <v>22</v>
      </c>
      <c r="N141" t="s">
        <v>49</v>
      </c>
    </row>
    <row r="142" spans="1:14" x14ac:dyDescent="0.25">
      <c r="A142">
        <v>1035</v>
      </c>
      <c r="B142" s="1">
        <v>45151</v>
      </c>
      <c r="C142" t="s">
        <v>42</v>
      </c>
      <c r="D142" t="s">
        <v>21</v>
      </c>
      <c r="E142">
        <v>2049.56</v>
      </c>
      <c r="F142">
        <v>5</v>
      </c>
      <c r="G142" t="s">
        <v>29</v>
      </c>
      <c r="H142">
        <v>3991.69</v>
      </c>
      <c r="I142">
        <v>4454.97</v>
      </c>
      <c r="J142" t="s">
        <v>30</v>
      </c>
      <c r="K142">
        <v>0.14000000000000001</v>
      </c>
      <c r="L142" t="s">
        <v>31</v>
      </c>
      <c r="M142" t="s">
        <v>22</v>
      </c>
      <c r="N142" t="s">
        <v>51</v>
      </c>
    </row>
    <row r="143" spans="1:14" x14ac:dyDescent="0.25">
      <c r="A143">
        <v>1065</v>
      </c>
      <c r="B143" s="1">
        <v>45235</v>
      </c>
      <c r="C143" t="s">
        <v>42</v>
      </c>
      <c r="D143" t="s">
        <v>34</v>
      </c>
      <c r="E143">
        <v>9519.16</v>
      </c>
      <c r="F143">
        <v>3</v>
      </c>
      <c r="G143" t="s">
        <v>16</v>
      </c>
      <c r="H143">
        <v>4173.04</v>
      </c>
      <c r="I143">
        <v>4362.4399999999996</v>
      </c>
      <c r="J143" t="s">
        <v>30</v>
      </c>
      <c r="K143">
        <v>0.23</v>
      </c>
      <c r="L143" t="s">
        <v>27</v>
      </c>
      <c r="M143" t="s">
        <v>22</v>
      </c>
      <c r="N143" t="s">
        <v>52</v>
      </c>
    </row>
    <row r="144" spans="1:14" x14ac:dyDescent="0.25">
      <c r="A144">
        <v>1099</v>
      </c>
      <c r="B144" s="1">
        <v>45030</v>
      </c>
      <c r="C144" t="s">
        <v>42</v>
      </c>
      <c r="D144" t="s">
        <v>34</v>
      </c>
      <c r="E144">
        <v>9948.7099999999991</v>
      </c>
      <c r="F144">
        <v>27</v>
      </c>
      <c r="G144" t="s">
        <v>26</v>
      </c>
      <c r="H144">
        <v>4929.55</v>
      </c>
      <c r="I144">
        <v>4990.33</v>
      </c>
      <c r="J144" t="s">
        <v>17</v>
      </c>
      <c r="K144">
        <v>0.28999999999999998</v>
      </c>
      <c r="L144" t="s">
        <v>31</v>
      </c>
      <c r="M144" t="s">
        <v>19</v>
      </c>
      <c r="N144" t="s">
        <v>52</v>
      </c>
    </row>
    <row r="145" spans="1:14" x14ac:dyDescent="0.25">
      <c r="A145">
        <v>1047</v>
      </c>
      <c r="B145" s="1">
        <v>45030</v>
      </c>
      <c r="C145" t="s">
        <v>38</v>
      </c>
      <c r="D145" t="s">
        <v>21</v>
      </c>
      <c r="E145">
        <v>7146.06</v>
      </c>
      <c r="F145">
        <v>16</v>
      </c>
      <c r="G145" t="s">
        <v>29</v>
      </c>
      <c r="H145">
        <v>3966.86</v>
      </c>
      <c r="I145">
        <v>4321.04</v>
      </c>
      <c r="J145" t="s">
        <v>17</v>
      </c>
      <c r="K145">
        <v>0.23</v>
      </c>
      <c r="L145" t="s">
        <v>31</v>
      </c>
      <c r="M145" t="s">
        <v>22</v>
      </c>
      <c r="N145" t="s">
        <v>41</v>
      </c>
    </row>
    <row r="146" spans="1:14" x14ac:dyDescent="0.25">
      <c r="A146">
        <v>1078</v>
      </c>
      <c r="B146" s="1">
        <v>44965</v>
      </c>
      <c r="C146" t="s">
        <v>42</v>
      </c>
      <c r="D146" t="s">
        <v>25</v>
      </c>
      <c r="E146">
        <v>9813.32</v>
      </c>
      <c r="F146">
        <v>49</v>
      </c>
      <c r="G146" t="s">
        <v>16</v>
      </c>
      <c r="H146">
        <v>3026.85</v>
      </c>
      <c r="I146">
        <v>3183.58</v>
      </c>
      <c r="J146" t="s">
        <v>17</v>
      </c>
      <c r="K146">
        <v>0.25</v>
      </c>
      <c r="L146" t="s">
        <v>18</v>
      </c>
      <c r="M146" t="s">
        <v>22</v>
      </c>
      <c r="N146" t="s">
        <v>43</v>
      </c>
    </row>
    <row r="147" spans="1:14" x14ac:dyDescent="0.25">
      <c r="A147">
        <v>1003</v>
      </c>
      <c r="B147" s="1">
        <v>45124</v>
      </c>
      <c r="C147" t="s">
        <v>38</v>
      </c>
      <c r="D147" t="s">
        <v>21</v>
      </c>
      <c r="E147">
        <v>5738.44</v>
      </c>
      <c r="F147">
        <v>15</v>
      </c>
      <c r="G147" t="s">
        <v>35</v>
      </c>
      <c r="H147">
        <v>1729.14</v>
      </c>
      <c r="I147">
        <v>1870.88</v>
      </c>
      <c r="J147" t="s">
        <v>17</v>
      </c>
      <c r="K147">
        <v>0.23</v>
      </c>
      <c r="L147" t="s">
        <v>18</v>
      </c>
      <c r="M147" t="s">
        <v>19</v>
      </c>
      <c r="N147" t="s">
        <v>41</v>
      </c>
    </row>
    <row r="148" spans="1:14" x14ac:dyDescent="0.25">
      <c r="A148">
        <v>1001</v>
      </c>
      <c r="B148" s="1">
        <v>45060</v>
      </c>
      <c r="C148" t="s">
        <v>38</v>
      </c>
      <c r="D148" t="s">
        <v>25</v>
      </c>
      <c r="E148">
        <v>2669.46</v>
      </c>
      <c r="F148">
        <v>35</v>
      </c>
      <c r="G148" t="s">
        <v>35</v>
      </c>
      <c r="H148">
        <v>2745.75</v>
      </c>
      <c r="I148">
        <v>3244.76</v>
      </c>
      <c r="J148" t="s">
        <v>30</v>
      </c>
      <c r="K148">
        <v>0.05</v>
      </c>
      <c r="L148" t="s">
        <v>27</v>
      </c>
      <c r="M148" t="s">
        <v>19</v>
      </c>
      <c r="N148" t="s">
        <v>39</v>
      </c>
    </row>
    <row r="149" spans="1:14" x14ac:dyDescent="0.25">
      <c r="A149">
        <v>1005</v>
      </c>
      <c r="B149" s="1">
        <v>44993</v>
      </c>
      <c r="C149" t="s">
        <v>42</v>
      </c>
      <c r="D149" t="s">
        <v>15</v>
      </c>
      <c r="E149">
        <v>4426.26</v>
      </c>
      <c r="F149">
        <v>12</v>
      </c>
      <c r="G149" t="s">
        <v>29</v>
      </c>
      <c r="H149">
        <v>253.29</v>
      </c>
      <c r="I149">
        <v>683.78</v>
      </c>
      <c r="J149" t="s">
        <v>30</v>
      </c>
      <c r="K149">
        <v>0.25</v>
      </c>
      <c r="L149" t="s">
        <v>31</v>
      </c>
      <c r="M149" t="s">
        <v>19</v>
      </c>
      <c r="N149" t="s">
        <v>49</v>
      </c>
    </row>
    <row r="150" spans="1:14" x14ac:dyDescent="0.25">
      <c r="A150">
        <v>1090</v>
      </c>
      <c r="B150" s="1">
        <v>45105</v>
      </c>
      <c r="C150" t="s">
        <v>33</v>
      </c>
      <c r="D150" t="s">
        <v>15</v>
      </c>
      <c r="E150">
        <v>5976.25</v>
      </c>
      <c r="F150">
        <v>41</v>
      </c>
      <c r="G150" t="s">
        <v>29</v>
      </c>
      <c r="H150">
        <v>3736.88</v>
      </c>
      <c r="I150">
        <v>3946.77</v>
      </c>
      <c r="J150" t="s">
        <v>17</v>
      </c>
      <c r="K150">
        <v>0.06</v>
      </c>
      <c r="L150" t="s">
        <v>31</v>
      </c>
      <c r="M150" t="s">
        <v>19</v>
      </c>
      <c r="N150" t="s">
        <v>53</v>
      </c>
    </row>
    <row r="151" spans="1:14" x14ac:dyDescent="0.25">
      <c r="A151">
        <v>1014</v>
      </c>
      <c r="B151" s="1">
        <v>44968</v>
      </c>
      <c r="C151" t="s">
        <v>24</v>
      </c>
      <c r="D151" t="s">
        <v>21</v>
      </c>
      <c r="E151">
        <v>823.51</v>
      </c>
      <c r="F151">
        <v>44</v>
      </c>
      <c r="G151" t="s">
        <v>26</v>
      </c>
      <c r="H151">
        <v>2257.48</v>
      </c>
      <c r="I151">
        <v>2747.81</v>
      </c>
      <c r="J151" t="s">
        <v>17</v>
      </c>
      <c r="K151">
        <v>0.27</v>
      </c>
      <c r="L151" t="s">
        <v>18</v>
      </c>
      <c r="M151" t="s">
        <v>19</v>
      </c>
      <c r="N151" t="s">
        <v>47</v>
      </c>
    </row>
    <row r="152" spans="1:14" x14ac:dyDescent="0.25">
      <c r="A152">
        <v>1027</v>
      </c>
      <c r="B152" s="1">
        <v>44941</v>
      </c>
      <c r="C152" t="s">
        <v>14</v>
      </c>
      <c r="D152" t="s">
        <v>21</v>
      </c>
      <c r="E152">
        <v>6261.2</v>
      </c>
      <c r="F152">
        <v>26</v>
      </c>
      <c r="G152" t="s">
        <v>26</v>
      </c>
      <c r="H152">
        <v>149.11000000000001</v>
      </c>
      <c r="I152">
        <v>477.67</v>
      </c>
      <c r="J152" t="s">
        <v>17</v>
      </c>
      <c r="K152">
        <v>0.14000000000000001</v>
      </c>
      <c r="L152" t="s">
        <v>18</v>
      </c>
      <c r="M152" t="s">
        <v>22</v>
      </c>
      <c r="N152" t="s">
        <v>23</v>
      </c>
    </row>
    <row r="153" spans="1:14" x14ac:dyDescent="0.25">
      <c r="A153">
        <v>1009</v>
      </c>
      <c r="B153" s="1">
        <v>45037</v>
      </c>
      <c r="C153" t="s">
        <v>38</v>
      </c>
      <c r="D153" t="s">
        <v>15</v>
      </c>
      <c r="E153">
        <v>9813.66</v>
      </c>
      <c r="F153">
        <v>47</v>
      </c>
      <c r="G153" t="s">
        <v>29</v>
      </c>
      <c r="H153">
        <v>359.41</v>
      </c>
      <c r="I153">
        <v>733</v>
      </c>
      <c r="J153" t="s">
        <v>17</v>
      </c>
      <c r="K153">
        <v>0.2</v>
      </c>
      <c r="L153" t="s">
        <v>27</v>
      </c>
      <c r="M153" t="s">
        <v>22</v>
      </c>
      <c r="N153" t="s">
        <v>40</v>
      </c>
    </row>
    <row r="154" spans="1:14" x14ac:dyDescent="0.25">
      <c r="A154">
        <v>1079</v>
      </c>
      <c r="B154" s="1">
        <v>45083</v>
      </c>
      <c r="C154" t="s">
        <v>24</v>
      </c>
      <c r="D154" t="s">
        <v>25</v>
      </c>
      <c r="E154">
        <v>1982.07</v>
      </c>
      <c r="F154">
        <v>34</v>
      </c>
      <c r="G154" t="s">
        <v>16</v>
      </c>
      <c r="H154">
        <v>1967.96</v>
      </c>
      <c r="I154">
        <v>1993.4</v>
      </c>
      <c r="J154" t="s">
        <v>17</v>
      </c>
      <c r="K154">
        <v>0.15</v>
      </c>
      <c r="L154" t="s">
        <v>31</v>
      </c>
      <c r="M154" t="s">
        <v>19</v>
      </c>
      <c r="N154" t="s">
        <v>28</v>
      </c>
    </row>
    <row r="155" spans="1:14" x14ac:dyDescent="0.25">
      <c r="A155">
        <v>1015</v>
      </c>
      <c r="B155" s="1">
        <v>45215</v>
      </c>
      <c r="C155" t="s">
        <v>33</v>
      </c>
      <c r="D155" t="s">
        <v>15</v>
      </c>
      <c r="E155">
        <v>7946.69</v>
      </c>
      <c r="F155">
        <v>23</v>
      </c>
      <c r="G155" t="s">
        <v>26</v>
      </c>
      <c r="H155">
        <v>2937.94</v>
      </c>
      <c r="I155">
        <v>3007.53</v>
      </c>
      <c r="J155" t="s">
        <v>17</v>
      </c>
      <c r="K155">
        <v>0.03</v>
      </c>
      <c r="L155" t="s">
        <v>18</v>
      </c>
      <c r="M155" t="s">
        <v>22</v>
      </c>
      <c r="N155" t="s">
        <v>53</v>
      </c>
    </row>
    <row r="156" spans="1:14" x14ac:dyDescent="0.25">
      <c r="A156">
        <v>1090</v>
      </c>
      <c r="B156" s="1">
        <v>45157</v>
      </c>
      <c r="C156" t="s">
        <v>14</v>
      </c>
      <c r="D156" t="s">
        <v>21</v>
      </c>
      <c r="E156">
        <v>9088.2000000000007</v>
      </c>
      <c r="F156">
        <v>31</v>
      </c>
      <c r="G156" t="s">
        <v>29</v>
      </c>
      <c r="H156">
        <v>2347.81</v>
      </c>
      <c r="I156">
        <v>2668.02</v>
      </c>
      <c r="J156" t="s">
        <v>17</v>
      </c>
      <c r="K156">
        <v>0.09</v>
      </c>
      <c r="L156" t="s">
        <v>27</v>
      </c>
      <c r="M156" t="s">
        <v>22</v>
      </c>
      <c r="N156" t="s">
        <v>23</v>
      </c>
    </row>
    <row r="157" spans="1:14" x14ac:dyDescent="0.25">
      <c r="A157">
        <v>1042</v>
      </c>
      <c r="B157" s="1">
        <v>45083</v>
      </c>
      <c r="C157" t="s">
        <v>14</v>
      </c>
      <c r="D157" t="s">
        <v>15</v>
      </c>
      <c r="E157">
        <v>9442.65</v>
      </c>
      <c r="F157">
        <v>20</v>
      </c>
      <c r="G157" t="s">
        <v>26</v>
      </c>
      <c r="H157">
        <v>3115.06</v>
      </c>
      <c r="I157">
        <v>3565.58</v>
      </c>
      <c r="J157" t="s">
        <v>17</v>
      </c>
      <c r="K157">
        <v>0.3</v>
      </c>
      <c r="L157" t="s">
        <v>31</v>
      </c>
      <c r="M157" t="s">
        <v>22</v>
      </c>
      <c r="N157" t="s">
        <v>20</v>
      </c>
    </row>
    <row r="158" spans="1:14" x14ac:dyDescent="0.25">
      <c r="A158">
        <v>1077</v>
      </c>
      <c r="B158" s="1">
        <v>44964</v>
      </c>
      <c r="C158" t="s">
        <v>38</v>
      </c>
      <c r="D158" t="s">
        <v>21</v>
      </c>
      <c r="E158">
        <v>9605.34</v>
      </c>
      <c r="F158">
        <v>12</v>
      </c>
      <c r="G158" t="s">
        <v>29</v>
      </c>
      <c r="H158">
        <v>2427.46</v>
      </c>
      <c r="I158">
        <v>2743.09</v>
      </c>
      <c r="J158" t="s">
        <v>30</v>
      </c>
      <c r="K158">
        <v>0.28999999999999998</v>
      </c>
      <c r="L158" t="s">
        <v>31</v>
      </c>
      <c r="M158" t="s">
        <v>22</v>
      </c>
      <c r="N158" t="s">
        <v>41</v>
      </c>
    </row>
    <row r="159" spans="1:14" x14ac:dyDescent="0.25">
      <c r="A159">
        <v>1051</v>
      </c>
      <c r="B159" s="1">
        <v>45023</v>
      </c>
      <c r="C159" t="s">
        <v>42</v>
      </c>
      <c r="D159" t="s">
        <v>21</v>
      </c>
      <c r="E159">
        <v>5262.45</v>
      </c>
      <c r="F159">
        <v>23</v>
      </c>
      <c r="G159" t="s">
        <v>35</v>
      </c>
      <c r="H159">
        <v>3325.43</v>
      </c>
      <c r="I159">
        <v>3401.1</v>
      </c>
      <c r="J159" t="s">
        <v>30</v>
      </c>
      <c r="K159">
        <v>0.1</v>
      </c>
      <c r="L159" t="s">
        <v>18</v>
      </c>
      <c r="M159" t="s">
        <v>19</v>
      </c>
      <c r="N159" t="s">
        <v>51</v>
      </c>
    </row>
    <row r="160" spans="1:14" x14ac:dyDescent="0.25">
      <c r="A160">
        <v>1063</v>
      </c>
      <c r="B160" s="1">
        <v>45215</v>
      </c>
      <c r="C160" t="s">
        <v>33</v>
      </c>
      <c r="D160" t="s">
        <v>15</v>
      </c>
      <c r="E160">
        <v>9775.35</v>
      </c>
      <c r="F160">
        <v>4</v>
      </c>
      <c r="G160" t="s">
        <v>29</v>
      </c>
      <c r="H160">
        <v>1134.67</v>
      </c>
      <c r="I160">
        <v>1201.3900000000001</v>
      </c>
      <c r="J160" t="s">
        <v>30</v>
      </c>
      <c r="K160">
        <v>0.3</v>
      </c>
      <c r="L160" t="s">
        <v>27</v>
      </c>
      <c r="M160" t="s">
        <v>22</v>
      </c>
      <c r="N160" t="s">
        <v>53</v>
      </c>
    </row>
    <row r="161" spans="1:14" x14ac:dyDescent="0.25">
      <c r="A161">
        <v>1096</v>
      </c>
      <c r="B161" s="1">
        <v>45180</v>
      </c>
      <c r="C161" t="s">
        <v>38</v>
      </c>
      <c r="D161" t="s">
        <v>25</v>
      </c>
      <c r="E161">
        <v>7597.37</v>
      </c>
      <c r="F161">
        <v>23</v>
      </c>
      <c r="G161" t="s">
        <v>35</v>
      </c>
      <c r="H161">
        <v>608.57000000000005</v>
      </c>
      <c r="I161">
        <v>1032.22</v>
      </c>
      <c r="J161" t="s">
        <v>30</v>
      </c>
      <c r="K161">
        <v>0.25</v>
      </c>
      <c r="L161" t="s">
        <v>18</v>
      </c>
      <c r="M161" t="s">
        <v>22</v>
      </c>
      <c r="N161" t="s">
        <v>39</v>
      </c>
    </row>
    <row r="162" spans="1:14" x14ac:dyDescent="0.25">
      <c r="A162">
        <v>1052</v>
      </c>
      <c r="B162" s="1">
        <v>45122</v>
      </c>
      <c r="C162" t="s">
        <v>33</v>
      </c>
      <c r="D162" t="s">
        <v>34</v>
      </c>
      <c r="E162">
        <v>1700.55</v>
      </c>
      <c r="F162">
        <v>48</v>
      </c>
      <c r="G162" t="s">
        <v>26</v>
      </c>
      <c r="H162">
        <v>3002.35</v>
      </c>
      <c r="I162">
        <v>3080.61</v>
      </c>
      <c r="J162" t="s">
        <v>17</v>
      </c>
      <c r="K162">
        <v>0.18</v>
      </c>
      <c r="L162" t="s">
        <v>27</v>
      </c>
      <c r="M162" t="s">
        <v>22</v>
      </c>
      <c r="N162" t="s">
        <v>36</v>
      </c>
    </row>
    <row r="163" spans="1:14" x14ac:dyDescent="0.25">
      <c r="A163">
        <v>1096</v>
      </c>
      <c r="B163" s="1">
        <v>45012</v>
      </c>
      <c r="C163" t="s">
        <v>42</v>
      </c>
      <c r="D163" t="s">
        <v>15</v>
      </c>
      <c r="E163">
        <v>4821.3100000000004</v>
      </c>
      <c r="F163">
        <v>48</v>
      </c>
      <c r="G163" t="s">
        <v>29</v>
      </c>
      <c r="H163">
        <v>2449.21</v>
      </c>
      <c r="I163">
        <v>2714.12</v>
      </c>
      <c r="J163" t="s">
        <v>30</v>
      </c>
      <c r="K163">
        <v>0.01</v>
      </c>
      <c r="L163" t="s">
        <v>31</v>
      </c>
      <c r="M163" t="s">
        <v>19</v>
      </c>
      <c r="N163" t="s">
        <v>49</v>
      </c>
    </row>
    <row r="164" spans="1:14" x14ac:dyDescent="0.25">
      <c r="A164">
        <v>1004</v>
      </c>
      <c r="B164" s="1">
        <v>45248</v>
      </c>
      <c r="C164" t="s">
        <v>42</v>
      </c>
      <c r="D164" t="s">
        <v>34</v>
      </c>
      <c r="E164">
        <v>7211.48</v>
      </c>
      <c r="F164">
        <v>1</v>
      </c>
      <c r="G164" t="s">
        <v>26</v>
      </c>
      <c r="H164">
        <v>182.99</v>
      </c>
      <c r="I164">
        <v>211.18</v>
      </c>
      <c r="J164" t="s">
        <v>17</v>
      </c>
      <c r="K164">
        <v>0.27</v>
      </c>
      <c r="L164" t="s">
        <v>27</v>
      </c>
      <c r="M164" t="s">
        <v>22</v>
      </c>
      <c r="N164" t="s">
        <v>52</v>
      </c>
    </row>
    <row r="165" spans="1:14" x14ac:dyDescent="0.25">
      <c r="A165">
        <v>1094</v>
      </c>
      <c r="B165" s="1">
        <v>44936</v>
      </c>
      <c r="C165" t="s">
        <v>38</v>
      </c>
      <c r="D165" t="s">
        <v>15</v>
      </c>
      <c r="E165">
        <v>2548.67</v>
      </c>
      <c r="F165">
        <v>25</v>
      </c>
      <c r="G165" t="s">
        <v>35</v>
      </c>
      <c r="H165">
        <v>1933.39</v>
      </c>
      <c r="I165">
        <v>1982.92</v>
      </c>
      <c r="J165" t="s">
        <v>30</v>
      </c>
      <c r="K165">
        <v>0.17</v>
      </c>
      <c r="L165" t="s">
        <v>27</v>
      </c>
      <c r="M165" t="s">
        <v>19</v>
      </c>
      <c r="N165" t="s">
        <v>40</v>
      </c>
    </row>
    <row r="166" spans="1:14" x14ac:dyDescent="0.25">
      <c r="A166">
        <v>1023</v>
      </c>
      <c r="B166" s="1">
        <v>44931</v>
      </c>
      <c r="C166" t="s">
        <v>42</v>
      </c>
      <c r="D166" t="s">
        <v>34</v>
      </c>
      <c r="E166">
        <v>6442.09</v>
      </c>
      <c r="F166">
        <v>2</v>
      </c>
      <c r="G166" t="s">
        <v>29</v>
      </c>
      <c r="H166">
        <v>575.32000000000005</v>
      </c>
      <c r="I166">
        <v>914.77</v>
      </c>
      <c r="J166" t="s">
        <v>17</v>
      </c>
      <c r="K166">
        <v>0.26</v>
      </c>
      <c r="L166" t="s">
        <v>27</v>
      </c>
      <c r="M166" t="s">
        <v>19</v>
      </c>
      <c r="N166" t="s">
        <v>52</v>
      </c>
    </row>
    <row r="167" spans="1:14" x14ac:dyDescent="0.25">
      <c r="A167">
        <v>1015</v>
      </c>
      <c r="B167" s="1">
        <v>45049</v>
      </c>
      <c r="C167" t="s">
        <v>24</v>
      </c>
      <c r="D167" t="s">
        <v>25</v>
      </c>
      <c r="E167">
        <v>6699.34</v>
      </c>
      <c r="F167">
        <v>30</v>
      </c>
      <c r="G167" t="s">
        <v>26</v>
      </c>
      <c r="H167">
        <v>2680.22</v>
      </c>
      <c r="I167">
        <v>3027.9199999999901</v>
      </c>
      <c r="J167" t="s">
        <v>17</v>
      </c>
      <c r="K167">
        <v>0.25</v>
      </c>
      <c r="L167" t="s">
        <v>27</v>
      </c>
      <c r="M167" t="s">
        <v>19</v>
      </c>
      <c r="N167" t="s">
        <v>28</v>
      </c>
    </row>
    <row r="168" spans="1:14" x14ac:dyDescent="0.25">
      <c r="A168">
        <v>1043</v>
      </c>
      <c r="B168" s="1">
        <v>45256</v>
      </c>
      <c r="C168" t="s">
        <v>14</v>
      </c>
      <c r="D168" t="s">
        <v>25</v>
      </c>
      <c r="E168">
        <v>1710.73</v>
      </c>
      <c r="F168">
        <v>3</v>
      </c>
      <c r="G168" t="s">
        <v>35</v>
      </c>
      <c r="H168">
        <v>2009.1</v>
      </c>
      <c r="I168">
        <v>2186.42</v>
      </c>
      <c r="J168" t="s">
        <v>30</v>
      </c>
      <c r="K168">
        <v>0.25</v>
      </c>
      <c r="L168" t="s">
        <v>27</v>
      </c>
      <c r="M168" t="s">
        <v>19</v>
      </c>
      <c r="N168" t="s">
        <v>32</v>
      </c>
    </row>
    <row r="169" spans="1:14" x14ac:dyDescent="0.25">
      <c r="A169">
        <v>1029</v>
      </c>
      <c r="B169" s="1">
        <v>45279</v>
      </c>
      <c r="C169" t="s">
        <v>38</v>
      </c>
      <c r="D169" t="s">
        <v>15</v>
      </c>
      <c r="E169">
        <v>5694.34</v>
      </c>
      <c r="F169">
        <v>21</v>
      </c>
      <c r="G169" t="s">
        <v>26</v>
      </c>
      <c r="H169">
        <v>3085.1</v>
      </c>
      <c r="I169">
        <v>3200.75</v>
      </c>
      <c r="J169" t="s">
        <v>30</v>
      </c>
      <c r="K169">
        <v>0.21</v>
      </c>
      <c r="L169" t="s">
        <v>18</v>
      </c>
      <c r="M169" t="s">
        <v>22</v>
      </c>
      <c r="N169" t="s">
        <v>40</v>
      </c>
    </row>
    <row r="170" spans="1:14" x14ac:dyDescent="0.25">
      <c r="A170">
        <v>1036</v>
      </c>
      <c r="B170" s="1">
        <v>45044</v>
      </c>
      <c r="C170" t="s">
        <v>33</v>
      </c>
      <c r="D170" t="s">
        <v>21</v>
      </c>
      <c r="E170">
        <v>7739.11</v>
      </c>
      <c r="F170">
        <v>25</v>
      </c>
      <c r="G170" t="s">
        <v>16</v>
      </c>
      <c r="H170">
        <v>4037.73</v>
      </c>
      <c r="I170">
        <v>4446.45</v>
      </c>
      <c r="J170" t="s">
        <v>17</v>
      </c>
      <c r="K170">
        <v>0.09</v>
      </c>
      <c r="L170" t="s">
        <v>27</v>
      </c>
      <c r="M170" t="s">
        <v>19</v>
      </c>
      <c r="N170" t="s">
        <v>37</v>
      </c>
    </row>
    <row r="171" spans="1:14" x14ac:dyDescent="0.25">
      <c r="A171">
        <v>1013</v>
      </c>
      <c r="B171" s="1">
        <v>45220</v>
      </c>
      <c r="C171" t="s">
        <v>24</v>
      </c>
      <c r="D171" t="s">
        <v>34</v>
      </c>
      <c r="E171">
        <v>5039.07</v>
      </c>
      <c r="F171">
        <v>20</v>
      </c>
      <c r="G171" t="s">
        <v>35</v>
      </c>
      <c r="H171">
        <v>1533.36</v>
      </c>
      <c r="I171">
        <v>1649.73999999999</v>
      </c>
      <c r="J171" t="s">
        <v>17</v>
      </c>
      <c r="K171">
        <v>0.1</v>
      </c>
      <c r="L171" t="s">
        <v>27</v>
      </c>
      <c r="M171" t="s">
        <v>19</v>
      </c>
      <c r="N171" t="s">
        <v>50</v>
      </c>
    </row>
    <row r="172" spans="1:14" x14ac:dyDescent="0.25">
      <c r="A172">
        <v>1032</v>
      </c>
      <c r="B172" s="1">
        <v>45085</v>
      </c>
      <c r="C172" t="s">
        <v>38</v>
      </c>
      <c r="D172" t="s">
        <v>21</v>
      </c>
      <c r="E172">
        <v>219.82</v>
      </c>
      <c r="F172">
        <v>49</v>
      </c>
      <c r="G172" t="s">
        <v>35</v>
      </c>
      <c r="H172">
        <v>4812.41</v>
      </c>
      <c r="I172">
        <v>5088</v>
      </c>
      <c r="J172" t="s">
        <v>17</v>
      </c>
      <c r="K172">
        <v>0.09</v>
      </c>
      <c r="L172" t="s">
        <v>31</v>
      </c>
      <c r="M172" t="s">
        <v>19</v>
      </c>
      <c r="N172" t="s">
        <v>41</v>
      </c>
    </row>
    <row r="173" spans="1:14" x14ac:dyDescent="0.25">
      <c r="A173">
        <v>1071</v>
      </c>
      <c r="B173" s="1">
        <v>45229</v>
      </c>
      <c r="C173" t="s">
        <v>42</v>
      </c>
      <c r="D173" t="s">
        <v>21</v>
      </c>
      <c r="E173">
        <v>189.48</v>
      </c>
      <c r="F173">
        <v>22</v>
      </c>
      <c r="G173" t="s">
        <v>35</v>
      </c>
      <c r="H173">
        <v>2701.39</v>
      </c>
      <c r="I173">
        <v>3185.81</v>
      </c>
      <c r="J173" t="s">
        <v>30</v>
      </c>
      <c r="K173">
        <v>0.01</v>
      </c>
      <c r="L173" t="s">
        <v>27</v>
      </c>
      <c r="M173" t="s">
        <v>19</v>
      </c>
      <c r="N173" t="s">
        <v>51</v>
      </c>
    </row>
    <row r="174" spans="1:14" x14ac:dyDescent="0.25">
      <c r="A174">
        <v>1059</v>
      </c>
      <c r="B174" s="1">
        <v>45154</v>
      </c>
      <c r="C174" t="s">
        <v>42</v>
      </c>
      <c r="D174" t="s">
        <v>21</v>
      </c>
      <c r="E174">
        <v>3634.59</v>
      </c>
      <c r="F174">
        <v>21</v>
      </c>
      <c r="G174" t="s">
        <v>29</v>
      </c>
      <c r="H174">
        <v>3110.54</v>
      </c>
      <c r="I174">
        <v>3192.99</v>
      </c>
      <c r="J174" t="s">
        <v>30</v>
      </c>
      <c r="K174">
        <v>0.17</v>
      </c>
      <c r="L174" t="s">
        <v>31</v>
      </c>
      <c r="M174" t="s">
        <v>19</v>
      </c>
      <c r="N174" t="s">
        <v>51</v>
      </c>
    </row>
    <row r="175" spans="1:14" x14ac:dyDescent="0.25">
      <c r="A175">
        <v>1086</v>
      </c>
      <c r="B175" s="1">
        <v>45291</v>
      </c>
      <c r="C175" t="s">
        <v>42</v>
      </c>
      <c r="D175" t="s">
        <v>25</v>
      </c>
      <c r="E175">
        <v>9269.32</v>
      </c>
      <c r="F175">
        <v>33</v>
      </c>
      <c r="G175" t="s">
        <v>29</v>
      </c>
      <c r="H175">
        <v>3419.33</v>
      </c>
      <c r="I175">
        <v>3890.3599999999901</v>
      </c>
      <c r="J175" t="s">
        <v>17</v>
      </c>
      <c r="K175">
        <v>0.21</v>
      </c>
      <c r="L175" t="s">
        <v>18</v>
      </c>
      <c r="M175" t="s">
        <v>22</v>
      </c>
      <c r="N175" t="s">
        <v>43</v>
      </c>
    </row>
    <row r="176" spans="1:14" x14ac:dyDescent="0.25">
      <c r="A176">
        <v>1028</v>
      </c>
      <c r="B176" s="1">
        <v>45142</v>
      </c>
      <c r="C176" t="s">
        <v>42</v>
      </c>
      <c r="D176" t="s">
        <v>15</v>
      </c>
      <c r="E176">
        <v>2363.9</v>
      </c>
      <c r="F176">
        <v>38</v>
      </c>
      <c r="G176" t="s">
        <v>29</v>
      </c>
      <c r="H176">
        <v>3350.32</v>
      </c>
      <c r="I176">
        <v>3449.94</v>
      </c>
      <c r="J176" t="s">
        <v>30</v>
      </c>
      <c r="K176">
        <v>0.26</v>
      </c>
      <c r="L176" t="s">
        <v>18</v>
      </c>
      <c r="M176" t="s">
        <v>19</v>
      </c>
      <c r="N176" t="s">
        <v>49</v>
      </c>
    </row>
    <row r="177" spans="1:14" x14ac:dyDescent="0.25">
      <c r="A177">
        <v>1066</v>
      </c>
      <c r="B177" s="1">
        <v>45110</v>
      </c>
      <c r="C177" t="s">
        <v>33</v>
      </c>
      <c r="D177" t="s">
        <v>15</v>
      </c>
      <c r="E177">
        <v>6380.2</v>
      </c>
      <c r="F177">
        <v>15</v>
      </c>
      <c r="G177" t="s">
        <v>16</v>
      </c>
      <c r="H177">
        <v>2579.31</v>
      </c>
      <c r="I177">
        <v>2867.36</v>
      </c>
      <c r="J177" t="s">
        <v>17</v>
      </c>
      <c r="K177">
        <v>0.04</v>
      </c>
      <c r="L177" t="s">
        <v>27</v>
      </c>
      <c r="M177" t="s">
        <v>22</v>
      </c>
      <c r="N177" t="s">
        <v>53</v>
      </c>
    </row>
    <row r="178" spans="1:14" x14ac:dyDescent="0.25">
      <c r="A178">
        <v>1042</v>
      </c>
      <c r="B178" s="1">
        <v>44941</v>
      </c>
      <c r="C178" t="s">
        <v>24</v>
      </c>
      <c r="D178" t="s">
        <v>25</v>
      </c>
      <c r="E178">
        <v>2298.5500000000002</v>
      </c>
      <c r="F178">
        <v>46</v>
      </c>
      <c r="G178" t="s">
        <v>16</v>
      </c>
      <c r="H178">
        <v>2172.38</v>
      </c>
      <c r="I178">
        <v>2367.11</v>
      </c>
      <c r="J178" t="s">
        <v>30</v>
      </c>
      <c r="K178">
        <v>0.16</v>
      </c>
      <c r="L178" t="s">
        <v>18</v>
      </c>
      <c r="M178" t="s">
        <v>22</v>
      </c>
      <c r="N178" t="s">
        <v>28</v>
      </c>
    </row>
    <row r="179" spans="1:14" x14ac:dyDescent="0.25">
      <c r="A179">
        <v>1045</v>
      </c>
      <c r="B179" s="1">
        <v>45083</v>
      </c>
      <c r="C179" t="s">
        <v>14</v>
      </c>
      <c r="D179" t="s">
        <v>25</v>
      </c>
      <c r="E179">
        <v>3284.53</v>
      </c>
      <c r="F179">
        <v>15</v>
      </c>
      <c r="G179" t="s">
        <v>35</v>
      </c>
      <c r="H179">
        <v>316.22000000000003</v>
      </c>
      <c r="I179">
        <v>799.04</v>
      </c>
      <c r="J179" t="s">
        <v>30</v>
      </c>
      <c r="K179">
        <v>0</v>
      </c>
      <c r="L179" t="s">
        <v>27</v>
      </c>
      <c r="M179" t="s">
        <v>19</v>
      </c>
      <c r="N179" t="s">
        <v>32</v>
      </c>
    </row>
    <row r="180" spans="1:14" x14ac:dyDescent="0.25">
      <c r="A180">
        <v>1062</v>
      </c>
      <c r="B180" s="1">
        <v>45062</v>
      </c>
      <c r="C180" t="s">
        <v>33</v>
      </c>
      <c r="D180" t="s">
        <v>15</v>
      </c>
      <c r="E180">
        <v>8495.6200000000008</v>
      </c>
      <c r="F180">
        <v>46</v>
      </c>
      <c r="G180" t="s">
        <v>16</v>
      </c>
      <c r="H180">
        <v>159.32</v>
      </c>
      <c r="I180">
        <v>303.36</v>
      </c>
      <c r="J180" t="s">
        <v>30</v>
      </c>
      <c r="K180">
        <v>0.03</v>
      </c>
      <c r="L180" t="s">
        <v>18</v>
      </c>
      <c r="M180" t="s">
        <v>22</v>
      </c>
      <c r="N180" t="s">
        <v>53</v>
      </c>
    </row>
    <row r="181" spans="1:14" x14ac:dyDescent="0.25">
      <c r="A181">
        <v>1057</v>
      </c>
      <c r="B181" s="1">
        <v>45187</v>
      </c>
      <c r="C181" t="s">
        <v>33</v>
      </c>
      <c r="D181" t="s">
        <v>21</v>
      </c>
      <c r="E181">
        <v>7315.73</v>
      </c>
      <c r="F181">
        <v>25</v>
      </c>
      <c r="G181" t="s">
        <v>26</v>
      </c>
      <c r="H181">
        <v>1821.91</v>
      </c>
      <c r="I181">
        <v>2027.74</v>
      </c>
      <c r="J181" t="s">
        <v>30</v>
      </c>
      <c r="K181">
        <v>0.02</v>
      </c>
      <c r="L181" t="s">
        <v>27</v>
      </c>
      <c r="M181" t="s">
        <v>22</v>
      </c>
      <c r="N181" t="s">
        <v>37</v>
      </c>
    </row>
    <row r="182" spans="1:14" x14ac:dyDescent="0.25">
      <c r="A182">
        <v>1006</v>
      </c>
      <c r="B182" s="1">
        <v>45083</v>
      </c>
      <c r="C182" t="s">
        <v>14</v>
      </c>
      <c r="D182" t="s">
        <v>34</v>
      </c>
      <c r="E182">
        <v>1044.45</v>
      </c>
      <c r="F182">
        <v>21</v>
      </c>
      <c r="G182" t="s">
        <v>35</v>
      </c>
      <c r="H182">
        <v>1701.62</v>
      </c>
      <c r="I182">
        <v>2193.2199999999998</v>
      </c>
      <c r="J182" t="s">
        <v>30</v>
      </c>
      <c r="K182">
        <v>0.22</v>
      </c>
      <c r="L182" t="s">
        <v>27</v>
      </c>
      <c r="M182" t="s">
        <v>22</v>
      </c>
      <c r="N182" t="s">
        <v>46</v>
      </c>
    </row>
    <row r="183" spans="1:14" x14ac:dyDescent="0.25">
      <c r="A183">
        <v>1028</v>
      </c>
      <c r="B183" s="1">
        <v>44973</v>
      </c>
      <c r="C183" t="s">
        <v>14</v>
      </c>
      <c r="D183" t="s">
        <v>34</v>
      </c>
      <c r="E183">
        <v>4344.1499999999996</v>
      </c>
      <c r="F183">
        <v>24</v>
      </c>
      <c r="G183" t="s">
        <v>35</v>
      </c>
      <c r="H183">
        <v>1969.09</v>
      </c>
      <c r="I183">
        <v>2241.96</v>
      </c>
      <c r="J183" t="s">
        <v>17</v>
      </c>
      <c r="K183">
        <v>0.02</v>
      </c>
      <c r="L183" t="s">
        <v>31</v>
      </c>
      <c r="M183" t="s">
        <v>19</v>
      </c>
      <c r="N183" t="s">
        <v>46</v>
      </c>
    </row>
    <row r="184" spans="1:14" x14ac:dyDescent="0.25">
      <c r="A184">
        <v>1028</v>
      </c>
      <c r="B184" s="1">
        <v>45250</v>
      </c>
      <c r="C184" t="s">
        <v>42</v>
      </c>
      <c r="D184" t="s">
        <v>34</v>
      </c>
      <c r="E184">
        <v>388.78</v>
      </c>
      <c r="F184">
        <v>5</v>
      </c>
      <c r="G184" t="s">
        <v>26</v>
      </c>
      <c r="H184">
        <v>734.92</v>
      </c>
      <c r="I184">
        <v>991.21</v>
      </c>
      <c r="J184" t="s">
        <v>17</v>
      </c>
      <c r="K184">
        <v>0.21</v>
      </c>
      <c r="L184" t="s">
        <v>31</v>
      </c>
      <c r="M184" t="s">
        <v>19</v>
      </c>
      <c r="N184" t="s">
        <v>52</v>
      </c>
    </row>
    <row r="185" spans="1:14" x14ac:dyDescent="0.25">
      <c r="A185">
        <v>1044</v>
      </c>
      <c r="B185" s="1">
        <v>45258</v>
      </c>
      <c r="C185" t="s">
        <v>33</v>
      </c>
      <c r="D185" t="s">
        <v>21</v>
      </c>
      <c r="E185">
        <v>4860.8100000000004</v>
      </c>
      <c r="F185">
        <v>6</v>
      </c>
      <c r="G185" t="s">
        <v>35</v>
      </c>
      <c r="H185">
        <v>3703.93</v>
      </c>
      <c r="I185">
        <v>3840.24</v>
      </c>
      <c r="J185" t="s">
        <v>30</v>
      </c>
      <c r="K185">
        <v>7.0000000000000007E-2</v>
      </c>
      <c r="L185" t="s">
        <v>31</v>
      </c>
      <c r="M185" t="s">
        <v>19</v>
      </c>
      <c r="N185" t="s">
        <v>37</v>
      </c>
    </row>
    <row r="186" spans="1:14" x14ac:dyDescent="0.25">
      <c r="A186">
        <v>1084</v>
      </c>
      <c r="B186" s="1">
        <v>45099</v>
      </c>
      <c r="C186" t="s">
        <v>38</v>
      </c>
      <c r="D186" t="s">
        <v>15</v>
      </c>
      <c r="E186">
        <v>6658.1</v>
      </c>
      <c r="F186">
        <v>49</v>
      </c>
      <c r="G186" t="s">
        <v>16</v>
      </c>
      <c r="H186">
        <v>4291.97</v>
      </c>
      <c r="I186">
        <v>4645.6400000000003</v>
      </c>
      <c r="J186" t="s">
        <v>17</v>
      </c>
      <c r="K186">
        <v>0.26</v>
      </c>
      <c r="L186" t="s">
        <v>31</v>
      </c>
      <c r="M186" t="s">
        <v>19</v>
      </c>
      <c r="N186" t="s">
        <v>40</v>
      </c>
    </row>
    <row r="187" spans="1:14" x14ac:dyDescent="0.25">
      <c r="A187">
        <v>1030</v>
      </c>
      <c r="B187" s="1">
        <v>45056</v>
      </c>
      <c r="C187" t="s">
        <v>14</v>
      </c>
      <c r="D187" t="s">
        <v>25</v>
      </c>
      <c r="E187">
        <v>1273.18</v>
      </c>
      <c r="F187">
        <v>43</v>
      </c>
      <c r="G187" t="s">
        <v>29</v>
      </c>
      <c r="H187">
        <v>4696.6400000000003</v>
      </c>
      <c r="I187">
        <v>4713.68</v>
      </c>
      <c r="J187" t="s">
        <v>17</v>
      </c>
      <c r="K187">
        <v>0.24</v>
      </c>
      <c r="L187" t="s">
        <v>27</v>
      </c>
      <c r="M187" t="s">
        <v>19</v>
      </c>
      <c r="N187" t="s">
        <v>32</v>
      </c>
    </row>
    <row r="188" spans="1:14" x14ac:dyDescent="0.25">
      <c r="A188">
        <v>1062</v>
      </c>
      <c r="B188" s="1">
        <v>45021</v>
      </c>
      <c r="C188" t="s">
        <v>14</v>
      </c>
      <c r="D188" t="s">
        <v>15</v>
      </c>
      <c r="E188">
        <v>2959.96</v>
      </c>
      <c r="F188">
        <v>48</v>
      </c>
      <c r="G188" t="s">
        <v>26</v>
      </c>
      <c r="H188">
        <v>2487.19</v>
      </c>
      <c r="I188">
        <v>2521.4499999999998</v>
      </c>
      <c r="J188" t="s">
        <v>30</v>
      </c>
      <c r="K188">
        <v>0.28999999999999998</v>
      </c>
      <c r="L188" t="s">
        <v>18</v>
      </c>
      <c r="M188" t="s">
        <v>19</v>
      </c>
      <c r="N188" t="s">
        <v>20</v>
      </c>
    </row>
    <row r="189" spans="1:14" x14ac:dyDescent="0.25">
      <c r="A189">
        <v>1075</v>
      </c>
      <c r="B189" s="1">
        <v>45041</v>
      </c>
      <c r="C189" t="s">
        <v>24</v>
      </c>
      <c r="D189" t="s">
        <v>21</v>
      </c>
      <c r="E189">
        <v>4038.58</v>
      </c>
      <c r="F189">
        <v>44</v>
      </c>
      <c r="G189" t="s">
        <v>16</v>
      </c>
      <c r="H189">
        <v>3519.29</v>
      </c>
      <c r="I189">
        <v>3822.98</v>
      </c>
      <c r="J189" t="s">
        <v>17</v>
      </c>
      <c r="K189">
        <v>0.27</v>
      </c>
      <c r="L189" t="s">
        <v>27</v>
      </c>
      <c r="M189" t="s">
        <v>19</v>
      </c>
      <c r="N189" t="s">
        <v>47</v>
      </c>
    </row>
    <row r="190" spans="1:14" x14ac:dyDescent="0.25">
      <c r="A190">
        <v>1092</v>
      </c>
      <c r="B190" s="1">
        <v>45169</v>
      </c>
      <c r="C190" t="s">
        <v>38</v>
      </c>
      <c r="D190" t="s">
        <v>25</v>
      </c>
      <c r="E190">
        <v>9203.36</v>
      </c>
      <c r="F190">
        <v>47</v>
      </c>
      <c r="G190" t="s">
        <v>26</v>
      </c>
      <c r="H190">
        <v>4284.9799999999996</v>
      </c>
      <c r="I190">
        <v>4462.3999999999996</v>
      </c>
      <c r="J190" t="s">
        <v>30</v>
      </c>
      <c r="K190">
        <v>0.28000000000000003</v>
      </c>
      <c r="L190" t="s">
        <v>31</v>
      </c>
      <c r="M190" t="s">
        <v>22</v>
      </c>
      <c r="N190" t="s">
        <v>39</v>
      </c>
    </row>
    <row r="191" spans="1:14" x14ac:dyDescent="0.25">
      <c r="A191">
        <v>1089</v>
      </c>
      <c r="B191" s="1">
        <v>45218</v>
      </c>
      <c r="C191" t="s">
        <v>38</v>
      </c>
      <c r="D191" t="s">
        <v>21</v>
      </c>
      <c r="E191">
        <v>9933.2199999999993</v>
      </c>
      <c r="F191">
        <v>23</v>
      </c>
      <c r="G191" t="s">
        <v>26</v>
      </c>
      <c r="H191">
        <v>2120.54</v>
      </c>
      <c r="I191">
        <v>2597.67</v>
      </c>
      <c r="J191" t="s">
        <v>17</v>
      </c>
      <c r="K191">
        <v>0.26</v>
      </c>
      <c r="L191" t="s">
        <v>31</v>
      </c>
      <c r="M191" t="s">
        <v>22</v>
      </c>
      <c r="N191" t="s">
        <v>41</v>
      </c>
    </row>
    <row r="192" spans="1:14" x14ac:dyDescent="0.25">
      <c r="A192">
        <v>1062</v>
      </c>
      <c r="B192" s="1">
        <v>45208</v>
      </c>
      <c r="C192" t="s">
        <v>14</v>
      </c>
      <c r="D192" t="s">
        <v>34</v>
      </c>
      <c r="E192">
        <v>544.62</v>
      </c>
      <c r="F192">
        <v>4</v>
      </c>
      <c r="G192" t="s">
        <v>35</v>
      </c>
      <c r="H192">
        <v>1581.59</v>
      </c>
      <c r="I192">
        <v>2034.1499999999901</v>
      </c>
      <c r="J192" t="s">
        <v>17</v>
      </c>
      <c r="K192">
        <v>0.21</v>
      </c>
      <c r="L192" t="s">
        <v>18</v>
      </c>
      <c r="M192" t="s">
        <v>19</v>
      </c>
      <c r="N192" t="s">
        <v>46</v>
      </c>
    </row>
    <row r="193" spans="1:14" x14ac:dyDescent="0.25">
      <c r="A193">
        <v>1097</v>
      </c>
      <c r="B193" s="1">
        <v>45225</v>
      </c>
      <c r="C193" t="s">
        <v>42</v>
      </c>
      <c r="D193" t="s">
        <v>34</v>
      </c>
      <c r="E193">
        <v>7633.98</v>
      </c>
      <c r="F193">
        <v>27</v>
      </c>
      <c r="G193" t="s">
        <v>35</v>
      </c>
      <c r="H193">
        <v>4686.79</v>
      </c>
      <c r="I193">
        <v>5046.51</v>
      </c>
      <c r="J193" t="s">
        <v>17</v>
      </c>
      <c r="K193">
        <v>0.05</v>
      </c>
      <c r="L193" t="s">
        <v>31</v>
      </c>
      <c r="M193" t="s">
        <v>22</v>
      </c>
      <c r="N193" t="s">
        <v>52</v>
      </c>
    </row>
    <row r="194" spans="1:14" x14ac:dyDescent="0.25">
      <c r="A194">
        <v>1001</v>
      </c>
      <c r="B194" s="1">
        <v>45209</v>
      </c>
      <c r="C194" t="s">
        <v>24</v>
      </c>
      <c r="D194" t="s">
        <v>21</v>
      </c>
      <c r="E194">
        <v>3780.07</v>
      </c>
      <c r="F194">
        <v>18</v>
      </c>
      <c r="G194" t="s">
        <v>16</v>
      </c>
      <c r="H194">
        <v>2602.6</v>
      </c>
      <c r="I194">
        <v>3013.49</v>
      </c>
      <c r="J194" t="s">
        <v>17</v>
      </c>
      <c r="K194">
        <v>0.08</v>
      </c>
      <c r="L194" t="s">
        <v>27</v>
      </c>
      <c r="M194" t="s">
        <v>19</v>
      </c>
      <c r="N194" t="s">
        <v>47</v>
      </c>
    </row>
    <row r="195" spans="1:14" x14ac:dyDescent="0.25">
      <c r="A195">
        <v>1027</v>
      </c>
      <c r="B195" s="1">
        <v>44995</v>
      </c>
      <c r="C195" t="s">
        <v>38</v>
      </c>
      <c r="D195" t="s">
        <v>25</v>
      </c>
      <c r="E195">
        <v>3985.34</v>
      </c>
      <c r="F195">
        <v>21</v>
      </c>
      <c r="G195" t="s">
        <v>26</v>
      </c>
      <c r="H195">
        <v>2511.41</v>
      </c>
      <c r="I195">
        <v>2848.3999999999901</v>
      </c>
      <c r="J195" t="s">
        <v>17</v>
      </c>
      <c r="K195">
        <v>0.06</v>
      </c>
      <c r="L195" t="s">
        <v>27</v>
      </c>
      <c r="M195" t="s">
        <v>19</v>
      </c>
      <c r="N195" t="s">
        <v>39</v>
      </c>
    </row>
    <row r="196" spans="1:14" x14ac:dyDescent="0.25">
      <c r="A196">
        <v>1062</v>
      </c>
      <c r="B196" s="1">
        <v>45074</v>
      </c>
      <c r="C196" t="s">
        <v>14</v>
      </c>
      <c r="D196" t="s">
        <v>25</v>
      </c>
      <c r="E196">
        <v>7567.22</v>
      </c>
      <c r="F196">
        <v>28</v>
      </c>
      <c r="G196" t="s">
        <v>35</v>
      </c>
      <c r="H196">
        <v>933.16</v>
      </c>
      <c r="I196">
        <v>1004.69999999999</v>
      </c>
      <c r="J196" t="s">
        <v>17</v>
      </c>
      <c r="K196">
        <v>0.18</v>
      </c>
      <c r="L196" t="s">
        <v>27</v>
      </c>
      <c r="M196" t="s">
        <v>19</v>
      </c>
      <c r="N196" t="s">
        <v>32</v>
      </c>
    </row>
    <row r="197" spans="1:14" x14ac:dyDescent="0.25">
      <c r="A197">
        <v>1077</v>
      </c>
      <c r="B197" s="1">
        <v>44937</v>
      </c>
      <c r="C197" t="s">
        <v>38</v>
      </c>
      <c r="D197" t="s">
        <v>15</v>
      </c>
      <c r="E197">
        <v>9192.42</v>
      </c>
      <c r="F197">
        <v>35</v>
      </c>
      <c r="G197" t="s">
        <v>35</v>
      </c>
      <c r="H197">
        <v>585.37</v>
      </c>
      <c r="I197">
        <v>970.49</v>
      </c>
      <c r="J197" t="s">
        <v>17</v>
      </c>
      <c r="K197">
        <v>0.15</v>
      </c>
      <c r="L197" t="s">
        <v>27</v>
      </c>
      <c r="M197" t="s">
        <v>22</v>
      </c>
      <c r="N197" t="s">
        <v>40</v>
      </c>
    </row>
    <row r="198" spans="1:14" x14ac:dyDescent="0.25">
      <c r="A198">
        <v>1003</v>
      </c>
      <c r="B198" s="1">
        <v>45180</v>
      </c>
      <c r="C198" t="s">
        <v>24</v>
      </c>
      <c r="D198" t="s">
        <v>34</v>
      </c>
      <c r="E198">
        <v>9514.19</v>
      </c>
      <c r="F198">
        <v>22</v>
      </c>
      <c r="G198" t="s">
        <v>26</v>
      </c>
      <c r="H198">
        <v>4218.43</v>
      </c>
      <c r="I198">
        <v>4331.42</v>
      </c>
      <c r="J198" t="s">
        <v>30</v>
      </c>
      <c r="K198">
        <v>0.26</v>
      </c>
      <c r="L198" t="s">
        <v>27</v>
      </c>
      <c r="M198" t="s">
        <v>19</v>
      </c>
      <c r="N198" t="s">
        <v>50</v>
      </c>
    </row>
    <row r="199" spans="1:14" x14ac:dyDescent="0.25">
      <c r="A199">
        <v>1070</v>
      </c>
      <c r="B199" s="1">
        <v>45256</v>
      </c>
      <c r="C199" t="s">
        <v>24</v>
      </c>
      <c r="D199" t="s">
        <v>15</v>
      </c>
      <c r="E199">
        <v>5813.51</v>
      </c>
      <c r="F199">
        <v>40</v>
      </c>
      <c r="G199" t="s">
        <v>16</v>
      </c>
      <c r="H199">
        <v>3089.96</v>
      </c>
      <c r="I199">
        <v>3258.45</v>
      </c>
      <c r="J199" t="s">
        <v>30</v>
      </c>
      <c r="K199">
        <v>0.28999999999999998</v>
      </c>
      <c r="L199" t="s">
        <v>18</v>
      </c>
      <c r="M199" t="s">
        <v>19</v>
      </c>
      <c r="N199" t="s">
        <v>45</v>
      </c>
    </row>
    <row r="200" spans="1:14" x14ac:dyDescent="0.25">
      <c r="A200">
        <v>1072</v>
      </c>
      <c r="B200" s="1">
        <v>45286</v>
      </c>
      <c r="C200" t="s">
        <v>33</v>
      </c>
      <c r="D200" t="s">
        <v>15</v>
      </c>
      <c r="E200">
        <v>3635.5</v>
      </c>
      <c r="F200">
        <v>23</v>
      </c>
      <c r="G200" t="s">
        <v>16</v>
      </c>
      <c r="H200">
        <v>1662.83</v>
      </c>
      <c r="I200">
        <v>2074.25</v>
      </c>
      <c r="J200" t="s">
        <v>30</v>
      </c>
      <c r="K200">
        <v>0.12</v>
      </c>
      <c r="L200" t="s">
        <v>27</v>
      </c>
      <c r="M200" t="s">
        <v>19</v>
      </c>
      <c r="N200" t="s">
        <v>53</v>
      </c>
    </row>
    <row r="201" spans="1:14" x14ac:dyDescent="0.25">
      <c r="A201">
        <v>1027</v>
      </c>
      <c r="B201" s="1">
        <v>44964</v>
      </c>
      <c r="C201" t="s">
        <v>14</v>
      </c>
      <c r="D201" t="s">
        <v>21</v>
      </c>
      <c r="E201">
        <v>7896.74</v>
      </c>
      <c r="F201">
        <v>3</v>
      </c>
      <c r="G201" t="s">
        <v>26</v>
      </c>
      <c r="H201">
        <v>999.09</v>
      </c>
      <c r="I201">
        <v>1271.99</v>
      </c>
      <c r="J201" t="s">
        <v>30</v>
      </c>
      <c r="K201">
        <v>0.15</v>
      </c>
      <c r="L201" t="s">
        <v>31</v>
      </c>
      <c r="M201" t="s">
        <v>19</v>
      </c>
      <c r="N201" t="s">
        <v>23</v>
      </c>
    </row>
    <row r="202" spans="1:14" x14ac:dyDescent="0.25">
      <c r="A202">
        <v>1009</v>
      </c>
      <c r="B202" s="1">
        <v>45060</v>
      </c>
      <c r="C202" t="s">
        <v>24</v>
      </c>
      <c r="D202" t="s">
        <v>21</v>
      </c>
      <c r="E202">
        <v>2584.91</v>
      </c>
      <c r="F202">
        <v>40</v>
      </c>
      <c r="G202" t="s">
        <v>16</v>
      </c>
      <c r="H202">
        <v>2799.71</v>
      </c>
      <c r="I202">
        <v>3231.08</v>
      </c>
      <c r="J202" t="s">
        <v>17</v>
      </c>
      <c r="K202">
        <v>0.28999999999999998</v>
      </c>
      <c r="L202" t="s">
        <v>31</v>
      </c>
      <c r="M202" t="s">
        <v>22</v>
      </c>
      <c r="N202" t="s">
        <v>47</v>
      </c>
    </row>
    <row r="203" spans="1:14" x14ac:dyDescent="0.25">
      <c r="A203">
        <v>1062</v>
      </c>
      <c r="B203" s="1">
        <v>45126</v>
      </c>
      <c r="C203" t="s">
        <v>33</v>
      </c>
      <c r="D203" t="s">
        <v>15</v>
      </c>
      <c r="E203">
        <v>5684.33</v>
      </c>
      <c r="F203">
        <v>10</v>
      </c>
      <c r="G203" t="s">
        <v>35</v>
      </c>
      <c r="H203">
        <v>2940.4</v>
      </c>
      <c r="I203">
        <v>3054.79</v>
      </c>
      <c r="J203" t="s">
        <v>17</v>
      </c>
      <c r="K203">
        <v>0.08</v>
      </c>
      <c r="L203" t="s">
        <v>31</v>
      </c>
      <c r="M203" t="s">
        <v>19</v>
      </c>
      <c r="N203" t="s">
        <v>53</v>
      </c>
    </row>
    <row r="204" spans="1:14" x14ac:dyDescent="0.25">
      <c r="A204">
        <v>1037</v>
      </c>
      <c r="B204" s="1">
        <v>44949</v>
      </c>
      <c r="C204" t="s">
        <v>33</v>
      </c>
      <c r="D204" t="s">
        <v>34</v>
      </c>
      <c r="E204">
        <v>3649.93</v>
      </c>
      <c r="F204">
        <v>25</v>
      </c>
      <c r="G204" t="s">
        <v>26</v>
      </c>
      <c r="H204">
        <v>1074.6199999999999</v>
      </c>
      <c r="I204">
        <v>1382.4299999999901</v>
      </c>
      <c r="J204" t="s">
        <v>17</v>
      </c>
      <c r="K204">
        <v>0.24</v>
      </c>
      <c r="L204" t="s">
        <v>31</v>
      </c>
      <c r="M204" t="s">
        <v>22</v>
      </c>
      <c r="N204" t="s">
        <v>36</v>
      </c>
    </row>
    <row r="205" spans="1:14" x14ac:dyDescent="0.25">
      <c r="A205">
        <v>1097</v>
      </c>
      <c r="B205" s="1">
        <v>45229</v>
      </c>
      <c r="C205" t="s">
        <v>38</v>
      </c>
      <c r="D205" t="s">
        <v>21</v>
      </c>
      <c r="E205">
        <v>6600.65</v>
      </c>
      <c r="F205">
        <v>49</v>
      </c>
      <c r="G205" t="s">
        <v>35</v>
      </c>
      <c r="H205">
        <v>4264.46</v>
      </c>
      <c r="I205">
        <v>4315.5200000000004</v>
      </c>
      <c r="J205" t="s">
        <v>30</v>
      </c>
      <c r="K205">
        <v>7.0000000000000007E-2</v>
      </c>
      <c r="L205" t="s">
        <v>18</v>
      </c>
      <c r="M205" t="s">
        <v>22</v>
      </c>
      <c r="N205" t="s">
        <v>41</v>
      </c>
    </row>
    <row r="206" spans="1:14" x14ac:dyDescent="0.25">
      <c r="A206">
        <v>1051</v>
      </c>
      <c r="B206" s="1">
        <v>45272</v>
      </c>
      <c r="C206" t="s">
        <v>38</v>
      </c>
      <c r="D206" t="s">
        <v>15</v>
      </c>
      <c r="E206">
        <v>2479.9499999999998</v>
      </c>
      <c r="F206">
        <v>8</v>
      </c>
      <c r="G206" t="s">
        <v>29</v>
      </c>
      <c r="H206">
        <v>467.11</v>
      </c>
      <c r="I206">
        <v>792.21</v>
      </c>
      <c r="J206" t="s">
        <v>30</v>
      </c>
      <c r="K206">
        <v>0.2</v>
      </c>
      <c r="L206" t="s">
        <v>31</v>
      </c>
      <c r="M206" t="s">
        <v>19</v>
      </c>
      <c r="N206" t="s">
        <v>40</v>
      </c>
    </row>
    <row r="207" spans="1:14" x14ac:dyDescent="0.25">
      <c r="A207">
        <v>1044</v>
      </c>
      <c r="B207" s="1">
        <v>45228</v>
      </c>
      <c r="C207" t="s">
        <v>33</v>
      </c>
      <c r="D207" t="s">
        <v>15</v>
      </c>
      <c r="E207">
        <v>1996.77</v>
      </c>
      <c r="F207">
        <v>11</v>
      </c>
      <c r="G207" t="s">
        <v>29</v>
      </c>
      <c r="H207">
        <v>1812.66</v>
      </c>
      <c r="I207">
        <v>2196.3000000000002</v>
      </c>
      <c r="J207" t="s">
        <v>30</v>
      </c>
      <c r="K207">
        <v>0.08</v>
      </c>
      <c r="L207" t="s">
        <v>18</v>
      </c>
      <c r="M207" t="s">
        <v>19</v>
      </c>
      <c r="N207" t="s">
        <v>53</v>
      </c>
    </row>
    <row r="208" spans="1:14" x14ac:dyDescent="0.25">
      <c r="A208">
        <v>1024</v>
      </c>
      <c r="B208" s="1">
        <v>45289</v>
      </c>
      <c r="C208" t="s">
        <v>38</v>
      </c>
      <c r="D208" t="s">
        <v>15</v>
      </c>
      <c r="E208">
        <v>9190.57</v>
      </c>
      <c r="F208">
        <v>5</v>
      </c>
      <c r="G208" t="s">
        <v>16</v>
      </c>
      <c r="H208">
        <v>3417.9</v>
      </c>
      <c r="I208">
        <v>3714.52</v>
      </c>
      <c r="J208" t="s">
        <v>17</v>
      </c>
      <c r="K208">
        <v>0.27</v>
      </c>
      <c r="L208" t="s">
        <v>31</v>
      </c>
      <c r="M208" t="s">
        <v>22</v>
      </c>
      <c r="N208" t="s">
        <v>40</v>
      </c>
    </row>
    <row r="209" spans="1:14" x14ac:dyDescent="0.25">
      <c r="A209">
        <v>1079</v>
      </c>
      <c r="B209" s="1">
        <v>45144</v>
      </c>
      <c r="C209" t="s">
        <v>24</v>
      </c>
      <c r="D209" t="s">
        <v>15</v>
      </c>
      <c r="E209">
        <v>1107.8599999999999</v>
      </c>
      <c r="F209">
        <v>45</v>
      </c>
      <c r="G209" t="s">
        <v>29</v>
      </c>
      <c r="H209">
        <v>1406.9</v>
      </c>
      <c r="I209">
        <v>1547.35</v>
      </c>
      <c r="J209" t="s">
        <v>30</v>
      </c>
      <c r="K209">
        <v>0.17</v>
      </c>
      <c r="L209" t="s">
        <v>18</v>
      </c>
      <c r="M209" t="s">
        <v>22</v>
      </c>
      <c r="N209" t="s">
        <v>45</v>
      </c>
    </row>
    <row r="210" spans="1:14" x14ac:dyDescent="0.25">
      <c r="A210">
        <v>1059</v>
      </c>
      <c r="B210" s="1">
        <v>45067</v>
      </c>
      <c r="C210" t="s">
        <v>42</v>
      </c>
      <c r="D210" t="s">
        <v>15</v>
      </c>
      <c r="E210">
        <v>5108.9799999999996</v>
      </c>
      <c r="F210">
        <v>37</v>
      </c>
      <c r="G210" t="s">
        <v>35</v>
      </c>
      <c r="H210">
        <v>4146.99</v>
      </c>
      <c r="I210">
        <v>4172.3499999999904</v>
      </c>
      <c r="J210" t="s">
        <v>17</v>
      </c>
      <c r="K210">
        <v>0.06</v>
      </c>
      <c r="L210" t="s">
        <v>18</v>
      </c>
      <c r="M210" t="s">
        <v>22</v>
      </c>
      <c r="N210" t="s">
        <v>49</v>
      </c>
    </row>
    <row r="211" spans="1:14" x14ac:dyDescent="0.25">
      <c r="A211">
        <v>1032</v>
      </c>
      <c r="B211" s="1">
        <v>45030</v>
      </c>
      <c r="C211" t="s">
        <v>24</v>
      </c>
      <c r="D211" t="s">
        <v>15</v>
      </c>
      <c r="E211">
        <v>2286.44</v>
      </c>
      <c r="F211">
        <v>45</v>
      </c>
      <c r="G211" t="s">
        <v>29</v>
      </c>
      <c r="H211">
        <v>3712.35</v>
      </c>
      <c r="I211">
        <v>3780.88</v>
      </c>
      <c r="J211" t="s">
        <v>30</v>
      </c>
      <c r="K211">
        <v>7.0000000000000007E-2</v>
      </c>
      <c r="L211" t="s">
        <v>18</v>
      </c>
      <c r="M211" t="s">
        <v>22</v>
      </c>
      <c r="N211" t="s">
        <v>45</v>
      </c>
    </row>
    <row r="212" spans="1:14" x14ac:dyDescent="0.25">
      <c r="A212">
        <v>1096</v>
      </c>
      <c r="B212" s="1">
        <v>45136</v>
      </c>
      <c r="C212" t="s">
        <v>33</v>
      </c>
      <c r="D212" t="s">
        <v>21</v>
      </c>
      <c r="E212">
        <v>485.41</v>
      </c>
      <c r="F212">
        <v>38</v>
      </c>
      <c r="G212" t="s">
        <v>35</v>
      </c>
      <c r="H212">
        <v>3955.66</v>
      </c>
      <c r="I212">
        <v>4270.59</v>
      </c>
      <c r="J212" t="s">
        <v>17</v>
      </c>
      <c r="K212">
        <v>0.15</v>
      </c>
      <c r="L212" t="s">
        <v>31</v>
      </c>
      <c r="M212" t="s">
        <v>19</v>
      </c>
      <c r="N212" t="s">
        <v>37</v>
      </c>
    </row>
    <row r="213" spans="1:14" x14ac:dyDescent="0.25">
      <c r="A213">
        <v>1088</v>
      </c>
      <c r="B213" s="1">
        <v>45037</v>
      </c>
      <c r="C213" t="s">
        <v>33</v>
      </c>
      <c r="D213" t="s">
        <v>34</v>
      </c>
      <c r="E213">
        <v>456.59</v>
      </c>
      <c r="F213">
        <v>29</v>
      </c>
      <c r="G213" t="s">
        <v>16</v>
      </c>
      <c r="H213">
        <v>639.58000000000004</v>
      </c>
      <c r="I213">
        <v>1107.45</v>
      </c>
      <c r="J213" t="s">
        <v>30</v>
      </c>
      <c r="K213">
        <v>0.28999999999999998</v>
      </c>
      <c r="L213" t="s">
        <v>18</v>
      </c>
      <c r="M213" t="s">
        <v>22</v>
      </c>
      <c r="N213" t="s">
        <v>36</v>
      </c>
    </row>
    <row r="214" spans="1:14" x14ac:dyDescent="0.25">
      <c r="A214">
        <v>1052</v>
      </c>
      <c r="B214" s="1">
        <v>45030</v>
      </c>
      <c r="C214" t="s">
        <v>24</v>
      </c>
      <c r="D214" t="s">
        <v>15</v>
      </c>
      <c r="E214">
        <v>1834.7</v>
      </c>
      <c r="F214">
        <v>5</v>
      </c>
      <c r="G214" t="s">
        <v>16</v>
      </c>
      <c r="H214">
        <v>745.71</v>
      </c>
      <c r="I214">
        <v>856.91</v>
      </c>
      <c r="J214" t="s">
        <v>17</v>
      </c>
      <c r="K214">
        <v>0.23</v>
      </c>
      <c r="L214" t="s">
        <v>27</v>
      </c>
      <c r="M214" t="s">
        <v>22</v>
      </c>
      <c r="N214" t="s">
        <v>45</v>
      </c>
    </row>
    <row r="215" spans="1:14" x14ac:dyDescent="0.25">
      <c r="A215">
        <v>1062</v>
      </c>
      <c r="B215" s="1">
        <v>45242</v>
      </c>
      <c r="C215" t="s">
        <v>38</v>
      </c>
      <c r="D215" t="s">
        <v>25</v>
      </c>
      <c r="E215">
        <v>8681.0300000000007</v>
      </c>
      <c r="F215">
        <v>9</v>
      </c>
      <c r="G215" t="s">
        <v>35</v>
      </c>
      <c r="H215">
        <v>1468.05</v>
      </c>
      <c r="I215">
        <v>1838.21</v>
      </c>
      <c r="J215" t="s">
        <v>30</v>
      </c>
      <c r="K215">
        <v>0.15</v>
      </c>
      <c r="L215" t="s">
        <v>27</v>
      </c>
      <c r="M215" t="s">
        <v>22</v>
      </c>
      <c r="N215" t="s">
        <v>39</v>
      </c>
    </row>
    <row r="216" spans="1:14" x14ac:dyDescent="0.25">
      <c r="A216">
        <v>1058</v>
      </c>
      <c r="B216" s="1">
        <v>45097</v>
      </c>
      <c r="C216" t="s">
        <v>38</v>
      </c>
      <c r="D216" t="s">
        <v>21</v>
      </c>
      <c r="E216">
        <v>2896.54</v>
      </c>
      <c r="F216">
        <v>48</v>
      </c>
      <c r="G216" t="s">
        <v>29</v>
      </c>
      <c r="H216">
        <v>2614.48</v>
      </c>
      <c r="I216">
        <v>3049.04</v>
      </c>
      <c r="J216" t="s">
        <v>30</v>
      </c>
      <c r="K216">
        <v>0.1</v>
      </c>
      <c r="L216" t="s">
        <v>31</v>
      </c>
      <c r="M216" t="s">
        <v>22</v>
      </c>
      <c r="N216" t="s">
        <v>41</v>
      </c>
    </row>
    <row r="217" spans="1:14" x14ac:dyDescent="0.25">
      <c r="A217">
        <v>1052</v>
      </c>
      <c r="B217" s="1">
        <v>45282</v>
      </c>
      <c r="C217" t="s">
        <v>33</v>
      </c>
      <c r="D217" t="s">
        <v>21</v>
      </c>
      <c r="E217">
        <v>9509.5499999999993</v>
      </c>
      <c r="F217">
        <v>2</v>
      </c>
      <c r="G217" t="s">
        <v>16</v>
      </c>
      <c r="H217">
        <v>3752.68</v>
      </c>
      <c r="I217">
        <v>4017.91</v>
      </c>
      <c r="J217" t="s">
        <v>17</v>
      </c>
      <c r="K217">
        <v>0.16</v>
      </c>
      <c r="L217" t="s">
        <v>27</v>
      </c>
      <c r="M217" t="s">
        <v>19</v>
      </c>
      <c r="N217" t="s">
        <v>37</v>
      </c>
    </row>
    <row r="218" spans="1:14" x14ac:dyDescent="0.25">
      <c r="A218">
        <v>1012</v>
      </c>
      <c r="B218" s="1">
        <v>45250</v>
      </c>
      <c r="C218" t="s">
        <v>14</v>
      </c>
      <c r="D218" t="s">
        <v>15</v>
      </c>
      <c r="E218">
        <v>5858.06</v>
      </c>
      <c r="F218">
        <v>1</v>
      </c>
      <c r="G218" t="s">
        <v>26</v>
      </c>
      <c r="H218">
        <v>4190.83</v>
      </c>
      <c r="I218">
        <v>4528.7699999999904</v>
      </c>
      <c r="J218" t="s">
        <v>17</v>
      </c>
      <c r="K218">
        <v>0.22</v>
      </c>
      <c r="L218" t="s">
        <v>27</v>
      </c>
      <c r="M218" t="s">
        <v>19</v>
      </c>
      <c r="N218" t="s">
        <v>20</v>
      </c>
    </row>
    <row r="219" spans="1:14" x14ac:dyDescent="0.25">
      <c r="A219">
        <v>1039</v>
      </c>
      <c r="B219" s="1">
        <v>45059</v>
      </c>
      <c r="C219" t="s">
        <v>38</v>
      </c>
      <c r="D219" t="s">
        <v>21</v>
      </c>
      <c r="E219">
        <v>4422.4799999999996</v>
      </c>
      <c r="F219">
        <v>40</v>
      </c>
      <c r="G219" t="s">
        <v>16</v>
      </c>
      <c r="H219">
        <v>3536.46</v>
      </c>
      <c r="I219">
        <v>3945.82</v>
      </c>
      <c r="J219" t="s">
        <v>30</v>
      </c>
      <c r="K219">
        <v>0.24</v>
      </c>
      <c r="L219" t="s">
        <v>27</v>
      </c>
      <c r="M219" t="s">
        <v>19</v>
      </c>
      <c r="N219" t="s">
        <v>41</v>
      </c>
    </row>
    <row r="220" spans="1:14" x14ac:dyDescent="0.25">
      <c r="A220">
        <v>1002</v>
      </c>
      <c r="B220" s="1">
        <v>45219</v>
      </c>
      <c r="C220" t="s">
        <v>24</v>
      </c>
      <c r="D220" t="s">
        <v>15</v>
      </c>
      <c r="E220">
        <v>5842.88</v>
      </c>
      <c r="F220">
        <v>30</v>
      </c>
      <c r="G220" t="s">
        <v>29</v>
      </c>
      <c r="H220">
        <v>4646.55</v>
      </c>
      <c r="I220">
        <v>4784.28</v>
      </c>
      <c r="J220" t="s">
        <v>17</v>
      </c>
      <c r="K220">
        <v>0.1</v>
      </c>
      <c r="L220" t="s">
        <v>31</v>
      </c>
      <c r="M220" t="s">
        <v>22</v>
      </c>
      <c r="N220" t="s">
        <v>45</v>
      </c>
    </row>
    <row r="221" spans="1:14" x14ac:dyDescent="0.25">
      <c r="A221">
        <v>1003</v>
      </c>
      <c r="B221" s="1">
        <v>45254</v>
      </c>
      <c r="C221" t="s">
        <v>38</v>
      </c>
      <c r="D221" t="s">
        <v>34</v>
      </c>
      <c r="E221">
        <v>5215.3100000000004</v>
      </c>
      <c r="F221">
        <v>11</v>
      </c>
      <c r="G221" t="s">
        <v>26</v>
      </c>
      <c r="H221">
        <v>3706.78</v>
      </c>
      <c r="I221">
        <v>3862.26</v>
      </c>
      <c r="J221" t="s">
        <v>30</v>
      </c>
      <c r="K221">
        <v>0.22</v>
      </c>
      <c r="L221" t="s">
        <v>31</v>
      </c>
      <c r="M221" t="s">
        <v>22</v>
      </c>
      <c r="N221" t="s">
        <v>48</v>
      </c>
    </row>
    <row r="222" spans="1:14" x14ac:dyDescent="0.25">
      <c r="A222">
        <v>1056</v>
      </c>
      <c r="B222" s="1">
        <v>45053</v>
      </c>
      <c r="C222" t="s">
        <v>24</v>
      </c>
      <c r="D222" t="s">
        <v>34</v>
      </c>
      <c r="E222">
        <v>7611.88</v>
      </c>
      <c r="F222">
        <v>28</v>
      </c>
      <c r="G222" t="s">
        <v>29</v>
      </c>
      <c r="H222">
        <v>1566.03</v>
      </c>
      <c r="I222">
        <v>1576.34</v>
      </c>
      <c r="J222" t="s">
        <v>17</v>
      </c>
      <c r="K222">
        <v>0.2</v>
      </c>
      <c r="L222" t="s">
        <v>27</v>
      </c>
      <c r="M222" t="s">
        <v>19</v>
      </c>
      <c r="N222" t="s">
        <v>50</v>
      </c>
    </row>
    <row r="223" spans="1:14" x14ac:dyDescent="0.25">
      <c r="A223">
        <v>1081</v>
      </c>
      <c r="B223" s="1">
        <v>45032</v>
      </c>
      <c r="C223" t="s">
        <v>33</v>
      </c>
      <c r="D223" t="s">
        <v>21</v>
      </c>
      <c r="E223">
        <v>2896.71</v>
      </c>
      <c r="F223">
        <v>44</v>
      </c>
      <c r="G223" t="s">
        <v>35</v>
      </c>
      <c r="H223">
        <v>1362.15</v>
      </c>
      <c r="I223">
        <v>1844.07</v>
      </c>
      <c r="J223" t="s">
        <v>30</v>
      </c>
      <c r="K223">
        <v>0.28999999999999998</v>
      </c>
      <c r="L223" t="s">
        <v>31</v>
      </c>
      <c r="M223" t="s">
        <v>19</v>
      </c>
      <c r="N223" t="s">
        <v>37</v>
      </c>
    </row>
    <row r="224" spans="1:14" x14ac:dyDescent="0.25">
      <c r="A224">
        <v>1059</v>
      </c>
      <c r="B224" s="1">
        <v>45018</v>
      </c>
      <c r="C224" t="s">
        <v>38</v>
      </c>
      <c r="D224" t="s">
        <v>21</v>
      </c>
      <c r="E224">
        <v>3595.2</v>
      </c>
      <c r="F224">
        <v>12</v>
      </c>
      <c r="G224" t="s">
        <v>26</v>
      </c>
      <c r="H224">
        <v>3496.15</v>
      </c>
      <c r="I224">
        <v>3955.75</v>
      </c>
      <c r="J224" t="s">
        <v>17</v>
      </c>
      <c r="K224">
        <v>0.28000000000000003</v>
      </c>
      <c r="L224" t="s">
        <v>18</v>
      </c>
      <c r="M224" t="s">
        <v>22</v>
      </c>
      <c r="N224" t="s">
        <v>41</v>
      </c>
    </row>
    <row r="225" spans="1:14" x14ac:dyDescent="0.25">
      <c r="A225">
        <v>1002</v>
      </c>
      <c r="B225" s="1">
        <v>45213</v>
      </c>
      <c r="C225" t="s">
        <v>24</v>
      </c>
      <c r="D225" t="s">
        <v>25</v>
      </c>
      <c r="E225">
        <v>8951.5300000000007</v>
      </c>
      <c r="F225">
        <v>39</v>
      </c>
      <c r="G225" t="s">
        <v>29</v>
      </c>
      <c r="H225">
        <v>1004.71</v>
      </c>
      <c r="I225">
        <v>1389.35</v>
      </c>
      <c r="J225" t="s">
        <v>30</v>
      </c>
      <c r="K225">
        <v>0.24</v>
      </c>
      <c r="L225" t="s">
        <v>27</v>
      </c>
      <c r="M225" t="s">
        <v>19</v>
      </c>
      <c r="N225" t="s">
        <v>28</v>
      </c>
    </row>
    <row r="226" spans="1:14" x14ac:dyDescent="0.25">
      <c r="A226">
        <v>1002</v>
      </c>
      <c r="B226" s="1">
        <v>44977</v>
      </c>
      <c r="C226" t="s">
        <v>33</v>
      </c>
      <c r="D226" t="s">
        <v>21</v>
      </c>
      <c r="E226">
        <v>9469.92</v>
      </c>
      <c r="F226">
        <v>26</v>
      </c>
      <c r="G226" t="s">
        <v>26</v>
      </c>
      <c r="H226">
        <v>508.94</v>
      </c>
      <c r="I226">
        <v>557.69000000000005</v>
      </c>
      <c r="J226" t="s">
        <v>30</v>
      </c>
      <c r="K226">
        <v>0.22</v>
      </c>
      <c r="L226" t="s">
        <v>31</v>
      </c>
      <c r="M226" t="s">
        <v>22</v>
      </c>
      <c r="N226" t="s">
        <v>37</v>
      </c>
    </row>
    <row r="227" spans="1:14" x14ac:dyDescent="0.25">
      <c r="A227">
        <v>1092</v>
      </c>
      <c r="B227" s="1">
        <v>44955</v>
      </c>
      <c r="C227" t="s">
        <v>14</v>
      </c>
      <c r="D227" t="s">
        <v>25</v>
      </c>
      <c r="E227">
        <v>8936.33</v>
      </c>
      <c r="F227">
        <v>13</v>
      </c>
      <c r="G227" t="s">
        <v>29</v>
      </c>
      <c r="H227">
        <v>2684.5</v>
      </c>
      <c r="I227">
        <v>2913.78</v>
      </c>
      <c r="J227" t="s">
        <v>30</v>
      </c>
      <c r="K227">
        <v>0.08</v>
      </c>
      <c r="L227" t="s">
        <v>31</v>
      </c>
      <c r="M227" t="s">
        <v>22</v>
      </c>
      <c r="N227" t="s">
        <v>32</v>
      </c>
    </row>
    <row r="228" spans="1:14" x14ac:dyDescent="0.25">
      <c r="A228">
        <v>1054</v>
      </c>
      <c r="B228" s="1">
        <v>45222</v>
      </c>
      <c r="C228" t="s">
        <v>24</v>
      </c>
      <c r="D228" t="s">
        <v>34</v>
      </c>
      <c r="E228">
        <v>4252.54</v>
      </c>
      <c r="F228">
        <v>8</v>
      </c>
      <c r="G228" t="s">
        <v>26</v>
      </c>
      <c r="H228">
        <v>4117.13</v>
      </c>
      <c r="I228">
        <v>4177.0600000000004</v>
      </c>
      <c r="J228" t="s">
        <v>17</v>
      </c>
      <c r="K228">
        <v>0.25</v>
      </c>
      <c r="L228" t="s">
        <v>27</v>
      </c>
      <c r="M228" t="s">
        <v>22</v>
      </c>
      <c r="N228" t="s">
        <v>50</v>
      </c>
    </row>
    <row r="229" spans="1:14" x14ac:dyDescent="0.25">
      <c r="A229">
        <v>1087</v>
      </c>
      <c r="B229" s="1">
        <v>45223</v>
      </c>
      <c r="C229" t="s">
        <v>14</v>
      </c>
      <c r="D229" t="s">
        <v>34</v>
      </c>
      <c r="E229">
        <v>7825.62</v>
      </c>
      <c r="F229">
        <v>28</v>
      </c>
      <c r="G229" t="s">
        <v>29</v>
      </c>
      <c r="H229">
        <v>551.83000000000004</v>
      </c>
      <c r="I229">
        <v>569.63</v>
      </c>
      <c r="J229" t="s">
        <v>30</v>
      </c>
      <c r="K229">
        <v>0.13</v>
      </c>
      <c r="L229" t="s">
        <v>31</v>
      </c>
      <c r="M229" t="s">
        <v>22</v>
      </c>
      <c r="N229" t="s">
        <v>46</v>
      </c>
    </row>
    <row r="230" spans="1:14" x14ac:dyDescent="0.25">
      <c r="A230">
        <v>1096</v>
      </c>
      <c r="B230" s="1">
        <v>45140</v>
      </c>
      <c r="C230" t="s">
        <v>14</v>
      </c>
      <c r="D230" t="s">
        <v>15</v>
      </c>
      <c r="E230">
        <v>4815.72</v>
      </c>
      <c r="F230">
        <v>30</v>
      </c>
      <c r="G230" t="s">
        <v>35</v>
      </c>
      <c r="H230">
        <v>3969.86</v>
      </c>
      <c r="I230">
        <v>4281.79</v>
      </c>
      <c r="J230" t="s">
        <v>17</v>
      </c>
      <c r="K230">
        <v>0.08</v>
      </c>
      <c r="L230" t="s">
        <v>27</v>
      </c>
      <c r="M230" t="s">
        <v>22</v>
      </c>
      <c r="N230" t="s">
        <v>20</v>
      </c>
    </row>
    <row r="231" spans="1:14" x14ac:dyDescent="0.25">
      <c r="A231">
        <v>1097</v>
      </c>
      <c r="B231" s="1">
        <v>45193</v>
      </c>
      <c r="C231" t="s">
        <v>42</v>
      </c>
      <c r="D231" t="s">
        <v>34</v>
      </c>
      <c r="E231">
        <v>5025.6400000000003</v>
      </c>
      <c r="F231">
        <v>9</v>
      </c>
      <c r="G231" t="s">
        <v>26</v>
      </c>
      <c r="H231">
        <v>4067.28</v>
      </c>
      <c r="I231">
        <v>4548.09</v>
      </c>
      <c r="J231" t="s">
        <v>17</v>
      </c>
      <c r="K231">
        <v>0.12</v>
      </c>
      <c r="L231" t="s">
        <v>31</v>
      </c>
      <c r="M231" t="s">
        <v>22</v>
      </c>
      <c r="N231" t="s">
        <v>52</v>
      </c>
    </row>
    <row r="232" spans="1:14" x14ac:dyDescent="0.25">
      <c r="A232">
        <v>1001</v>
      </c>
      <c r="B232" s="1">
        <v>45183</v>
      </c>
      <c r="C232" t="s">
        <v>38</v>
      </c>
      <c r="D232" t="s">
        <v>25</v>
      </c>
      <c r="E232">
        <v>2126.33</v>
      </c>
      <c r="F232">
        <v>39</v>
      </c>
      <c r="G232" t="s">
        <v>26</v>
      </c>
      <c r="H232">
        <v>2437.2600000000002</v>
      </c>
      <c r="I232">
        <v>2889.67</v>
      </c>
      <c r="J232" t="s">
        <v>17</v>
      </c>
      <c r="K232">
        <v>0.25</v>
      </c>
      <c r="L232" t="s">
        <v>18</v>
      </c>
      <c r="M232" t="s">
        <v>19</v>
      </c>
      <c r="N232" t="s">
        <v>39</v>
      </c>
    </row>
    <row r="233" spans="1:14" x14ac:dyDescent="0.25">
      <c r="A233">
        <v>1019</v>
      </c>
      <c r="B233" s="1">
        <v>45228</v>
      </c>
      <c r="C233" t="s">
        <v>24</v>
      </c>
      <c r="D233" t="s">
        <v>21</v>
      </c>
      <c r="E233">
        <v>5952.19</v>
      </c>
      <c r="F233">
        <v>31</v>
      </c>
      <c r="G233" t="s">
        <v>26</v>
      </c>
      <c r="H233">
        <v>333.69</v>
      </c>
      <c r="I233">
        <v>685.1</v>
      </c>
      <c r="J233" t="s">
        <v>30</v>
      </c>
      <c r="K233">
        <v>0.04</v>
      </c>
      <c r="L233" t="s">
        <v>27</v>
      </c>
      <c r="M233" t="s">
        <v>19</v>
      </c>
      <c r="N233" t="s">
        <v>47</v>
      </c>
    </row>
    <row r="234" spans="1:14" x14ac:dyDescent="0.25">
      <c r="A234">
        <v>1002</v>
      </c>
      <c r="B234" s="1">
        <v>45027</v>
      </c>
      <c r="C234" t="s">
        <v>14</v>
      </c>
      <c r="D234" t="s">
        <v>15</v>
      </c>
      <c r="E234">
        <v>1942.75</v>
      </c>
      <c r="F234">
        <v>21</v>
      </c>
      <c r="G234" t="s">
        <v>26</v>
      </c>
      <c r="H234">
        <v>914.22</v>
      </c>
      <c r="I234">
        <v>971.57</v>
      </c>
      <c r="J234" t="s">
        <v>17</v>
      </c>
      <c r="K234">
        <v>0.14000000000000001</v>
      </c>
      <c r="L234" t="s">
        <v>18</v>
      </c>
      <c r="M234" t="s">
        <v>19</v>
      </c>
      <c r="N234" t="s">
        <v>20</v>
      </c>
    </row>
    <row r="235" spans="1:14" x14ac:dyDescent="0.25">
      <c r="A235">
        <v>1053</v>
      </c>
      <c r="B235" s="1">
        <v>45272</v>
      </c>
      <c r="C235" t="s">
        <v>42</v>
      </c>
      <c r="D235" t="s">
        <v>25</v>
      </c>
      <c r="E235">
        <v>3382.49</v>
      </c>
      <c r="F235">
        <v>47</v>
      </c>
      <c r="G235" t="s">
        <v>35</v>
      </c>
      <c r="H235">
        <v>3551.76</v>
      </c>
      <c r="I235">
        <v>3696.1</v>
      </c>
      <c r="J235" t="s">
        <v>17</v>
      </c>
      <c r="K235">
        <v>0.15</v>
      </c>
      <c r="L235" t="s">
        <v>27</v>
      </c>
      <c r="M235" t="s">
        <v>22</v>
      </c>
      <c r="N235" t="s">
        <v>43</v>
      </c>
    </row>
    <row r="236" spans="1:14" x14ac:dyDescent="0.25">
      <c r="A236">
        <v>1044</v>
      </c>
      <c r="B236" s="1">
        <v>45036</v>
      </c>
      <c r="C236" t="s">
        <v>33</v>
      </c>
      <c r="D236" t="s">
        <v>21</v>
      </c>
      <c r="E236">
        <v>8564.7999999999993</v>
      </c>
      <c r="F236">
        <v>34</v>
      </c>
      <c r="G236" t="s">
        <v>26</v>
      </c>
      <c r="H236">
        <v>3573.3</v>
      </c>
      <c r="I236">
        <v>3740.13</v>
      </c>
      <c r="J236" t="s">
        <v>17</v>
      </c>
      <c r="K236">
        <v>0.01</v>
      </c>
      <c r="L236" t="s">
        <v>31</v>
      </c>
      <c r="M236" t="s">
        <v>19</v>
      </c>
      <c r="N236" t="s">
        <v>37</v>
      </c>
    </row>
    <row r="237" spans="1:14" x14ac:dyDescent="0.25">
      <c r="A237">
        <v>1090</v>
      </c>
      <c r="B237" s="1">
        <v>45108</v>
      </c>
      <c r="C237" t="s">
        <v>24</v>
      </c>
      <c r="D237" t="s">
        <v>15</v>
      </c>
      <c r="E237">
        <v>2150.0500000000002</v>
      </c>
      <c r="F237">
        <v>31</v>
      </c>
      <c r="G237" t="s">
        <v>16</v>
      </c>
      <c r="H237">
        <v>4496.8599999999997</v>
      </c>
      <c r="I237">
        <v>4880.7999999999902</v>
      </c>
      <c r="J237" t="s">
        <v>30</v>
      </c>
      <c r="K237">
        <v>0.06</v>
      </c>
      <c r="L237" t="s">
        <v>18</v>
      </c>
      <c r="M237" t="s">
        <v>22</v>
      </c>
      <c r="N237" t="s">
        <v>45</v>
      </c>
    </row>
    <row r="238" spans="1:14" x14ac:dyDescent="0.25">
      <c r="A238">
        <v>1032</v>
      </c>
      <c r="B238" s="1">
        <v>45239</v>
      </c>
      <c r="C238" t="s">
        <v>14</v>
      </c>
      <c r="D238" t="s">
        <v>34</v>
      </c>
      <c r="E238">
        <v>804.47</v>
      </c>
      <c r="F238">
        <v>25</v>
      </c>
      <c r="G238" t="s">
        <v>35</v>
      </c>
      <c r="H238">
        <v>2934.3</v>
      </c>
      <c r="I238">
        <v>3337.4</v>
      </c>
      <c r="J238" t="s">
        <v>17</v>
      </c>
      <c r="K238">
        <v>0.25</v>
      </c>
      <c r="L238" t="s">
        <v>31</v>
      </c>
      <c r="M238" t="s">
        <v>22</v>
      </c>
      <c r="N238" t="s">
        <v>46</v>
      </c>
    </row>
    <row r="239" spans="1:14" x14ac:dyDescent="0.25">
      <c r="A239">
        <v>1070</v>
      </c>
      <c r="B239" s="1">
        <v>44927</v>
      </c>
      <c r="C239" t="s">
        <v>38</v>
      </c>
      <c r="D239" t="s">
        <v>25</v>
      </c>
      <c r="E239">
        <v>783.18</v>
      </c>
      <c r="F239">
        <v>12</v>
      </c>
      <c r="G239" t="s">
        <v>16</v>
      </c>
      <c r="H239">
        <v>664.33</v>
      </c>
      <c r="I239">
        <v>863.03</v>
      </c>
      <c r="J239" t="s">
        <v>17</v>
      </c>
      <c r="K239">
        <v>0.25</v>
      </c>
      <c r="L239" t="s">
        <v>27</v>
      </c>
      <c r="M239" t="s">
        <v>22</v>
      </c>
      <c r="N239" t="s">
        <v>39</v>
      </c>
    </row>
    <row r="240" spans="1:14" x14ac:dyDescent="0.25">
      <c r="A240">
        <v>1032</v>
      </c>
      <c r="B240" s="1">
        <v>45245</v>
      </c>
      <c r="C240" t="s">
        <v>42</v>
      </c>
      <c r="D240" t="s">
        <v>21</v>
      </c>
      <c r="E240">
        <v>9413.77</v>
      </c>
      <c r="F240">
        <v>1</v>
      </c>
      <c r="G240" t="s">
        <v>26</v>
      </c>
      <c r="H240">
        <v>651</v>
      </c>
      <c r="I240">
        <v>865.76</v>
      </c>
      <c r="J240" t="s">
        <v>17</v>
      </c>
      <c r="K240">
        <v>0.09</v>
      </c>
      <c r="L240" t="s">
        <v>27</v>
      </c>
      <c r="M240" t="s">
        <v>22</v>
      </c>
      <c r="N240" t="s">
        <v>51</v>
      </c>
    </row>
    <row r="241" spans="1:14" x14ac:dyDescent="0.25">
      <c r="A241">
        <v>1068</v>
      </c>
      <c r="B241" s="1">
        <v>44981</v>
      </c>
      <c r="C241" t="s">
        <v>14</v>
      </c>
      <c r="D241" t="s">
        <v>15</v>
      </c>
      <c r="E241">
        <v>5118.51</v>
      </c>
      <c r="F241">
        <v>22</v>
      </c>
      <c r="G241" t="s">
        <v>29</v>
      </c>
      <c r="H241">
        <v>3619.61</v>
      </c>
      <c r="I241">
        <v>3651.42</v>
      </c>
      <c r="J241" t="s">
        <v>17</v>
      </c>
      <c r="K241">
        <v>0.26</v>
      </c>
      <c r="L241" t="s">
        <v>27</v>
      </c>
      <c r="M241" t="s">
        <v>19</v>
      </c>
      <c r="N241" t="s">
        <v>20</v>
      </c>
    </row>
    <row r="242" spans="1:14" x14ac:dyDescent="0.25">
      <c r="A242">
        <v>1055</v>
      </c>
      <c r="B242" s="1">
        <v>45075</v>
      </c>
      <c r="C242" t="s">
        <v>38</v>
      </c>
      <c r="D242" t="s">
        <v>15</v>
      </c>
      <c r="E242">
        <v>4153.18</v>
      </c>
      <c r="F242">
        <v>40</v>
      </c>
      <c r="G242" t="s">
        <v>16</v>
      </c>
      <c r="H242">
        <v>959.73</v>
      </c>
      <c r="I242">
        <v>1111.4100000000001</v>
      </c>
      <c r="J242" t="s">
        <v>30</v>
      </c>
      <c r="K242">
        <v>0.23</v>
      </c>
      <c r="L242" t="s">
        <v>27</v>
      </c>
      <c r="M242" t="s">
        <v>19</v>
      </c>
      <c r="N242" t="s">
        <v>40</v>
      </c>
    </row>
    <row r="243" spans="1:14" x14ac:dyDescent="0.25">
      <c r="A243">
        <v>1075</v>
      </c>
      <c r="B243" s="1">
        <v>45235</v>
      </c>
      <c r="C243" t="s">
        <v>14</v>
      </c>
      <c r="D243" t="s">
        <v>34</v>
      </c>
      <c r="E243">
        <v>8127.7</v>
      </c>
      <c r="F243">
        <v>37</v>
      </c>
      <c r="G243" t="s">
        <v>26</v>
      </c>
      <c r="H243">
        <v>1675.51</v>
      </c>
      <c r="I243">
        <v>1906.6399999999901</v>
      </c>
      <c r="J243" t="s">
        <v>30</v>
      </c>
      <c r="K243">
        <v>0.13</v>
      </c>
      <c r="L243" t="s">
        <v>27</v>
      </c>
      <c r="M243" t="s">
        <v>19</v>
      </c>
      <c r="N243" t="s">
        <v>46</v>
      </c>
    </row>
    <row r="244" spans="1:14" x14ac:dyDescent="0.25">
      <c r="A244">
        <v>1056</v>
      </c>
      <c r="B244" s="1">
        <v>45063</v>
      </c>
      <c r="C244" t="s">
        <v>24</v>
      </c>
      <c r="D244" t="s">
        <v>21</v>
      </c>
      <c r="E244">
        <v>8374.68</v>
      </c>
      <c r="F244">
        <v>47</v>
      </c>
      <c r="G244" t="s">
        <v>16</v>
      </c>
      <c r="H244">
        <v>2461.6999999999998</v>
      </c>
      <c r="I244">
        <v>2529.02</v>
      </c>
      <c r="J244" t="s">
        <v>17</v>
      </c>
      <c r="K244">
        <v>0.22</v>
      </c>
      <c r="L244" t="s">
        <v>18</v>
      </c>
      <c r="M244" t="s">
        <v>22</v>
      </c>
      <c r="N244" t="s">
        <v>47</v>
      </c>
    </row>
    <row r="245" spans="1:14" x14ac:dyDescent="0.25">
      <c r="A245">
        <v>1017</v>
      </c>
      <c r="B245" s="1">
        <v>45128</v>
      </c>
      <c r="C245" t="s">
        <v>24</v>
      </c>
      <c r="D245" t="s">
        <v>34</v>
      </c>
      <c r="E245">
        <v>3388.69</v>
      </c>
      <c r="F245">
        <v>1</v>
      </c>
      <c r="G245" t="s">
        <v>26</v>
      </c>
      <c r="H245">
        <v>172.59</v>
      </c>
      <c r="I245">
        <v>404.69</v>
      </c>
      <c r="J245" t="s">
        <v>17</v>
      </c>
      <c r="K245">
        <v>0.28999999999999998</v>
      </c>
      <c r="L245" t="s">
        <v>27</v>
      </c>
      <c r="M245" t="s">
        <v>19</v>
      </c>
      <c r="N245" t="s">
        <v>50</v>
      </c>
    </row>
    <row r="246" spans="1:14" x14ac:dyDescent="0.25">
      <c r="A246">
        <v>1038</v>
      </c>
      <c r="B246" s="1">
        <v>45239</v>
      </c>
      <c r="C246" t="s">
        <v>24</v>
      </c>
      <c r="D246" t="s">
        <v>34</v>
      </c>
      <c r="E246">
        <v>6966.82</v>
      </c>
      <c r="F246">
        <v>1</v>
      </c>
      <c r="G246" t="s">
        <v>26</v>
      </c>
      <c r="H246">
        <v>1281.6500000000001</v>
      </c>
      <c r="I246">
        <v>1709.71</v>
      </c>
      <c r="J246" t="s">
        <v>17</v>
      </c>
      <c r="K246">
        <v>0.14000000000000001</v>
      </c>
      <c r="L246" t="s">
        <v>31</v>
      </c>
      <c r="M246" t="s">
        <v>19</v>
      </c>
      <c r="N246" t="s">
        <v>50</v>
      </c>
    </row>
    <row r="247" spans="1:14" x14ac:dyDescent="0.25">
      <c r="A247">
        <v>1024</v>
      </c>
      <c r="B247" s="1">
        <v>45043</v>
      </c>
      <c r="C247" t="s">
        <v>42</v>
      </c>
      <c r="D247" t="s">
        <v>21</v>
      </c>
      <c r="E247">
        <v>7734.12</v>
      </c>
      <c r="F247">
        <v>42</v>
      </c>
      <c r="G247" t="s">
        <v>26</v>
      </c>
      <c r="H247">
        <v>2069.0500000000002</v>
      </c>
      <c r="I247">
        <v>2363.9</v>
      </c>
      <c r="J247" t="s">
        <v>17</v>
      </c>
      <c r="K247">
        <v>7.0000000000000007E-2</v>
      </c>
      <c r="L247" t="s">
        <v>18</v>
      </c>
      <c r="M247" t="s">
        <v>19</v>
      </c>
      <c r="N247" t="s">
        <v>51</v>
      </c>
    </row>
    <row r="248" spans="1:14" x14ac:dyDescent="0.25">
      <c r="A248">
        <v>1069</v>
      </c>
      <c r="B248" s="1">
        <v>45080</v>
      </c>
      <c r="C248" t="s">
        <v>24</v>
      </c>
      <c r="D248" t="s">
        <v>21</v>
      </c>
      <c r="E248">
        <v>6581.04</v>
      </c>
      <c r="F248">
        <v>42</v>
      </c>
      <c r="G248" t="s">
        <v>29</v>
      </c>
      <c r="H248">
        <v>1434.2</v>
      </c>
      <c r="I248">
        <v>1482.88</v>
      </c>
      <c r="J248" t="s">
        <v>30</v>
      </c>
      <c r="K248">
        <v>0.28000000000000003</v>
      </c>
      <c r="L248" t="s">
        <v>31</v>
      </c>
      <c r="M248" t="s">
        <v>22</v>
      </c>
      <c r="N248" t="s">
        <v>47</v>
      </c>
    </row>
    <row r="249" spans="1:14" x14ac:dyDescent="0.25">
      <c r="A249">
        <v>1098</v>
      </c>
      <c r="B249" s="1">
        <v>45217</v>
      </c>
      <c r="C249" t="s">
        <v>38</v>
      </c>
      <c r="D249" t="s">
        <v>21</v>
      </c>
      <c r="E249">
        <v>1600.79</v>
      </c>
      <c r="F249">
        <v>21</v>
      </c>
      <c r="G249" t="s">
        <v>16</v>
      </c>
      <c r="H249">
        <v>725.03</v>
      </c>
      <c r="I249">
        <v>828.94999999999902</v>
      </c>
      <c r="J249" t="s">
        <v>30</v>
      </c>
      <c r="K249">
        <v>0.18</v>
      </c>
      <c r="L249" t="s">
        <v>27</v>
      </c>
      <c r="M249" t="s">
        <v>19</v>
      </c>
      <c r="N249" t="s">
        <v>41</v>
      </c>
    </row>
    <row r="250" spans="1:14" x14ac:dyDescent="0.25">
      <c r="A250">
        <v>1070</v>
      </c>
      <c r="B250" s="1">
        <v>44989</v>
      </c>
      <c r="C250" t="s">
        <v>14</v>
      </c>
      <c r="D250" t="s">
        <v>25</v>
      </c>
      <c r="E250">
        <v>8771.24</v>
      </c>
      <c r="F250">
        <v>15</v>
      </c>
      <c r="G250" t="s">
        <v>35</v>
      </c>
      <c r="H250">
        <v>3653.66</v>
      </c>
      <c r="I250">
        <v>3896.19</v>
      </c>
      <c r="J250" t="s">
        <v>30</v>
      </c>
      <c r="K250">
        <v>0.03</v>
      </c>
      <c r="L250" t="s">
        <v>31</v>
      </c>
      <c r="M250" t="s">
        <v>22</v>
      </c>
      <c r="N250" t="s">
        <v>32</v>
      </c>
    </row>
    <row r="251" spans="1:14" x14ac:dyDescent="0.25">
      <c r="A251">
        <v>1086</v>
      </c>
      <c r="B251" s="1">
        <v>45170</v>
      </c>
      <c r="C251" t="s">
        <v>33</v>
      </c>
      <c r="D251" t="s">
        <v>21</v>
      </c>
      <c r="E251">
        <v>5437.04</v>
      </c>
      <c r="F251">
        <v>17</v>
      </c>
      <c r="G251" t="s">
        <v>35</v>
      </c>
      <c r="H251">
        <v>4075.08</v>
      </c>
      <c r="I251">
        <v>4262.21</v>
      </c>
      <c r="J251" t="s">
        <v>30</v>
      </c>
      <c r="K251">
        <v>0.17</v>
      </c>
      <c r="L251" t="s">
        <v>18</v>
      </c>
      <c r="M251" t="s">
        <v>19</v>
      </c>
      <c r="N251" t="s">
        <v>37</v>
      </c>
    </row>
    <row r="252" spans="1:14" x14ac:dyDescent="0.25">
      <c r="A252">
        <v>1011</v>
      </c>
      <c r="B252" s="1">
        <v>44951</v>
      </c>
      <c r="C252" t="s">
        <v>38</v>
      </c>
      <c r="D252" t="s">
        <v>15</v>
      </c>
      <c r="E252">
        <v>2896.48</v>
      </c>
      <c r="F252">
        <v>22</v>
      </c>
      <c r="G252" t="s">
        <v>35</v>
      </c>
      <c r="H252">
        <v>1324.52</v>
      </c>
      <c r="I252">
        <v>1510.3</v>
      </c>
      <c r="J252" t="s">
        <v>17</v>
      </c>
      <c r="K252">
        <v>0.15</v>
      </c>
      <c r="L252" t="s">
        <v>18</v>
      </c>
      <c r="M252" t="s">
        <v>22</v>
      </c>
      <c r="N252" t="s">
        <v>40</v>
      </c>
    </row>
    <row r="253" spans="1:14" x14ac:dyDescent="0.25">
      <c r="A253">
        <v>1016</v>
      </c>
      <c r="B253" s="1">
        <v>45016</v>
      </c>
      <c r="C253" t="s">
        <v>38</v>
      </c>
      <c r="D253" t="s">
        <v>34</v>
      </c>
      <c r="E253">
        <v>4309.76</v>
      </c>
      <c r="F253">
        <v>38</v>
      </c>
      <c r="G253" t="s">
        <v>35</v>
      </c>
      <c r="H253">
        <v>3883.38</v>
      </c>
      <c r="I253">
        <v>4152.72</v>
      </c>
      <c r="J253" t="s">
        <v>17</v>
      </c>
      <c r="K253">
        <v>0.26</v>
      </c>
      <c r="L253" t="s">
        <v>18</v>
      </c>
      <c r="M253" t="s">
        <v>19</v>
      </c>
      <c r="N253" t="s">
        <v>48</v>
      </c>
    </row>
    <row r="254" spans="1:14" x14ac:dyDescent="0.25">
      <c r="A254">
        <v>1097</v>
      </c>
      <c r="B254" s="1">
        <v>45001</v>
      </c>
      <c r="C254" t="s">
        <v>24</v>
      </c>
      <c r="D254" t="s">
        <v>25</v>
      </c>
      <c r="E254">
        <v>471.95</v>
      </c>
      <c r="F254">
        <v>35</v>
      </c>
      <c r="G254" t="s">
        <v>26</v>
      </c>
      <c r="H254">
        <v>1958.49</v>
      </c>
      <c r="I254">
        <v>2254.84</v>
      </c>
      <c r="J254" t="s">
        <v>30</v>
      </c>
      <c r="K254">
        <v>0.16</v>
      </c>
      <c r="L254" t="s">
        <v>31</v>
      </c>
      <c r="M254" t="s">
        <v>19</v>
      </c>
      <c r="N254" t="s">
        <v>28</v>
      </c>
    </row>
    <row r="255" spans="1:14" x14ac:dyDescent="0.25">
      <c r="A255">
        <v>1073</v>
      </c>
      <c r="B255" s="1">
        <v>45220</v>
      </c>
      <c r="C255" t="s">
        <v>42</v>
      </c>
      <c r="D255" t="s">
        <v>21</v>
      </c>
      <c r="E255">
        <v>1365.88</v>
      </c>
      <c r="F255">
        <v>45</v>
      </c>
      <c r="G255" t="s">
        <v>16</v>
      </c>
      <c r="H255">
        <v>2558.09</v>
      </c>
      <c r="I255">
        <v>2958.55</v>
      </c>
      <c r="J255" t="s">
        <v>30</v>
      </c>
      <c r="K255">
        <v>0.08</v>
      </c>
      <c r="L255" t="s">
        <v>18</v>
      </c>
      <c r="M255" t="s">
        <v>19</v>
      </c>
      <c r="N255" t="s">
        <v>51</v>
      </c>
    </row>
    <row r="256" spans="1:14" x14ac:dyDescent="0.25">
      <c r="A256">
        <v>1059</v>
      </c>
      <c r="B256" s="1">
        <v>45136</v>
      </c>
      <c r="C256" t="s">
        <v>14</v>
      </c>
      <c r="D256" t="s">
        <v>25</v>
      </c>
      <c r="E256">
        <v>7678.91</v>
      </c>
      <c r="F256">
        <v>16</v>
      </c>
      <c r="G256" t="s">
        <v>16</v>
      </c>
      <c r="H256">
        <v>4287.21</v>
      </c>
      <c r="I256">
        <v>4464.28</v>
      </c>
      <c r="J256" t="s">
        <v>17</v>
      </c>
      <c r="K256">
        <v>0.2</v>
      </c>
      <c r="L256" t="s">
        <v>31</v>
      </c>
      <c r="M256" t="s">
        <v>22</v>
      </c>
      <c r="N256" t="s">
        <v>32</v>
      </c>
    </row>
    <row r="257" spans="1:14" x14ac:dyDescent="0.25">
      <c r="A257">
        <v>1070</v>
      </c>
      <c r="B257" s="1">
        <v>45273</v>
      </c>
      <c r="C257" t="s">
        <v>42</v>
      </c>
      <c r="D257" t="s">
        <v>21</v>
      </c>
      <c r="E257">
        <v>100.12</v>
      </c>
      <c r="F257">
        <v>8</v>
      </c>
      <c r="G257" t="s">
        <v>29</v>
      </c>
      <c r="H257">
        <v>3762.27</v>
      </c>
      <c r="I257">
        <v>4166.95</v>
      </c>
      <c r="J257" t="s">
        <v>17</v>
      </c>
      <c r="K257">
        <v>0.16</v>
      </c>
      <c r="L257" t="s">
        <v>27</v>
      </c>
      <c r="M257" t="s">
        <v>19</v>
      </c>
      <c r="N257" t="s">
        <v>51</v>
      </c>
    </row>
    <row r="258" spans="1:14" x14ac:dyDescent="0.25">
      <c r="A258">
        <v>1080</v>
      </c>
      <c r="B258" s="1">
        <v>44943</v>
      </c>
      <c r="C258" t="s">
        <v>14</v>
      </c>
      <c r="D258" t="s">
        <v>25</v>
      </c>
      <c r="E258">
        <v>4224</v>
      </c>
      <c r="F258">
        <v>47</v>
      </c>
      <c r="G258" t="s">
        <v>16</v>
      </c>
      <c r="H258">
        <v>4035.33</v>
      </c>
      <c r="I258">
        <v>4211.25</v>
      </c>
      <c r="J258" t="s">
        <v>17</v>
      </c>
      <c r="K258">
        <v>7.0000000000000007E-2</v>
      </c>
      <c r="L258" t="s">
        <v>27</v>
      </c>
      <c r="M258" t="s">
        <v>19</v>
      </c>
      <c r="N258" t="s">
        <v>32</v>
      </c>
    </row>
    <row r="259" spans="1:14" x14ac:dyDescent="0.25">
      <c r="A259">
        <v>1093</v>
      </c>
      <c r="B259" s="1">
        <v>45054</v>
      </c>
      <c r="C259" t="s">
        <v>14</v>
      </c>
      <c r="D259" t="s">
        <v>34</v>
      </c>
      <c r="E259">
        <v>5272.85</v>
      </c>
      <c r="F259">
        <v>17</v>
      </c>
      <c r="G259" t="s">
        <v>16</v>
      </c>
      <c r="H259">
        <v>727.38</v>
      </c>
      <c r="I259">
        <v>764.54</v>
      </c>
      <c r="J259" t="s">
        <v>17</v>
      </c>
      <c r="K259">
        <v>0.17</v>
      </c>
      <c r="L259" t="s">
        <v>31</v>
      </c>
      <c r="M259" t="s">
        <v>22</v>
      </c>
      <c r="N259" t="s">
        <v>46</v>
      </c>
    </row>
    <row r="260" spans="1:14" x14ac:dyDescent="0.25">
      <c r="A260">
        <v>1003</v>
      </c>
      <c r="B260" s="1">
        <v>45290</v>
      </c>
      <c r="C260" t="s">
        <v>42</v>
      </c>
      <c r="D260" t="s">
        <v>34</v>
      </c>
      <c r="E260">
        <v>640.88</v>
      </c>
      <c r="F260">
        <v>17</v>
      </c>
      <c r="G260" t="s">
        <v>16</v>
      </c>
      <c r="H260">
        <v>395.11</v>
      </c>
      <c r="I260">
        <v>676.66</v>
      </c>
      <c r="J260" t="s">
        <v>17</v>
      </c>
      <c r="K260">
        <v>0.25</v>
      </c>
      <c r="L260" t="s">
        <v>18</v>
      </c>
      <c r="M260" t="s">
        <v>22</v>
      </c>
      <c r="N260" t="s">
        <v>52</v>
      </c>
    </row>
    <row r="261" spans="1:14" x14ac:dyDescent="0.25">
      <c r="A261">
        <v>1020</v>
      </c>
      <c r="B261" s="1">
        <v>45177</v>
      </c>
      <c r="C261" t="s">
        <v>38</v>
      </c>
      <c r="D261" t="s">
        <v>15</v>
      </c>
      <c r="E261">
        <v>9733.4699999999993</v>
      </c>
      <c r="F261">
        <v>26</v>
      </c>
      <c r="G261" t="s">
        <v>29</v>
      </c>
      <c r="H261">
        <v>4472.3500000000004</v>
      </c>
      <c r="I261">
        <v>4770.42</v>
      </c>
      <c r="J261" t="s">
        <v>30</v>
      </c>
      <c r="K261">
        <v>0.01</v>
      </c>
      <c r="L261" t="s">
        <v>31</v>
      </c>
      <c r="M261" t="s">
        <v>22</v>
      </c>
      <c r="N261" t="s">
        <v>40</v>
      </c>
    </row>
    <row r="262" spans="1:14" x14ac:dyDescent="0.25">
      <c r="A262">
        <v>1059</v>
      </c>
      <c r="B262" s="1">
        <v>45105</v>
      </c>
      <c r="C262" t="s">
        <v>14</v>
      </c>
      <c r="D262" t="s">
        <v>15</v>
      </c>
      <c r="E262">
        <v>2338.64</v>
      </c>
      <c r="F262">
        <v>13</v>
      </c>
      <c r="G262" t="s">
        <v>35</v>
      </c>
      <c r="H262">
        <v>1969.78</v>
      </c>
      <c r="I262">
        <v>2437.6999999999998</v>
      </c>
      <c r="J262" t="s">
        <v>30</v>
      </c>
      <c r="K262">
        <v>0.19</v>
      </c>
      <c r="L262" t="s">
        <v>31</v>
      </c>
      <c r="M262" t="s">
        <v>22</v>
      </c>
      <c r="N262" t="s">
        <v>20</v>
      </c>
    </row>
    <row r="263" spans="1:14" x14ac:dyDescent="0.25">
      <c r="A263">
        <v>1036</v>
      </c>
      <c r="B263" s="1">
        <v>45108</v>
      </c>
      <c r="C263" t="s">
        <v>42</v>
      </c>
      <c r="D263" t="s">
        <v>21</v>
      </c>
      <c r="E263">
        <v>3111.57</v>
      </c>
      <c r="F263">
        <v>17</v>
      </c>
      <c r="G263" t="s">
        <v>16</v>
      </c>
      <c r="H263">
        <v>1475</v>
      </c>
      <c r="I263">
        <v>1840.77</v>
      </c>
      <c r="J263" t="s">
        <v>17</v>
      </c>
      <c r="K263">
        <v>0.1</v>
      </c>
      <c r="L263" t="s">
        <v>31</v>
      </c>
      <c r="M263" t="s">
        <v>19</v>
      </c>
      <c r="N263" t="s">
        <v>51</v>
      </c>
    </row>
    <row r="264" spans="1:14" x14ac:dyDescent="0.25">
      <c r="A264">
        <v>1019</v>
      </c>
      <c r="B264" s="1">
        <v>45078</v>
      </c>
      <c r="C264" t="s">
        <v>14</v>
      </c>
      <c r="D264" t="s">
        <v>34</v>
      </c>
      <c r="E264">
        <v>3109.03</v>
      </c>
      <c r="F264">
        <v>38</v>
      </c>
      <c r="G264" t="s">
        <v>29</v>
      </c>
      <c r="H264">
        <v>3637.25</v>
      </c>
      <c r="I264">
        <v>4096.96</v>
      </c>
      <c r="J264" t="s">
        <v>17</v>
      </c>
      <c r="K264">
        <v>0.09</v>
      </c>
      <c r="L264" t="s">
        <v>27</v>
      </c>
      <c r="M264" t="s">
        <v>19</v>
      </c>
      <c r="N264" t="s">
        <v>46</v>
      </c>
    </row>
    <row r="265" spans="1:14" x14ac:dyDescent="0.25">
      <c r="A265">
        <v>1090</v>
      </c>
      <c r="B265" s="1">
        <v>44951</v>
      </c>
      <c r="C265" t="s">
        <v>33</v>
      </c>
      <c r="D265" t="s">
        <v>25</v>
      </c>
      <c r="E265">
        <v>2381.12</v>
      </c>
      <c r="F265">
        <v>17</v>
      </c>
      <c r="G265" t="s">
        <v>29</v>
      </c>
      <c r="H265">
        <v>4190.26</v>
      </c>
      <c r="I265">
        <v>4645.3500000000004</v>
      </c>
      <c r="J265" t="s">
        <v>30</v>
      </c>
      <c r="K265">
        <v>0.12</v>
      </c>
      <c r="L265" t="s">
        <v>31</v>
      </c>
      <c r="M265" t="s">
        <v>22</v>
      </c>
      <c r="N265" t="s">
        <v>44</v>
      </c>
    </row>
    <row r="266" spans="1:14" x14ac:dyDescent="0.25">
      <c r="A266">
        <v>1067</v>
      </c>
      <c r="B266" s="1">
        <v>45106</v>
      </c>
      <c r="C266" t="s">
        <v>38</v>
      </c>
      <c r="D266" t="s">
        <v>25</v>
      </c>
      <c r="E266">
        <v>114.59</v>
      </c>
      <c r="F266">
        <v>48</v>
      </c>
      <c r="G266" t="s">
        <v>26</v>
      </c>
      <c r="H266">
        <v>4319.32</v>
      </c>
      <c r="I266">
        <v>4625.5599999999904</v>
      </c>
      <c r="J266" t="s">
        <v>17</v>
      </c>
      <c r="K266">
        <v>0.1</v>
      </c>
      <c r="L266" t="s">
        <v>27</v>
      </c>
      <c r="M266" t="s">
        <v>19</v>
      </c>
      <c r="N266" t="s">
        <v>39</v>
      </c>
    </row>
    <row r="267" spans="1:14" x14ac:dyDescent="0.25">
      <c r="A267">
        <v>1019</v>
      </c>
      <c r="B267" s="1">
        <v>45124</v>
      </c>
      <c r="C267" t="s">
        <v>24</v>
      </c>
      <c r="D267" t="s">
        <v>25</v>
      </c>
      <c r="E267">
        <v>7320.51</v>
      </c>
      <c r="F267">
        <v>14</v>
      </c>
      <c r="G267" t="s">
        <v>29</v>
      </c>
      <c r="H267">
        <v>1614.19</v>
      </c>
      <c r="I267">
        <v>1882.79</v>
      </c>
      <c r="J267" t="s">
        <v>30</v>
      </c>
      <c r="K267">
        <v>0.25</v>
      </c>
      <c r="L267" t="s">
        <v>31</v>
      </c>
      <c r="M267" t="s">
        <v>22</v>
      </c>
      <c r="N267" t="s">
        <v>28</v>
      </c>
    </row>
    <row r="268" spans="1:14" x14ac:dyDescent="0.25">
      <c r="A268">
        <v>1020</v>
      </c>
      <c r="B268" s="1">
        <v>45270</v>
      </c>
      <c r="C268" t="s">
        <v>14</v>
      </c>
      <c r="D268" t="s">
        <v>15</v>
      </c>
      <c r="E268">
        <v>9671.77</v>
      </c>
      <c r="F268">
        <v>45</v>
      </c>
      <c r="G268" t="s">
        <v>35</v>
      </c>
      <c r="H268">
        <v>4268.45</v>
      </c>
      <c r="I268">
        <v>4551.5999999999904</v>
      </c>
      <c r="J268" t="s">
        <v>30</v>
      </c>
      <c r="K268">
        <v>0.08</v>
      </c>
      <c r="L268" t="s">
        <v>27</v>
      </c>
      <c r="M268" t="s">
        <v>19</v>
      </c>
      <c r="N268" t="s">
        <v>20</v>
      </c>
    </row>
    <row r="269" spans="1:14" x14ac:dyDescent="0.25">
      <c r="A269">
        <v>1096</v>
      </c>
      <c r="B269" s="1">
        <v>45087</v>
      </c>
      <c r="C269" t="s">
        <v>33</v>
      </c>
      <c r="D269" t="s">
        <v>25</v>
      </c>
      <c r="E269">
        <v>2320.5100000000002</v>
      </c>
      <c r="F269">
        <v>6</v>
      </c>
      <c r="G269" t="s">
        <v>16</v>
      </c>
      <c r="H269">
        <v>252.62</v>
      </c>
      <c r="I269">
        <v>742</v>
      </c>
      <c r="J269" t="s">
        <v>30</v>
      </c>
      <c r="K269">
        <v>0.22</v>
      </c>
      <c r="L269" t="s">
        <v>31</v>
      </c>
      <c r="M269" t="s">
        <v>22</v>
      </c>
      <c r="N269" t="s">
        <v>44</v>
      </c>
    </row>
    <row r="270" spans="1:14" x14ac:dyDescent="0.25">
      <c r="A270">
        <v>1071</v>
      </c>
      <c r="B270" s="1">
        <v>45103</v>
      </c>
      <c r="C270" t="s">
        <v>24</v>
      </c>
      <c r="D270" t="s">
        <v>15</v>
      </c>
      <c r="E270">
        <v>6664.17</v>
      </c>
      <c r="F270">
        <v>35</v>
      </c>
      <c r="G270" t="s">
        <v>29</v>
      </c>
      <c r="H270">
        <v>295.82</v>
      </c>
      <c r="I270">
        <v>684.67</v>
      </c>
      <c r="J270" t="s">
        <v>30</v>
      </c>
      <c r="K270">
        <v>0.03</v>
      </c>
      <c r="L270" t="s">
        <v>31</v>
      </c>
      <c r="M270" t="s">
        <v>19</v>
      </c>
      <c r="N270" t="s">
        <v>45</v>
      </c>
    </row>
    <row r="271" spans="1:14" x14ac:dyDescent="0.25">
      <c r="A271">
        <v>1052</v>
      </c>
      <c r="B271" s="1">
        <v>45211</v>
      </c>
      <c r="C271" t="s">
        <v>24</v>
      </c>
      <c r="D271" t="s">
        <v>15</v>
      </c>
      <c r="E271">
        <v>7444.77</v>
      </c>
      <c r="F271">
        <v>46</v>
      </c>
      <c r="G271" t="s">
        <v>35</v>
      </c>
      <c r="H271">
        <v>3136.42</v>
      </c>
      <c r="I271">
        <v>3198.49</v>
      </c>
      <c r="J271" t="s">
        <v>17</v>
      </c>
      <c r="K271">
        <v>0.28999999999999998</v>
      </c>
      <c r="L271" t="s">
        <v>18</v>
      </c>
      <c r="M271" t="s">
        <v>22</v>
      </c>
      <c r="N271" t="s">
        <v>45</v>
      </c>
    </row>
    <row r="272" spans="1:14" x14ac:dyDescent="0.25">
      <c r="A272">
        <v>1033</v>
      </c>
      <c r="B272" s="1">
        <v>44989</v>
      </c>
      <c r="C272" t="s">
        <v>14</v>
      </c>
      <c r="D272" t="s">
        <v>21</v>
      </c>
      <c r="E272">
        <v>8499.41</v>
      </c>
      <c r="F272">
        <v>14</v>
      </c>
      <c r="G272" t="s">
        <v>29</v>
      </c>
      <c r="H272">
        <v>362.38</v>
      </c>
      <c r="I272">
        <v>753.81</v>
      </c>
      <c r="J272" t="s">
        <v>17</v>
      </c>
      <c r="K272">
        <v>0.19</v>
      </c>
      <c r="L272" t="s">
        <v>18</v>
      </c>
      <c r="M272" t="s">
        <v>22</v>
      </c>
      <c r="N272" t="s">
        <v>23</v>
      </c>
    </row>
    <row r="273" spans="1:14" x14ac:dyDescent="0.25">
      <c r="A273">
        <v>1040</v>
      </c>
      <c r="B273" s="1">
        <v>45076</v>
      </c>
      <c r="C273" t="s">
        <v>42</v>
      </c>
      <c r="D273" t="s">
        <v>25</v>
      </c>
      <c r="E273">
        <v>4284.03</v>
      </c>
      <c r="F273">
        <v>47</v>
      </c>
      <c r="G273" t="s">
        <v>29</v>
      </c>
      <c r="H273">
        <v>1656.82</v>
      </c>
      <c r="I273">
        <v>1750.3799999999901</v>
      </c>
      <c r="J273" t="s">
        <v>30</v>
      </c>
      <c r="K273">
        <v>0.21</v>
      </c>
      <c r="L273" t="s">
        <v>31</v>
      </c>
      <c r="M273" t="s">
        <v>19</v>
      </c>
      <c r="N273" t="s">
        <v>43</v>
      </c>
    </row>
    <row r="274" spans="1:14" x14ac:dyDescent="0.25">
      <c r="A274">
        <v>1039</v>
      </c>
      <c r="B274" s="1">
        <v>45080</v>
      </c>
      <c r="C274" t="s">
        <v>14</v>
      </c>
      <c r="D274" t="s">
        <v>25</v>
      </c>
      <c r="E274">
        <v>3099.02</v>
      </c>
      <c r="F274">
        <v>8</v>
      </c>
      <c r="G274" t="s">
        <v>29</v>
      </c>
      <c r="H274">
        <v>3380.14</v>
      </c>
      <c r="I274">
        <v>3609.3399999999901</v>
      </c>
      <c r="J274" t="s">
        <v>17</v>
      </c>
      <c r="K274">
        <v>0.09</v>
      </c>
      <c r="L274" t="s">
        <v>31</v>
      </c>
      <c r="M274" t="s">
        <v>19</v>
      </c>
      <c r="N274" t="s">
        <v>32</v>
      </c>
    </row>
    <row r="275" spans="1:14" x14ac:dyDescent="0.25">
      <c r="A275">
        <v>1082</v>
      </c>
      <c r="B275" s="1">
        <v>45082</v>
      </c>
      <c r="C275" t="s">
        <v>33</v>
      </c>
      <c r="D275" t="s">
        <v>34</v>
      </c>
      <c r="E275">
        <v>3320.42</v>
      </c>
      <c r="F275">
        <v>15</v>
      </c>
      <c r="G275" t="s">
        <v>29</v>
      </c>
      <c r="H275">
        <v>1719.47</v>
      </c>
      <c r="I275">
        <v>1832.6</v>
      </c>
      <c r="J275" t="s">
        <v>17</v>
      </c>
      <c r="K275">
        <v>0.12</v>
      </c>
      <c r="L275" t="s">
        <v>31</v>
      </c>
      <c r="M275" t="s">
        <v>19</v>
      </c>
      <c r="N275" t="s">
        <v>36</v>
      </c>
    </row>
    <row r="276" spans="1:14" x14ac:dyDescent="0.25">
      <c r="A276">
        <v>1001</v>
      </c>
      <c r="B276" s="1">
        <v>44975</v>
      </c>
      <c r="C276" t="s">
        <v>24</v>
      </c>
      <c r="D276" t="s">
        <v>21</v>
      </c>
      <c r="E276">
        <v>7154.95</v>
      </c>
      <c r="F276">
        <v>27</v>
      </c>
      <c r="G276" t="s">
        <v>29</v>
      </c>
      <c r="H276">
        <v>939.02</v>
      </c>
      <c r="I276">
        <v>1286.92</v>
      </c>
      <c r="J276" t="s">
        <v>17</v>
      </c>
      <c r="K276">
        <v>7.0000000000000007E-2</v>
      </c>
      <c r="L276" t="s">
        <v>31</v>
      </c>
      <c r="M276" t="s">
        <v>22</v>
      </c>
      <c r="N276" t="s">
        <v>47</v>
      </c>
    </row>
    <row r="277" spans="1:14" x14ac:dyDescent="0.25">
      <c r="A277">
        <v>1011</v>
      </c>
      <c r="B277" s="1">
        <v>45263</v>
      </c>
      <c r="C277" t="s">
        <v>14</v>
      </c>
      <c r="D277" t="s">
        <v>34</v>
      </c>
      <c r="E277">
        <v>8186.12</v>
      </c>
      <c r="F277">
        <v>13</v>
      </c>
      <c r="G277" t="s">
        <v>35</v>
      </c>
      <c r="H277">
        <v>1442.69</v>
      </c>
      <c r="I277">
        <v>1882.57</v>
      </c>
      <c r="J277" t="s">
        <v>17</v>
      </c>
      <c r="K277">
        <v>0.28000000000000003</v>
      </c>
      <c r="L277" t="s">
        <v>18</v>
      </c>
      <c r="M277" t="s">
        <v>19</v>
      </c>
      <c r="N277" t="s">
        <v>46</v>
      </c>
    </row>
    <row r="278" spans="1:14" x14ac:dyDescent="0.25">
      <c r="A278">
        <v>1092</v>
      </c>
      <c r="B278" s="1">
        <v>45010</v>
      </c>
      <c r="C278" t="s">
        <v>42</v>
      </c>
      <c r="D278" t="s">
        <v>21</v>
      </c>
      <c r="E278">
        <v>1897.98</v>
      </c>
      <c r="F278">
        <v>49</v>
      </c>
      <c r="G278" t="s">
        <v>16</v>
      </c>
      <c r="H278">
        <v>2315</v>
      </c>
      <c r="I278">
        <v>2467.2800000000002</v>
      </c>
      <c r="J278" t="s">
        <v>30</v>
      </c>
      <c r="K278">
        <v>0.15</v>
      </c>
      <c r="L278" t="s">
        <v>27</v>
      </c>
      <c r="M278" t="s">
        <v>22</v>
      </c>
      <c r="N278" t="s">
        <v>51</v>
      </c>
    </row>
    <row r="279" spans="1:14" x14ac:dyDescent="0.25">
      <c r="A279">
        <v>1057</v>
      </c>
      <c r="B279" s="1">
        <v>45287</v>
      </c>
      <c r="C279" t="s">
        <v>14</v>
      </c>
      <c r="D279" t="s">
        <v>25</v>
      </c>
      <c r="E279">
        <v>3772.32</v>
      </c>
      <c r="F279">
        <v>31</v>
      </c>
      <c r="G279" t="s">
        <v>16</v>
      </c>
      <c r="H279">
        <v>2403.16</v>
      </c>
      <c r="I279">
        <v>2453.35</v>
      </c>
      <c r="J279" t="s">
        <v>17</v>
      </c>
      <c r="K279">
        <v>0.19</v>
      </c>
      <c r="L279" t="s">
        <v>31</v>
      </c>
      <c r="M279" t="s">
        <v>19</v>
      </c>
      <c r="N279" t="s">
        <v>32</v>
      </c>
    </row>
    <row r="280" spans="1:14" x14ac:dyDescent="0.25">
      <c r="A280">
        <v>1089</v>
      </c>
      <c r="B280" s="1">
        <v>45103</v>
      </c>
      <c r="C280" t="s">
        <v>38</v>
      </c>
      <c r="D280" t="s">
        <v>15</v>
      </c>
      <c r="E280">
        <v>9029.2099999999991</v>
      </c>
      <c r="F280">
        <v>35</v>
      </c>
      <c r="G280" t="s">
        <v>16</v>
      </c>
      <c r="H280">
        <v>3925.85</v>
      </c>
      <c r="I280">
        <v>4082.1099999999901</v>
      </c>
      <c r="J280" t="s">
        <v>30</v>
      </c>
      <c r="K280">
        <v>0.22</v>
      </c>
      <c r="L280" t="s">
        <v>18</v>
      </c>
      <c r="M280" t="s">
        <v>19</v>
      </c>
      <c r="N280" t="s">
        <v>40</v>
      </c>
    </row>
    <row r="281" spans="1:14" x14ac:dyDescent="0.25">
      <c r="A281">
        <v>1050</v>
      </c>
      <c r="B281" s="1">
        <v>45074</v>
      </c>
      <c r="C281" t="s">
        <v>42</v>
      </c>
      <c r="D281" t="s">
        <v>15</v>
      </c>
      <c r="E281">
        <v>8086.27</v>
      </c>
      <c r="F281">
        <v>6</v>
      </c>
      <c r="G281" t="s">
        <v>16</v>
      </c>
      <c r="H281">
        <v>3763.26</v>
      </c>
      <c r="I281">
        <v>4102.72</v>
      </c>
      <c r="J281" t="s">
        <v>30</v>
      </c>
      <c r="K281">
        <v>0.11</v>
      </c>
      <c r="L281" t="s">
        <v>31</v>
      </c>
      <c r="M281" t="s">
        <v>22</v>
      </c>
      <c r="N281" t="s">
        <v>49</v>
      </c>
    </row>
    <row r="282" spans="1:14" x14ac:dyDescent="0.25">
      <c r="A282">
        <v>1023</v>
      </c>
      <c r="B282" s="1">
        <v>45044</v>
      </c>
      <c r="C282" t="s">
        <v>33</v>
      </c>
      <c r="D282" t="s">
        <v>15</v>
      </c>
      <c r="E282">
        <v>9850.1</v>
      </c>
      <c r="F282">
        <v>5</v>
      </c>
      <c r="G282" t="s">
        <v>35</v>
      </c>
      <c r="H282">
        <v>2311.25</v>
      </c>
      <c r="I282">
        <v>2482.34</v>
      </c>
      <c r="J282" t="s">
        <v>17</v>
      </c>
      <c r="K282">
        <v>0.22</v>
      </c>
      <c r="L282" t="s">
        <v>31</v>
      </c>
      <c r="M282" t="s">
        <v>22</v>
      </c>
      <c r="N282" t="s">
        <v>53</v>
      </c>
    </row>
    <row r="283" spans="1:14" x14ac:dyDescent="0.25">
      <c r="A283">
        <v>1031</v>
      </c>
      <c r="B283" s="1">
        <v>45268</v>
      </c>
      <c r="C283" t="s">
        <v>24</v>
      </c>
      <c r="D283" t="s">
        <v>15</v>
      </c>
      <c r="E283">
        <v>7567.06</v>
      </c>
      <c r="F283">
        <v>22</v>
      </c>
      <c r="G283" t="s">
        <v>26</v>
      </c>
      <c r="H283">
        <v>4236.05</v>
      </c>
      <c r="I283">
        <v>4382.32</v>
      </c>
      <c r="J283" t="s">
        <v>30</v>
      </c>
      <c r="K283">
        <v>0.2</v>
      </c>
      <c r="L283" t="s">
        <v>27</v>
      </c>
      <c r="M283" t="s">
        <v>19</v>
      </c>
      <c r="N283" t="s">
        <v>45</v>
      </c>
    </row>
    <row r="284" spans="1:14" x14ac:dyDescent="0.25">
      <c r="A284">
        <v>1094</v>
      </c>
      <c r="B284" s="1">
        <v>44989</v>
      </c>
      <c r="C284" t="s">
        <v>14</v>
      </c>
      <c r="D284" t="s">
        <v>15</v>
      </c>
      <c r="E284">
        <v>3992.63</v>
      </c>
      <c r="F284">
        <v>49</v>
      </c>
      <c r="G284" t="s">
        <v>26</v>
      </c>
      <c r="H284">
        <v>615.47</v>
      </c>
      <c r="I284">
        <v>715.84</v>
      </c>
      <c r="J284" t="s">
        <v>17</v>
      </c>
      <c r="K284">
        <v>0.21</v>
      </c>
      <c r="L284" t="s">
        <v>31</v>
      </c>
      <c r="M284" t="s">
        <v>22</v>
      </c>
      <c r="N284" t="s">
        <v>20</v>
      </c>
    </row>
    <row r="285" spans="1:14" x14ac:dyDescent="0.25">
      <c r="A285">
        <v>1042</v>
      </c>
      <c r="B285" s="1">
        <v>45115</v>
      </c>
      <c r="C285" t="s">
        <v>42</v>
      </c>
      <c r="D285" t="s">
        <v>34</v>
      </c>
      <c r="E285">
        <v>5947.31</v>
      </c>
      <c r="F285">
        <v>23</v>
      </c>
      <c r="G285" t="s">
        <v>35</v>
      </c>
      <c r="H285">
        <v>1314</v>
      </c>
      <c r="I285">
        <v>1567.78</v>
      </c>
      <c r="J285" t="s">
        <v>17</v>
      </c>
      <c r="K285">
        <v>0.15</v>
      </c>
      <c r="L285" t="s">
        <v>31</v>
      </c>
      <c r="M285" t="s">
        <v>22</v>
      </c>
      <c r="N285" t="s">
        <v>52</v>
      </c>
    </row>
    <row r="286" spans="1:14" x14ac:dyDescent="0.25">
      <c r="A286">
        <v>1099</v>
      </c>
      <c r="B286" s="1">
        <v>45286</v>
      </c>
      <c r="C286" t="s">
        <v>38</v>
      </c>
      <c r="D286" t="s">
        <v>21</v>
      </c>
      <c r="E286">
        <v>6644.04</v>
      </c>
      <c r="F286">
        <v>25</v>
      </c>
      <c r="G286" t="s">
        <v>35</v>
      </c>
      <c r="H286">
        <v>4148.4799999999996</v>
      </c>
      <c r="I286">
        <v>4293.6899999999996</v>
      </c>
      <c r="J286" t="s">
        <v>30</v>
      </c>
      <c r="K286">
        <v>0.11</v>
      </c>
      <c r="L286" t="s">
        <v>27</v>
      </c>
      <c r="M286" t="s">
        <v>19</v>
      </c>
      <c r="N286" t="s">
        <v>41</v>
      </c>
    </row>
    <row r="287" spans="1:14" x14ac:dyDescent="0.25">
      <c r="A287">
        <v>1007</v>
      </c>
      <c r="B287" s="1">
        <v>44975</v>
      </c>
      <c r="C287" t="s">
        <v>42</v>
      </c>
      <c r="D287" t="s">
        <v>25</v>
      </c>
      <c r="E287">
        <v>876.71</v>
      </c>
      <c r="F287">
        <v>34</v>
      </c>
      <c r="G287" t="s">
        <v>29</v>
      </c>
      <c r="H287">
        <v>1921.07</v>
      </c>
      <c r="I287">
        <v>2289.27</v>
      </c>
      <c r="J287" t="s">
        <v>17</v>
      </c>
      <c r="K287">
        <v>7.0000000000000007E-2</v>
      </c>
      <c r="L287" t="s">
        <v>27</v>
      </c>
      <c r="M287" t="s">
        <v>22</v>
      </c>
      <c r="N287" t="s">
        <v>43</v>
      </c>
    </row>
    <row r="288" spans="1:14" x14ac:dyDescent="0.25">
      <c r="A288">
        <v>1016</v>
      </c>
      <c r="B288" s="1">
        <v>45253</v>
      </c>
      <c r="C288" t="s">
        <v>38</v>
      </c>
      <c r="D288" t="s">
        <v>34</v>
      </c>
      <c r="E288">
        <v>5490.52</v>
      </c>
      <c r="F288">
        <v>26</v>
      </c>
      <c r="G288" t="s">
        <v>29</v>
      </c>
      <c r="H288">
        <v>4906.8500000000004</v>
      </c>
      <c r="I288">
        <v>4954.3900000000003</v>
      </c>
      <c r="J288" t="s">
        <v>30</v>
      </c>
      <c r="K288">
        <v>0.25</v>
      </c>
      <c r="L288" t="s">
        <v>27</v>
      </c>
      <c r="M288" t="s">
        <v>19</v>
      </c>
      <c r="N288" t="s">
        <v>48</v>
      </c>
    </row>
    <row r="289" spans="1:14" x14ac:dyDescent="0.25">
      <c r="A289">
        <v>1090</v>
      </c>
      <c r="B289" s="1">
        <v>45183</v>
      </c>
      <c r="C289" t="s">
        <v>33</v>
      </c>
      <c r="D289" t="s">
        <v>21</v>
      </c>
      <c r="E289">
        <v>7122.28</v>
      </c>
      <c r="F289">
        <v>47</v>
      </c>
      <c r="G289" t="s">
        <v>29</v>
      </c>
      <c r="H289">
        <v>2357.9499999999998</v>
      </c>
      <c r="I289">
        <v>2693.33</v>
      </c>
      <c r="J289" t="s">
        <v>30</v>
      </c>
      <c r="K289">
        <v>0.18</v>
      </c>
      <c r="L289" t="s">
        <v>27</v>
      </c>
      <c r="M289" t="s">
        <v>19</v>
      </c>
      <c r="N289" t="s">
        <v>37</v>
      </c>
    </row>
    <row r="290" spans="1:14" x14ac:dyDescent="0.25">
      <c r="A290">
        <v>1060</v>
      </c>
      <c r="B290" s="1">
        <v>45150</v>
      </c>
      <c r="C290" t="s">
        <v>24</v>
      </c>
      <c r="D290" t="s">
        <v>15</v>
      </c>
      <c r="E290">
        <v>1756.48</v>
      </c>
      <c r="F290">
        <v>5</v>
      </c>
      <c r="G290" t="s">
        <v>16</v>
      </c>
      <c r="H290">
        <v>3970.08</v>
      </c>
      <c r="I290">
        <v>4096.4799999999996</v>
      </c>
      <c r="J290" t="s">
        <v>17</v>
      </c>
      <c r="K290">
        <v>0.13</v>
      </c>
      <c r="L290" t="s">
        <v>18</v>
      </c>
      <c r="M290" t="s">
        <v>22</v>
      </c>
      <c r="N290" t="s">
        <v>45</v>
      </c>
    </row>
    <row r="291" spans="1:14" x14ac:dyDescent="0.25">
      <c r="A291">
        <v>1002</v>
      </c>
      <c r="B291" s="1">
        <v>45067</v>
      </c>
      <c r="C291" t="s">
        <v>33</v>
      </c>
      <c r="D291" t="s">
        <v>21</v>
      </c>
      <c r="E291">
        <v>7828.25</v>
      </c>
      <c r="F291">
        <v>26</v>
      </c>
      <c r="G291" t="s">
        <v>29</v>
      </c>
      <c r="H291">
        <v>2041.42</v>
      </c>
      <c r="I291">
        <v>2291.17</v>
      </c>
      <c r="J291" t="s">
        <v>17</v>
      </c>
      <c r="K291">
        <v>0.28000000000000003</v>
      </c>
      <c r="L291" t="s">
        <v>18</v>
      </c>
      <c r="M291" t="s">
        <v>19</v>
      </c>
      <c r="N291" t="s">
        <v>37</v>
      </c>
    </row>
    <row r="292" spans="1:14" x14ac:dyDescent="0.25">
      <c r="A292">
        <v>1001</v>
      </c>
      <c r="B292" s="1">
        <v>45141</v>
      </c>
      <c r="C292" t="s">
        <v>14</v>
      </c>
      <c r="D292" t="s">
        <v>21</v>
      </c>
      <c r="E292">
        <v>5879.35</v>
      </c>
      <c r="F292">
        <v>20</v>
      </c>
      <c r="G292" t="s">
        <v>26</v>
      </c>
      <c r="H292">
        <v>2153.52</v>
      </c>
      <c r="I292">
        <v>2303.6999999999998</v>
      </c>
      <c r="J292" t="s">
        <v>17</v>
      </c>
      <c r="K292">
        <v>0.01</v>
      </c>
      <c r="L292" t="s">
        <v>18</v>
      </c>
      <c r="M292" t="s">
        <v>22</v>
      </c>
      <c r="N292" t="s">
        <v>23</v>
      </c>
    </row>
    <row r="293" spans="1:14" x14ac:dyDescent="0.25">
      <c r="A293">
        <v>1048</v>
      </c>
      <c r="B293" s="1">
        <v>45137</v>
      </c>
      <c r="C293" t="s">
        <v>42</v>
      </c>
      <c r="D293" t="s">
        <v>15</v>
      </c>
      <c r="E293">
        <v>9527</v>
      </c>
      <c r="F293">
        <v>6</v>
      </c>
      <c r="G293" t="s">
        <v>16</v>
      </c>
      <c r="H293">
        <v>1945.27</v>
      </c>
      <c r="I293">
        <v>2309.4299999999998</v>
      </c>
      <c r="J293" t="s">
        <v>30</v>
      </c>
      <c r="K293">
        <v>0.26</v>
      </c>
      <c r="L293" t="s">
        <v>31</v>
      </c>
      <c r="M293" t="s">
        <v>19</v>
      </c>
      <c r="N293" t="s">
        <v>49</v>
      </c>
    </row>
    <row r="294" spans="1:14" x14ac:dyDescent="0.25">
      <c r="A294">
        <v>1012</v>
      </c>
      <c r="B294" s="1">
        <v>45244</v>
      </c>
      <c r="C294" t="s">
        <v>38</v>
      </c>
      <c r="D294" t="s">
        <v>15</v>
      </c>
      <c r="E294">
        <v>519.98</v>
      </c>
      <c r="F294">
        <v>6</v>
      </c>
      <c r="G294" t="s">
        <v>29</v>
      </c>
      <c r="H294">
        <v>3609.42</v>
      </c>
      <c r="I294">
        <v>4082.62</v>
      </c>
      <c r="J294" t="s">
        <v>17</v>
      </c>
      <c r="K294">
        <v>0.3</v>
      </c>
      <c r="L294" t="s">
        <v>27</v>
      </c>
      <c r="M294" t="s">
        <v>22</v>
      </c>
      <c r="N294" t="s">
        <v>40</v>
      </c>
    </row>
    <row r="295" spans="1:14" x14ac:dyDescent="0.25">
      <c r="A295">
        <v>1069</v>
      </c>
      <c r="B295" s="1">
        <v>44958</v>
      </c>
      <c r="C295" t="s">
        <v>38</v>
      </c>
      <c r="D295" t="s">
        <v>15</v>
      </c>
      <c r="E295">
        <v>2726.73</v>
      </c>
      <c r="F295">
        <v>18</v>
      </c>
      <c r="G295" t="s">
        <v>16</v>
      </c>
      <c r="H295">
        <v>2760.21</v>
      </c>
      <c r="I295">
        <v>3219.58</v>
      </c>
      <c r="J295" t="s">
        <v>30</v>
      </c>
      <c r="K295">
        <v>0.27</v>
      </c>
      <c r="L295" t="s">
        <v>27</v>
      </c>
      <c r="M295" t="s">
        <v>22</v>
      </c>
      <c r="N295" t="s">
        <v>40</v>
      </c>
    </row>
    <row r="296" spans="1:14" x14ac:dyDescent="0.25">
      <c r="A296">
        <v>1037</v>
      </c>
      <c r="B296" s="1">
        <v>45084</v>
      </c>
      <c r="C296" t="s">
        <v>42</v>
      </c>
      <c r="D296" t="s">
        <v>25</v>
      </c>
      <c r="E296">
        <v>6055.38</v>
      </c>
      <c r="F296">
        <v>4</v>
      </c>
      <c r="G296" t="s">
        <v>26</v>
      </c>
      <c r="H296">
        <v>4721.7</v>
      </c>
      <c r="I296">
        <v>5017.58</v>
      </c>
      <c r="J296" t="s">
        <v>30</v>
      </c>
      <c r="K296">
        <v>0.24</v>
      </c>
      <c r="L296" t="s">
        <v>18</v>
      </c>
      <c r="M296" t="s">
        <v>22</v>
      </c>
      <c r="N296" t="s">
        <v>43</v>
      </c>
    </row>
    <row r="297" spans="1:14" x14ac:dyDescent="0.25">
      <c r="A297">
        <v>1032</v>
      </c>
      <c r="B297" s="1">
        <v>45211</v>
      </c>
      <c r="C297" t="s">
        <v>42</v>
      </c>
      <c r="D297" t="s">
        <v>15</v>
      </c>
      <c r="E297">
        <v>3035.94</v>
      </c>
      <c r="F297">
        <v>17</v>
      </c>
      <c r="G297" t="s">
        <v>29</v>
      </c>
      <c r="H297">
        <v>1291.9100000000001</v>
      </c>
      <c r="I297">
        <v>1528.59</v>
      </c>
      <c r="J297" t="s">
        <v>17</v>
      </c>
      <c r="K297">
        <v>0.11</v>
      </c>
      <c r="L297" t="s">
        <v>31</v>
      </c>
      <c r="M297" t="s">
        <v>22</v>
      </c>
      <c r="N297" t="s">
        <v>49</v>
      </c>
    </row>
    <row r="298" spans="1:14" x14ac:dyDescent="0.25">
      <c r="A298">
        <v>1009</v>
      </c>
      <c r="B298" s="1">
        <v>45231</v>
      </c>
      <c r="C298" t="s">
        <v>14</v>
      </c>
      <c r="D298" t="s">
        <v>25</v>
      </c>
      <c r="E298">
        <v>7172.8</v>
      </c>
      <c r="F298">
        <v>14</v>
      </c>
      <c r="G298" t="s">
        <v>26</v>
      </c>
      <c r="H298">
        <v>547.79</v>
      </c>
      <c r="I298">
        <v>958.76</v>
      </c>
      <c r="J298" t="s">
        <v>17</v>
      </c>
      <c r="K298">
        <v>7.0000000000000007E-2</v>
      </c>
      <c r="L298" t="s">
        <v>31</v>
      </c>
      <c r="M298" t="s">
        <v>22</v>
      </c>
      <c r="N298" t="s">
        <v>32</v>
      </c>
    </row>
    <row r="299" spans="1:14" x14ac:dyDescent="0.25">
      <c r="A299">
        <v>1099</v>
      </c>
      <c r="B299" s="1">
        <v>45212</v>
      </c>
      <c r="C299" t="s">
        <v>33</v>
      </c>
      <c r="D299" t="s">
        <v>15</v>
      </c>
      <c r="E299">
        <v>7614.15</v>
      </c>
      <c r="F299">
        <v>14</v>
      </c>
      <c r="G299" t="s">
        <v>26</v>
      </c>
      <c r="H299">
        <v>1996.64</v>
      </c>
      <c r="I299">
        <v>2341.4699999999998</v>
      </c>
      <c r="J299" t="s">
        <v>17</v>
      </c>
      <c r="K299">
        <v>0.22</v>
      </c>
      <c r="L299" t="s">
        <v>31</v>
      </c>
      <c r="M299" t="s">
        <v>19</v>
      </c>
      <c r="N299" t="s">
        <v>53</v>
      </c>
    </row>
    <row r="300" spans="1:14" x14ac:dyDescent="0.25">
      <c r="A300">
        <v>1019</v>
      </c>
      <c r="B300" s="1">
        <v>45070</v>
      </c>
      <c r="C300" t="s">
        <v>38</v>
      </c>
      <c r="D300" t="s">
        <v>25</v>
      </c>
      <c r="E300">
        <v>1114.9100000000001</v>
      </c>
      <c r="F300">
        <v>13</v>
      </c>
      <c r="G300" t="s">
        <v>26</v>
      </c>
      <c r="H300">
        <v>3102.73</v>
      </c>
      <c r="I300">
        <v>3202.68</v>
      </c>
      <c r="J300" t="s">
        <v>30</v>
      </c>
      <c r="K300">
        <v>0.09</v>
      </c>
      <c r="L300" t="s">
        <v>18</v>
      </c>
      <c r="M300" t="s">
        <v>19</v>
      </c>
      <c r="N300" t="s">
        <v>39</v>
      </c>
    </row>
    <row r="301" spans="1:14" x14ac:dyDescent="0.25">
      <c r="A301">
        <v>1048</v>
      </c>
      <c r="B301" s="1">
        <v>44945</v>
      </c>
      <c r="C301" t="s">
        <v>14</v>
      </c>
      <c r="D301" t="s">
        <v>21</v>
      </c>
      <c r="E301">
        <v>5187.16</v>
      </c>
      <c r="F301">
        <v>7</v>
      </c>
      <c r="G301" t="s">
        <v>29</v>
      </c>
      <c r="H301">
        <v>4310.95</v>
      </c>
      <c r="I301">
        <v>4723.2</v>
      </c>
      <c r="J301" t="s">
        <v>17</v>
      </c>
      <c r="K301">
        <v>0.05</v>
      </c>
      <c r="L301" t="s">
        <v>31</v>
      </c>
      <c r="M301" t="s">
        <v>22</v>
      </c>
      <c r="N301" t="s">
        <v>23</v>
      </c>
    </row>
    <row r="302" spans="1:14" x14ac:dyDescent="0.25">
      <c r="A302">
        <v>1080</v>
      </c>
      <c r="B302" s="1">
        <v>44944</v>
      </c>
      <c r="C302" t="s">
        <v>33</v>
      </c>
      <c r="D302" t="s">
        <v>34</v>
      </c>
      <c r="E302">
        <v>5138.0200000000004</v>
      </c>
      <c r="F302">
        <v>44</v>
      </c>
      <c r="G302" t="s">
        <v>35</v>
      </c>
      <c r="H302">
        <v>1763.67</v>
      </c>
      <c r="I302">
        <v>1983.82</v>
      </c>
      <c r="J302" t="s">
        <v>30</v>
      </c>
      <c r="K302">
        <v>0.24</v>
      </c>
      <c r="L302" t="s">
        <v>31</v>
      </c>
      <c r="M302" t="s">
        <v>19</v>
      </c>
      <c r="N302" t="s">
        <v>36</v>
      </c>
    </row>
    <row r="303" spans="1:14" x14ac:dyDescent="0.25">
      <c r="A303">
        <v>1003</v>
      </c>
      <c r="B303" s="1">
        <v>45183</v>
      </c>
      <c r="C303" t="s">
        <v>14</v>
      </c>
      <c r="D303" t="s">
        <v>21</v>
      </c>
      <c r="E303">
        <v>3755.88</v>
      </c>
      <c r="F303">
        <v>15</v>
      </c>
      <c r="G303" t="s">
        <v>29</v>
      </c>
      <c r="H303">
        <v>3286.24</v>
      </c>
      <c r="I303">
        <v>3388.8399999999901</v>
      </c>
      <c r="J303" t="s">
        <v>17</v>
      </c>
      <c r="K303">
        <v>0.09</v>
      </c>
      <c r="L303" t="s">
        <v>31</v>
      </c>
      <c r="M303" t="s">
        <v>22</v>
      </c>
      <c r="N303" t="s">
        <v>23</v>
      </c>
    </row>
    <row r="304" spans="1:14" x14ac:dyDescent="0.25">
      <c r="A304">
        <v>1020</v>
      </c>
      <c r="B304" s="1">
        <v>45004</v>
      </c>
      <c r="C304" t="s">
        <v>38</v>
      </c>
      <c r="D304" t="s">
        <v>21</v>
      </c>
      <c r="E304">
        <v>9335.9599999999991</v>
      </c>
      <c r="F304">
        <v>19</v>
      </c>
      <c r="G304" t="s">
        <v>26</v>
      </c>
      <c r="H304">
        <v>1783.48</v>
      </c>
      <c r="I304">
        <v>1931.56</v>
      </c>
      <c r="J304" t="s">
        <v>17</v>
      </c>
      <c r="K304">
        <v>0.27</v>
      </c>
      <c r="L304" t="s">
        <v>27</v>
      </c>
      <c r="M304" t="s">
        <v>22</v>
      </c>
      <c r="N304" t="s">
        <v>41</v>
      </c>
    </row>
    <row r="305" spans="1:14" x14ac:dyDescent="0.25">
      <c r="A305">
        <v>1024</v>
      </c>
      <c r="B305" s="1">
        <v>45101</v>
      </c>
      <c r="C305" t="s">
        <v>42</v>
      </c>
      <c r="D305" t="s">
        <v>15</v>
      </c>
      <c r="E305">
        <v>8292.31</v>
      </c>
      <c r="F305">
        <v>43</v>
      </c>
      <c r="G305" t="s">
        <v>29</v>
      </c>
      <c r="H305">
        <v>3105.24</v>
      </c>
      <c r="I305">
        <v>3246.33</v>
      </c>
      <c r="J305" t="s">
        <v>30</v>
      </c>
      <c r="K305">
        <v>0.25</v>
      </c>
      <c r="L305" t="s">
        <v>18</v>
      </c>
      <c r="M305" t="s">
        <v>19</v>
      </c>
      <c r="N305" t="s">
        <v>49</v>
      </c>
    </row>
    <row r="306" spans="1:14" x14ac:dyDescent="0.25">
      <c r="A306">
        <v>1054</v>
      </c>
      <c r="B306" s="1">
        <v>45120</v>
      </c>
      <c r="C306" t="s">
        <v>42</v>
      </c>
      <c r="D306" t="s">
        <v>25</v>
      </c>
      <c r="E306">
        <v>7002.37</v>
      </c>
      <c r="F306">
        <v>47</v>
      </c>
      <c r="G306" t="s">
        <v>26</v>
      </c>
      <c r="H306">
        <v>4429.8</v>
      </c>
      <c r="I306">
        <v>4694.21</v>
      </c>
      <c r="J306" t="s">
        <v>30</v>
      </c>
      <c r="K306">
        <v>0.25</v>
      </c>
      <c r="L306" t="s">
        <v>27</v>
      </c>
      <c r="M306" t="s">
        <v>19</v>
      </c>
      <c r="N306" t="s">
        <v>43</v>
      </c>
    </row>
    <row r="307" spans="1:14" x14ac:dyDescent="0.25">
      <c r="A307">
        <v>1033</v>
      </c>
      <c r="B307" s="1">
        <v>45039</v>
      </c>
      <c r="C307" t="s">
        <v>33</v>
      </c>
      <c r="D307" t="s">
        <v>34</v>
      </c>
      <c r="E307">
        <v>7171.83</v>
      </c>
      <c r="F307">
        <v>44</v>
      </c>
      <c r="G307" t="s">
        <v>35</v>
      </c>
      <c r="H307">
        <v>1195.22</v>
      </c>
      <c r="I307">
        <v>1320.06</v>
      </c>
      <c r="J307" t="s">
        <v>17</v>
      </c>
      <c r="K307">
        <v>0.23</v>
      </c>
      <c r="L307" t="s">
        <v>27</v>
      </c>
      <c r="M307" t="s">
        <v>22</v>
      </c>
      <c r="N307" t="s">
        <v>36</v>
      </c>
    </row>
    <row r="308" spans="1:14" x14ac:dyDescent="0.25">
      <c r="A308">
        <v>1024</v>
      </c>
      <c r="B308" s="1">
        <v>45040</v>
      </c>
      <c r="C308" t="s">
        <v>24</v>
      </c>
      <c r="D308" t="s">
        <v>15</v>
      </c>
      <c r="E308">
        <v>4670.99</v>
      </c>
      <c r="F308">
        <v>35</v>
      </c>
      <c r="G308" t="s">
        <v>16</v>
      </c>
      <c r="H308">
        <v>2051</v>
      </c>
      <c r="I308">
        <v>2121.5500000000002</v>
      </c>
      <c r="J308" t="s">
        <v>17</v>
      </c>
      <c r="K308">
        <v>0.26</v>
      </c>
      <c r="L308" t="s">
        <v>18</v>
      </c>
      <c r="M308" t="s">
        <v>22</v>
      </c>
      <c r="N308" t="s">
        <v>45</v>
      </c>
    </row>
    <row r="309" spans="1:14" x14ac:dyDescent="0.25">
      <c r="A309">
        <v>1075</v>
      </c>
      <c r="B309" s="1">
        <v>45148</v>
      </c>
      <c r="C309" t="s">
        <v>33</v>
      </c>
      <c r="D309" t="s">
        <v>15</v>
      </c>
      <c r="E309">
        <v>9217.85</v>
      </c>
      <c r="F309">
        <v>17</v>
      </c>
      <c r="G309" t="s">
        <v>35</v>
      </c>
      <c r="H309">
        <v>4966.66</v>
      </c>
      <c r="I309">
        <v>5037.2699999999904</v>
      </c>
      <c r="J309" t="s">
        <v>17</v>
      </c>
      <c r="K309">
        <v>0.24</v>
      </c>
      <c r="L309" t="s">
        <v>27</v>
      </c>
      <c r="M309" t="s">
        <v>22</v>
      </c>
      <c r="N309" t="s">
        <v>53</v>
      </c>
    </row>
    <row r="310" spans="1:14" x14ac:dyDescent="0.25">
      <c r="A310">
        <v>1072</v>
      </c>
      <c r="B310" s="1">
        <v>45092</v>
      </c>
      <c r="C310" t="s">
        <v>24</v>
      </c>
      <c r="D310" t="s">
        <v>15</v>
      </c>
      <c r="E310">
        <v>6976.49</v>
      </c>
      <c r="F310">
        <v>35</v>
      </c>
      <c r="G310" t="s">
        <v>35</v>
      </c>
      <c r="H310">
        <v>4349.3599999999997</v>
      </c>
      <c r="I310">
        <v>4645.17</v>
      </c>
      <c r="J310" t="s">
        <v>17</v>
      </c>
      <c r="K310">
        <v>0.18</v>
      </c>
      <c r="L310" t="s">
        <v>31</v>
      </c>
      <c r="M310" t="s">
        <v>22</v>
      </c>
      <c r="N310" t="s">
        <v>45</v>
      </c>
    </row>
    <row r="311" spans="1:14" x14ac:dyDescent="0.25">
      <c r="A311">
        <v>1036</v>
      </c>
      <c r="B311" s="1">
        <v>45245</v>
      </c>
      <c r="C311" t="s">
        <v>14</v>
      </c>
      <c r="D311" t="s">
        <v>21</v>
      </c>
      <c r="E311">
        <v>7316.91</v>
      </c>
      <c r="F311">
        <v>19</v>
      </c>
      <c r="G311" t="s">
        <v>16</v>
      </c>
      <c r="H311">
        <v>2844.97</v>
      </c>
      <c r="I311">
        <v>3215</v>
      </c>
      <c r="J311" t="s">
        <v>17</v>
      </c>
      <c r="K311">
        <v>0.09</v>
      </c>
      <c r="L311" t="s">
        <v>31</v>
      </c>
      <c r="M311" t="s">
        <v>22</v>
      </c>
      <c r="N311" t="s">
        <v>23</v>
      </c>
    </row>
    <row r="312" spans="1:14" x14ac:dyDescent="0.25">
      <c r="A312">
        <v>1038</v>
      </c>
      <c r="B312" s="1">
        <v>45058</v>
      </c>
      <c r="C312" t="s">
        <v>14</v>
      </c>
      <c r="D312" t="s">
        <v>25</v>
      </c>
      <c r="E312">
        <v>8630.74</v>
      </c>
      <c r="F312">
        <v>20</v>
      </c>
      <c r="G312" t="s">
        <v>29</v>
      </c>
      <c r="H312">
        <v>2607.31</v>
      </c>
      <c r="I312">
        <v>2774.86</v>
      </c>
      <c r="J312" t="s">
        <v>30</v>
      </c>
      <c r="K312">
        <v>0.27</v>
      </c>
      <c r="L312" t="s">
        <v>31</v>
      </c>
      <c r="M312" t="s">
        <v>22</v>
      </c>
      <c r="N312" t="s">
        <v>32</v>
      </c>
    </row>
    <row r="313" spans="1:14" x14ac:dyDescent="0.25">
      <c r="A313">
        <v>1084</v>
      </c>
      <c r="B313" s="1">
        <v>45190</v>
      </c>
      <c r="C313" t="s">
        <v>38</v>
      </c>
      <c r="D313" t="s">
        <v>25</v>
      </c>
      <c r="E313">
        <v>2813.31</v>
      </c>
      <c r="F313">
        <v>36</v>
      </c>
      <c r="G313" t="s">
        <v>16</v>
      </c>
      <c r="H313">
        <v>1458.77</v>
      </c>
      <c r="I313">
        <v>1485.75</v>
      </c>
      <c r="J313" t="s">
        <v>30</v>
      </c>
      <c r="K313">
        <v>0.25</v>
      </c>
      <c r="L313" t="s">
        <v>31</v>
      </c>
      <c r="M313" t="s">
        <v>19</v>
      </c>
      <c r="N313" t="s">
        <v>39</v>
      </c>
    </row>
    <row r="314" spans="1:14" x14ac:dyDescent="0.25">
      <c r="A314">
        <v>1099</v>
      </c>
      <c r="B314" s="1">
        <v>44981</v>
      </c>
      <c r="C314" t="s">
        <v>24</v>
      </c>
      <c r="D314" t="s">
        <v>34</v>
      </c>
      <c r="E314">
        <v>8090</v>
      </c>
      <c r="F314">
        <v>35</v>
      </c>
      <c r="G314" t="s">
        <v>29</v>
      </c>
      <c r="H314">
        <v>2610.19</v>
      </c>
      <c r="I314">
        <v>2682.53</v>
      </c>
      <c r="J314" t="s">
        <v>30</v>
      </c>
      <c r="K314">
        <v>0.14000000000000001</v>
      </c>
      <c r="L314" t="s">
        <v>18</v>
      </c>
      <c r="M314" t="s">
        <v>22</v>
      </c>
      <c r="N314" t="s">
        <v>50</v>
      </c>
    </row>
    <row r="315" spans="1:14" x14ac:dyDescent="0.25">
      <c r="A315">
        <v>1089</v>
      </c>
      <c r="B315" s="1">
        <v>45285</v>
      </c>
      <c r="C315" t="s">
        <v>38</v>
      </c>
      <c r="D315" t="s">
        <v>25</v>
      </c>
      <c r="E315">
        <v>2032.88</v>
      </c>
      <c r="F315">
        <v>32</v>
      </c>
      <c r="G315" t="s">
        <v>29</v>
      </c>
      <c r="H315">
        <v>4248.5</v>
      </c>
      <c r="I315">
        <v>4706.7</v>
      </c>
      <c r="J315" t="s">
        <v>30</v>
      </c>
      <c r="K315">
        <v>0.01</v>
      </c>
      <c r="L315" t="s">
        <v>27</v>
      </c>
      <c r="M315" t="s">
        <v>22</v>
      </c>
      <c r="N315" t="s">
        <v>39</v>
      </c>
    </row>
    <row r="316" spans="1:14" x14ac:dyDescent="0.25">
      <c r="A316">
        <v>1099</v>
      </c>
      <c r="B316" s="1">
        <v>45057</v>
      </c>
      <c r="C316" t="s">
        <v>42</v>
      </c>
      <c r="D316" t="s">
        <v>25</v>
      </c>
      <c r="E316">
        <v>3518.89</v>
      </c>
      <c r="F316">
        <v>48</v>
      </c>
      <c r="G316" t="s">
        <v>26</v>
      </c>
      <c r="H316">
        <v>3441.61</v>
      </c>
      <c r="I316">
        <v>3693.45</v>
      </c>
      <c r="J316" t="s">
        <v>17</v>
      </c>
      <c r="K316">
        <v>0.19</v>
      </c>
      <c r="L316" t="s">
        <v>27</v>
      </c>
      <c r="M316" t="s">
        <v>19</v>
      </c>
      <c r="N316" t="s">
        <v>43</v>
      </c>
    </row>
    <row r="317" spans="1:14" x14ac:dyDescent="0.25">
      <c r="A317">
        <v>1025</v>
      </c>
      <c r="B317" s="1">
        <v>45214</v>
      </c>
      <c r="C317" t="s">
        <v>24</v>
      </c>
      <c r="D317" t="s">
        <v>15</v>
      </c>
      <c r="E317">
        <v>3422.54</v>
      </c>
      <c r="F317">
        <v>44</v>
      </c>
      <c r="G317" t="s">
        <v>26</v>
      </c>
      <c r="H317">
        <v>1485.72</v>
      </c>
      <c r="I317">
        <v>1717.97</v>
      </c>
      <c r="J317" t="s">
        <v>30</v>
      </c>
      <c r="K317">
        <v>0.02</v>
      </c>
      <c r="L317" t="s">
        <v>31</v>
      </c>
      <c r="M317" t="s">
        <v>22</v>
      </c>
      <c r="N317" t="s">
        <v>45</v>
      </c>
    </row>
    <row r="318" spans="1:14" x14ac:dyDescent="0.25">
      <c r="A318">
        <v>1093</v>
      </c>
      <c r="B318" s="1">
        <v>45192</v>
      </c>
      <c r="C318" t="s">
        <v>33</v>
      </c>
      <c r="D318" t="s">
        <v>15</v>
      </c>
      <c r="E318">
        <v>9787.4</v>
      </c>
      <c r="F318">
        <v>40</v>
      </c>
      <c r="G318" t="s">
        <v>16</v>
      </c>
      <c r="H318">
        <v>1047.25</v>
      </c>
      <c r="I318">
        <v>1075.8900000000001</v>
      </c>
      <c r="J318" t="s">
        <v>30</v>
      </c>
      <c r="K318">
        <v>0.28000000000000003</v>
      </c>
      <c r="L318" t="s">
        <v>31</v>
      </c>
      <c r="M318" t="s">
        <v>22</v>
      </c>
      <c r="N318" t="s">
        <v>53</v>
      </c>
    </row>
    <row r="319" spans="1:14" x14ac:dyDescent="0.25">
      <c r="A319">
        <v>1018</v>
      </c>
      <c r="B319" s="1">
        <v>45292</v>
      </c>
      <c r="C319" t="s">
        <v>42</v>
      </c>
      <c r="D319" t="s">
        <v>21</v>
      </c>
      <c r="E319">
        <v>8579.7199999999993</v>
      </c>
      <c r="F319">
        <v>24</v>
      </c>
      <c r="G319" t="s">
        <v>35</v>
      </c>
      <c r="H319">
        <v>1362.78</v>
      </c>
      <c r="I319">
        <v>1729.81</v>
      </c>
      <c r="J319" t="s">
        <v>30</v>
      </c>
      <c r="K319">
        <v>0.28999999999999998</v>
      </c>
      <c r="L319" t="s">
        <v>27</v>
      </c>
      <c r="M319" t="s">
        <v>19</v>
      </c>
      <c r="N319" t="s">
        <v>51</v>
      </c>
    </row>
    <row r="320" spans="1:14" x14ac:dyDescent="0.25">
      <c r="A320">
        <v>1082</v>
      </c>
      <c r="B320" s="1">
        <v>45088</v>
      </c>
      <c r="C320" t="s">
        <v>42</v>
      </c>
      <c r="D320" t="s">
        <v>15</v>
      </c>
      <c r="E320">
        <v>7041.58</v>
      </c>
      <c r="F320">
        <v>17</v>
      </c>
      <c r="G320" t="s">
        <v>16</v>
      </c>
      <c r="H320">
        <v>890.31</v>
      </c>
      <c r="I320">
        <v>1159.06</v>
      </c>
      <c r="J320" t="s">
        <v>17</v>
      </c>
      <c r="K320">
        <v>0.06</v>
      </c>
      <c r="L320" t="s">
        <v>18</v>
      </c>
      <c r="M320" t="s">
        <v>22</v>
      </c>
      <c r="N320" t="s">
        <v>49</v>
      </c>
    </row>
    <row r="321" spans="1:14" x14ac:dyDescent="0.25">
      <c r="A321">
        <v>1066</v>
      </c>
      <c r="B321" s="1">
        <v>45013</v>
      </c>
      <c r="C321" t="s">
        <v>33</v>
      </c>
      <c r="D321" t="s">
        <v>15</v>
      </c>
      <c r="E321">
        <v>7297.86</v>
      </c>
      <c r="F321">
        <v>7</v>
      </c>
      <c r="G321" t="s">
        <v>29</v>
      </c>
      <c r="H321">
        <v>523.41999999999996</v>
      </c>
      <c r="I321">
        <v>632.43999999999903</v>
      </c>
      <c r="J321" t="s">
        <v>30</v>
      </c>
      <c r="K321">
        <v>0.2</v>
      </c>
      <c r="L321" t="s">
        <v>27</v>
      </c>
      <c r="M321" t="s">
        <v>19</v>
      </c>
      <c r="N321" t="s">
        <v>53</v>
      </c>
    </row>
    <row r="322" spans="1:14" x14ac:dyDescent="0.25">
      <c r="A322">
        <v>1054</v>
      </c>
      <c r="B322" s="1">
        <v>44981</v>
      </c>
      <c r="C322" t="s">
        <v>42</v>
      </c>
      <c r="D322" t="s">
        <v>15</v>
      </c>
      <c r="E322">
        <v>5664.52</v>
      </c>
      <c r="F322">
        <v>43</v>
      </c>
      <c r="G322" t="s">
        <v>26</v>
      </c>
      <c r="H322">
        <v>2124.7199999999998</v>
      </c>
      <c r="I322">
        <v>2188.66</v>
      </c>
      <c r="J322" t="s">
        <v>17</v>
      </c>
      <c r="K322">
        <v>0.03</v>
      </c>
      <c r="L322" t="s">
        <v>31</v>
      </c>
      <c r="M322" t="s">
        <v>22</v>
      </c>
      <c r="N322" t="s">
        <v>49</v>
      </c>
    </row>
    <row r="323" spans="1:14" x14ac:dyDescent="0.25">
      <c r="A323">
        <v>1035</v>
      </c>
      <c r="B323" s="1">
        <v>45214</v>
      </c>
      <c r="C323" t="s">
        <v>24</v>
      </c>
      <c r="D323" t="s">
        <v>15</v>
      </c>
      <c r="E323">
        <v>9476.2000000000007</v>
      </c>
      <c r="F323">
        <v>1</v>
      </c>
      <c r="G323" t="s">
        <v>16</v>
      </c>
      <c r="H323">
        <v>610.83000000000004</v>
      </c>
      <c r="I323">
        <v>808.69</v>
      </c>
      <c r="J323" t="s">
        <v>30</v>
      </c>
      <c r="K323">
        <v>0.22</v>
      </c>
      <c r="L323" t="s">
        <v>31</v>
      </c>
      <c r="M323" t="s">
        <v>19</v>
      </c>
      <c r="N323" t="s">
        <v>45</v>
      </c>
    </row>
    <row r="324" spans="1:14" x14ac:dyDescent="0.25">
      <c r="A324">
        <v>1080</v>
      </c>
      <c r="B324" s="1">
        <v>45104</v>
      </c>
      <c r="C324" t="s">
        <v>38</v>
      </c>
      <c r="D324" t="s">
        <v>21</v>
      </c>
      <c r="E324">
        <v>5012.96</v>
      </c>
      <c r="F324">
        <v>35</v>
      </c>
      <c r="G324" t="s">
        <v>16</v>
      </c>
      <c r="H324">
        <v>900.97</v>
      </c>
      <c r="I324">
        <v>1321.18</v>
      </c>
      <c r="J324" t="s">
        <v>17</v>
      </c>
      <c r="K324">
        <v>0.1</v>
      </c>
      <c r="L324" t="s">
        <v>18</v>
      </c>
      <c r="M324" t="s">
        <v>19</v>
      </c>
      <c r="N324" t="s">
        <v>41</v>
      </c>
    </row>
    <row r="325" spans="1:14" x14ac:dyDescent="0.25">
      <c r="A325">
        <v>1061</v>
      </c>
      <c r="B325" s="1">
        <v>45275</v>
      </c>
      <c r="C325" t="s">
        <v>42</v>
      </c>
      <c r="D325" t="s">
        <v>15</v>
      </c>
      <c r="E325">
        <v>3867.13</v>
      </c>
      <c r="F325">
        <v>32</v>
      </c>
      <c r="G325" t="s">
        <v>26</v>
      </c>
      <c r="H325">
        <v>2759.26</v>
      </c>
      <c r="I325">
        <v>3193.25</v>
      </c>
      <c r="J325" t="s">
        <v>30</v>
      </c>
      <c r="K325">
        <v>0.2</v>
      </c>
      <c r="L325" t="s">
        <v>27</v>
      </c>
      <c r="M325" t="s">
        <v>19</v>
      </c>
      <c r="N325" t="s">
        <v>49</v>
      </c>
    </row>
    <row r="326" spans="1:14" x14ac:dyDescent="0.25">
      <c r="A326">
        <v>1041</v>
      </c>
      <c r="B326" s="1">
        <v>44934</v>
      </c>
      <c r="C326" t="s">
        <v>24</v>
      </c>
      <c r="D326" t="s">
        <v>34</v>
      </c>
      <c r="E326">
        <v>1714.05</v>
      </c>
      <c r="F326">
        <v>36</v>
      </c>
      <c r="G326" t="s">
        <v>26</v>
      </c>
      <c r="H326">
        <v>864.77</v>
      </c>
      <c r="I326">
        <v>1170.1599999999901</v>
      </c>
      <c r="J326" t="s">
        <v>17</v>
      </c>
      <c r="K326">
        <v>0.11</v>
      </c>
      <c r="L326" t="s">
        <v>18</v>
      </c>
      <c r="M326" t="s">
        <v>22</v>
      </c>
      <c r="N326" t="s">
        <v>50</v>
      </c>
    </row>
    <row r="327" spans="1:14" x14ac:dyDescent="0.25">
      <c r="A327">
        <v>1100</v>
      </c>
      <c r="B327" s="1">
        <v>45247</v>
      </c>
      <c r="C327" t="s">
        <v>14</v>
      </c>
      <c r="D327" t="s">
        <v>34</v>
      </c>
      <c r="E327">
        <v>7883.44</v>
      </c>
      <c r="F327">
        <v>13</v>
      </c>
      <c r="G327" t="s">
        <v>26</v>
      </c>
      <c r="H327">
        <v>366.2</v>
      </c>
      <c r="I327">
        <v>732.69</v>
      </c>
      <c r="J327" t="s">
        <v>30</v>
      </c>
      <c r="K327">
        <v>0.04</v>
      </c>
      <c r="L327" t="s">
        <v>18</v>
      </c>
      <c r="M327" t="s">
        <v>22</v>
      </c>
      <c r="N327" t="s">
        <v>46</v>
      </c>
    </row>
    <row r="328" spans="1:14" x14ac:dyDescent="0.25">
      <c r="A328">
        <v>1033</v>
      </c>
      <c r="B328" s="1">
        <v>45239</v>
      </c>
      <c r="C328" t="s">
        <v>24</v>
      </c>
      <c r="D328" t="s">
        <v>34</v>
      </c>
      <c r="E328">
        <v>7370.99</v>
      </c>
      <c r="F328">
        <v>6</v>
      </c>
      <c r="G328" t="s">
        <v>29</v>
      </c>
      <c r="H328">
        <v>1621.07</v>
      </c>
      <c r="I328">
        <v>1687.5</v>
      </c>
      <c r="J328" t="s">
        <v>17</v>
      </c>
      <c r="K328">
        <v>0.12</v>
      </c>
      <c r="L328" t="s">
        <v>31</v>
      </c>
      <c r="M328" t="s">
        <v>19</v>
      </c>
      <c r="N328" t="s">
        <v>50</v>
      </c>
    </row>
    <row r="329" spans="1:14" x14ac:dyDescent="0.25">
      <c r="A329">
        <v>1068</v>
      </c>
      <c r="B329" s="1">
        <v>45173</v>
      </c>
      <c r="C329" t="s">
        <v>38</v>
      </c>
      <c r="D329" t="s">
        <v>34</v>
      </c>
      <c r="E329">
        <v>3905.11</v>
      </c>
      <c r="F329">
        <v>14</v>
      </c>
      <c r="G329" t="s">
        <v>26</v>
      </c>
      <c r="H329">
        <v>1140.58</v>
      </c>
      <c r="I329">
        <v>1438.76</v>
      </c>
      <c r="J329" t="s">
        <v>17</v>
      </c>
      <c r="K329">
        <v>0.03</v>
      </c>
      <c r="L329" t="s">
        <v>27</v>
      </c>
      <c r="M329" t="s">
        <v>19</v>
      </c>
      <c r="N329" t="s">
        <v>48</v>
      </c>
    </row>
    <row r="330" spans="1:14" x14ac:dyDescent="0.25">
      <c r="A330">
        <v>1033</v>
      </c>
      <c r="B330" s="1">
        <v>45249</v>
      </c>
      <c r="C330" t="s">
        <v>24</v>
      </c>
      <c r="D330" t="s">
        <v>15</v>
      </c>
      <c r="E330">
        <v>349.41</v>
      </c>
      <c r="F330">
        <v>37</v>
      </c>
      <c r="G330" t="s">
        <v>35</v>
      </c>
      <c r="H330">
        <v>2600.7600000000002</v>
      </c>
      <c r="I330">
        <v>2937.57</v>
      </c>
      <c r="J330" t="s">
        <v>30</v>
      </c>
      <c r="K330">
        <v>0.17</v>
      </c>
      <c r="L330" t="s">
        <v>31</v>
      </c>
      <c r="M330" t="s">
        <v>22</v>
      </c>
      <c r="N330" t="s">
        <v>45</v>
      </c>
    </row>
    <row r="331" spans="1:14" x14ac:dyDescent="0.25">
      <c r="A331">
        <v>1014</v>
      </c>
      <c r="B331" s="1">
        <v>45181</v>
      </c>
      <c r="C331" t="s">
        <v>33</v>
      </c>
      <c r="D331" t="s">
        <v>34</v>
      </c>
      <c r="E331">
        <v>8406.07</v>
      </c>
      <c r="F331">
        <v>48</v>
      </c>
      <c r="G331" t="s">
        <v>16</v>
      </c>
      <c r="H331">
        <v>556.72</v>
      </c>
      <c r="I331">
        <v>665.07</v>
      </c>
      <c r="J331" t="s">
        <v>17</v>
      </c>
      <c r="K331">
        <v>0.01</v>
      </c>
      <c r="L331" t="s">
        <v>27</v>
      </c>
      <c r="M331" t="s">
        <v>22</v>
      </c>
      <c r="N331" t="s">
        <v>36</v>
      </c>
    </row>
    <row r="332" spans="1:14" x14ac:dyDescent="0.25">
      <c r="A332">
        <v>1021</v>
      </c>
      <c r="B332" s="1">
        <v>45254</v>
      </c>
      <c r="C332" t="s">
        <v>38</v>
      </c>
      <c r="D332" t="s">
        <v>15</v>
      </c>
      <c r="E332">
        <v>213.04</v>
      </c>
      <c r="F332">
        <v>15</v>
      </c>
      <c r="G332" t="s">
        <v>26</v>
      </c>
      <c r="H332">
        <v>3771.27</v>
      </c>
      <c r="I332">
        <v>4212.55</v>
      </c>
      <c r="J332" t="s">
        <v>17</v>
      </c>
      <c r="K332">
        <v>0.16</v>
      </c>
      <c r="L332" t="s">
        <v>31</v>
      </c>
      <c r="M332" t="s">
        <v>22</v>
      </c>
      <c r="N332" t="s">
        <v>40</v>
      </c>
    </row>
    <row r="333" spans="1:14" x14ac:dyDescent="0.25">
      <c r="A333">
        <v>1048</v>
      </c>
      <c r="B333" s="1">
        <v>44980</v>
      </c>
      <c r="C333" t="s">
        <v>14</v>
      </c>
      <c r="D333" t="s">
        <v>21</v>
      </c>
      <c r="E333">
        <v>7066.63</v>
      </c>
      <c r="F333">
        <v>47</v>
      </c>
      <c r="G333" t="s">
        <v>26</v>
      </c>
      <c r="H333">
        <v>4535.8599999999997</v>
      </c>
      <c r="I333">
        <v>4641.41</v>
      </c>
      <c r="J333" t="s">
        <v>30</v>
      </c>
      <c r="K333">
        <v>0.27</v>
      </c>
      <c r="L333" t="s">
        <v>31</v>
      </c>
      <c r="M333" t="s">
        <v>22</v>
      </c>
      <c r="N333" t="s">
        <v>23</v>
      </c>
    </row>
    <row r="334" spans="1:14" x14ac:dyDescent="0.25">
      <c r="A334">
        <v>1020</v>
      </c>
      <c r="B334" s="1">
        <v>45175</v>
      </c>
      <c r="C334" t="s">
        <v>33</v>
      </c>
      <c r="D334" t="s">
        <v>34</v>
      </c>
      <c r="E334">
        <v>9705.5499999999993</v>
      </c>
      <c r="F334">
        <v>4</v>
      </c>
      <c r="G334" t="s">
        <v>29</v>
      </c>
      <c r="H334">
        <v>3730</v>
      </c>
      <c r="I334">
        <v>3893.6</v>
      </c>
      <c r="J334" t="s">
        <v>30</v>
      </c>
      <c r="K334">
        <v>0.25</v>
      </c>
      <c r="L334" t="s">
        <v>27</v>
      </c>
      <c r="M334" t="s">
        <v>22</v>
      </c>
      <c r="N334" t="s">
        <v>36</v>
      </c>
    </row>
    <row r="335" spans="1:14" x14ac:dyDescent="0.25">
      <c r="A335">
        <v>1008</v>
      </c>
      <c r="B335" s="1">
        <v>45165</v>
      </c>
      <c r="C335" t="s">
        <v>24</v>
      </c>
      <c r="D335" t="s">
        <v>25</v>
      </c>
      <c r="E335">
        <v>4432.8500000000004</v>
      </c>
      <c r="F335">
        <v>40</v>
      </c>
      <c r="G335" t="s">
        <v>29</v>
      </c>
      <c r="H335">
        <v>2687.49</v>
      </c>
      <c r="I335">
        <v>3001.56</v>
      </c>
      <c r="J335" t="s">
        <v>17</v>
      </c>
      <c r="K335">
        <v>0.26</v>
      </c>
      <c r="L335" t="s">
        <v>27</v>
      </c>
      <c r="M335" t="s">
        <v>19</v>
      </c>
      <c r="N335" t="s">
        <v>28</v>
      </c>
    </row>
    <row r="336" spans="1:14" x14ac:dyDescent="0.25">
      <c r="A336">
        <v>1007</v>
      </c>
      <c r="B336" s="1">
        <v>45155</v>
      </c>
      <c r="C336" t="s">
        <v>38</v>
      </c>
      <c r="D336" t="s">
        <v>34</v>
      </c>
      <c r="E336">
        <v>2426.2399999999998</v>
      </c>
      <c r="F336">
        <v>16</v>
      </c>
      <c r="G336" t="s">
        <v>16</v>
      </c>
      <c r="H336">
        <v>4310.3100000000004</v>
      </c>
      <c r="I336">
        <v>4633.1000000000004</v>
      </c>
      <c r="J336" t="s">
        <v>30</v>
      </c>
      <c r="K336">
        <v>0.28000000000000003</v>
      </c>
      <c r="L336" t="s">
        <v>31</v>
      </c>
      <c r="M336" t="s">
        <v>22</v>
      </c>
      <c r="N336" t="s">
        <v>48</v>
      </c>
    </row>
    <row r="337" spans="1:14" x14ac:dyDescent="0.25">
      <c r="A337">
        <v>1067</v>
      </c>
      <c r="B337" s="1">
        <v>44993</v>
      </c>
      <c r="C337" t="s">
        <v>14</v>
      </c>
      <c r="D337" t="s">
        <v>34</v>
      </c>
      <c r="E337">
        <v>7078.22</v>
      </c>
      <c r="F337">
        <v>28</v>
      </c>
      <c r="G337" t="s">
        <v>35</v>
      </c>
      <c r="H337">
        <v>3489.85</v>
      </c>
      <c r="I337">
        <v>3842.5499999999902</v>
      </c>
      <c r="J337" t="s">
        <v>30</v>
      </c>
      <c r="K337">
        <v>0.03</v>
      </c>
      <c r="L337" t="s">
        <v>27</v>
      </c>
      <c r="M337" t="s">
        <v>19</v>
      </c>
      <c r="N337" t="s">
        <v>46</v>
      </c>
    </row>
    <row r="338" spans="1:14" x14ac:dyDescent="0.25">
      <c r="A338">
        <v>1017</v>
      </c>
      <c r="B338" s="1">
        <v>44977</v>
      </c>
      <c r="C338" t="s">
        <v>33</v>
      </c>
      <c r="D338" t="s">
        <v>15</v>
      </c>
      <c r="E338">
        <v>8189.57</v>
      </c>
      <c r="F338">
        <v>16</v>
      </c>
      <c r="G338" t="s">
        <v>16</v>
      </c>
      <c r="H338">
        <v>102.23</v>
      </c>
      <c r="I338">
        <v>167.12</v>
      </c>
      <c r="J338" t="s">
        <v>30</v>
      </c>
      <c r="K338">
        <v>0.04</v>
      </c>
      <c r="L338" t="s">
        <v>31</v>
      </c>
      <c r="M338" t="s">
        <v>22</v>
      </c>
      <c r="N338" t="s">
        <v>53</v>
      </c>
    </row>
    <row r="339" spans="1:14" x14ac:dyDescent="0.25">
      <c r="A339">
        <v>1033</v>
      </c>
      <c r="B339" s="1">
        <v>45023</v>
      </c>
      <c r="C339" t="s">
        <v>14</v>
      </c>
      <c r="D339" t="s">
        <v>34</v>
      </c>
      <c r="E339">
        <v>5509.66</v>
      </c>
      <c r="F339">
        <v>4</v>
      </c>
      <c r="G339" t="s">
        <v>26</v>
      </c>
      <c r="H339">
        <v>2000.75</v>
      </c>
      <c r="I339">
        <v>2426.9899999999998</v>
      </c>
      <c r="J339" t="s">
        <v>17</v>
      </c>
      <c r="K339">
        <v>0.17</v>
      </c>
      <c r="L339" t="s">
        <v>27</v>
      </c>
      <c r="M339" t="s">
        <v>19</v>
      </c>
      <c r="N339" t="s">
        <v>46</v>
      </c>
    </row>
    <row r="340" spans="1:14" x14ac:dyDescent="0.25">
      <c r="A340">
        <v>1048</v>
      </c>
      <c r="B340" s="1">
        <v>45018</v>
      </c>
      <c r="C340" t="s">
        <v>24</v>
      </c>
      <c r="D340" t="s">
        <v>25</v>
      </c>
      <c r="E340">
        <v>9673.65</v>
      </c>
      <c r="F340">
        <v>45</v>
      </c>
      <c r="G340" t="s">
        <v>35</v>
      </c>
      <c r="H340">
        <v>4262.21</v>
      </c>
      <c r="I340">
        <v>4533.3100000000004</v>
      </c>
      <c r="J340" t="s">
        <v>17</v>
      </c>
      <c r="K340">
        <v>0.27</v>
      </c>
      <c r="L340" t="s">
        <v>31</v>
      </c>
      <c r="M340" t="s">
        <v>19</v>
      </c>
      <c r="N340" t="s">
        <v>28</v>
      </c>
    </row>
    <row r="341" spans="1:14" x14ac:dyDescent="0.25">
      <c r="A341">
        <v>1076</v>
      </c>
      <c r="B341" s="1">
        <v>45190</v>
      </c>
      <c r="C341" t="s">
        <v>14</v>
      </c>
      <c r="D341" t="s">
        <v>15</v>
      </c>
      <c r="E341">
        <v>611.52</v>
      </c>
      <c r="F341">
        <v>26</v>
      </c>
      <c r="G341" t="s">
        <v>35</v>
      </c>
      <c r="H341">
        <v>1762</v>
      </c>
      <c r="I341">
        <v>2002.95</v>
      </c>
      <c r="J341" t="s">
        <v>17</v>
      </c>
      <c r="K341">
        <v>0.28999999999999998</v>
      </c>
      <c r="L341" t="s">
        <v>31</v>
      </c>
      <c r="M341" t="s">
        <v>22</v>
      </c>
      <c r="N341" t="s">
        <v>20</v>
      </c>
    </row>
    <row r="342" spans="1:14" x14ac:dyDescent="0.25">
      <c r="A342">
        <v>1059</v>
      </c>
      <c r="B342" s="1">
        <v>45217</v>
      </c>
      <c r="C342" t="s">
        <v>42</v>
      </c>
      <c r="D342" t="s">
        <v>15</v>
      </c>
      <c r="E342">
        <v>5097.4799999999996</v>
      </c>
      <c r="F342">
        <v>28</v>
      </c>
      <c r="G342" t="s">
        <v>35</v>
      </c>
      <c r="H342">
        <v>224.32</v>
      </c>
      <c r="I342">
        <v>715.06</v>
      </c>
      <c r="J342" t="s">
        <v>17</v>
      </c>
      <c r="K342">
        <v>0.01</v>
      </c>
      <c r="L342" t="s">
        <v>31</v>
      </c>
      <c r="M342" t="s">
        <v>19</v>
      </c>
      <c r="N342" t="s">
        <v>49</v>
      </c>
    </row>
    <row r="343" spans="1:14" x14ac:dyDescent="0.25">
      <c r="A343">
        <v>1086</v>
      </c>
      <c r="B343" s="1">
        <v>45022</v>
      </c>
      <c r="C343" t="s">
        <v>33</v>
      </c>
      <c r="D343" t="s">
        <v>21</v>
      </c>
      <c r="E343">
        <v>7212.69</v>
      </c>
      <c r="F343">
        <v>32</v>
      </c>
      <c r="G343" t="s">
        <v>35</v>
      </c>
      <c r="H343">
        <v>3743.59</v>
      </c>
      <c r="I343">
        <v>4116.38</v>
      </c>
      <c r="J343" t="s">
        <v>17</v>
      </c>
      <c r="K343">
        <v>0.11</v>
      </c>
      <c r="L343" t="s">
        <v>18</v>
      </c>
      <c r="M343" t="s">
        <v>19</v>
      </c>
      <c r="N343" t="s">
        <v>37</v>
      </c>
    </row>
    <row r="344" spans="1:14" x14ac:dyDescent="0.25">
      <c r="A344">
        <v>1022</v>
      </c>
      <c r="B344" s="1">
        <v>45014</v>
      </c>
      <c r="C344" t="s">
        <v>14</v>
      </c>
      <c r="D344" t="s">
        <v>21</v>
      </c>
      <c r="E344">
        <v>8640.14</v>
      </c>
      <c r="F344">
        <v>45</v>
      </c>
      <c r="G344" t="s">
        <v>16</v>
      </c>
      <c r="H344">
        <v>4020.09</v>
      </c>
      <c r="I344">
        <v>4087.91</v>
      </c>
      <c r="J344" t="s">
        <v>17</v>
      </c>
      <c r="K344">
        <v>0.06</v>
      </c>
      <c r="L344" t="s">
        <v>27</v>
      </c>
      <c r="M344" t="s">
        <v>19</v>
      </c>
      <c r="N344" t="s">
        <v>23</v>
      </c>
    </row>
    <row r="345" spans="1:14" x14ac:dyDescent="0.25">
      <c r="A345">
        <v>1030</v>
      </c>
      <c r="B345" s="1">
        <v>45004</v>
      </c>
      <c r="C345" t="s">
        <v>24</v>
      </c>
      <c r="D345" t="s">
        <v>34</v>
      </c>
      <c r="E345">
        <v>1874.63</v>
      </c>
      <c r="F345">
        <v>2</v>
      </c>
      <c r="G345" t="s">
        <v>29</v>
      </c>
      <c r="H345">
        <v>844.94</v>
      </c>
      <c r="I345">
        <v>1225.6400000000001</v>
      </c>
      <c r="J345" t="s">
        <v>17</v>
      </c>
      <c r="K345">
        <v>0.23</v>
      </c>
      <c r="L345" t="s">
        <v>31</v>
      </c>
      <c r="M345" t="s">
        <v>19</v>
      </c>
      <c r="N345" t="s">
        <v>50</v>
      </c>
    </row>
    <row r="346" spans="1:14" x14ac:dyDescent="0.25">
      <c r="A346">
        <v>1038</v>
      </c>
      <c r="B346" s="1">
        <v>45214</v>
      </c>
      <c r="C346" t="s">
        <v>24</v>
      </c>
      <c r="D346" t="s">
        <v>21</v>
      </c>
      <c r="E346">
        <v>8020.03</v>
      </c>
      <c r="F346">
        <v>31</v>
      </c>
      <c r="G346" t="s">
        <v>29</v>
      </c>
      <c r="H346">
        <v>2709.84</v>
      </c>
      <c r="I346">
        <v>2766.51</v>
      </c>
      <c r="J346" t="s">
        <v>30</v>
      </c>
      <c r="K346">
        <v>0.19</v>
      </c>
      <c r="L346" t="s">
        <v>18</v>
      </c>
      <c r="M346" t="s">
        <v>22</v>
      </c>
      <c r="N346" t="s">
        <v>47</v>
      </c>
    </row>
    <row r="347" spans="1:14" x14ac:dyDescent="0.25">
      <c r="A347">
        <v>1051</v>
      </c>
      <c r="B347" s="1">
        <v>45046</v>
      </c>
      <c r="C347" t="s">
        <v>14</v>
      </c>
      <c r="D347" t="s">
        <v>21</v>
      </c>
      <c r="E347">
        <v>5571.8</v>
      </c>
      <c r="F347">
        <v>3</v>
      </c>
      <c r="G347" t="s">
        <v>26</v>
      </c>
      <c r="H347">
        <v>1000.18</v>
      </c>
      <c r="I347">
        <v>1023.64</v>
      </c>
      <c r="J347" t="s">
        <v>17</v>
      </c>
      <c r="K347">
        <v>0.04</v>
      </c>
      <c r="L347" t="s">
        <v>31</v>
      </c>
      <c r="M347" t="s">
        <v>19</v>
      </c>
      <c r="N347" t="s">
        <v>23</v>
      </c>
    </row>
    <row r="348" spans="1:14" x14ac:dyDescent="0.25">
      <c r="A348">
        <v>1054</v>
      </c>
      <c r="B348" s="1">
        <v>45228</v>
      </c>
      <c r="C348" t="s">
        <v>24</v>
      </c>
      <c r="D348" t="s">
        <v>21</v>
      </c>
      <c r="E348">
        <v>4025.88</v>
      </c>
      <c r="F348">
        <v>8</v>
      </c>
      <c r="G348" t="s">
        <v>29</v>
      </c>
      <c r="H348">
        <v>3610.21</v>
      </c>
      <c r="I348">
        <v>3817.99</v>
      </c>
      <c r="J348" t="s">
        <v>17</v>
      </c>
      <c r="K348">
        <v>0.15</v>
      </c>
      <c r="L348" t="s">
        <v>18</v>
      </c>
      <c r="M348" t="s">
        <v>22</v>
      </c>
      <c r="N348" t="s">
        <v>47</v>
      </c>
    </row>
    <row r="349" spans="1:14" x14ac:dyDescent="0.25">
      <c r="A349">
        <v>1008</v>
      </c>
      <c r="B349" s="1">
        <v>45091</v>
      </c>
      <c r="C349" t="s">
        <v>38</v>
      </c>
      <c r="D349" t="s">
        <v>15</v>
      </c>
      <c r="E349">
        <v>1403.98</v>
      </c>
      <c r="F349">
        <v>24</v>
      </c>
      <c r="G349" t="s">
        <v>29</v>
      </c>
      <c r="H349">
        <v>1394.17</v>
      </c>
      <c r="I349">
        <v>1891.02</v>
      </c>
      <c r="J349" t="s">
        <v>30</v>
      </c>
      <c r="K349">
        <v>0.21</v>
      </c>
      <c r="L349" t="s">
        <v>31</v>
      </c>
      <c r="M349" t="s">
        <v>19</v>
      </c>
      <c r="N349" t="s">
        <v>40</v>
      </c>
    </row>
    <row r="350" spans="1:14" x14ac:dyDescent="0.25">
      <c r="A350">
        <v>1027</v>
      </c>
      <c r="B350" s="1">
        <v>45108</v>
      </c>
      <c r="C350" t="s">
        <v>38</v>
      </c>
      <c r="D350" t="s">
        <v>15</v>
      </c>
      <c r="E350">
        <v>8666.43</v>
      </c>
      <c r="F350">
        <v>15</v>
      </c>
      <c r="G350" t="s">
        <v>29</v>
      </c>
      <c r="H350">
        <v>1615.26</v>
      </c>
      <c r="I350">
        <v>1710.95</v>
      </c>
      <c r="J350" t="s">
        <v>30</v>
      </c>
      <c r="K350">
        <v>0.23</v>
      </c>
      <c r="L350" t="s">
        <v>31</v>
      </c>
      <c r="M350" t="s">
        <v>22</v>
      </c>
      <c r="N350" t="s">
        <v>40</v>
      </c>
    </row>
    <row r="351" spans="1:14" x14ac:dyDescent="0.25">
      <c r="A351">
        <v>1027</v>
      </c>
      <c r="B351" s="1">
        <v>45149</v>
      </c>
      <c r="C351" t="s">
        <v>38</v>
      </c>
      <c r="D351" t="s">
        <v>15</v>
      </c>
      <c r="E351">
        <v>1657</v>
      </c>
      <c r="F351">
        <v>43</v>
      </c>
      <c r="G351" t="s">
        <v>29</v>
      </c>
      <c r="H351">
        <v>4232.6099999999997</v>
      </c>
      <c r="I351">
        <v>4572.21</v>
      </c>
      <c r="J351" t="s">
        <v>30</v>
      </c>
      <c r="K351">
        <v>0.01</v>
      </c>
      <c r="L351" t="s">
        <v>18</v>
      </c>
      <c r="M351" t="s">
        <v>22</v>
      </c>
      <c r="N351" t="s">
        <v>40</v>
      </c>
    </row>
    <row r="352" spans="1:14" x14ac:dyDescent="0.25">
      <c r="A352">
        <v>1098</v>
      </c>
      <c r="B352" s="1">
        <v>45237</v>
      </c>
      <c r="C352" t="s">
        <v>42</v>
      </c>
      <c r="D352" t="s">
        <v>21</v>
      </c>
      <c r="E352">
        <v>3166.9</v>
      </c>
      <c r="F352">
        <v>31</v>
      </c>
      <c r="G352" t="s">
        <v>26</v>
      </c>
      <c r="H352">
        <v>2407.8000000000002</v>
      </c>
      <c r="I352">
        <v>2502.7600000000002</v>
      </c>
      <c r="J352" t="s">
        <v>17</v>
      </c>
      <c r="K352">
        <v>0.27</v>
      </c>
      <c r="L352" t="s">
        <v>18</v>
      </c>
      <c r="M352" t="s">
        <v>22</v>
      </c>
      <c r="N352" t="s">
        <v>51</v>
      </c>
    </row>
    <row r="353" spans="1:14" x14ac:dyDescent="0.25">
      <c r="A353">
        <v>1021</v>
      </c>
      <c r="B353" s="1">
        <v>44933</v>
      </c>
      <c r="C353" t="s">
        <v>14</v>
      </c>
      <c r="D353" t="s">
        <v>15</v>
      </c>
      <c r="E353">
        <v>2971.45</v>
      </c>
      <c r="F353">
        <v>9</v>
      </c>
      <c r="G353" t="s">
        <v>16</v>
      </c>
      <c r="H353">
        <v>3365.28</v>
      </c>
      <c r="I353">
        <v>3730.43</v>
      </c>
      <c r="J353" t="s">
        <v>30</v>
      </c>
      <c r="K353">
        <v>0.17</v>
      </c>
      <c r="L353" t="s">
        <v>27</v>
      </c>
      <c r="M353" t="s">
        <v>19</v>
      </c>
      <c r="N353" t="s">
        <v>20</v>
      </c>
    </row>
    <row r="354" spans="1:14" x14ac:dyDescent="0.25">
      <c r="A354">
        <v>1030</v>
      </c>
      <c r="B354" s="1">
        <v>45256</v>
      </c>
      <c r="C354" t="s">
        <v>42</v>
      </c>
      <c r="D354" t="s">
        <v>21</v>
      </c>
      <c r="E354">
        <v>8727</v>
      </c>
      <c r="F354">
        <v>39</v>
      </c>
      <c r="G354" t="s">
        <v>35</v>
      </c>
      <c r="H354">
        <v>2041.75</v>
      </c>
      <c r="I354">
        <v>2299.37</v>
      </c>
      <c r="J354" t="s">
        <v>17</v>
      </c>
      <c r="K354">
        <v>0.24</v>
      </c>
      <c r="L354" t="s">
        <v>27</v>
      </c>
      <c r="M354" t="s">
        <v>22</v>
      </c>
      <c r="N354" t="s">
        <v>51</v>
      </c>
    </row>
    <row r="355" spans="1:14" x14ac:dyDescent="0.25">
      <c r="A355">
        <v>1097</v>
      </c>
      <c r="B355" s="1">
        <v>45189</v>
      </c>
      <c r="C355" t="s">
        <v>24</v>
      </c>
      <c r="D355" t="s">
        <v>15</v>
      </c>
      <c r="E355">
        <v>6759.76</v>
      </c>
      <c r="F355">
        <v>45</v>
      </c>
      <c r="G355" t="s">
        <v>29</v>
      </c>
      <c r="H355">
        <v>1525.13</v>
      </c>
      <c r="I355">
        <v>1868.32</v>
      </c>
      <c r="J355" t="s">
        <v>17</v>
      </c>
      <c r="K355">
        <v>0.24</v>
      </c>
      <c r="L355" t="s">
        <v>18</v>
      </c>
      <c r="M355" t="s">
        <v>22</v>
      </c>
      <c r="N355" t="s">
        <v>45</v>
      </c>
    </row>
    <row r="356" spans="1:14" x14ac:dyDescent="0.25">
      <c r="A356">
        <v>1028</v>
      </c>
      <c r="B356" s="1">
        <v>45087</v>
      </c>
      <c r="C356" t="s">
        <v>42</v>
      </c>
      <c r="D356" t="s">
        <v>15</v>
      </c>
      <c r="E356">
        <v>7987.15</v>
      </c>
      <c r="F356">
        <v>2</v>
      </c>
      <c r="G356" t="s">
        <v>16</v>
      </c>
      <c r="H356">
        <v>3146.12</v>
      </c>
      <c r="I356">
        <v>3255.5299999999902</v>
      </c>
      <c r="J356" t="s">
        <v>17</v>
      </c>
      <c r="K356">
        <v>0.06</v>
      </c>
      <c r="L356" t="s">
        <v>27</v>
      </c>
      <c r="M356" t="s">
        <v>19</v>
      </c>
      <c r="N356" t="s">
        <v>49</v>
      </c>
    </row>
    <row r="357" spans="1:14" x14ac:dyDescent="0.25">
      <c r="A357">
        <v>1064</v>
      </c>
      <c r="B357" s="1">
        <v>45077</v>
      </c>
      <c r="C357" t="s">
        <v>24</v>
      </c>
      <c r="D357" t="s">
        <v>25</v>
      </c>
      <c r="E357">
        <v>2579.63</v>
      </c>
      <c r="F357">
        <v>8</v>
      </c>
      <c r="G357" t="s">
        <v>29</v>
      </c>
      <c r="H357">
        <v>816.54</v>
      </c>
      <c r="I357">
        <v>1191.9000000000001</v>
      </c>
      <c r="J357" t="s">
        <v>30</v>
      </c>
      <c r="K357">
        <v>0.03</v>
      </c>
      <c r="L357" t="s">
        <v>18</v>
      </c>
      <c r="M357" t="s">
        <v>22</v>
      </c>
      <c r="N357" t="s">
        <v>28</v>
      </c>
    </row>
    <row r="358" spans="1:14" x14ac:dyDescent="0.25">
      <c r="A358">
        <v>1097</v>
      </c>
      <c r="B358" s="1">
        <v>45011</v>
      </c>
      <c r="C358" t="s">
        <v>24</v>
      </c>
      <c r="D358" t="s">
        <v>34</v>
      </c>
      <c r="E358">
        <v>6286.25</v>
      </c>
      <c r="F358">
        <v>7</v>
      </c>
      <c r="G358" t="s">
        <v>29</v>
      </c>
      <c r="H358">
        <v>1896.35</v>
      </c>
      <c r="I358">
        <v>2394.1999999999998</v>
      </c>
      <c r="J358" t="s">
        <v>30</v>
      </c>
      <c r="K358">
        <v>0.22</v>
      </c>
      <c r="L358" t="s">
        <v>27</v>
      </c>
      <c r="M358" t="s">
        <v>19</v>
      </c>
      <c r="N358" t="s">
        <v>50</v>
      </c>
    </row>
    <row r="359" spans="1:14" x14ac:dyDescent="0.25">
      <c r="A359">
        <v>1069</v>
      </c>
      <c r="B359" s="1">
        <v>45073</v>
      </c>
      <c r="C359" t="s">
        <v>33</v>
      </c>
      <c r="D359" t="s">
        <v>21</v>
      </c>
      <c r="E359">
        <v>5760.29</v>
      </c>
      <c r="F359">
        <v>44</v>
      </c>
      <c r="G359" t="s">
        <v>35</v>
      </c>
      <c r="H359">
        <v>1084.73</v>
      </c>
      <c r="I359">
        <v>1420.9</v>
      </c>
      <c r="J359" t="s">
        <v>17</v>
      </c>
      <c r="K359">
        <v>0.05</v>
      </c>
      <c r="L359" t="s">
        <v>31</v>
      </c>
      <c r="M359" t="s">
        <v>19</v>
      </c>
      <c r="N359" t="s">
        <v>37</v>
      </c>
    </row>
    <row r="360" spans="1:14" x14ac:dyDescent="0.25">
      <c r="A360">
        <v>1061</v>
      </c>
      <c r="B360" s="1">
        <v>45038</v>
      </c>
      <c r="C360" t="s">
        <v>38</v>
      </c>
      <c r="D360" t="s">
        <v>25</v>
      </c>
      <c r="E360">
        <v>8345.02</v>
      </c>
      <c r="F360">
        <v>39</v>
      </c>
      <c r="G360" t="s">
        <v>35</v>
      </c>
      <c r="H360">
        <v>3494.19</v>
      </c>
      <c r="I360">
        <v>3746</v>
      </c>
      <c r="J360" t="s">
        <v>17</v>
      </c>
      <c r="K360">
        <v>0.25</v>
      </c>
      <c r="L360" t="s">
        <v>27</v>
      </c>
      <c r="M360" t="s">
        <v>22</v>
      </c>
      <c r="N360" t="s">
        <v>39</v>
      </c>
    </row>
    <row r="361" spans="1:14" x14ac:dyDescent="0.25">
      <c r="A361">
        <v>1048</v>
      </c>
      <c r="B361" s="1">
        <v>44962</v>
      </c>
      <c r="C361" t="s">
        <v>24</v>
      </c>
      <c r="D361" t="s">
        <v>15</v>
      </c>
      <c r="E361">
        <v>9070.26</v>
      </c>
      <c r="F361">
        <v>42</v>
      </c>
      <c r="G361" t="s">
        <v>35</v>
      </c>
      <c r="H361">
        <v>4723.83</v>
      </c>
      <c r="I361">
        <v>5186.1899999999996</v>
      </c>
      <c r="J361" t="s">
        <v>17</v>
      </c>
      <c r="K361">
        <v>0.22</v>
      </c>
      <c r="L361" t="s">
        <v>31</v>
      </c>
      <c r="M361" t="s">
        <v>19</v>
      </c>
      <c r="N361" t="s">
        <v>45</v>
      </c>
    </row>
    <row r="362" spans="1:14" x14ac:dyDescent="0.25">
      <c r="A362">
        <v>1019</v>
      </c>
      <c r="B362" s="1">
        <v>45211</v>
      </c>
      <c r="C362" t="s">
        <v>33</v>
      </c>
      <c r="D362" t="s">
        <v>21</v>
      </c>
      <c r="E362">
        <v>220.35</v>
      </c>
      <c r="F362">
        <v>16</v>
      </c>
      <c r="G362" t="s">
        <v>29</v>
      </c>
      <c r="H362">
        <v>4977.78</v>
      </c>
      <c r="I362">
        <v>4995.55</v>
      </c>
      <c r="J362" t="s">
        <v>30</v>
      </c>
      <c r="K362">
        <v>0.25</v>
      </c>
      <c r="L362" t="s">
        <v>31</v>
      </c>
      <c r="M362" t="s">
        <v>19</v>
      </c>
      <c r="N362" t="s">
        <v>37</v>
      </c>
    </row>
    <row r="363" spans="1:14" x14ac:dyDescent="0.25">
      <c r="A363">
        <v>1004</v>
      </c>
      <c r="B363" s="1">
        <v>45114</v>
      </c>
      <c r="C363" t="s">
        <v>38</v>
      </c>
      <c r="D363" t="s">
        <v>15</v>
      </c>
      <c r="E363">
        <v>6772.8</v>
      </c>
      <c r="F363">
        <v>35</v>
      </c>
      <c r="G363" t="s">
        <v>29</v>
      </c>
      <c r="H363">
        <v>2278.87</v>
      </c>
      <c r="I363">
        <v>2646.5299999999902</v>
      </c>
      <c r="J363" t="s">
        <v>17</v>
      </c>
      <c r="K363">
        <v>0.09</v>
      </c>
      <c r="L363" t="s">
        <v>27</v>
      </c>
      <c r="M363" t="s">
        <v>19</v>
      </c>
      <c r="N363" t="s">
        <v>40</v>
      </c>
    </row>
    <row r="364" spans="1:14" x14ac:dyDescent="0.25">
      <c r="A364">
        <v>1035</v>
      </c>
      <c r="B364" s="1">
        <v>45008</v>
      </c>
      <c r="C364" t="s">
        <v>24</v>
      </c>
      <c r="D364" t="s">
        <v>34</v>
      </c>
      <c r="E364">
        <v>613.16999999999996</v>
      </c>
      <c r="F364">
        <v>30</v>
      </c>
      <c r="G364" t="s">
        <v>29</v>
      </c>
      <c r="H364">
        <v>1300.03</v>
      </c>
      <c r="I364">
        <v>1745.52</v>
      </c>
      <c r="J364" t="s">
        <v>30</v>
      </c>
      <c r="K364">
        <v>0.09</v>
      </c>
      <c r="L364" t="s">
        <v>18</v>
      </c>
      <c r="M364" t="s">
        <v>22</v>
      </c>
      <c r="N364" t="s">
        <v>50</v>
      </c>
    </row>
    <row r="365" spans="1:14" x14ac:dyDescent="0.25">
      <c r="A365">
        <v>1064</v>
      </c>
      <c r="B365" s="1">
        <v>44928</v>
      </c>
      <c r="C365" t="s">
        <v>24</v>
      </c>
      <c r="D365" t="s">
        <v>25</v>
      </c>
      <c r="E365">
        <v>5533.7</v>
      </c>
      <c r="F365">
        <v>10</v>
      </c>
      <c r="G365" t="s">
        <v>35</v>
      </c>
      <c r="H365">
        <v>2242.0100000000002</v>
      </c>
      <c r="I365">
        <v>2282.23</v>
      </c>
      <c r="J365" t="s">
        <v>17</v>
      </c>
      <c r="K365">
        <v>0.2</v>
      </c>
      <c r="L365" t="s">
        <v>31</v>
      </c>
      <c r="M365" t="s">
        <v>19</v>
      </c>
      <c r="N365" t="s">
        <v>28</v>
      </c>
    </row>
    <row r="366" spans="1:14" x14ac:dyDescent="0.25">
      <c r="A366">
        <v>1049</v>
      </c>
      <c r="B366" s="1">
        <v>45229</v>
      </c>
      <c r="C366" t="s">
        <v>42</v>
      </c>
      <c r="D366" t="s">
        <v>34</v>
      </c>
      <c r="E366">
        <v>2947.56</v>
      </c>
      <c r="F366">
        <v>38</v>
      </c>
      <c r="G366" t="s">
        <v>26</v>
      </c>
      <c r="H366">
        <v>4243.9799999999996</v>
      </c>
      <c r="I366">
        <v>4474.5099999999902</v>
      </c>
      <c r="J366" t="s">
        <v>30</v>
      </c>
      <c r="K366">
        <v>0.01</v>
      </c>
      <c r="L366" t="s">
        <v>31</v>
      </c>
      <c r="M366" t="s">
        <v>19</v>
      </c>
      <c r="N366" t="s">
        <v>52</v>
      </c>
    </row>
    <row r="367" spans="1:14" x14ac:dyDescent="0.25">
      <c r="A367">
        <v>1017</v>
      </c>
      <c r="B367" s="1">
        <v>45123</v>
      </c>
      <c r="C367" t="s">
        <v>42</v>
      </c>
      <c r="D367" t="s">
        <v>25</v>
      </c>
      <c r="E367">
        <v>3137.09</v>
      </c>
      <c r="F367">
        <v>18</v>
      </c>
      <c r="G367" t="s">
        <v>16</v>
      </c>
      <c r="H367">
        <v>1069.73</v>
      </c>
      <c r="I367">
        <v>1180.04</v>
      </c>
      <c r="J367" t="s">
        <v>17</v>
      </c>
      <c r="K367">
        <v>0.22</v>
      </c>
      <c r="L367" t="s">
        <v>27</v>
      </c>
      <c r="M367" t="s">
        <v>19</v>
      </c>
      <c r="N367" t="s">
        <v>43</v>
      </c>
    </row>
    <row r="368" spans="1:14" x14ac:dyDescent="0.25">
      <c r="A368">
        <v>1044</v>
      </c>
      <c r="B368" s="1">
        <v>44937</v>
      </c>
      <c r="C368" t="s">
        <v>38</v>
      </c>
      <c r="D368" t="s">
        <v>15</v>
      </c>
      <c r="E368">
        <v>3594.29</v>
      </c>
      <c r="F368">
        <v>5</v>
      </c>
      <c r="G368" t="s">
        <v>26</v>
      </c>
      <c r="H368">
        <v>4762.87</v>
      </c>
      <c r="I368">
        <v>5050.46</v>
      </c>
      <c r="J368" t="s">
        <v>30</v>
      </c>
      <c r="K368">
        <v>0.25</v>
      </c>
      <c r="L368" t="s">
        <v>18</v>
      </c>
      <c r="M368" t="s">
        <v>22</v>
      </c>
      <c r="N368" t="s">
        <v>40</v>
      </c>
    </row>
    <row r="369" spans="1:14" x14ac:dyDescent="0.25">
      <c r="A369">
        <v>1092</v>
      </c>
      <c r="B369" s="1">
        <v>45160</v>
      </c>
      <c r="C369" t="s">
        <v>24</v>
      </c>
      <c r="D369" t="s">
        <v>34</v>
      </c>
      <c r="E369">
        <v>6250.8</v>
      </c>
      <c r="F369">
        <v>29</v>
      </c>
      <c r="G369" t="s">
        <v>29</v>
      </c>
      <c r="H369">
        <v>1742.24</v>
      </c>
      <c r="I369">
        <v>2070.52</v>
      </c>
      <c r="J369" t="s">
        <v>30</v>
      </c>
      <c r="K369">
        <v>0.12</v>
      </c>
      <c r="L369" t="s">
        <v>18</v>
      </c>
      <c r="M369" t="s">
        <v>19</v>
      </c>
      <c r="N369" t="s">
        <v>50</v>
      </c>
    </row>
    <row r="370" spans="1:14" x14ac:dyDescent="0.25">
      <c r="A370">
        <v>1030</v>
      </c>
      <c r="B370" s="1">
        <v>45121</v>
      </c>
      <c r="C370" t="s">
        <v>14</v>
      </c>
      <c r="D370" t="s">
        <v>34</v>
      </c>
      <c r="E370">
        <v>3407.09</v>
      </c>
      <c r="F370">
        <v>39</v>
      </c>
      <c r="G370" t="s">
        <v>29</v>
      </c>
      <c r="H370">
        <v>4929.7299999999996</v>
      </c>
      <c r="I370">
        <v>5088.0199999999904</v>
      </c>
      <c r="J370" t="s">
        <v>30</v>
      </c>
      <c r="K370">
        <v>0.23</v>
      </c>
      <c r="L370" t="s">
        <v>27</v>
      </c>
      <c r="M370" t="s">
        <v>22</v>
      </c>
      <c r="N370" t="s">
        <v>46</v>
      </c>
    </row>
    <row r="371" spans="1:14" x14ac:dyDescent="0.25">
      <c r="A371">
        <v>1093</v>
      </c>
      <c r="B371" s="1">
        <v>45045</v>
      </c>
      <c r="C371" t="s">
        <v>42</v>
      </c>
      <c r="D371" t="s">
        <v>15</v>
      </c>
      <c r="E371">
        <v>7353.72</v>
      </c>
      <c r="F371">
        <v>34</v>
      </c>
      <c r="G371" t="s">
        <v>26</v>
      </c>
      <c r="H371">
        <v>4201.1099999999997</v>
      </c>
      <c r="I371">
        <v>4436.5</v>
      </c>
      <c r="J371" t="s">
        <v>30</v>
      </c>
      <c r="K371">
        <v>0.05</v>
      </c>
      <c r="L371" t="s">
        <v>18</v>
      </c>
      <c r="M371" t="s">
        <v>19</v>
      </c>
      <c r="N371" t="s">
        <v>49</v>
      </c>
    </row>
    <row r="372" spans="1:14" x14ac:dyDescent="0.25">
      <c r="A372">
        <v>1046</v>
      </c>
      <c r="B372" s="1">
        <v>44946</v>
      </c>
      <c r="C372" t="s">
        <v>38</v>
      </c>
      <c r="D372" t="s">
        <v>34</v>
      </c>
      <c r="E372">
        <v>4104.82</v>
      </c>
      <c r="F372">
        <v>43</v>
      </c>
      <c r="G372" t="s">
        <v>29</v>
      </c>
      <c r="H372">
        <v>4052.42</v>
      </c>
      <c r="I372">
        <v>4199.3</v>
      </c>
      <c r="J372" t="s">
        <v>30</v>
      </c>
      <c r="K372">
        <v>0.1</v>
      </c>
      <c r="L372" t="s">
        <v>27</v>
      </c>
      <c r="M372" t="s">
        <v>22</v>
      </c>
      <c r="N372" t="s">
        <v>48</v>
      </c>
    </row>
    <row r="373" spans="1:14" x14ac:dyDescent="0.25">
      <c r="A373">
        <v>1006</v>
      </c>
      <c r="B373" s="1">
        <v>45187</v>
      </c>
      <c r="C373" t="s">
        <v>24</v>
      </c>
      <c r="D373" t="s">
        <v>21</v>
      </c>
      <c r="E373">
        <v>776.7</v>
      </c>
      <c r="F373">
        <v>45</v>
      </c>
      <c r="G373" t="s">
        <v>16</v>
      </c>
      <c r="H373">
        <v>1623.63</v>
      </c>
      <c r="I373">
        <v>1814.63</v>
      </c>
      <c r="J373" t="s">
        <v>30</v>
      </c>
      <c r="K373">
        <v>0.28999999999999998</v>
      </c>
      <c r="L373" t="s">
        <v>27</v>
      </c>
      <c r="M373" t="s">
        <v>22</v>
      </c>
      <c r="N373" t="s">
        <v>47</v>
      </c>
    </row>
    <row r="374" spans="1:14" x14ac:dyDescent="0.25">
      <c r="A374">
        <v>1099</v>
      </c>
      <c r="B374" s="1">
        <v>45219</v>
      </c>
      <c r="C374" t="s">
        <v>24</v>
      </c>
      <c r="D374" t="s">
        <v>25</v>
      </c>
      <c r="E374">
        <v>7859.22</v>
      </c>
      <c r="F374">
        <v>23</v>
      </c>
      <c r="G374" t="s">
        <v>29</v>
      </c>
      <c r="H374">
        <v>93.45</v>
      </c>
      <c r="I374">
        <v>181.62</v>
      </c>
      <c r="J374" t="s">
        <v>17</v>
      </c>
      <c r="K374">
        <v>0.3</v>
      </c>
      <c r="L374" t="s">
        <v>27</v>
      </c>
      <c r="M374" t="s">
        <v>22</v>
      </c>
      <c r="N374" t="s">
        <v>28</v>
      </c>
    </row>
    <row r="375" spans="1:14" x14ac:dyDescent="0.25">
      <c r="A375">
        <v>1037</v>
      </c>
      <c r="B375" s="1">
        <v>45182</v>
      </c>
      <c r="C375" t="s">
        <v>14</v>
      </c>
      <c r="D375" t="s">
        <v>25</v>
      </c>
      <c r="E375">
        <v>2929.01</v>
      </c>
      <c r="F375">
        <v>5</v>
      </c>
      <c r="G375" t="s">
        <v>16</v>
      </c>
      <c r="H375">
        <v>1941.56</v>
      </c>
      <c r="I375">
        <v>2385.48</v>
      </c>
      <c r="J375" t="s">
        <v>17</v>
      </c>
      <c r="K375">
        <v>0.15</v>
      </c>
      <c r="L375" t="s">
        <v>31</v>
      </c>
      <c r="M375" t="s">
        <v>19</v>
      </c>
      <c r="N375" t="s">
        <v>32</v>
      </c>
    </row>
    <row r="376" spans="1:14" x14ac:dyDescent="0.25">
      <c r="A376">
        <v>1024</v>
      </c>
      <c r="B376" s="1">
        <v>45148</v>
      </c>
      <c r="C376" t="s">
        <v>38</v>
      </c>
      <c r="D376" t="s">
        <v>25</v>
      </c>
      <c r="E376">
        <v>4384.3900000000003</v>
      </c>
      <c r="F376">
        <v>30</v>
      </c>
      <c r="G376" t="s">
        <v>26</v>
      </c>
      <c r="H376">
        <v>1543.96</v>
      </c>
      <c r="I376">
        <v>1558.87</v>
      </c>
      <c r="J376" t="s">
        <v>17</v>
      </c>
      <c r="K376">
        <v>0.28000000000000003</v>
      </c>
      <c r="L376" t="s">
        <v>31</v>
      </c>
      <c r="M376" t="s">
        <v>19</v>
      </c>
      <c r="N376" t="s">
        <v>39</v>
      </c>
    </row>
    <row r="377" spans="1:14" x14ac:dyDescent="0.25">
      <c r="A377">
        <v>1093</v>
      </c>
      <c r="B377" s="1">
        <v>45152</v>
      </c>
      <c r="C377" t="s">
        <v>24</v>
      </c>
      <c r="D377" t="s">
        <v>21</v>
      </c>
      <c r="E377">
        <v>6885.89</v>
      </c>
      <c r="F377">
        <v>6</v>
      </c>
      <c r="G377" t="s">
        <v>26</v>
      </c>
      <c r="H377">
        <v>235.12</v>
      </c>
      <c r="I377">
        <v>677.5</v>
      </c>
      <c r="J377" t="s">
        <v>17</v>
      </c>
      <c r="K377">
        <v>0.16</v>
      </c>
      <c r="L377" t="s">
        <v>31</v>
      </c>
      <c r="M377" t="s">
        <v>19</v>
      </c>
      <c r="N377" t="s">
        <v>47</v>
      </c>
    </row>
    <row r="378" spans="1:14" x14ac:dyDescent="0.25">
      <c r="A378">
        <v>1046</v>
      </c>
      <c r="B378" s="1">
        <v>44979</v>
      </c>
      <c r="C378" t="s">
        <v>42</v>
      </c>
      <c r="D378" t="s">
        <v>25</v>
      </c>
      <c r="E378">
        <v>3391.32</v>
      </c>
      <c r="F378">
        <v>46</v>
      </c>
      <c r="G378" t="s">
        <v>29</v>
      </c>
      <c r="H378">
        <v>2551.56</v>
      </c>
      <c r="I378">
        <v>2841.68</v>
      </c>
      <c r="J378" t="s">
        <v>30</v>
      </c>
      <c r="K378">
        <v>0.09</v>
      </c>
      <c r="L378" t="s">
        <v>27</v>
      </c>
      <c r="M378" t="s">
        <v>22</v>
      </c>
      <c r="N378" t="s">
        <v>43</v>
      </c>
    </row>
    <row r="379" spans="1:14" x14ac:dyDescent="0.25">
      <c r="A379">
        <v>1053</v>
      </c>
      <c r="B379" s="1">
        <v>45281</v>
      </c>
      <c r="C379" t="s">
        <v>14</v>
      </c>
      <c r="D379" t="s">
        <v>15</v>
      </c>
      <c r="E379">
        <v>660.2</v>
      </c>
      <c r="F379">
        <v>44</v>
      </c>
      <c r="G379" t="s">
        <v>16</v>
      </c>
      <c r="H379">
        <v>2045</v>
      </c>
      <c r="I379">
        <v>2217.5100000000002</v>
      </c>
      <c r="J379" t="s">
        <v>17</v>
      </c>
      <c r="K379">
        <v>0.08</v>
      </c>
      <c r="L379" t="s">
        <v>31</v>
      </c>
      <c r="M379" t="s">
        <v>19</v>
      </c>
      <c r="N379" t="s">
        <v>20</v>
      </c>
    </row>
    <row r="380" spans="1:14" x14ac:dyDescent="0.25">
      <c r="A380">
        <v>1095</v>
      </c>
      <c r="B380" s="1">
        <v>45268</v>
      </c>
      <c r="C380" t="s">
        <v>38</v>
      </c>
      <c r="D380" t="s">
        <v>34</v>
      </c>
      <c r="E380">
        <v>3801.82</v>
      </c>
      <c r="F380">
        <v>4</v>
      </c>
      <c r="G380" t="s">
        <v>29</v>
      </c>
      <c r="H380">
        <v>3191.05</v>
      </c>
      <c r="I380">
        <v>3555.35</v>
      </c>
      <c r="J380" t="s">
        <v>30</v>
      </c>
      <c r="K380">
        <v>0.28000000000000003</v>
      </c>
      <c r="L380" t="s">
        <v>31</v>
      </c>
      <c r="M380" t="s">
        <v>19</v>
      </c>
      <c r="N380" t="s">
        <v>48</v>
      </c>
    </row>
    <row r="381" spans="1:14" x14ac:dyDescent="0.25">
      <c r="A381">
        <v>1099</v>
      </c>
      <c r="B381" s="1">
        <v>45290</v>
      </c>
      <c r="C381" t="s">
        <v>14</v>
      </c>
      <c r="D381" t="s">
        <v>21</v>
      </c>
      <c r="E381">
        <v>9450.0400000000009</v>
      </c>
      <c r="F381">
        <v>29</v>
      </c>
      <c r="G381" t="s">
        <v>35</v>
      </c>
      <c r="H381">
        <v>3124.87</v>
      </c>
      <c r="I381">
        <v>3383.67</v>
      </c>
      <c r="J381" t="s">
        <v>30</v>
      </c>
      <c r="K381">
        <v>0.05</v>
      </c>
      <c r="L381" t="s">
        <v>31</v>
      </c>
      <c r="M381" t="s">
        <v>22</v>
      </c>
      <c r="N381" t="s">
        <v>23</v>
      </c>
    </row>
    <row r="382" spans="1:14" x14ac:dyDescent="0.25">
      <c r="A382">
        <v>1060</v>
      </c>
      <c r="B382" s="1">
        <v>45206</v>
      </c>
      <c r="C382" t="s">
        <v>42</v>
      </c>
      <c r="D382" t="s">
        <v>25</v>
      </c>
      <c r="E382">
        <v>6453.17</v>
      </c>
      <c r="F382">
        <v>23</v>
      </c>
      <c r="G382" t="s">
        <v>35</v>
      </c>
      <c r="H382">
        <v>647.70000000000005</v>
      </c>
      <c r="I382">
        <v>902.26</v>
      </c>
      <c r="J382" t="s">
        <v>30</v>
      </c>
      <c r="K382">
        <v>0.17</v>
      </c>
      <c r="L382" t="s">
        <v>27</v>
      </c>
      <c r="M382" t="s">
        <v>19</v>
      </c>
      <c r="N382" t="s">
        <v>43</v>
      </c>
    </row>
    <row r="383" spans="1:14" x14ac:dyDescent="0.25">
      <c r="A383">
        <v>1097</v>
      </c>
      <c r="B383" s="1">
        <v>45007</v>
      </c>
      <c r="C383" t="s">
        <v>38</v>
      </c>
      <c r="D383" t="s">
        <v>15</v>
      </c>
      <c r="E383">
        <v>6747.64</v>
      </c>
      <c r="F383">
        <v>6</v>
      </c>
      <c r="G383" t="s">
        <v>35</v>
      </c>
      <c r="H383">
        <v>4885.9799999999996</v>
      </c>
      <c r="I383">
        <v>4949.95</v>
      </c>
      <c r="J383" t="s">
        <v>17</v>
      </c>
      <c r="K383">
        <v>0.17</v>
      </c>
      <c r="L383" t="s">
        <v>27</v>
      </c>
      <c r="M383" t="s">
        <v>19</v>
      </c>
      <c r="N383" t="s">
        <v>40</v>
      </c>
    </row>
    <row r="384" spans="1:14" x14ac:dyDescent="0.25">
      <c r="A384">
        <v>1063</v>
      </c>
      <c r="B384" s="1">
        <v>45128</v>
      </c>
      <c r="C384" t="s">
        <v>14</v>
      </c>
      <c r="D384" t="s">
        <v>34</v>
      </c>
      <c r="E384">
        <v>6359.59</v>
      </c>
      <c r="F384">
        <v>32</v>
      </c>
      <c r="G384" t="s">
        <v>35</v>
      </c>
      <c r="H384">
        <v>975.31</v>
      </c>
      <c r="I384">
        <v>1176.17</v>
      </c>
      <c r="J384" t="s">
        <v>30</v>
      </c>
      <c r="K384">
        <v>0.22</v>
      </c>
      <c r="L384" t="s">
        <v>27</v>
      </c>
      <c r="M384" t="s">
        <v>22</v>
      </c>
      <c r="N384" t="s">
        <v>46</v>
      </c>
    </row>
    <row r="385" spans="1:14" x14ac:dyDescent="0.25">
      <c r="A385">
        <v>1085</v>
      </c>
      <c r="B385" s="1">
        <v>45084</v>
      </c>
      <c r="C385" t="s">
        <v>33</v>
      </c>
      <c r="D385" t="s">
        <v>34</v>
      </c>
      <c r="E385">
        <v>2070.02</v>
      </c>
      <c r="F385">
        <v>42</v>
      </c>
      <c r="G385" t="s">
        <v>29</v>
      </c>
      <c r="H385">
        <v>2254.11</v>
      </c>
      <c r="I385">
        <v>2382.23</v>
      </c>
      <c r="J385" t="s">
        <v>17</v>
      </c>
      <c r="K385">
        <v>0.15</v>
      </c>
      <c r="L385" t="s">
        <v>31</v>
      </c>
      <c r="M385" t="s">
        <v>22</v>
      </c>
      <c r="N385" t="s">
        <v>36</v>
      </c>
    </row>
    <row r="386" spans="1:14" x14ac:dyDescent="0.25">
      <c r="A386">
        <v>1032</v>
      </c>
      <c r="B386" s="1">
        <v>45046</v>
      </c>
      <c r="C386" t="s">
        <v>42</v>
      </c>
      <c r="D386" t="s">
        <v>21</v>
      </c>
      <c r="E386">
        <v>4241.51</v>
      </c>
      <c r="F386">
        <v>18</v>
      </c>
      <c r="G386" t="s">
        <v>35</v>
      </c>
      <c r="H386">
        <v>2466.1799999999998</v>
      </c>
      <c r="I386">
        <v>2483.87</v>
      </c>
      <c r="J386" t="s">
        <v>17</v>
      </c>
      <c r="K386">
        <v>0.08</v>
      </c>
      <c r="L386" t="s">
        <v>18</v>
      </c>
      <c r="M386" t="s">
        <v>19</v>
      </c>
      <c r="N386" t="s">
        <v>51</v>
      </c>
    </row>
    <row r="387" spans="1:14" x14ac:dyDescent="0.25">
      <c r="A387">
        <v>1087</v>
      </c>
      <c r="B387" s="1">
        <v>44985</v>
      </c>
      <c r="C387" t="s">
        <v>42</v>
      </c>
      <c r="D387" t="s">
        <v>21</v>
      </c>
      <c r="E387">
        <v>7534.3</v>
      </c>
      <c r="F387">
        <v>15</v>
      </c>
      <c r="G387" t="s">
        <v>16</v>
      </c>
      <c r="H387">
        <v>4074.66</v>
      </c>
      <c r="I387">
        <v>4261.1099999999997</v>
      </c>
      <c r="J387" t="s">
        <v>17</v>
      </c>
      <c r="K387">
        <v>0.05</v>
      </c>
      <c r="L387" t="s">
        <v>31</v>
      </c>
      <c r="M387" t="s">
        <v>22</v>
      </c>
      <c r="N387" t="s">
        <v>51</v>
      </c>
    </row>
    <row r="388" spans="1:14" x14ac:dyDescent="0.25">
      <c r="A388">
        <v>1033</v>
      </c>
      <c r="B388" s="1">
        <v>45141</v>
      </c>
      <c r="C388" t="s">
        <v>42</v>
      </c>
      <c r="D388" t="s">
        <v>21</v>
      </c>
      <c r="E388">
        <v>1103.5899999999999</v>
      </c>
      <c r="F388">
        <v>40</v>
      </c>
      <c r="G388" t="s">
        <v>26</v>
      </c>
      <c r="H388">
        <v>541.19000000000005</v>
      </c>
      <c r="I388">
        <v>595.20000000000005</v>
      </c>
      <c r="J388" t="s">
        <v>17</v>
      </c>
      <c r="K388">
        <v>0.19</v>
      </c>
      <c r="L388" t="s">
        <v>31</v>
      </c>
      <c r="M388" t="s">
        <v>19</v>
      </c>
      <c r="N388" t="s">
        <v>51</v>
      </c>
    </row>
    <row r="389" spans="1:14" x14ac:dyDescent="0.25">
      <c r="A389">
        <v>1067</v>
      </c>
      <c r="B389" s="1">
        <v>45054</v>
      </c>
      <c r="C389" t="s">
        <v>33</v>
      </c>
      <c r="D389" t="s">
        <v>15</v>
      </c>
      <c r="E389">
        <v>2850.74</v>
      </c>
      <c r="F389">
        <v>32</v>
      </c>
      <c r="G389" t="s">
        <v>26</v>
      </c>
      <c r="H389">
        <v>2171.79</v>
      </c>
      <c r="I389">
        <v>2307.64</v>
      </c>
      <c r="J389" t="s">
        <v>17</v>
      </c>
      <c r="K389">
        <v>0.22</v>
      </c>
      <c r="L389" t="s">
        <v>27</v>
      </c>
      <c r="M389" t="s">
        <v>19</v>
      </c>
      <c r="N389" t="s">
        <v>53</v>
      </c>
    </row>
    <row r="390" spans="1:14" x14ac:dyDescent="0.25">
      <c r="A390">
        <v>1018</v>
      </c>
      <c r="B390" s="1">
        <v>45150</v>
      </c>
      <c r="C390" t="s">
        <v>33</v>
      </c>
      <c r="D390" t="s">
        <v>15</v>
      </c>
      <c r="E390">
        <v>2835.56</v>
      </c>
      <c r="F390">
        <v>9</v>
      </c>
      <c r="G390" t="s">
        <v>35</v>
      </c>
      <c r="H390">
        <v>3161.09</v>
      </c>
      <c r="I390">
        <v>3216.42</v>
      </c>
      <c r="J390" t="s">
        <v>30</v>
      </c>
      <c r="K390">
        <v>0.17</v>
      </c>
      <c r="L390" t="s">
        <v>27</v>
      </c>
      <c r="M390" t="s">
        <v>19</v>
      </c>
      <c r="N390" t="s">
        <v>53</v>
      </c>
    </row>
    <row r="391" spans="1:14" x14ac:dyDescent="0.25">
      <c r="A391">
        <v>1025</v>
      </c>
      <c r="B391" s="1">
        <v>45135</v>
      </c>
      <c r="C391" t="s">
        <v>24</v>
      </c>
      <c r="D391" t="s">
        <v>21</v>
      </c>
      <c r="E391">
        <v>4376.99</v>
      </c>
      <c r="F391">
        <v>37</v>
      </c>
      <c r="G391" t="s">
        <v>35</v>
      </c>
      <c r="H391">
        <v>1115.02</v>
      </c>
      <c r="I391">
        <v>1174.48</v>
      </c>
      <c r="J391" t="s">
        <v>30</v>
      </c>
      <c r="K391">
        <v>0.22</v>
      </c>
      <c r="L391" t="s">
        <v>31</v>
      </c>
      <c r="M391" t="s">
        <v>19</v>
      </c>
      <c r="N391" t="s">
        <v>47</v>
      </c>
    </row>
    <row r="392" spans="1:14" x14ac:dyDescent="0.25">
      <c r="A392">
        <v>1095</v>
      </c>
      <c r="B392" s="1">
        <v>45041</v>
      </c>
      <c r="C392" t="s">
        <v>14</v>
      </c>
      <c r="D392" t="s">
        <v>25</v>
      </c>
      <c r="E392">
        <v>9805.65</v>
      </c>
      <c r="F392">
        <v>10</v>
      </c>
      <c r="G392" t="s">
        <v>35</v>
      </c>
      <c r="H392">
        <v>3155.97</v>
      </c>
      <c r="I392">
        <v>3263.49</v>
      </c>
      <c r="J392" t="s">
        <v>17</v>
      </c>
      <c r="K392">
        <v>0.04</v>
      </c>
      <c r="L392" t="s">
        <v>31</v>
      </c>
      <c r="M392" t="s">
        <v>19</v>
      </c>
      <c r="N392" t="s">
        <v>32</v>
      </c>
    </row>
    <row r="393" spans="1:14" x14ac:dyDescent="0.25">
      <c r="A393">
        <v>1054</v>
      </c>
      <c r="B393" s="1">
        <v>45135</v>
      </c>
      <c r="C393" t="s">
        <v>24</v>
      </c>
      <c r="D393" t="s">
        <v>34</v>
      </c>
      <c r="E393">
        <v>768.28</v>
      </c>
      <c r="F393">
        <v>20</v>
      </c>
      <c r="G393" t="s">
        <v>29</v>
      </c>
      <c r="H393">
        <v>4622.1400000000003</v>
      </c>
      <c r="I393">
        <v>5122.07</v>
      </c>
      <c r="J393" t="s">
        <v>30</v>
      </c>
      <c r="K393">
        <v>0.26</v>
      </c>
      <c r="L393" t="s">
        <v>18</v>
      </c>
      <c r="M393" t="s">
        <v>22</v>
      </c>
      <c r="N393" t="s">
        <v>50</v>
      </c>
    </row>
    <row r="394" spans="1:14" x14ac:dyDescent="0.25">
      <c r="A394">
        <v>1058</v>
      </c>
      <c r="B394" s="1">
        <v>44940</v>
      </c>
      <c r="C394" t="s">
        <v>14</v>
      </c>
      <c r="D394" t="s">
        <v>34</v>
      </c>
      <c r="E394">
        <v>5235.1400000000003</v>
      </c>
      <c r="F394">
        <v>6</v>
      </c>
      <c r="G394" t="s">
        <v>26</v>
      </c>
      <c r="H394">
        <v>4987.71</v>
      </c>
      <c r="I394">
        <v>4998.78</v>
      </c>
      <c r="J394" t="s">
        <v>17</v>
      </c>
      <c r="K394">
        <v>0.17</v>
      </c>
      <c r="L394" t="s">
        <v>18</v>
      </c>
      <c r="M394" t="s">
        <v>22</v>
      </c>
      <c r="N394" t="s">
        <v>46</v>
      </c>
    </row>
    <row r="395" spans="1:14" x14ac:dyDescent="0.25">
      <c r="A395">
        <v>1067</v>
      </c>
      <c r="B395" s="1">
        <v>44935</v>
      </c>
      <c r="C395" t="s">
        <v>33</v>
      </c>
      <c r="D395" t="s">
        <v>15</v>
      </c>
      <c r="E395">
        <v>1875.71</v>
      </c>
      <c r="F395">
        <v>48</v>
      </c>
      <c r="G395" t="s">
        <v>35</v>
      </c>
      <c r="H395">
        <v>210.63</v>
      </c>
      <c r="I395">
        <v>533.57999999999902</v>
      </c>
      <c r="J395" t="s">
        <v>30</v>
      </c>
      <c r="K395">
        <v>0.04</v>
      </c>
      <c r="L395" t="s">
        <v>27</v>
      </c>
      <c r="M395" t="s">
        <v>19</v>
      </c>
      <c r="N395" t="s">
        <v>53</v>
      </c>
    </row>
    <row r="396" spans="1:14" x14ac:dyDescent="0.25">
      <c r="A396">
        <v>1046</v>
      </c>
      <c r="B396" s="1">
        <v>44966</v>
      </c>
      <c r="C396" t="s">
        <v>33</v>
      </c>
      <c r="D396" t="s">
        <v>34</v>
      </c>
      <c r="E396">
        <v>9709.7000000000007</v>
      </c>
      <c r="F396">
        <v>3</v>
      </c>
      <c r="G396" t="s">
        <v>16</v>
      </c>
      <c r="H396">
        <v>1216.1600000000001</v>
      </c>
      <c r="I396">
        <v>1295.3699999999999</v>
      </c>
      <c r="J396" t="s">
        <v>30</v>
      </c>
      <c r="K396">
        <v>0.14000000000000001</v>
      </c>
      <c r="L396" t="s">
        <v>18</v>
      </c>
      <c r="M396" t="s">
        <v>22</v>
      </c>
      <c r="N396" t="s">
        <v>36</v>
      </c>
    </row>
    <row r="397" spans="1:14" x14ac:dyDescent="0.25">
      <c r="A397">
        <v>1024</v>
      </c>
      <c r="B397" s="1">
        <v>45163</v>
      </c>
      <c r="C397" t="s">
        <v>24</v>
      </c>
      <c r="D397" t="s">
        <v>25</v>
      </c>
      <c r="E397">
        <v>1221.7</v>
      </c>
      <c r="F397">
        <v>42</v>
      </c>
      <c r="G397" t="s">
        <v>35</v>
      </c>
      <c r="H397">
        <v>1586.02</v>
      </c>
      <c r="I397">
        <v>2047.13</v>
      </c>
      <c r="J397" t="s">
        <v>30</v>
      </c>
      <c r="K397">
        <v>0.25</v>
      </c>
      <c r="L397" t="s">
        <v>18</v>
      </c>
      <c r="M397" t="s">
        <v>22</v>
      </c>
      <c r="N397" t="s">
        <v>28</v>
      </c>
    </row>
    <row r="398" spans="1:14" x14ac:dyDescent="0.25">
      <c r="A398">
        <v>1032</v>
      </c>
      <c r="B398" s="1">
        <v>45207</v>
      </c>
      <c r="C398" t="s">
        <v>38</v>
      </c>
      <c r="D398" t="s">
        <v>34</v>
      </c>
      <c r="E398">
        <v>4095.65</v>
      </c>
      <c r="F398">
        <v>11</v>
      </c>
      <c r="G398" t="s">
        <v>26</v>
      </c>
      <c r="H398">
        <v>2025.67</v>
      </c>
      <c r="I398">
        <v>2081.5500000000002</v>
      </c>
      <c r="J398" t="s">
        <v>30</v>
      </c>
      <c r="K398">
        <v>0.27</v>
      </c>
      <c r="L398" t="s">
        <v>27</v>
      </c>
      <c r="M398" t="s">
        <v>19</v>
      </c>
      <c r="N398" t="s">
        <v>48</v>
      </c>
    </row>
    <row r="399" spans="1:14" x14ac:dyDescent="0.25">
      <c r="A399">
        <v>1047</v>
      </c>
      <c r="B399" s="1">
        <v>45285</v>
      </c>
      <c r="C399" t="s">
        <v>24</v>
      </c>
      <c r="D399" t="s">
        <v>15</v>
      </c>
      <c r="E399">
        <v>7405.06</v>
      </c>
      <c r="F399">
        <v>43</v>
      </c>
      <c r="G399" t="s">
        <v>35</v>
      </c>
      <c r="H399">
        <v>1249.17</v>
      </c>
      <c r="I399">
        <v>1727.15</v>
      </c>
      <c r="J399" t="s">
        <v>30</v>
      </c>
      <c r="K399">
        <v>0.08</v>
      </c>
      <c r="L399" t="s">
        <v>18</v>
      </c>
      <c r="M399" t="s">
        <v>22</v>
      </c>
      <c r="N399" t="s">
        <v>45</v>
      </c>
    </row>
    <row r="400" spans="1:14" x14ac:dyDescent="0.25">
      <c r="A400">
        <v>1086</v>
      </c>
      <c r="B400" s="1">
        <v>45127</v>
      </c>
      <c r="C400" t="s">
        <v>14</v>
      </c>
      <c r="D400" t="s">
        <v>15</v>
      </c>
      <c r="E400">
        <v>7075.09</v>
      </c>
      <c r="F400">
        <v>17</v>
      </c>
      <c r="G400" t="s">
        <v>26</v>
      </c>
      <c r="H400">
        <v>1057.27</v>
      </c>
      <c r="I400">
        <v>1366.62</v>
      </c>
      <c r="J400" t="s">
        <v>30</v>
      </c>
      <c r="K400">
        <v>0.21</v>
      </c>
      <c r="L400" t="s">
        <v>31</v>
      </c>
      <c r="M400" t="s">
        <v>22</v>
      </c>
      <c r="N400" t="s">
        <v>20</v>
      </c>
    </row>
    <row r="401" spans="1:14" x14ac:dyDescent="0.25">
      <c r="A401">
        <v>1023</v>
      </c>
      <c r="B401" s="1">
        <v>45172</v>
      </c>
      <c r="C401" t="s">
        <v>24</v>
      </c>
      <c r="D401" t="s">
        <v>25</v>
      </c>
      <c r="E401">
        <v>4285.01</v>
      </c>
      <c r="F401">
        <v>32</v>
      </c>
      <c r="G401" t="s">
        <v>35</v>
      </c>
      <c r="H401">
        <v>4775.04</v>
      </c>
      <c r="I401">
        <v>4785.66</v>
      </c>
      <c r="J401" t="s">
        <v>30</v>
      </c>
      <c r="K401">
        <v>0.03</v>
      </c>
      <c r="L401" t="s">
        <v>18</v>
      </c>
      <c r="M401" t="s">
        <v>19</v>
      </c>
      <c r="N401" t="s">
        <v>28</v>
      </c>
    </row>
    <row r="402" spans="1:14" x14ac:dyDescent="0.25">
      <c r="A402">
        <v>1066</v>
      </c>
      <c r="B402" s="1">
        <v>45204</v>
      </c>
      <c r="C402" t="s">
        <v>42</v>
      </c>
      <c r="D402" t="s">
        <v>25</v>
      </c>
      <c r="E402">
        <v>3530.59</v>
      </c>
      <c r="F402">
        <v>4</v>
      </c>
      <c r="G402" t="s">
        <v>16</v>
      </c>
      <c r="H402">
        <v>4596.68</v>
      </c>
      <c r="I402">
        <v>5044.74</v>
      </c>
      <c r="J402" t="s">
        <v>30</v>
      </c>
      <c r="K402">
        <v>0.01</v>
      </c>
      <c r="L402" t="s">
        <v>27</v>
      </c>
      <c r="M402" t="s">
        <v>19</v>
      </c>
      <c r="N402" t="s">
        <v>43</v>
      </c>
    </row>
    <row r="403" spans="1:14" x14ac:dyDescent="0.25">
      <c r="A403">
        <v>1027</v>
      </c>
      <c r="B403" s="1">
        <v>45161</v>
      </c>
      <c r="C403" t="s">
        <v>14</v>
      </c>
      <c r="D403" t="s">
        <v>34</v>
      </c>
      <c r="E403">
        <v>4036.36</v>
      </c>
      <c r="F403">
        <v>4</v>
      </c>
      <c r="G403" t="s">
        <v>35</v>
      </c>
      <c r="H403">
        <v>282.61</v>
      </c>
      <c r="I403">
        <v>548.25</v>
      </c>
      <c r="J403" t="s">
        <v>30</v>
      </c>
      <c r="K403">
        <v>0.17</v>
      </c>
      <c r="L403" t="s">
        <v>31</v>
      </c>
      <c r="M403" t="s">
        <v>19</v>
      </c>
      <c r="N403" t="s">
        <v>46</v>
      </c>
    </row>
    <row r="404" spans="1:14" x14ac:dyDescent="0.25">
      <c r="A404">
        <v>1002</v>
      </c>
      <c r="B404" s="1">
        <v>44930</v>
      </c>
      <c r="C404" t="s">
        <v>14</v>
      </c>
      <c r="D404" t="s">
        <v>34</v>
      </c>
      <c r="E404">
        <v>2716.34</v>
      </c>
      <c r="F404">
        <v>17</v>
      </c>
      <c r="G404" t="s">
        <v>16</v>
      </c>
      <c r="H404">
        <v>1727.12</v>
      </c>
      <c r="I404">
        <v>1865.83</v>
      </c>
      <c r="J404" t="s">
        <v>30</v>
      </c>
      <c r="K404">
        <v>0.21</v>
      </c>
      <c r="L404" t="s">
        <v>18</v>
      </c>
      <c r="M404" t="s">
        <v>19</v>
      </c>
      <c r="N404" t="s">
        <v>46</v>
      </c>
    </row>
    <row r="405" spans="1:14" x14ac:dyDescent="0.25">
      <c r="A405">
        <v>1090</v>
      </c>
      <c r="B405" s="1">
        <v>45080</v>
      </c>
      <c r="C405" t="s">
        <v>38</v>
      </c>
      <c r="D405" t="s">
        <v>15</v>
      </c>
      <c r="E405">
        <v>2132.8000000000002</v>
      </c>
      <c r="F405">
        <v>41</v>
      </c>
      <c r="G405" t="s">
        <v>16</v>
      </c>
      <c r="H405">
        <v>2055.4899999999998</v>
      </c>
      <c r="I405">
        <v>2441.46</v>
      </c>
      <c r="J405" t="s">
        <v>30</v>
      </c>
      <c r="K405">
        <v>0.24</v>
      </c>
      <c r="L405" t="s">
        <v>31</v>
      </c>
      <c r="M405" t="s">
        <v>19</v>
      </c>
      <c r="N405" t="s">
        <v>40</v>
      </c>
    </row>
    <row r="406" spans="1:14" x14ac:dyDescent="0.25">
      <c r="A406">
        <v>1017</v>
      </c>
      <c r="B406" s="1">
        <v>44955</v>
      </c>
      <c r="C406" t="s">
        <v>33</v>
      </c>
      <c r="D406" t="s">
        <v>25</v>
      </c>
      <c r="E406">
        <v>4882.09</v>
      </c>
      <c r="F406">
        <v>19</v>
      </c>
      <c r="G406" t="s">
        <v>35</v>
      </c>
      <c r="H406">
        <v>1233.1199999999999</v>
      </c>
      <c r="I406">
        <v>1697.1899999999901</v>
      </c>
      <c r="J406" t="s">
        <v>30</v>
      </c>
      <c r="K406">
        <v>0.1</v>
      </c>
      <c r="L406" t="s">
        <v>31</v>
      </c>
      <c r="M406" t="s">
        <v>19</v>
      </c>
      <c r="N406" t="s">
        <v>44</v>
      </c>
    </row>
    <row r="407" spans="1:14" x14ac:dyDescent="0.25">
      <c r="A407">
        <v>1033</v>
      </c>
      <c r="B407" s="1">
        <v>45035</v>
      </c>
      <c r="C407" t="s">
        <v>14</v>
      </c>
      <c r="D407" t="s">
        <v>25</v>
      </c>
      <c r="E407">
        <v>2758.48</v>
      </c>
      <c r="F407">
        <v>5</v>
      </c>
      <c r="G407" t="s">
        <v>16</v>
      </c>
      <c r="H407">
        <v>3162.92</v>
      </c>
      <c r="I407">
        <v>3409.93</v>
      </c>
      <c r="J407" t="s">
        <v>30</v>
      </c>
      <c r="K407">
        <v>0</v>
      </c>
      <c r="L407" t="s">
        <v>18</v>
      </c>
      <c r="M407" t="s">
        <v>19</v>
      </c>
      <c r="N407" t="s">
        <v>32</v>
      </c>
    </row>
    <row r="408" spans="1:14" x14ac:dyDescent="0.25">
      <c r="A408">
        <v>1009</v>
      </c>
      <c r="B408" s="1">
        <v>45024</v>
      </c>
      <c r="C408" t="s">
        <v>33</v>
      </c>
      <c r="D408" t="s">
        <v>25</v>
      </c>
      <c r="E408">
        <v>2945.87</v>
      </c>
      <c r="F408">
        <v>32</v>
      </c>
      <c r="G408" t="s">
        <v>29</v>
      </c>
      <c r="H408">
        <v>3219.88</v>
      </c>
      <c r="I408">
        <v>3384.5</v>
      </c>
      <c r="J408" t="s">
        <v>17</v>
      </c>
      <c r="K408">
        <v>0.14000000000000001</v>
      </c>
      <c r="L408" t="s">
        <v>18</v>
      </c>
      <c r="M408" t="s">
        <v>22</v>
      </c>
      <c r="N408" t="s">
        <v>44</v>
      </c>
    </row>
    <row r="409" spans="1:14" x14ac:dyDescent="0.25">
      <c r="A409">
        <v>1043</v>
      </c>
      <c r="B409" s="1">
        <v>45141</v>
      </c>
      <c r="C409" t="s">
        <v>24</v>
      </c>
      <c r="D409" t="s">
        <v>34</v>
      </c>
      <c r="E409">
        <v>6601.89</v>
      </c>
      <c r="F409">
        <v>22</v>
      </c>
      <c r="G409" t="s">
        <v>35</v>
      </c>
      <c r="H409">
        <v>4260</v>
      </c>
      <c r="I409">
        <v>4656.58</v>
      </c>
      <c r="J409" t="s">
        <v>30</v>
      </c>
      <c r="K409">
        <v>0</v>
      </c>
      <c r="L409" t="s">
        <v>27</v>
      </c>
      <c r="M409" t="s">
        <v>19</v>
      </c>
      <c r="N409" t="s">
        <v>50</v>
      </c>
    </row>
    <row r="410" spans="1:14" x14ac:dyDescent="0.25">
      <c r="A410">
        <v>1048</v>
      </c>
      <c r="B410" s="1">
        <v>45219</v>
      </c>
      <c r="C410" t="s">
        <v>42</v>
      </c>
      <c r="D410" t="s">
        <v>25</v>
      </c>
      <c r="E410">
        <v>9688.52</v>
      </c>
      <c r="F410">
        <v>6</v>
      </c>
      <c r="G410" t="s">
        <v>35</v>
      </c>
      <c r="H410">
        <v>3717.3</v>
      </c>
      <c r="I410">
        <v>4061.37</v>
      </c>
      <c r="J410" t="s">
        <v>30</v>
      </c>
      <c r="K410">
        <v>0.03</v>
      </c>
      <c r="L410" t="s">
        <v>27</v>
      </c>
      <c r="M410" t="s">
        <v>22</v>
      </c>
      <c r="N410" t="s">
        <v>43</v>
      </c>
    </row>
    <row r="411" spans="1:14" x14ac:dyDescent="0.25">
      <c r="A411">
        <v>1039</v>
      </c>
      <c r="B411" s="1">
        <v>45001</v>
      </c>
      <c r="C411" t="s">
        <v>38</v>
      </c>
      <c r="D411" t="s">
        <v>15</v>
      </c>
      <c r="E411">
        <v>6076.01</v>
      </c>
      <c r="F411">
        <v>35</v>
      </c>
      <c r="G411" t="s">
        <v>16</v>
      </c>
      <c r="H411">
        <v>2735.74</v>
      </c>
      <c r="I411">
        <v>3181.22999999999</v>
      </c>
      <c r="J411" t="s">
        <v>30</v>
      </c>
      <c r="K411">
        <v>0.1</v>
      </c>
      <c r="L411" t="s">
        <v>31</v>
      </c>
      <c r="M411" t="s">
        <v>22</v>
      </c>
      <c r="N411" t="s">
        <v>40</v>
      </c>
    </row>
    <row r="412" spans="1:14" x14ac:dyDescent="0.25">
      <c r="A412">
        <v>1093</v>
      </c>
      <c r="B412" s="1">
        <v>45252</v>
      </c>
      <c r="C412" t="s">
        <v>33</v>
      </c>
      <c r="D412" t="s">
        <v>15</v>
      </c>
      <c r="E412">
        <v>862.1</v>
      </c>
      <c r="F412">
        <v>22</v>
      </c>
      <c r="G412" t="s">
        <v>16</v>
      </c>
      <c r="H412">
        <v>3285.25</v>
      </c>
      <c r="I412">
        <v>3634.58</v>
      </c>
      <c r="J412" t="s">
        <v>30</v>
      </c>
      <c r="K412">
        <v>0.13</v>
      </c>
      <c r="L412" t="s">
        <v>27</v>
      </c>
      <c r="M412" t="s">
        <v>19</v>
      </c>
      <c r="N412" t="s">
        <v>53</v>
      </c>
    </row>
    <row r="413" spans="1:14" x14ac:dyDescent="0.25">
      <c r="A413">
        <v>1042</v>
      </c>
      <c r="B413" s="1">
        <v>45072</v>
      </c>
      <c r="C413" t="s">
        <v>14</v>
      </c>
      <c r="D413" t="s">
        <v>34</v>
      </c>
      <c r="E413">
        <v>848.28</v>
      </c>
      <c r="F413">
        <v>1</v>
      </c>
      <c r="G413" t="s">
        <v>35</v>
      </c>
      <c r="H413">
        <v>1406.24</v>
      </c>
      <c r="I413">
        <v>1535.57</v>
      </c>
      <c r="J413" t="s">
        <v>30</v>
      </c>
      <c r="K413">
        <v>0.08</v>
      </c>
      <c r="L413" t="s">
        <v>31</v>
      </c>
      <c r="M413" t="s">
        <v>22</v>
      </c>
      <c r="N413" t="s">
        <v>46</v>
      </c>
    </row>
    <row r="414" spans="1:14" x14ac:dyDescent="0.25">
      <c r="A414">
        <v>1026</v>
      </c>
      <c r="B414" s="1">
        <v>45054</v>
      </c>
      <c r="C414" t="s">
        <v>33</v>
      </c>
      <c r="D414" t="s">
        <v>21</v>
      </c>
      <c r="E414">
        <v>9519.09</v>
      </c>
      <c r="F414">
        <v>20</v>
      </c>
      <c r="G414" t="s">
        <v>29</v>
      </c>
      <c r="H414">
        <v>2985.63</v>
      </c>
      <c r="I414">
        <v>3452.14</v>
      </c>
      <c r="J414" t="s">
        <v>30</v>
      </c>
      <c r="K414">
        <v>0.17</v>
      </c>
      <c r="L414" t="s">
        <v>31</v>
      </c>
      <c r="M414" t="s">
        <v>22</v>
      </c>
      <c r="N414" t="s">
        <v>37</v>
      </c>
    </row>
    <row r="415" spans="1:14" x14ac:dyDescent="0.25">
      <c r="A415">
        <v>1099</v>
      </c>
      <c r="B415" s="1">
        <v>45267</v>
      </c>
      <c r="C415" t="s">
        <v>14</v>
      </c>
      <c r="D415" t="s">
        <v>34</v>
      </c>
      <c r="E415">
        <v>3043.18</v>
      </c>
      <c r="F415">
        <v>22</v>
      </c>
      <c r="G415" t="s">
        <v>16</v>
      </c>
      <c r="H415">
        <v>2471.67</v>
      </c>
      <c r="I415">
        <v>2533.04</v>
      </c>
      <c r="J415" t="s">
        <v>17</v>
      </c>
      <c r="K415">
        <v>0.02</v>
      </c>
      <c r="L415" t="s">
        <v>27</v>
      </c>
      <c r="M415" t="s">
        <v>22</v>
      </c>
      <c r="N415" t="s">
        <v>46</v>
      </c>
    </row>
    <row r="416" spans="1:14" x14ac:dyDescent="0.25">
      <c r="A416">
        <v>1050</v>
      </c>
      <c r="B416" s="1">
        <v>44968</v>
      </c>
      <c r="C416" t="s">
        <v>33</v>
      </c>
      <c r="D416" t="s">
        <v>21</v>
      </c>
      <c r="E416">
        <v>1011.46</v>
      </c>
      <c r="F416">
        <v>48</v>
      </c>
      <c r="G416" t="s">
        <v>16</v>
      </c>
      <c r="H416">
        <v>710.06</v>
      </c>
      <c r="I416">
        <v>851.349999999999</v>
      </c>
      <c r="J416" t="s">
        <v>17</v>
      </c>
      <c r="K416">
        <v>0.04</v>
      </c>
      <c r="L416" t="s">
        <v>27</v>
      </c>
      <c r="M416" t="s">
        <v>19</v>
      </c>
      <c r="N416" t="s">
        <v>37</v>
      </c>
    </row>
    <row r="417" spans="1:14" x14ac:dyDescent="0.25">
      <c r="A417">
        <v>1025</v>
      </c>
      <c r="B417" s="1">
        <v>45282</v>
      </c>
      <c r="C417" t="s">
        <v>14</v>
      </c>
      <c r="D417" t="s">
        <v>25</v>
      </c>
      <c r="E417">
        <v>6030.54</v>
      </c>
      <c r="F417">
        <v>11</v>
      </c>
      <c r="G417" t="s">
        <v>26</v>
      </c>
      <c r="H417">
        <v>1250.5899999999999</v>
      </c>
      <c r="I417">
        <v>1515.48999999999</v>
      </c>
      <c r="J417" t="s">
        <v>17</v>
      </c>
      <c r="K417">
        <v>0.21</v>
      </c>
      <c r="L417" t="s">
        <v>27</v>
      </c>
      <c r="M417" t="s">
        <v>22</v>
      </c>
      <c r="N417" t="s">
        <v>32</v>
      </c>
    </row>
    <row r="418" spans="1:14" x14ac:dyDescent="0.25">
      <c r="A418">
        <v>1024</v>
      </c>
      <c r="B418" s="1">
        <v>44967</v>
      </c>
      <c r="C418" t="s">
        <v>24</v>
      </c>
      <c r="D418" t="s">
        <v>34</v>
      </c>
      <c r="E418">
        <v>6274.12</v>
      </c>
      <c r="F418">
        <v>13</v>
      </c>
      <c r="G418" t="s">
        <v>29</v>
      </c>
      <c r="H418">
        <v>1493.88</v>
      </c>
      <c r="I418">
        <v>1781.09</v>
      </c>
      <c r="J418" t="s">
        <v>30</v>
      </c>
      <c r="K418">
        <v>0.04</v>
      </c>
      <c r="L418" t="s">
        <v>18</v>
      </c>
      <c r="M418" t="s">
        <v>22</v>
      </c>
      <c r="N418" t="s">
        <v>50</v>
      </c>
    </row>
    <row r="419" spans="1:14" x14ac:dyDescent="0.25">
      <c r="A419">
        <v>1013</v>
      </c>
      <c r="B419" s="1">
        <v>44960</v>
      </c>
      <c r="C419" t="s">
        <v>14</v>
      </c>
      <c r="D419" t="s">
        <v>15</v>
      </c>
      <c r="E419">
        <v>6520.2</v>
      </c>
      <c r="F419">
        <v>42</v>
      </c>
      <c r="G419" t="s">
        <v>29</v>
      </c>
      <c r="H419">
        <v>4625.33</v>
      </c>
      <c r="I419">
        <v>4642.83</v>
      </c>
      <c r="J419" t="s">
        <v>30</v>
      </c>
      <c r="K419">
        <v>0.19</v>
      </c>
      <c r="L419" t="s">
        <v>31</v>
      </c>
      <c r="M419" t="s">
        <v>19</v>
      </c>
      <c r="N419" t="s">
        <v>20</v>
      </c>
    </row>
    <row r="420" spans="1:14" x14ac:dyDescent="0.25">
      <c r="A420">
        <v>1060</v>
      </c>
      <c r="B420" s="1">
        <v>44943</v>
      </c>
      <c r="C420" t="s">
        <v>14</v>
      </c>
      <c r="D420" t="s">
        <v>25</v>
      </c>
      <c r="E420">
        <v>2747.28</v>
      </c>
      <c r="F420">
        <v>3</v>
      </c>
      <c r="G420" t="s">
        <v>35</v>
      </c>
      <c r="H420">
        <v>1190.4100000000001</v>
      </c>
      <c r="I420">
        <v>1582.89</v>
      </c>
      <c r="J420" t="s">
        <v>30</v>
      </c>
      <c r="K420">
        <v>0.02</v>
      </c>
      <c r="L420" t="s">
        <v>31</v>
      </c>
      <c r="M420" t="s">
        <v>22</v>
      </c>
      <c r="N420" t="s">
        <v>32</v>
      </c>
    </row>
    <row r="421" spans="1:14" x14ac:dyDescent="0.25">
      <c r="A421">
        <v>1007</v>
      </c>
      <c r="B421" s="1">
        <v>45091</v>
      </c>
      <c r="C421" t="s">
        <v>42</v>
      </c>
      <c r="D421" t="s">
        <v>15</v>
      </c>
      <c r="E421">
        <v>249.6</v>
      </c>
      <c r="F421">
        <v>9</v>
      </c>
      <c r="G421" t="s">
        <v>29</v>
      </c>
      <c r="H421">
        <v>1481.76</v>
      </c>
      <c r="I421">
        <v>1668.95</v>
      </c>
      <c r="J421" t="s">
        <v>17</v>
      </c>
      <c r="K421">
        <v>0.12</v>
      </c>
      <c r="L421" t="s">
        <v>31</v>
      </c>
      <c r="M421" t="s">
        <v>22</v>
      </c>
      <c r="N421" t="s">
        <v>49</v>
      </c>
    </row>
    <row r="422" spans="1:14" x14ac:dyDescent="0.25">
      <c r="A422">
        <v>1057</v>
      </c>
      <c r="B422" s="1">
        <v>45079</v>
      </c>
      <c r="C422" t="s">
        <v>14</v>
      </c>
      <c r="D422" t="s">
        <v>25</v>
      </c>
      <c r="E422">
        <v>9653.65</v>
      </c>
      <c r="F422">
        <v>12</v>
      </c>
      <c r="G422" t="s">
        <v>35</v>
      </c>
      <c r="H422">
        <v>1878.3</v>
      </c>
      <c r="I422">
        <v>2087.4499999999998</v>
      </c>
      <c r="J422" t="s">
        <v>30</v>
      </c>
      <c r="K422">
        <v>0.05</v>
      </c>
      <c r="L422" t="s">
        <v>27</v>
      </c>
      <c r="M422" t="s">
        <v>22</v>
      </c>
      <c r="N422" t="s">
        <v>32</v>
      </c>
    </row>
    <row r="423" spans="1:14" x14ac:dyDescent="0.25">
      <c r="A423">
        <v>1036</v>
      </c>
      <c r="B423" s="1">
        <v>45002</v>
      </c>
      <c r="C423" t="s">
        <v>42</v>
      </c>
      <c r="D423" t="s">
        <v>34</v>
      </c>
      <c r="E423">
        <v>2583.84</v>
      </c>
      <c r="F423">
        <v>23</v>
      </c>
      <c r="G423" t="s">
        <v>26</v>
      </c>
      <c r="H423">
        <v>3335.53</v>
      </c>
      <c r="I423">
        <v>3742.12</v>
      </c>
      <c r="J423" t="s">
        <v>30</v>
      </c>
      <c r="K423">
        <v>0.03</v>
      </c>
      <c r="L423" t="s">
        <v>27</v>
      </c>
      <c r="M423" t="s">
        <v>22</v>
      </c>
      <c r="N423" t="s">
        <v>52</v>
      </c>
    </row>
    <row r="424" spans="1:14" x14ac:dyDescent="0.25">
      <c r="A424">
        <v>1045</v>
      </c>
      <c r="B424" s="1">
        <v>45013</v>
      </c>
      <c r="C424" t="s">
        <v>38</v>
      </c>
      <c r="D424" t="s">
        <v>21</v>
      </c>
      <c r="E424">
        <v>6792.66</v>
      </c>
      <c r="F424">
        <v>14</v>
      </c>
      <c r="G424" t="s">
        <v>29</v>
      </c>
      <c r="H424">
        <v>635.28</v>
      </c>
      <c r="I424">
        <v>831.13</v>
      </c>
      <c r="J424" t="s">
        <v>17</v>
      </c>
      <c r="K424">
        <v>0.17</v>
      </c>
      <c r="L424" t="s">
        <v>27</v>
      </c>
      <c r="M424" t="s">
        <v>22</v>
      </c>
      <c r="N424" t="s">
        <v>41</v>
      </c>
    </row>
    <row r="425" spans="1:14" x14ac:dyDescent="0.25">
      <c r="A425">
        <v>1020</v>
      </c>
      <c r="B425" s="1">
        <v>45043</v>
      </c>
      <c r="C425" t="s">
        <v>42</v>
      </c>
      <c r="D425" t="s">
        <v>25</v>
      </c>
      <c r="E425">
        <v>7095.64</v>
      </c>
      <c r="F425">
        <v>33</v>
      </c>
      <c r="G425" t="s">
        <v>16</v>
      </c>
      <c r="H425">
        <v>4772.03</v>
      </c>
      <c r="I425">
        <v>4805.17</v>
      </c>
      <c r="J425" t="s">
        <v>17</v>
      </c>
      <c r="K425">
        <v>0.28000000000000003</v>
      </c>
      <c r="L425" t="s">
        <v>27</v>
      </c>
      <c r="M425" t="s">
        <v>19</v>
      </c>
      <c r="N425" t="s">
        <v>43</v>
      </c>
    </row>
    <row r="426" spans="1:14" x14ac:dyDescent="0.25">
      <c r="A426">
        <v>1065</v>
      </c>
      <c r="B426" s="1">
        <v>45288</v>
      </c>
      <c r="C426" t="s">
        <v>24</v>
      </c>
      <c r="D426" t="s">
        <v>21</v>
      </c>
      <c r="E426">
        <v>6139.07</v>
      </c>
      <c r="F426">
        <v>18</v>
      </c>
      <c r="G426" t="s">
        <v>26</v>
      </c>
      <c r="H426">
        <v>4334.58</v>
      </c>
      <c r="I426">
        <v>4431.04</v>
      </c>
      <c r="J426" t="s">
        <v>30</v>
      </c>
      <c r="K426">
        <v>0.02</v>
      </c>
      <c r="L426" t="s">
        <v>27</v>
      </c>
      <c r="M426" t="s">
        <v>22</v>
      </c>
      <c r="N426" t="s">
        <v>47</v>
      </c>
    </row>
    <row r="427" spans="1:14" x14ac:dyDescent="0.25">
      <c r="A427">
        <v>1008</v>
      </c>
      <c r="B427" s="1">
        <v>45268</v>
      </c>
      <c r="C427" t="s">
        <v>42</v>
      </c>
      <c r="D427" t="s">
        <v>25</v>
      </c>
      <c r="E427">
        <v>3197.78</v>
      </c>
      <c r="F427">
        <v>49</v>
      </c>
      <c r="G427" t="s">
        <v>35</v>
      </c>
      <c r="H427">
        <v>2907.22</v>
      </c>
      <c r="I427">
        <v>3385.6099999999901</v>
      </c>
      <c r="J427" t="s">
        <v>30</v>
      </c>
      <c r="K427">
        <v>0.13</v>
      </c>
      <c r="L427" t="s">
        <v>18</v>
      </c>
      <c r="M427" t="s">
        <v>19</v>
      </c>
      <c r="N427" t="s">
        <v>43</v>
      </c>
    </row>
    <row r="428" spans="1:14" x14ac:dyDescent="0.25">
      <c r="A428">
        <v>1016</v>
      </c>
      <c r="B428" s="1">
        <v>44953</v>
      </c>
      <c r="C428" t="s">
        <v>38</v>
      </c>
      <c r="D428" t="s">
        <v>15</v>
      </c>
      <c r="E428">
        <v>2783.85</v>
      </c>
      <c r="F428">
        <v>41</v>
      </c>
      <c r="G428" t="s">
        <v>26</v>
      </c>
      <c r="H428">
        <v>3386.49</v>
      </c>
      <c r="I428">
        <v>3430.99</v>
      </c>
      <c r="J428" t="s">
        <v>30</v>
      </c>
      <c r="K428">
        <v>0.21</v>
      </c>
      <c r="L428" t="s">
        <v>27</v>
      </c>
      <c r="M428" t="s">
        <v>22</v>
      </c>
      <c r="N428" t="s">
        <v>40</v>
      </c>
    </row>
    <row r="429" spans="1:14" x14ac:dyDescent="0.25">
      <c r="A429">
        <v>1014</v>
      </c>
      <c r="B429" s="1">
        <v>45239</v>
      </c>
      <c r="C429" t="s">
        <v>24</v>
      </c>
      <c r="D429" t="s">
        <v>15</v>
      </c>
      <c r="E429">
        <v>6016.92</v>
      </c>
      <c r="F429">
        <v>9</v>
      </c>
      <c r="G429" t="s">
        <v>35</v>
      </c>
      <c r="H429">
        <v>132.47</v>
      </c>
      <c r="I429">
        <v>316.39</v>
      </c>
      <c r="J429" t="s">
        <v>30</v>
      </c>
      <c r="K429">
        <v>0.14000000000000001</v>
      </c>
      <c r="L429" t="s">
        <v>31</v>
      </c>
      <c r="M429" t="s">
        <v>19</v>
      </c>
      <c r="N429" t="s">
        <v>45</v>
      </c>
    </row>
    <row r="430" spans="1:14" x14ac:dyDescent="0.25">
      <c r="A430">
        <v>1076</v>
      </c>
      <c r="B430" s="1">
        <v>45213</v>
      </c>
      <c r="C430" t="s">
        <v>33</v>
      </c>
      <c r="D430" t="s">
        <v>25</v>
      </c>
      <c r="E430">
        <v>8674.35</v>
      </c>
      <c r="F430">
        <v>23</v>
      </c>
      <c r="G430" t="s">
        <v>26</v>
      </c>
      <c r="H430">
        <v>1727.78</v>
      </c>
      <c r="I430">
        <v>1984.34</v>
      </c>
      <c r="J430" t="s">
        <v>17</v>
      </c>
      <c r="K430">
        <v>0.24</v>
      </c>
      <c r="L430" t="s">
        <v>27</v>
      </c>
      <c r="M430" t="s">
        <v>19</v>
      </c>
      <c r="N430" t="s">
        <v>44</v>
      </c>
    </row>
    <row r="431" spans="1:14" x14ac:dyDescent="0.25">
      <c r="A431">
        <v>1087</v>
      </c>
      <c r="B431" s="1">
        <v>45060</v>
      </c>
      <c r="C431" t="s">
        <v>33</v>
      </c>
      <c r="D431" t="s">
        <v>21</v>
      </c>
      <c r="E431">
        <v>9472.66</v>
      </c>
      <c r="F431">
        <v>10</v>
      </c>
      <c r="G431" t="s">
        <v>35</v>
      </c>
      <c r="H431">
        <v>3988.52</v>
      </c>
      <c r="I431">
        <v>4240.2299999999996</v>
      </c>
      <c r="J431" t="s">
        <v>30</v>
      </c>
      <c r="K431">
        <v>0.05</v>
      </c>
      <c r="L431" t="s">
        <v>31</v>
      </c>
      <c r="M431" t="s">
        <v>19</v>
      </c>
      <c r="N431" t="s">
        <v>37</v>
      </c>
    </row>
    <row r="432" spans="1:14" x14ac:dyDescent="0.25">
      <c r="A432">
        <v>1015</v>
      </c>
      <c r="B432" s="1">
        <v>45145</v>
      </c>
      <c r="C432" t="s">
        <v>42</v>
      </c>
      <c r="D432" t="s">
        <v>34</v>
      </c>
      <c r="E432">
        <v>1148.47</v>
      </c>
      <c r="F432">
        <v>19</v>
      </c>
      <c r="G432" t="s">
        <v>29</v>
      </c>
      <c r="H432">
        <v>433.54</v>
      </c>
      <c r="I432">
        <v>445.48</v>
      </c>
      <c r="J432" t="s">
        <v>30</v>
      </c>
      <c r="K432">
        <v>0.28999999999999998</v>
      </c>
      <c r="L432" t="s">
        <v>27</v>
      </c>
      <c r="M432" t="s">
        <v>22</v>
      </c>
      <c r="N432" t="s">
        <v>52</v>
      </c>
    </row>
    <row r="433" spans="1:14" x14ac:dyDescent="0.25">
      <c r="A433">
        <v>1092</v>
      </c>
      <c r="B433" s="1">
        <v>45094</v>
      </c>
      <c r="C433" t="s">
        <v>42</v>
      </c>
      <c r="D433" t="s">
        <v>34</v>
      </c>
      <c r="E433">
        <v>1632.8</v>
      </c>
      <c r="F433">
        <v>47</v>
      </c>
      <c r="G433" t="s">
        <v>16</v>
      </c>
      <c r="H433">
        <v>1447.45</v>
      </c>
      <c r="I433">
        <v>1703.02</v>
      </c>
      <c r="J433" t="s">
        <v>17</v>
      </c>
      <c r="K433">
        <v>0.12</v>
      </c>
      <c r="L433" t="s">
        <v>27</v>
      </c>
      <c r="M433" t="s">
        <v>22</v>
      </c>
      <c r="N433" t="s">
        <v>52</v>
      </c>
    </row>
    <row r="434" spans="1:14" x14ac:dyDescent="0.25">
      <c r="A434">
        <v>1098</v>
      </c>
      <c r="B434" s="1">
        <v>45024</v>
      </c>
      <c r="C434" t="s">
        <v>38</v>
      </c>
      <c r="D434" t="s">
        <v>15</v>
      </c>
      <c r="E434">
        <v>9452.89</v>
      </c>
      <c r="F434">
        <v>5</v>
      </c>
      <c r="G434" t="s">
        <v>35</v>
      </c>
      <c r="H434">
        <v>2947.22</v>
      </c>
      <c r="I434">
        <v>3145.27</v>
      </c>
      <c r="J434" t="s">
        <v>30</v>
      </c>
      <c r="K434">
        <v>0.1</v>
      </c>
      <c r="L434" t="s">
        <v>31</v>
      </c>
      <c r="M434" t="s">
        <v>22</v>
      </c>
      <c r="N434" t="s">
        <v>40</v>
      </c>
    </row>
    <row r="435" spans="1:14" x14ac:dyDescent="0.25">
      <c r="A435">
        <v>1066</v>
      </c>
      <c r="B435" s="1">
        <v>45194</v>
      </c>
      <c r="C435" t="s">
        <v>38</v>
      </c>
      <c r="D435" t="s">
        <v>34</v>
      </c>
      <c r="E435">
        <v>7391.7</v>
      </c>
      <c r="F435">
        <v>47</v>
      </c>
      <c r="G435" t="s">
        <v>26</v>
      </c>
      <c r="H435">
        <v>1319.24</v>
      </c>
      <c r="I435">
        <v>1805.56</v>
      </c>
      <c r="J435" t="s">
        <v>30</v>
      </c>
      <c r="K435">
        <v>0.26</v>
      </c>
      <c r="L435" t="s">
        <v>31</v>
      </c>
      <c r="M435" t="s">
        <v>22</v>
      </c>
      <c r="N435" t="s">
        <v>48</v>
      </c>
    </row>
    <row r="436" spans="1:14" x14ac:dyDescent="0.25">
      <c r="A436">
        <v>1032</v>
      </c>
      <c r="B436" s="1">
        <v>45163</v>
      </c>
      <c r="C436" t="s">
        <v>14</v>
      </c>
      <c r="D436" t="s">
        <v>15</v>
      </c>
      <c r="E436">
        <v>8841.64</v>
      </c>
      <c r="F436">
        <v>23</v>
      </c>
      <c r="G436" t="s">
        <v>35</v>
      </c>
      <c r="H436">
        <v>4673.1899999999996</v>
      </c>
      <c r="I436">
        <v>4761.1799999999903</v>
      </c>
      <c r="J436" t="s">
        <v>17</v>
      </c>
      <c r="K436">
        <v>0.17</v>
      </c>
      <c r="L436" t="s">
        <v>31</v>
      </c>
      <c r="M436" t="s">
        <v>22</v>
      </c>
      <c r="N436" t="s">
        <v>20</v>
      </c>
    </row>
    <row r="437" spans="1:14" x14ac:dyDescent="0.25">
      <c r="A437">
        <v>1087</v>
      </c>
      <c r="B437" s="1">
        <v>45235</v>
      </c>
      <c r="C437" t="s">
        <v>38</v>
      </c>
      <c r="D437" t="s">
        <v>34</v>
      </c>
      <c r="E437">
        <v>2106.06</v>
      </c>
      <c r="F437">
        <v>30</v>
      </c>
      <c r="G437" t="s">
        <v>35</v>
      </c>
      <c r="H437">
        <v>698.74</v>
      </c>
      <c r="I437">
        <v>882.28</v>
      </c>
      <c r="J437" t="s">
        <v>17</v>
      </c>
      <c r="K437">
        <v>0.15</v>
      </c>
      <c r="L437" t="s">
        <v>31</v>
      </c>
      <c r="M437" t="s">
        <v>19</v>
      </c>
      <c r="N437" t="s">
        <v>48</v>
      </c>
    </row>
    <row r="438" spans="1:14" x14ac:dyDescent="0.25">
      <c r="A438">
        <v>1063</v>
      </c>
      <c r="B438" s="1">
        <v>45099</v>
      </c>
      <c r="C438" t="s">
        <v>14</v>
      </c>
      <c r="D438" t="s">
        <v>25</v>
      </c>
      <c r="E438">
        <v>5917.1</v>
      </c>
      <c r="F438">
        <v>25</v>
      </c>
      <c r="G438" t="s">
        <v>35</v>
      </c>
      <c r="H438">
        <v>3997.1</v>
      </c>
      <c r="I438">
        <v>4212.6499999999996</v>
      </c>
      <c r="J438" t="s">
        <v>30</v>
      </c>
      <c r="K438">
        <v>0.22</v>
      </c>
      <c r="L438" t="s">
        <v>18</v>
      </c>
      <c r="M438" t="s">
        <v>19</v>
      </c>
      <c r="N438" t="s">
        <v>32</v>
      </c>
    </row>
    <row r="439" spans="1:14" x14ac:dyDescent="0.25">
      <c r="A439">
        <v>1086</v>
      </c>
      <c r="B439" s="1">
        <v>45116</v>
      </c>
      <c r="C439" t="s">
        <v>24</v>
      </c>
      <c r="D439" t="s">
        <v>15</v>
      </c>
      <c r="E439">
        <v>7041.28</v>
      </c>
      <c r="F439">
        <v>28</v>
      </c>
      <c r="G439" t="s">
        <v>26</v>
      </c>
      <c r="H439">
        <v>2564.35</v>
      </c>
      <c r="I439">
        <v>2765.79</v>
      </c>
      <c r="J439" t="s">
        <v>17</v>
      </c>
      <c r="K439">
        <v>0.17</v>
      </c>
      <c r="L439" t="s">
        <v>31</v>
      </c>
      <c r="M439" t="s">
        <v>19</v>
      </c>
      <c r="N439" t="s">
        <v>45</v>
      </c>
    </row>
    <row r="440" spans="1:14" x14ac:dyDescent="0.25">
      <c r="A440">
        <v>1051</v>
      </c>
      <c r="B440" s="1">
        <v>45048</v>
      </c>
      <c r="C440" t="s">
        <v>42</v>
      </c>
      <c r="D440" t="s">
        <v>15</v>
      </c>
      <c r="E440">
        <v>6833.11</v>
      </c>
      <c r="F440">
        <v>34</v>
      </c>
      <c r="G440" t="s">
        <v>16</v>
      </c>
      <c r="H440">
        <v>3764.14</v>
      </c>
      <c r="I440">
        <v>4100.3999999999996</v>
      </c>
      <c r="J440" t="s">
        <v>17</v>
      </c>
      <c r="K440">
        <v>0.05</v>
      </c>
      <c r="L440" t="s">
        <v>27</v>
      </c>
      <c r="M440" t="s">
        <v>22</v>
      </c>
      <c r="N440" t="s">
        <v>49</v>
      </c>
    </row>
    <row r="441" spans="1:14" x14ac:dyDescent="0.25">
      <c r="A441">
        <v>1025</v>
      </c>
      <c r="B441" s="1">
        <v>44972</v>
      </c>
      <c r="C441" t="s">
        <v>24</v>
      </c>
      <c r="D441" t="s">
        <v>25</v>
      </c>
      <c r="E441">
        <v>4140.7</v>
      </c>
      <c r="F441">
        <v>45</v>
      </c>
      <c r="G441" t="s">
        <v>29</v>
      </c>
      <c r="H441">
        <v>1588.04</v>
      </c>
      <c r="I441">
        <v>1703.6399999999901</v>
      </c>
      <c r="J441" t="s">
        <v>30</v>
      </c>
      <c r="K441">
        <v>0.2</v>
      </c>
      <c r="L441" t="s">
        <v>27</v>
      </c>
      <c r="M441" t="s">
        <v>22</v>
      </c>
      <c r="N441" t="s">
        <v>28</v>
      </c>
    </row>
    <row r="442" spans="1:14" x14ac:dyDescent="0.25">
      <c r="A442">
        <v>1058</v>
      </c>
      <c r="B442" s="1">
        <v>44990</v>
      </c>
      <c r="C442" t="s">
        <v>38</v>
      </c>
      <c r="D442" t="s">
        <v>15</v>
      </c>
      <c r="E442">
        <v>252.41</v>
      </c>
      <c r="F442">
        <v>48</v>
      </c>
      <c r="G442" t="s">
        <v>16</v>
      </c>
      <c r="H442">
        <v>2596.7199999999998</v>
      </c>
      <c r="I442">
        <v>2715.0499999999902</v>
      </c>
      <c r="J442" t="s">
        <v>17</v>
      </c>
      <c r="K442">
        <v>0.04</v>
      </c>
      <c r="L442" t="s">
        <v>18</v>
      </c>
      <c r="M442" t="s">
        <v>19</v>
      </c>
      <c r="N442" t="s">
        <v>40</v>
      </c>
    </row>
    <row r="443" spans="1:14" x14ac:dyDescent="0.25">
      <c r="A443">
        <v>1063</v>
      </c>
      <c r="B443" s="1">
        <v>45056</v>
      </c>
      <c r="C443" t="s">
        <v>24</v>
      </c>
      <c r="D443" t="s">
        <v>34</v>
      </c>
      <c r="E443">
        <v>5870.97</v>
      </c>
      <c r="F443">
        <v>47</v>
      </c>
      <c r="G443" t="s">
        <v>35</v>
      </c>
      <c r="H443">
        <v>4291.33</v>
      </c>
      <c r="I443">
        <v>4658.6400000000003</v>
      </c>
      <c r="J443" t="s">
        <v>30</v>
      </c>
      <c r="K443">
        <v>0.24</v>
      </c>
      <c r="L443" t="s">
        <v>31</v>
      </c>
      <c r="M443" t="s">
        <v>22</v>
      </c>
      <c r="N443" t="s">
        <v>50</v>
      </c>
    </row>
    <row r="444" spans="1:14" x14ac:dyDescent="0.25">
      <c r="A444">
        <v>1062</v>
      </c>
      <c r="B444" s="1">
        <v>45236</v>
      </c>
      <c r="C444" t="s">
        <v>24</v>
      </c>
      <c r="D444" t="s">
        <v>34</v>
      </c>
      <c r="E444">
        <v>2605.71</v>
      </c>
      <c r="F444">
        <v>25</v>
      </c>
      <c r="G444" t="s">
        <v>26</v>
      </c>
      <c r="H444">
        <v>2361.0500000000002</v>
      </c>
      <c r="I444">
        <v>2616.19</v>
      </c>
      <c r="J444" t="s">
        <v>30</v>
      </c>
      <c r="K444">
        <v>0.3</v>
      </c>
      <c r="L444" t="s">
        <v>27</v>
      </c>
      <c r="M444" t="s">
        <v>22</v>
      </c>
      <c r="N444" t="s">
        <v>50</v>
      </c>
    </row>
    <row r="445" spans="1:14" x14ac:dyDescent="0.25">
      <c r="A445">
        <v>1022</v>
      </c>
      <c r="B445" s="1">
        <v>45289</v>
      </c>
      <c r="C445" t="s">
        <v>24</v>
      </c>
      <c r="D445" t="s">
        <v>15</v>
      </c>
      <c r="E445">
        <v>4557.5200000000004</v>
      </c>
      <c r="F445">
        <v>10</v>
      </c>
      <c r="G445" t="s">
        <v>16</v>
      </c>
      <c r="H445">
        <v>1830.61</v>
      </c>
      <c r="I445">
        <v>2044.04</v>
      </c>
      <c r="J445" t="s">
        <v>30</v>
      </c>
      <c r="K445">
        <v>0.11</v>
      </c>
      <c r="L445" t="s">
        <v>18</v>
      </c>
      <c r="M445" t="s">
        <v>19</v>
      </c>
      <c r="N445" t="s">
        <v>45</v>
      </c>
    </row>
    <row r="446" spans="1:14" x14ac:dyDescent="0.25">
      <c r="A446">
        <v>1058</v>
      </c>
      <c r="B446" s="1">
        <v>45119</v>
      </c>
      <c r="C446" t="s">
        <v>38</v>
      </c>
      <c r="D446" t="s">
        <v>34</v>
      </c>
      <c r="E446">
        <v>9580.0499999999993</v>
      </c>
      <c r="F446">
        <v>14</v>
      </c>
      <c r="G446" t="s">
        <v>35</v>
      </c>
      <c r="H446">
        <v>2703.97</v>
      </c>
      <c r="I446">
        <v>2796.8799999999901</v>
      </c>
      <c r="J446" t="s">
        <v>30</v>
      </c>
      <c r="K446">
        <v>0.13</v>
      </c>
      <c r="L446" t="s">
        <v>27</v>
      </c>
      <c r="M446" t="s">
        <v>19</v>
      </c>
      <c r="N446" t="s">
        <v>48</v>
      </c>
    </row>
    <row r="447" spans="1:14" x14ac:dyDescent="0.25">
      <c r="A447">
        <v>1058</v>
      </c>
      <c r="B447" s="1">
        <v>45233</v>
      </c>
      <c r="C447" t="s">
        <v>24</v>
      </c>
      <c r="D447" t="s">
        <v>21</v>
      </c>
      <c r="E447">
        <v>4050.45</v>
      </c>
      <c r="F447">
        <v>42</v>
      </c>
      <c r="G447" t="s">
        <v>29</v>
      </c>
      <c r="H447">
        <v>3600.95</v>
      </c>
      <c r="I447">
        <v>3702.8399999999901</v>
      </c>
      <c r="J447" t="s">
        <v>17</v>
      </c>
      <c r="K447">
        <v>0.01</v>
      </c>
      <c r="L447" t="s">
        <v>18</v>
      </c>
      <c r="M447" t="s">
        <v>22</v>
      </c>
      <c r="N447" t="s">
        <v>47</v>
      </c>
    </row>
    <row r="448" spans="1:14" x14ac:dyDescent="0.25">
      <c r="A448">
        <v>1086</v>
      </c>
      <c r="B448" s="1">
        <v>45107</v>
      </c>
      <c r="C448" t="s">
        <v>14</v>
      </c>
      <c r="D448" t="s">
        <v>15</v>
      </c>
      <c r="E448">
        <v>8414.0400000000009</v>
      </c>
      <c r="F448">
        <v>46</v>
      </c>
      <c r="G448" t="s">
        <v>29</v>
      </c>
      <c r="H448">
        <v>2245.64</v>
      </c>
      <c r="I448">
        <v>2260.81</v>
      </c>
      <c r="J448" t="s">
        <v>30</v>
      </c>
      <c r="K448">
        <v>0</v>
      </c>
      <c r="L448" t="s">
        <v>18</v>
      </c>
      <c r="M448" t="s">
        <v>22</v>
      </c>
      <c r="N448" t="s">
        <v>20</v>
      </c>
    </row>
    <row r="449" spans="1:14" x14ac:dyDescent="0.25">
      <c r="A449">
        <v>1049</v>
      </c>
      <c r="B449" s="1">
        <v>45218</v>
      </c>
      <c r="C449" t="s">
        <v>38</v>
      </c>
      <c r="D449" t="s">
        <v>25</v>
      </c>
      <c r="E449">
        <v>1966.55</v>
      </c>
      <c r="F449">
        <v>30</v>
      </c>
      <c r="G449" t="s">
        <v>29</v>
      </c>
      <c r="H449">
        <v>4697.4399999999996</v>
      </c>
      <c r="I449">
        <v>4752.24</v>
      </c>
      <c r="J449" t="s">
        <v>30</v>
      </c>
      <c r="K449">
        <v>0.28000000000000003</v>
      </c>
      <c r="L449" t="s">
        <v>31</v>
      </c>
      <c r="M449" t="s">
        <v>19</v>
      </c>
      <c r="N449" t="s">
        <v>39</v>
      </c>
    </row>
    <row r="450" spans="1:14" x14ac:dyDescent="0.25">
      <c r="A450">
        <v>1052</v>
      </c>
      <c r="B450" s="1">
        <v>45208</v>
      </c>
      <c r="C450" t="s">
        <v>24</v>
      </c>
      <c r="D450" t="s">
        <v>21</v>
      </c>
      <c r="E450">
        <v>6757.36</v>
      </c>
      <c r="F450">
        <v>41</v>
      </c>
      <c r="G450" t="s">
        <v>35</v>
      </c>
      <c r="H450">
        <v>1509.98</v>
      </c>
      <c r="I450">
        <v>1792.83</v>
      </c>
      <c r="J450" t="s">
        <v>30</v>
      </c>
      <c r="K450">
        <v>0.04</v>
      </c>
      <c r="L450" t="s">
        <v>18</v>
      </c>
      <c r="M450" t="s">
        <v>22</v>
      </c>
      <c r="N450" t="s">
        <v>47</v>
      </c>
    </row>
    <row r="451" spans="1:14" x14ac:dyDescent="0.25">
      <c r="A451">
        <v>1042</v>
      </c>
      <c r="B451" s="1">
        <v>44955</v>
      </c>
      <c r="C451" t="s">
        <v>38</v>
      </c>
      <c r="D451" t="s">
        <v>15</v>
      </c>
      <c r="E451">
        <v>9772.3700000000008</v>
      </c>
      <c r="F451">
        <v>25</v>
      </c>
      <c r="G451" t="s">
        <v>26</v>
      </c>
      <c r="H451">
        <v>2403.54</v>
      </c>
      <c r="I451">
        <v>2850.56</v>
      </c>
      <c r="J451" t="s">
        <v>30</v>
      </c>
      <c r="K451">
        <v>0.13</v>
      </c>
      <c r="L451" t="s">
        <v>27</v>
      </c>
      <c r="M451" t="s">
        <v>19</v>
      </c>
      <c r="N451" t="s">
        <v>40</v>
      </c>
    </row>
    <row r="452" spans="1:14" x14ac:dyDescent="0.25">
      <c r="A452">
        <v>1070</v>
      </c>
      <c r="B452" s="1">
        <v>45075</v>
      </c>
      <c r="C452" t="s">
        <v>33</v>
      </c>
      <c r="D452" t="s">
        <v>25</v>
      </c>
      <c r="E452">
        <v>1108.74</v>
      </c>
      <c r="F452">
        <v>14</v>
      </c>
      <c r="G452" t="s">
        <v>16</v>
      </c>
      <c r="H452">
        <v>3796.79</v>
      </c>
      <c r="I452">
        <v>3947.5</v>
      </c>
      <c r="J452" t="s">
        <v>17</v>
      </c>
      <c r="K452">
        <v>0.24</v>
      </c>
      <c r="L452" t="s">
        <v>27</v>
      </c>
      <c r="M452" t="s">
        <v>19</v>
      </c>
      <c r="N452" t="s">
        <v>44</v>
      </c>
    </row>
    <row r="453" spans="1:14" x14ac:dyDescent="0.25">
      <c r="A453">
        <v>1015</v>
      </c>
      <c r="B453" s="1">
        <v>45193</v>
      </c>
      <c r="C453" t="s">
        <v>14</v>
      </c>
      <c r="D453" t="s">
        <v>34</v>
      </c>
      <c r="E453">
        <v>182.37</v>
      </c>
      <c r="F453">
        <v>35</v>
      </c>
      <c r="G453" t="s">
        <v>29</v>
      </c>
      <c r="H453">
        <v>3461.15</v>
      </c>
      <c r="I453">
        <v>3631.75</v>
      </c>
      <c r="J453" t="s">
        <v>17</v>
      </c>
      <c r="K453">
        <v>0.27</v>
      </c>
      <c r="L453" t="s">
        <v>31</v>
      </c>
      <c r="M453" t="s">
        <v>19</v>
      </c>
      <c r="N453" t="s">
        <v>46</v>
      </c>
    </row>
    <row r="454" spans="1:14" x14ac:dyDescent="0.25">
      <c r="A454">
        <v>1054</v>
      </c>
      <c r="B454" s="1">
        <v>45222</v>
      </c>
      <c r="C454" t="s">
        <v>24</v>
      </c>
      <c r="D454" t="s">
        <v>25</v>
      </c>
      <c r="E454">
        <v>4392.47</v>
      </c>
      <c r="F454">
        <v>48</v>
      </c>
      <c r="G454" t="s">
        <v>35</v>
      </c>
      <c r="H454">
        <v>4325.0200000000004</v>
      </c>
      <c r="I454">
        <v>4391.67</v>
      </c>
      <c r="J454" t="s">
        <v>17</v>
      </c>
      <c r="K454">
        <v>0.16</v>
      </c>
      <c r="L454" t="s">
        <v>31</v>
      </c>
      <c r="M454" t="s">
        <v>22</v>
      </c>
      <c r="N454" t="s">
        <v>28</v>
      </c>
    </row>
    <row r="455" spans="1:14" x14ac:dyDescent="0.25">
      <c r="A455">
        <v>1060</v>
      </c>
      <c r="B455" s="1">
        <v>44937</v>
      </c>
      <c r="C455" t="s">
        <v>33</v>
      </c>
      <c r="D455" t="s">
        <v>21</v>
      </c>
      <c r="E455">
        <v>1016.99</v>
      </c>
      <c r="F455">
        <v>34</v>
      </c>
      <c r="G455" t="s">
        <v>35</v>
      </c>
      <c r="H455">
        <v>4984.21</v>
      </c>
      <c r="I455">
        <v>5184.6400000000003</v>
      </c>
      <c r="J455" t="s">
        <v>30</v>
      </c>
      <c r="K455">
        <v>0.17</v>
      </c>
      <c r="L455" t="s">
        <v>18</v>
      </c>
      <c r="M455" t="s">
        <v>19</v>
      </c>
      <c r="N455" t="s">
        <v>37</v>
      </c>
    </row>
    <row r="456" spans="1:14" x14ac:dyDescent="0.25">
      <c r="A456">
        <v>1097</v>
      </c>
      <c r="B456" s="1">
        <v>45090</v>
      </c>
      <c r="C456" t="s">
        <v>33</v>
      </c>
      <c r="D456" t="s">
        <v>34</v>
      </c>
      <c r="E456">
        <v>7509.01</v>
      </c>
      <c r="F456">
        <v>10</v>
      </c>
      <c r="G456" t="s">
        <v>16</v>
      </c>
      <c r="H456">
        <v>2162.9499999999998</v>
      </c>
      <c r="I456">
        <v>2191.1899999999901</v>
      </c>
      <c r="J456" t="s">
        <v>17</v>
      </c>
      <c r="K456">
        <v>0.2</v>
      </c>
      <c r="L456" t="s">
        <v>31</v>
      </c>
      <c r="M456" t="s">
        <v>19</v>
      </c>
      <c r="N456" t="s">
        <v>36</v>
      </c>
    </row>
    <row r="457" spans="1:14" x14ac:dyDescent="0.25">
      <c r="A457">
        <v>1008</v>
      </c>
      <c r="B457" s="1">
        <v>45039</v>
      </c>
      <c r="C457" t="s">
        <v>38</v>
      </c>
      <c r="D457" t="s">
        <v>15</v>
      </c>
      <c r="E457">
        <v>9154.0300000000007</v>
      </c>
      <c r="F457">
        <v>35</v>
      </c>
      <c r="G457" t="s">
        <v>29</v>
      </c>
      <c r="H457">
        <v>600.20000000000005</v>
      </c>
      <c r="I457">
        <v>1059.82</v>
      </c>
      <c r="J457" t="s">
        <v>17</v>
      </c>
      <c r="K457">
        <v>0.28999999999999998</v>
      </c>
      <c r="L457" t="s">
        <v>27</v>
      </c>
      <c r="M457" t="s">
        <v>22</v>
      </c>
      <c r="N457" t="s">
        <v>40</v>
      </c>
    </row>
    <row r="458" spans="1:14" x14ac:dyDescent="0.25">
      <c r="A458">
        <v>1053</v>
      </c>
      <c r="B458" s="1">
        <v>45113</v>
      </c>
      <c r="C458" t="s">
        <v>33</v>
      </c>
      <c r="D458" t="s">
        <v>34</v>
      </c>
      <c r="E458">
        <v>4396.8100000000004</v>
      </c>
      <c r="F458">
        <v>11</v>
      </c>
      <c r="G458" t="s">
        <v>35</v>
      </c>
      <c r="H458">
        <v>200.56</v>
      </c>
      <c r="I458">
        <v>540.38</v>
      </c>
      <c r="J458" t="s">
        <v>30</v>
      </c>
      <c r="K458">
        <v>0.18</v>
      </c>
      <c r="L458" t="s">
        <v>27</v>
      </c>
      <c r="M458" t="s">
        <v>19</v>
      </c>
      <c r="N458" t="s">
        <v>36</v>
      </c>
    </row>
    <row r="459" spans="1:14" x14ac:dyDescent="0.25">
      <c r="A459">
        <v>1060</v>
      </c>
      <c r="B459" s="1">
        <v>45221</v>
      </c>
      <c r="C459" t="s">
        <v>14</v>
      </c>
      <c r="D459" t="s">
        <v>15</v>
      </c>
      <c r="E459">
        <v>2661.25</v>
      </c>
      <c r="F459">
        <v>11</v>
      </c>
      <c r="G459" t="s">
        <v>16</v>
      </c>
      <c r="H459">
        <v>3648.04</v>
      </c>
      <c r="I459">
        <v>4143.51</v>
      </c>
      <c r="J459" t="s">
        <v>17</v>
      </c>
      <c r="K459">
        <v>0.17</v>
      </c>
      <c r="L459" t="s">
        <v>31</v>
      </c>
      <c r="M459" t="s">
        <v>22</v>
      </c>
      <c r="N459" t="s">
        <v>20</v>
      </c>
    </row>
    <row r="460" spans="1:14" x14ac:dyDescent="0.25">
      <c r="A460">
        <v>1005</v>
      </c>
      <c r="B460" s="1">
        <v>45158</v>
      </c>
      <c r="C460" t="s">
        <v>14</v>
      </c>
      <c r="D460" t="s">
        <v>15</v>
      </c>
      <c r="E460">
        <v>4400.59</v>
      </c>
      <c r="F460">
        <v>21</v>
      </c>
      <c r="G460" t="s">
        <v>26</v>
      </c>
      <c r="H460">
        <v>4376.37</v>
      </c>
      <c r="I460">
        <v>4818.95</v>
      </c>
      <c r="J460" t="s">
        <v>30</v>
      </c>
      <c r="K460">
        <v>0</v>
      </c>
      <c r="L460" t="s">
        <v>31</v>
      </c>
      <c r="M460" t="s">
        <v>22</v>
      </c>
      <c r="N460" t="s">
        <v>20</v>
      </c>
    </row>
    <row r="461" spans="1:14" x14ac:dyDescent="0.25">
      <c r="A461">
        <v>1068</v>
      </c>
      <c r="B461" s="1">
        <v>45153</v>
      </c>
      <c r="C461" t="s">
        <v>42</v>
      </c>
      <c r="D461" t="s">
        <v>25</v>
      </c>
      <c r="E461">
        <v>7262.13</v>
      </c>
      <c r="F461">
        <v>21</v>
      </c>
      <c r="G461" t="s">
        <v>26</v>
      </c>
      <c r="H461">
        <v>1142.53</v>
      </c>
      <c r="I461">
        <v>1384.3</v>
      </c>
      <c r="J461" t="s">
        <v>17</v>
      </c>
      <c r="K461">
        <v>0.02</v>
      </c>
      <c r="L461" t="s">
        <v>31</v>
      </c>
      <c r="M461" t="s">
        <v>22</v>
      </c>
      <c r="N461" t="s">
        <v>43</v>
      </c>
    </row>
    <row r="462" spans="1:14" x14ac:dyDescent="0.25">
      <c r="A462">
        <v>1006</v>
      </c>
      <c r="B462" s="1">
        <v>45236</v>
      </c>
      <c r="C462" t="s">
        <v>14</v>
      </c>
      <c r="D462" t="s">
        <v>25</v>
      </c>
      <c r="E462">
        <v>189.64</v>
      </c>
      <c r="F462">
        <v>22</v>
      </c>
      <c r="G462" t="s">
        <v>26</v>
      </c>
      <c r="H462">
        <v>834.32</v>
      </c>
      <c r="I462">
        <v>1098.97</v>
      </c>
      <c r="J462" t="s">
        <v>17</v>
      </c>
      <c r="K462">
        <v>0.17</v>
      </c>
      <c r="L462" t="s">
        <v>18</v>
      </c>
      <c r="M462" t="s">
        <v>19</v>
      </c>
      <c r="N462" t="s">
        <v>32</v>
      </c>
    </row>
    <row r="463" spans="1:14" x14ac:dyDescent="0.25">
      <c r="A463">
        <v>1096</v>
      </c>
      <c r="B463" s="1">
        <v>45024</v>
      </c>
      <c r="C463" t="s">
        <v>33</v>
      </c>
      <c r="D463" t="s">
        <v>25</v>
      </c>
      <c r="E463">
        <v>5935.59</v>
      </c>
      <c r="F463">
        <v>45</v>
      </c>
      <c r="G463" t="s">
        <v>29</v>
      </c>
      <c r="H463">
        <v>357.92</v>
      </c>
      <c r="I463">
        <v>461.3</v>
      </c>
      <c r="J463" t="s">
        <v>17</v>
      </c>
      <c r="K463">
        <v>0.28000000000000003</v>
      </c>
      <c r="L463" t="s">
        <v>18</v>
      </c>
      <c r="M463" t="s">
        <v>19</v>
      </c>
      <c r="N463" t="s">
        <v>44</v>
      </c>
    </row>
    <row r="464" spans="1:14" x14ac:dyDescent="0.25">
      <c r="A464">
        <v>1094</v>
      </c>
      <c r="B464" s="1">
        <v>44981</v>
      </c>
      <c r="C464" t="s">
        <v>14</v>
      </c>
      <c r="D464" t="s">
        <v>21</v>
      </c>
      <c r="E464">
        <v>6171.59</v>
      </c>
      <c r="F464">
        <v>7</v>
      </c>
      <c r="G464" t="s">
        <v>16</v>
      </c>
      <c r="H464">
        <v>4122.38</v>
      </c>
      <c r="I464">
        <v>4358.78</v>
      </c>
      <c r="J464" t="s">
        <v>17</v>
      </c>
      <c r="K464">
        <v>0.26</v>
      </c>
      <c r="L464" t="s">
        <v>27</v>
      </c>
      <c r="M464" t="s">
        <v>22</v>
      </c>
      <c r="N464" t="s">
        <v>23</v>
      </c>
    </row>
    <row r="465" spans="1:14" x14ac:dyDescent="0.25">
      <c r="A465">
        <v>1047</v>
      </c>
      <c r="B465" s="1">
        <v>45037</v>
      </c>
      <c r="C465" t="s">
        <v>38</v>
      </c>
      <c r="D465" t="s">
        <v>21</v>
      </c>
      <c r="E465">
        <v>6413.11</v>
      </c>
      <c r="F465">
        <v>17</v>
      </c>
      <c r="G465" t="s">
        <v>16</v>
      </c>
      <c r="H465">
        <v>1591.34</v>
      </c>
      <c r="I465">
        <v>2043.82</v>
      </c>
      <c r="J465" t="s">
        <v>30</v>
      </c>
      <c r="K465">
        <v>0.28999999999999998</v>
      </c>
      <c r="L465" t="s">
        <v>18</v>
      </c>
      <c r="M465" t="s">
        <v>22</v>
      </c>
      <c r="N465" t="s">
        <v>41</v>
      </c>
    </row>
    <row r="466" spans="1:14" x14ac:dyDescent="0.25">
      <c r="A466">
        <v>1099</v>
      </c>
      <c r="B466" s="1">
        <v>45078</v>
      </c>
      <c r="C466" t="s">
        <v>42</v>
      </c>
      <c r="D466" t="s">
        <v>25</v>
      </c>
      <c r="E466">
        <v>2496.02</v>
      </c>
      <c r="F466">
        <v>2</v>
      </c>
      <c r="G466" t="s">
        <v>35</v>
      </c>
      <c r="H466">
        <v>2038.4</v>
      </c>
      <c r="I466">
        <v>2073.3200000000002</v>
      </c>
      <c r="J466" t="s">
        <v>30</v>
      </c>
      <c r="K466">
        <v>0.16</v>
      </c>
      <c r="L466" t="s">
        <v>18</v>
      </c>
      <c r="M466" t="s">
        <v>22</v>
      </c>
      <c r="N466" t="s">
        <v>43</v>
      </c>
    </row>
    <row r="467" spans="1:14" x14ac:dyDescent="0.25">
      <c r="A467">
        <v>1055</v>
      </c>
      <c r="B467" s="1">
        <v>45172</v>
      </c>
      <c r="C467" t="s">
        <v>33</v>
      </c>
      <c r="D467" t="s">
        <v>21</v>
      </c>
      <c r="E467">
        <v>7169.12</v>
      </c>
      <c r="F467">
        <v>12</v>
      </c>
      <c r="G467" t="s">
        <v>35</v>
      </c>
      <c r="H467">
        <v>2538.61</v>
      </c>
      <c r="I467">
        <v>2971.75</v>
      </c>
      <c r="J467" t="s">
        <v>17</v>
      </c>
      <c r="K467">
        <v>0.24</v>
      </c>
      <c r="L467" t="s">
        <v>18</v>
      </c>
      <c r="M467" t="s">
        <v>19</v>
      </c>
      <c r="N467" t="s">
        <v>37</v>
      </c>
    </row>
    <row r="468" spans="1:14" x14ac:dyDescent="0.25">
      <c r="A468">
        <v>1040</v>
      </c>
      <c r="B468" s="1">
        <v>44995</v>
      </c>
      <c r="C468" t="s">
        <v>42</v>
      </c>
      <c r="D468" t="s">
        <v>34</v>
      </c>
      <c r="E468">
        <v>1004.78</v>
      </c>
      <c r="F468">
        <v>42</v>
      </c>
      <c r="G468" t="s">
        <v>35</v>
      </c>
      <c r="H468">
        <v>4205.29</v>
      </c>
      <c r="I468">
        <v>4382.3500000000004</v>
      </c>
      <c r="J468" t="s">
        <v>30</v>
      </c>
      <c r="K468">
        <v>0.25</v>
      </c>
      <c r="L468" t="s">
        <v>18</v>
      </c>
      <c r="M468" t="s">
        <v>22</v>
      </c>
      <c r="N468" t="s">
        <v>52</v>
      </c>
    </row>
    <row r="469" spans="1:14" x14ac:dyDescent="0.25">
      <c r="A469">
        <v>1052</v>
      </c>
      <c r="B469" s="1">
        <v>45238</v>
      </c>
      <c r="C469" t="s">
        <v>33</v>
      </c>
      <c r="D469" t="s">
        <v>34</v>
      </c>
      <c r="E469">
        <v>2072.7800000000002</v>
      </c>
      <c r="F469">
        <v>18</v>
      </c>
      <c r="G469" t="s">
        <v>16</v>
      </c>
      <c r="H469">
        <v>3271.62</v>
      </c>
      <c r="I469">
        <v>3722.38</v>
      </c>
      <c r="J469" t="s">
        <v>17</v>
      </c>
      <c r="K469">
        <v>0.19</v>
      </c>
      <c r="L469" t="s">
        <v>27</v>
      </c>
      <c r="M469" t="s">
        <v>22</v>
      </c>
      <c r="N469" t="s">
        <v>36</v>
      </c>
    </row>
    <row r="470" spans="1:14" x14ac:dyDescent="0.25">
      <c r="A470">
        <v>1016</v>
      </c>
      <c r="B470" s="1">
        <v>45215</v>
      </c>
      <c r="C470" t="s">
        <v>38</v>
      </c>
      <c r="D470" t="s">
        <v>21</v>
      </c>
      <c r="E470">
        <v>8786.9500000000007</v>
      </c>
      <c r="F470">
        <v>11</v>
      </c>
      <c r="G470" t="s">
        <v>35</v>
      </c>
      <c r="H470">
        <v>3094.57</v>
      </c>
      <c r="I470">
        <v>3565.6</v>
      </c>
      <c r="J470" t="s">
        <v>17</v>
      </c>
      <c r="K470">
        <v>0.1</v>
      </c>
      <c r="L470" t="s">
        <v>31</v>
      </c>
      <c r="M470" t="s">
        <v>22</v>
      </c>
      <c r="N470" t="s">
        <v>41</v>
      </c>
    </row>
    <row r="471" spans="1:14" x14ac:dyDescent="0.25">
      <c r="A471">
        <v>1013</v>
      </c>
      <c r="B471" s="1">
        <v>45176</v>
      </c>
      <c r="C471" t="s">
        <v>42</v>
      </c>
      <c r="D471" t="s">
        <v>21</v>
      </c>
      <c r="E471">
        <v>7413.36</v>
      </c>
      <c r="F471">
        <v>16</v>
      </c>
      <c r="G471" t="s">
        <v>16</v>
      </c>
      <c r="H471">
        <v>919.58</v>
      </c>
      <c r="I471">
        <v>1258.3</v>
      </c>
      <c r="J471" t="s">
        <v>17</v>
      </c>
      <c r="K471">
        <v>0.14000000000000001</v>
      </c>
      <c r="L471" t="s">
        <v>27</v>
      </c>
      <c r="M471" t="s">
        <v>19</v>
      </c>
      <c r="N471" t="s">
        <v>51</v>
      </c>
    </row>
    <row r="472" spans="1:14" x14ac:dyDescent="0.25">
      <c r="A472">
        <v>1030</v>
      </c>
      <c r="B472" s="1">
        <v>44962</v>
      </c>
      <c r="C472" t="s">
        <v>24</v>
      </c>
      <c r="D472" t="s">
        <v>34</v>
      </c>
      <c r="E472">
        <v>236.08</v>
      </c>
      <c r="F472">
        <v>49</v>
      </c>
      <c r="G472" t="s">
        <v>16</v>
      </c>
      <c r="H472">
        <v>2590.29</v>
      </c>
      <c r="I472">
        <v>2925.86</v>
      </c>
      <c r="J472" t="s">
        <v>17</v>
      </c>
      <c r="K472">
        <v>0.26</v>
      </c>
      <c r="L472" t="s">
        <v>18</v>
      </c>
      <c r="M472" t="s">
        <v>22</v>
      </c>
      <c r="N472" t="s">
        <v>50</v>
      </c>
    </row>
    <row r="473" spans="1:14" x14ac:dyDescent="0.25">
      <c r="A473">
        <v>1019</v>
      </c>
      <c r="B473" s="1">
        <v>45165</v>
      </c>
      <c r="C473" t="s">
        <v>33</v>
      </c>
      <c r="D473" t="s">
        <v>15</v>
      </c>
      <c r="E473">
        <v>2558.92</v>
      </c>
      <c r="F473">
        <v>18</v>
      </c>
      <c r="G473" t="s">
        <v>26</v>
      </c>
      <c r="H473">
        <v>3591.14</v>
      </c>
      <c r="I473">
        <v>3822.99</v>
      </c>
      <c r="J473" t="s">
        <v>17</v>
      </c>
      <c r="K473">
        <v>0.09</v>
      </c>
      <c r="L473" t="s">
        <v>31</v>
      </c>
      <c r="M473" t="s">
        <v>19</v>
      </c>
      <c r="N473" t="s">
        <v>53</v>
      </c>
    </row>
    <row r="474" spans="1:14" x14ac:dyDescent="0.25">
      <c r="A474">
        <v>1017</v>
      </c>
      <c r="B474" s="1">
        <v>45074</v>
      </c>
      <c r="C474" t="s">
        <v>24</v>
      </c>
      <c r="D474" t="s">
        <v>34</v>
      </c>
      <c r="E474">
        <v>2222.62</v>
      </c>
      <c r="F474">
        <v>35</v>
      </c>
      <c r="G474" t="s">
        <v>35</v>
      </c>
      <c r="H474">
        <v>4867.6400000000003</v>
      </c>
      <c r="I474">
        <v>5287.05</v>
      </c>
      <c r="J474" t="s">
        <v>17</v>
      </c>
      <c r="K474">
        <v>0.28000000000000003</v>
      </c>
      <c r="L474" t="s">
        <v>31</v>
      </c>
      <c r="M474" t="s">
        <v>19</v>
      </c>
      <c r="N474" t="s">
        <v>50</v>
      </c>
    </row>
    <row r="475" spans="1:14" x14ac:dyDescent="0.25">
      <c r="A475">
        <v>1063</v>
      </c>
      <c r="B475" s="1">
        <v>45153</v>
      </c>
      <c r="C475" t="s">
        <v>42</v>
      </c>
      <c r="D475" t="s">
        <v>34</v>
      </c>
      <c r="E475">
        <v>2780.98</v>
      </c>
      <c r="F475">
        <v>26</v>
      </c>
      <c r="G475" t="s">
        <v>26</v>
      </c>
      <c r="H475">
        <v>1046.96</v>
      </c>
      <c r="I475">
        <v>1528.15</v>
      </c>
      <c r="J475" t="s">
        <v>30</v>
      </c>
      <c r="K475">
        <v>7.0000000000000007E-2</v>
      </c>
      <c r="L475" t="s">
        <v>31</v>
      </c>
      <c r="M475" t="s">
        <v>22</v>
      </c>
      <c r="N475" t="s">
        <v>52</v>
      </c>
    </row>
    <row r="476" spans="1:14" x14ac:dyDescent="0.25">
      <c r="A476">
        <v>1019</v>
      </c>
      <c r="B476" s="1">
        <v>45170</v>
      </c>
      <c r="C476" t="s">
        <v>24</v>
      </c>
      <c r="D476" t="s">
        <v>21</v>
      </c>
      <c r="E476">
        <v>2550.84</v>
      </c>
      <c r="F476">
        <v>16</v>
      </c>
      <c r="G476" t="s">
        <v>29</v>
      </c>
      <c r="H476">
        <v>97.24</v>
      </c>
      <c r="I476">
        <v>487.03</v>
      </c>
      <c r="J476" t="s">
        <v>30</v>
      </c>
      <c r="K476">
        <v>0.22</v>
      </c>
      <c r="L476" t="s">
        <v>27</v>
      </c>
      <c r="M476" t="s">
        <v>22</v>
      </c>
      <c r="N476" t="s">
        <v>47</v>
      </c>
    </row>
    <row r="477" spans="1:14" x14ac:dyDescent="0.25">
      <c r="A477">
        <v>1092</v>
      </c>
      <c r="B477" s="1">
        <v>45263</v>
      </c>
      <c r="C477" t="s">
        <v>24</v>
      </c>
      <c r="D477" t="s">
        <v>34</v>
      </c>
      <c r="E477">
        <v>719.01</v>
      </c>
      <c r="F477">
        <v>6</v>
      </c>
      <c r="G477" t="s">
        <v>29</v>
      </c>
      <c r="H477">
        <v>422.74</v>
      </c>
      <c r="I477">
        <v>737.49</v>
      </c>
      <c r="J477" t="s">
        <v>17</v>
      </c>
      <c r="K477">
        <v>0.19</v>
      </c>
      <c r="L477" t="s">
        <v>31</v>
      </c>
      <c r="M477" t="s">
        <v>22</v>
      </c>
      <c r="N477" t="s">
        <v>50</v>
      </c>
    </row>
    <row r="478" spans="1:14" x14ac:dyDescent="0.25">
      <c r="A478">
        <v>1058</v>
      </c>
      <c r="B478" s="1">
        <v>45291</v>
      </c>
      <c r="C478" t="s">
        <v>42</v>
      </c>
      <c r="D478" t="s">
        <v>21</v>
      </c>
      <c r="E478">
        <v>4643.51</v>
      </c>
      <c r="F478">
        <v>44</v>
      </c>
      <c r="G478" t="s">
        <v>29</v>
      </c>
      <c r="H478">
        <v>1910.47</v>
      </c>
      <c r="I478">
        <v>2217.8000000000002</v>
      </c>
      <c r="J478" t="s">
        <v>30</v>
      </c>
      <c r="K478">
        <v>0.22</v>
      </c>
      <c r="L478" t="s">
        <v>27</v>
      </c>
      <c r="M478" t="s">
        <v>19</v>
      </c>
      <c r="N478" t="s">
        <v>51</v>
      </c>
    </row>
    <row r="479" spans="1:14" x14ac:dyDescent="0.25">
      <c r="A479">
        <v>1055</v>
      </c>
      <c r="B479" s="1">
        <v>45127</v>
      </c>
      <c r="C479" t="s">
        <v>38</v>
      </c>
      <c r="D479" t="s">
        <v>21</v>
      </c>
      <c r="E479">
        <v>7354.06</v>
      </c>
      <c r="F479">
        <v>43</v>
      </c>
      <c r="G479" t="s">
        <v>16</v>
      </c>
      <c r="H479">
        <v>4111.7</v>
      </c>
      <c r="I479">
        <v>4537.9399999999996</v>
      </c>
      <c r="J479" t="s">
        <v>17</v>
      </c>
      <c r="K479">
        <v>0.13</v>
      </c>
      <c r="L479" t="s">
        <v>27</v>
      </c>
      <c r="M479" t="s">
        <v>19</v>
      </c>
      <c r="N479" t="s">
        <v>41</v>
      </c>
    </row>
    <row r="480" spans="1:14" x14ac:dyDescent="0.25">
      <c r="A480">
        <v>1090</v>
      </c>
      <c r="B480" s="1">
        <v>45080</v>
      </c>
      <c r="C480" t="s">
        <v>24</v>
      </c>
      <c r="D480" t="s">
        <v>25</v>
      </c>
      <c r="E480">
        <v>6106.64</v>
      </c>
      <c r="F480">
        <v>47</v>
      </c>
      <c r="G480" t="s">
        <v>16</v>
      </c>
      <c r="H480">
        <v>85.35</v>
      </c>
      <c r="I480">
        <v>360.539999999999</v>
      </c>
      <c r="J480" t="s">
        <v>30</v>
      </c>
      <c r="K480">
        <v>0.28000000000000003</v>
      </c>
      <c r="L480" t="s">
        <v>18</v>
      </c>
      <c r="M480" t="s">
        <v>19</v>
      </c>
      <c r="N480" t="s">
        <v>28</v>
      </c>
    </row>
    <row r="481" spans="1:14" x14ac:dyDescent="0.25">
      <c r="A481">
        <v>1090</v>
      </c>
      <c r="B481" s="1">
        <v>44999</v>
      </c>
      <c r="C481" t="s">
        <v>24</v>
      </c>
      <c r="D481" t="s">
        <v>34</v>
      </c>
      <c r="E481">
        <v>6761.43</v>
      </c>
      <c r="F481">
        <v>47</v>
      </c>
      <c r="G481" t="s">
        <v>16</v>
      </c>
      <c r="H481">
        <v>2310.8200000000002</v>
      </c>
      <c r="I481">
        <v>2714.71</v>
      </c>
      <c r="J481" t="s">
        <v>30</v>
      </c>
      <c r="K481">
        <v>0.19</v>
      </c>
      <c r="L481" t="s">
        <v>18</v>
      </c>
      <c r="M481" t="s">
        <v>22</v>
      </c>
      <c r="N481" t="s">
        <v>50</v>
      </c>
    </row>
    <row r="482" spans="1:14" x14ac:dyDescent="0.25">
      <c r="A482">
        <v>1062</v>
      </c>
      <c r="B482" s="1">
        <v>45127</v>
      </c>
      <c r="C482" t="s">
        <v>38</v>
      </c>
      <c r="D482" t="s">
        <v>15</v>
      </c>
      <c r="E482">
        <v>903.38</v>
      </c>
      <c r="F482">
        <v>48</v>
      </c>
      <c r="G482" t="s">
        <v>35</v>
      </c>
      <c r="H482">
        <v>1679.69</v>
      </c>
      <c r="I482">
        <v>1939.04</v>
      </c>
      <c r="J482" t="s">
        <v>30</v>
      </c>
      <c r="K482">
        <v>0.09</v>
      </c>
      <c r="L482" t="s">
        <v>31</v>
      </c>
      <c r="M482" t="s">
        <v>19</v>
      </c>
      <c r="N482" t="s">
        <v>40</v>
      </c>
    </row>
    <row r="483" spans="1:14" x14ac:dyDescent="0.25">
      <c r="A483">
        <v>1023</v>
      </c>
      <c r="B483" s="1">
        <v>45222</v>
      </c>
      <c r="C483" t="s">
        <v>24</v>
      </c>
      <c r="D483" t="s">
        <v>25</v>
      </c>
      <c r="E483">
        <v>9519.76</v>
      </c>
      <c r="F483">
        <v>42</v>
      </c>
      <c r="G483" t="s">
        <v>26</v>
      </c>
      <c r="H483">
        <v>309.77999999999997</v>
      </c>
      <c r="I483">
        <v>350.38</v>
      </c>
      <c r="J483" t="s">
        <v>17</v>
      </c>
      <c r="K483">
        <v>0.19</v>
      </c>
      <c r="L483" t="s">
        <v>31</v>
      </c>
      <c r="M483" t="s">
        <v>22</v>
      </c>
      <c r="N483" t="s">
        <v>28</v>
      </c>
    </row>
    <row r="484" spans="1:14" x14ac:dyDescent="0.25">
      <c r="A484">
        <v>1009</v>
      </c>
      <c r="B484" s="1">
        <v>44943</v>
      </c>
      <c r="C484" t="s">
        <v>24</v>
      </c>
      <c r="D484" t="s">
        <v>21</v>
      </c>
      <c r="E484">
        <v>8401.07</v>
      </c>
      <c r="F484">
        <v>12</v>
      </c>
      <c r="G484" t="s">
        <v>16</v>
      </c>
      <c r="H484">
        <v>2278.67</v>
      </c>
      <c r="I484">
        <v>2476.8000000000002</v>
      </c>
      <c r="J484" t="s">
        <v>30</v>
      </c>
      <c r="K484">
        <v>0.09</v>
      </c>
      <c r="L484" t="s">
        <v>18</v>
      </c>
      <c r="M484" t="s">
        <v>22</v>
      </c>
      <c r="N484" t="s">
        <v>47</v>
      </c>
    </row>
    <row r="485" spans="1:14" x14ac:dyDescent="0.25">
      <c r="A485">
        <v>1012</v>
      </c>
      <c r="B485" s="1">
        <v>45055</v>
      </c>
      <c r="C485" t="s">
        <v>24</v>
      </c>
      <c r="D485" t="s">
        <v>21</v>
      </c>
      <c r="E485">
        <v>8070.39</v>
      </c>
      <c r="F485">
        <v>13</v>
      </c>
      <c r="G485" t="s">
        <v>26</v>
      </c>
      <c r="H485">
        <v>1311.01</v>
      </c>
      <c r="I485">
        <v>1538.79</v>
      </c>
      <c r="J485" t="s">
        <v>17</v>
      </c>
      <c r="K485">
        <v>0.09</v>
      </c>
      <c r="L485" t="s">
        <v>27</v>
      </c>
      <c r="M485" t="s">
        <v>22</v>
      </c>
      <c r="N485" t="s">
        <v>47</v>
      </c>
    </row>
    <row r="486" spans="1:14" x14ac:dyDescent="0.25">
      <c r="A486">
        <v>1001</v>
      </c>
      <c r="B486" s="1">
        <v>45143</v>
      </c>
      <c r="C486" t="s">
        <v>14</v>
      </c>
      <c r="D486" t="s">
        <v>15</v>
      </c>
      <c r="E486">
        <v>8247.5400000000009</v>
      </c>
      <c r="F486">
        <v>4</v>
      </c>
      <c r="G486" t="s">
        <v>26</v>
      </c>
      <c r="H486">
        <v>1791.83</v>
      </c>
      <c r="I486">
        <v>1871.22</v>
      </c>
      <c r="J486" t="s">
        <v>17</v>
      </c>
      <c r="K486">
        <v>0.12</v>
      </c>
      <c r="L486" t="s">
        <v>27</v>
      </c>
      <c r="M486" t="s">
        <v>19</v>
      </c>
      <c r="N486" t="s">
        <v>20</v>
      </c>
    </row>
    <row r="487" spans="1:14" x14ac:dyDescent="0.25">
      <c r="A487">
        <v>1058</v>
      </c>
      <c r="B487" s="1">
        <v>44987</v>
      </c>
      <c r="C487" t="s">
        <v>38</v>
      </c>
      <c r="D487" t="s">
        <v>21</v>
      </c>
      <c r="E487">
        <v>9333.83</v>
      </c>
      <c r="F487">
        <v>39</v>
      </c>
      <c r="G487" t="s">
        <v>26</v>
      </c>
      <c r="H487">
        <v>3542.8</v>
      </c>
      <c r="I487">
        <v>3603.02</v>
      </c>
      <c r="J487" t="s">
        <v>17</v>
      </c>
      <c r="K487">
        <v>0.26</v>
      </c>
      <c r="L487" t="s">
        <v>18</v>
      </c>
      <c r="M487" t="s">
        <v>19</v>
      </c>
      <c r="N487" t="s">
        <v>41</v>
      </c>
    </row>
    <row r="488" spans="1:14" x14ac:dyDescent="0.25">
      <c r="A488">
        <v>1001</v>
      </c>
      <c r="B488" s="1">
        <v>45030</v>
      </c>
      <c r="C488" t="s">
        <v>24</v>
      </c>
      <c r="D488" t="s">
        <v>34</v>
      </c>
      <c r="E488">
        <v>5488.11</v>
      </c>
      <c r="F488">
        <v>2</v>
      </c>
      <c r="G488" t="s">
        <v>35</v>
      </c>
      <c r="H488">
        <v>2631.68</v>
      </c>
      <c r="I488">
        <v>2904.06</v>
      </c>
      <c r="J488" t="s">
        <v>30</v>
      </c>
      <c r="K488">
        <v>0.15</v>
      </c>
      <c r="L488" t="s">
        <v>27</v>
      </c>
      <c r="M488" t="s">
        <v>19</v>
      </c>
      <c r="N488" t="s">
        <v>50</v>
      </c>
    </row>
    <row r="489" spans="1:14" x14ac:dyDescent="0.25">
      <c r="A489">
        <v>1034</v>
      </c>
      <c r="B489" s="1">
        <v>44968</v>
      </c>
      <c r="C489" t="s">
        <v>38</v>
      </c>
      <c r="D489" t="s">
        <v>25</v>
      </c>
      <c r="E489">
        <v>2082.79</v>
      </c>
      <c r="F489">
        <v>26</v>
      </c>
      <c r="G489" t="s">
        <v>35</v>
      </c>
      <c r="H489">
        <v>667</v>
      </c>
      <c r="I489">
        <v>718.72</v>
      </c>
      <c r="J489" t="s">
        <v>30</v>
      </c>
      <c r="K489">
        <v>0.2</v>
      </c>
      <c r="L489" t="s">
        <v>18</v>
      </c>
      <c r="M489" t="s">
        <v>22</v>
      </c>
      <c r="N489" t="s">
        <v>39</v>
      </c>
    </row>
    <row r="490" spans="1:14" x14ac:dyDescent="0.25">
      <c r="A490">
        <v>1096</v>
      </c>
      <c r="B490" s="1">
        <v>44951</v>
      </c>
      <c r="C490" t="s">
        <v>33</v>
      </c>
      <c r="D490" t="s">
        <v>21</v>
      </c>
      <c r="E490">
        <v>6206.16</v>
      </c>
      <c r="F490">
        <v>27</v>
      </c>
      <c r="G490" t="s">
        <v>29</v>
      </c>
      <c r="H490">
        <v>4809</v>
      </c>
      <c r="I490">
        <v>4967.4399999999996</v>
      </c>
      <c r="J490" t="s">
        <v>30</v>
      </c>
      <c r="K490">
        <v>0.12</v>
      </c>
      <c r="L490" t="s">
        <v>18</v>
      </c>
      <c r="M490" t="s">
        <v>19</v>
      </c>
      <c r="N490" t="s">
        <v>37</v>
      </c>
    </row>
    <row r="491" spans="1:14" x14ac:dyDescent="0.25">
      <c r="A491">
        <v>1048</v>
      </c>
      <c r="B491" s="1">
        <v>44965</v>
      </c>
      <c r="C491" t="s">
        <v>33</v>
      </c>
      <c r="D491" t="s">
        <v>21</v>
      </c>
      <c r="E491">
        <v>7454.53</v>
      </c>
      <c r="F491">
        <v>27</v>
      </c>
      <c r="G491" t="s">
        <v>29</v>
      </c>
      <c r="H491">
        <v>3197.76</v>
      </c>
      <c r="I491">
        <v>3572.61</v>
      </c>
      <c r="J491" t="s">
        <v>17</v>
      </c>
      <c r="K491">
        <v>0.08</v>
      </c>
      <c r="L491" t="s">
        <v>31</v>
      </c>
      <c r="M491" t="s">
        <v>19</v>
      </c>
      <c r="N491" t="s">
        <v>37</v>
      </c>
    </row>
    <row r="492" spans="1:14" x14ac:dyDescent="0.25">
      <c r="A492">
        <v>1089</v>
      </c>
      <c r="B492" s="1">
        <v>45217</v>
      </c>
      <c r="C492" t="s">
        <v>24</v>
      </c>
      <c r="D492" t="s">
        <v>15</v>
      </c>
      <c r="E492">
        <v>7405.38</v>
      </c>
      <c r="F492">
        <v>15</v>
      </c>
      <c r="G492" t="s">
        <v>26</v>
      </c>
      <c r="H492">
        <v>3841.05</v>
      </c>
      <c r="I492">
        <v>4323.62</v>
      </c>
      <c r="J492" t="s">
        <v>17</v>
      </c>
      <c r="K492">
        <v>0.28999999999999998</v>
      </c>
      <c r="L492" t="s">
        <v>31</v>
      </c>
      <c r="M492" t="s">
        <v>22</v>
      </c>
      <c r="N492" t="s">
        <v>45</v>
      </c>
    </row>
    <row r="493" spans="1:14" x14ac:dyDescent="0.25">
      <c r="A493">
        <v>1001</v>
      </c>
      <c r="B493" s="1">
        <v>45057</v>
      </c>
      <c r="C493" t="s">
        <v>38</v>
      </c>
      <c r="D493" t="s">
        <v>34</v>
      </c>
      <c r="E493">
        <v>5262.35</v>
      </c>
      <c r="F493">
        <v>8</v>
      </c>
      <c r="G493" t="s">
        <v>29</v>
      </c>
      <c r="H493">
        <v>442.11</v>
      </c>
      <c r="I493">
        <v>803.87</v>
      </c>
      <c r="J493" t="s">
        <v>30</v>
      </c>
      <c r="K493">
        <v>0.18</v>
      </c>
      <c r="L493" t="s">
        <v>18</v>
      </c>
      <c r="M493" t="s">
        <v>22</v>
      </c>
      <c r="N493" t="s">
        <v>48</v>
      </c>
    </row>
    <row r="494" spans="1:14" x14ac:dyDescent="0.25">
      <c r="A494">
        <v>1016</v>
      </c>
      <c r="B494" s="1">
        <v>45155</v>
      </c>
      <c r="C494" t="s">
        <v>38</v>
      </c>
      <c r="D494" t="s">
        <v>21</v>
      </c>
      <c r="E494">
        <v>777.74</v>
      </c>
      <c r="F494">
        <v>7</v>
      </c>
      <c r="G494" t="s">
        <v>26</v>
      </c>
      <c r="H494">
        <v>282.94</v>
      </c>
      <c r="I494">
        <v>779.32999999999902</v>
      </c>
      <c r="J494" t="s">
        <v>17</v>
      </c>
      <c r="K494">
        <v>0.28000000000000003</v>
      </c>
      <c r="L494" t="s">
        <v>31</v>
      </c>
      <c r="M494" t="s">
        <v>19</v>
      </c>
      <c r="N494" t="s">
        <v>41</v>
      </c>
    </row>
    <row r="495" spans="1:14" x14ac:dyDescent="0.25">
      <c r="A495">
        <v>1061</v>
      </c>
      <c r="B495" s="1">
        <v>45034</v>
      </c>
      <c r="C495" t="s">
        <v>38</v>
      </c>
      <c r="D495" t="s">
        <v>15</v>
      </c>
      <c r="E495">
        <v>3774.02</v>
      </c>
      <c r="F495">
        <v>47</v>
      </c>
      <c r="G495" t="s">
        <v>35</v>
      </c>
      <c r="H495">
        <v>146.27000000000001</v>
      </c>
      <c r="I495">
        <v>498.46</v>
      </c>
      <c r="J495" t="s">
        <v>30</v>
      </c>
      <c r="K495">
        <v>0.06</v>
      </c>
      <c r="L495" t="s">
        <v>18</v>
      </c>
      <c r="M495" t="s">
        <v>22</v>
      </c>
      <c r="N495" t="s">
        <v>40</v>
      </c>
    </row>
    <row r="496" spans="1:14" x14ac:dyDescent="0.25">
      <c r="A496">
        <v>1064</v>
      </c>
      <c r="B496" s="1">
        <v>45098</v>
      </c>
      <c r="C496" t="s">
        <v>14</v>
      </c>
      <c r="D496" t="s">
        <v>21</v>
      </c>
      <c r="E496">
        <v>9215.59</v>
      </c>
      <c r="F496">
        <v>46</v>
      </c>
      <c r="G496" t="s">
        <v>35</v>
      </c>
      <c r="H496">
        <v>984.53</v>
      </c>
      <c r="I496">
        <v>1138.49</v>
      </c>
      <c r="J496" t="s">
        <v>30</v>
      </c>
      <c r="K496">
        <v>0.04</v>
      </c>
      <c r="L496" t="s">
        <v>27</v>
      </c>
      <c r="M496" t="s">
        <v>19</v>
      </c>
      <c r="N496" t="s">
        <v>23</v>
      </c>
    </row>
    <row r="497" spans="1:14" x14ac:dyDescent="0.25">
      <c r="A497">
        <v>1063</v>
      </c>
      <c r="B497" s="1">
        <v>45028</v>
      </c>
      <c r="C497" t="s">
        <v>33</v>
      </c>
      <c r="D497" t="s">
        <v>15</v>
      </c>
      <c r="E497">
        <v>5886.04</v>
      </c>
      <c r="F497">
        <v>40</v>
      </c>
      <c r="G497" t="s">
        <v>35</v>
      </c>
      <c r="H497">
        <v>2101.3200000000002</v>
      </c>
      <c r="I497">
        <v>2440.63</v>
      </c>
      <c r="J497" t="s">
        <v>30</v>
      </c>
      <c r="K497">
        <v>0.26</v>
      </c>
      <c r="L497" t="s">
        <v>27</v>
      </c>
      <c r="M497" t="s">
        <v>22</v>
      </c>
      <c r="N497" t="s">
        <v>53</v>
      </c>
    </row>
    <row r="498" spans="1:14" x14ac:dyDescent="0.25">
      <c r="A498">
        <v>1069</v>
      </c>
      <c r="B498" s="1">
        <v>45280</v>
      </c>
      <c r="C498" t="s">
        <v>38</v>
      </c>
      <c r="D498" t="s">
        <v>15</v>
      </c>
      <c r="E498">
        <v>5429.49</v>
      </c>
      <c r="F498">
        <v>12</v>
      </c>
      <c r="G498" t="s">
        <v>16</v>
      </c>
      <c r="H498">
        <v>4682.34</v>
      </c>
      <c r="I498">
        <v>5036.3999999999996</v>
      </c>
      <c r="J498" t="s">
        <v>30</v>
      </c>
      <c r="K498">
        <v>0.2</v>
      </c>
      <c r="L498" t="s">
        <v>27</v>
      </c>
      <c r="M498" t="s">
        <v>22</v>
      </c>
      <c r="N498" t="s">
        <v>40</v>
      </c>
    </row>
    <row r="499" spans="1:14" x14ac:dyDescent="0.25">
      <c r="A499">
        <v>1022</v>
      </c>
      <c r="B499" s="1">
        <v>44938</v>
      </c>
      <c r="C499" t="s">
        <v>38</v>
      </c>
      <c r="D499" t="s">
        <v>34</v>
      </c>
      <c r="E499">
        <v>2761.65</v>
      </c>
      <c r="F499">
        <v>13</v>
      </c>
      <c r="G499" t="s">
        <v>26</v>
      </c>
      <c r="H499">
        <v>2312.4499999999998</v>
      </c>
      <c r="I499">
        <v>2504.6</v>
      </c>
      <c r="J499" t="s">
        <v>17</v>
      </c>
      <c r="K499">
        <v>0.06</v>
      </c>
      <c r="L499" t="s">
        <v>27</v>
      </c>
      <c r="M499" t="s">
        <v>19</v>
      </c>
      <c r="N499" t="s">
        <v>48</v>
      </c>
    </row>
    <row r="500" spans="1:14" x14ac:dyDescent="0.25">
      <c r="A500">
        <v>1093</v>
      </c>
      <c r="B500" s="1">
        <v>45201</v>
      </c>
      <c r="C500" t="s">
        <v>14</v>
      </c>
      <c r="D500" t="s">
        <v>21</v>
      </c>
      <c r="E500">
        <v>3747.64</v>
      </c>
      <c r="F500">
        <v>43</v>
      </c>
      <c r="G500" t="s">
        <v>35</v>
      </c>
      <c r="H500">
        <v>1486.76</v>
      </c>
      <c r="I500">
        <v>1505.44</v>
      </c>
      <c r="J500" t="s">
        <v>30</v>
      </c>
      <c r="K500">
        <v>0.08</v>
      </c>
      <c r="L500" t="s">
        <v>18</v>
      </c>
      <c r="M500" t="s">
        <v>22</v>
      </c>
      <c r="N500" t="s">
        <v>23</v>
      </c>
    </row>
    <row r="501" spans="1:14" x14ac:dyDescent="0.25">
      <c r="A501">
        <v>1067</v>
      </c>
      <c r="B501" s="1">
        <v>45027</v>
      </c>
      <c r="C501" t="s">
        <v>14</v>
      </c>
      <c r="D501" t="s">
        <v>34</v>
      </c>
      <c r="E501">
        <v>8963.93</v>
      </c>
      <c r="F501">
        <v>17</v>
      </c>
      <c r="G501" t="s">
        <v>26</v>
      </c>
      <c r="H501">
        <v>2831.58</v>
      </c>
      <c r="I501">
        <v>3186.15</v>
      </c>
      <c r="J501" t="s">
        <v>30</v>
      </c>
      <c r="K501">
        <v>0.24</v>
      </c>
      <c r="L501" t="s">
        <v>27</v>
      </c>
      <c r="M501" t="s">
        <v>22</v>
      </c>
      <c r="N501" t="s">
        <v>46</v>
      </c>
    </row>
    <row r="502" spans="1:14" x14ac:dyDescent="0.25">
      <c r="A502">
        <v>1076</v>
      </c>
      <c r="B502" s="1">
        <v>44970</v>
      </c>
      <c r="C502" t="s">
        <v>38</v>
      </c>
      <c r="D502" t="s">
        <v>15</v>
      </c>
      <c r="E502">
        <v>6697.98</v>
      </c>
      <c r="F502">
        <v>17</v>
      </c>
      <c r="G502" t="s">
        <v>29</v>
      </c>
      <c r="H502">
        <v>604.08000000000004</v>
      </c>
      <c r="I502">
        <v>624.71</v>
      </c>
      <c r="J502" t="s">
        <v>30</v>
      </c>
      <c r="K502">
        <v>0.14000000000000001</v>
      </c>
      <c r="L502" t="s">
        <v>27</v>
      </c>
      <c r="M502" t="s">
        <v>22</v>
      </c>
      <c r="N502" t="s">
        <v>40</v>
      </c>
    </row>
    <row r="503" spans="1:14" x14ac:dyDescent="0.25">
      <c r="A503">
        <v>1026</v>
      </c>
      <c r="B503" s="1">
        <v>45231</v>
      </c>
      <c r="C503" t="s">
        <v>42</v>
      </c>
      <c r="D503" t="s">
        <v>25</v>
      </c>
      <c r="E503">
        <v>7895.13</v>
      </c>
      <c r="F503">
        <v>36</v>
      </c>
      <c r="G503" t="s">
        <v>29</v>
      </c>
      <c r="H503">
        <v>3067.05</v>
      </c>
      <c r="I503">
        <v>3386.33</v>
      </c>
      <c r="J503" t="s">
        <v>30</v>
      </c>
      <c r="K503">
        <v>0.2</v>
      </c>
      <c r="L503" t="s">
        <v>27</v>
      </c>
      <c r="M503" t="s">
        <v>19</v>
      </c>
      <c r="N503" t="s">
        <v>43</v>
      </c>
    </row>
    <row r="504" spans="1:14" x14ac:dyDescent="0.25">
      <c r="A504">
        <v>1016</v>
      </c>
      <c r="B504" s="1">
        <v>44943</v>
      </c>
      <c r="C504" t="s">
        <v>38</v>
      </c>
      <c r="D504" t="s">
        <v>21</v>
      </c>
      <c r="E504">
        <v>4598.0200000000004</v>
      </c>
      <c r="F504">
        <v>21</v>
      </c>
      <c r="G504" t="s">
        <v>35</v>
      </c>
      <c r="H504">
        <v>2863.74</v>
      </c>
      <c r="I504">
        <v>2953.91</v>
      </c>
      <c r="J504" t="s">
        <v>30</v>
      </c>
      <c r="K504">
        <v>0.1</v>
      </c>
      <c r="L504" t="s">
        <v>27</v>
      </c>
      <c r="M504" t="s">
        <v>22</v>
      </c>
      <c r="N504" t="s">
        <v>41</v>
      </c>
    </row>
    <row r="505" spans="1:14" x14ac:dyDescent="0.25">
      <c r="A505">
        <v>1051</v>
      </c>
      <c r="B505" s="1">
        <v>45256</v>
      </c>
      <c r="C505" t="s">
        <v>38</v>
      </c>
      <c r="D505" t="s">
        <v>25</v>
      </c>
      <c r="E505">
        <v>6339.45</v>
      </c>
      <c r="F505">
        <v>8</v>
      </c>
      <c r="G505" t="s">
        <v>26</v>
      </c>
      <c r="H505">
        <v>3970.37</v>
      </c>
      <c r="I505">
        <v>4257.5199999999904</v>
      </c>
      <c r="J505" t="s">
        <v>30</v>
      </c>
      <c r="K505">
        <v>0.11</v>
      </c>
      <c r="L505" t="s">
        <v>18</v>
      </c>
      <c r="M505" t="s">
        <v>22</v>
      </c>
      <c r="N505" t="s">
        <v>39</v>
      </c>
    </row>
    <row r="506" spans="1:14" x14ac:dyDescent="0.25">
      <c r="A506">
        <v>1086</v>
      </c>
      <c r="B506" s="1">
        <v>44983</v>
      </c>
      <c r="C506" t="s">
        <v>14</v>
      </c>
      <c r="D506" t="s">
        <v>21</v>
      </c>
      <c r="E506">
        <v>2559</v>
      </c>
      <c r="F506">
        <v>5</v>
      </c>
      <c r="G506" t="s">
        <v>35</v>
      </c>
      <c r="H506">
        <v>4934.1000000000004</v>
      </c>
      <c r="I506">
        <v>5191.0200000000004</v>
      </c>
      <c r="J506" t="s">
        <v>30</v>
      </c>
      <c r="K506">
        <v>0.3</v>
      </c>
      <c r="L506" t="s">
        <v>27</v>
      </c>
      <c r="M506" t="s">
        <v>19</v>
      </c>
      <c r="N506" t="s">
        <v>23</v>
      </c>
    </row>
    <row r="507" spans="1:14" x14ac:dyDescent="0.25">
      <c r="A507">
        <v>1057</v>
      </c>
      <c r="B507" s="1">
        <v>45237</v>
      </c>
      <c r="C507" t="s">
        <v>14</v>
      </c>
      <c r="D507" t="s">
        <v>34</v>
      </c>
      <c r="E507">
        <v>7084.06</v>
      </c>
      <c r="F507">
        <v>26</v>
      </c>
      <c r="G507" t="s">
        <v>29</v>
      </c>
      <c r="H507">
        <v>1291.82</v>
      </c>
      <c r="I507">
        <v>1308.4399999999901</v>
      </c>
      <c r="J507" t="s">
        <v>17</v>
      </c>
      <c r="K507">
        <v>7.0000000000000007E-2</v>
      </c>
      <c r="L507" t="s">
        <v>31</v>
      </c>
      <c r="M507" t="s">
        <v>19</v>
      </c>
      <c r="N507" t="s">
        <v>46</v>
      </c>
    </row>
    <row r="508" spans="1:14" x14ac:dyDescent="0.25">
      <c r="A508">
        <v>1029</v>
      </c>
      <c r="B508" s="1">
        <v>45229</v>
      </c>
      <c r="C508" t="s">
        <v>38</v>
      </c>
      <c r="D508" t="s">
        <v>34</v>
      </c>
      <c r="E508">
        <v>4333.25</v>
      </c>
      <c r="F508">
        <v>16</v>
      </c>
      <c r="G508" t="s">
        <v>35</v>
      </c>
      <c r="H508">
        <v>2572.8000000000002</v>
      </c>
      <c r="I508">
        <v>2760.6</v>
      </c>
      <c r="J508" t="s">
        <v>17</v>
      </c>
      <c r="K508">
        <v>0.15</v>
      </c>
      <c r="L508" t="s">
        <v>31</v>
      </c>
      <c r="M508" t="s">
        <v>22</v>
      </c>
      <c r="N508" t="s">
        <v>48</v>
      </c>
    </row>
    <row r="509" spans="1:14" x14ac:dyDescent="0.25">
      <c r="A509">
        <v>1078</v>
      </c>
      <c r="B509" s="1">
        <v>44938</v>
      </c>
      <c r="C509" t="s">
        <v>38</v>
      </c>
      <c r="D509" t="s">
        <v>34</v>
      </c>
      <c r="E509">
        <v>4481.2</v>
      </c>
      <c r="F509">
        <v>36</v>
      </c>
      <c r="G509" t="s">
        <v>26</v>
      </c>
      <c r="H509">
        <v>4548.88</v>
      </c>
      <c r="I509">
        <v>4853.41</v>
      </c>
      <c r="J509" t="s">
        <v>17</v>
      </c>
      <c r="K509">
        <v>0.25</v>
      </c>
      <c r="L509" t="s">
        <v>31</v>
      </c>
      <c r="M509" t="s">
        <v>22</v>
      </c>
      <c r="N509" t="s">
        <v>48</v>
      </c>
    </row>
    <row r="510" spans="1:14" x14ac:dyDescent="0.25">
      <c r="A510">
        <v>1092</v>
      </c>
      <c r="B510" s="1">
        <v>45244</v>
      </c>
      <c r="C510" t="s">
        <v>38</v>
      </c>
      <c r="D510" t="s">
        <v>34</v>
      </c>
      <c r="E510">
        <v>6528.29</v>
      </c>
      <c r="F510">
        <v>28</v>
      </c>
      <c r="G510" t="s">
        <v>29</v>
      </c>
      <c r="H510">
        <v>3936.69</v>
      </c>
      <c r="I510">
        <v>4362.51</v>
      </c>
      <c r="J510" t="s">
        <v>17</v>
      </c>
      <c r="K510">
        <v>7.0000000000000007E-2</v>
      </c>
      <c r="L510" t="s">
        <v>31</v>
      </c>
      <c r="M510" t="s">
        <v>22</v>
      </c>
      <c r="N510" t="s">
        <v>48</v>
      </c>
    </row>
    <row r="511" spans="1:14" x14ac:dyDescent="0.25">
      <c r="A511">
        <v>1069</v>
      </c>
      <c r="B511" s="1">
        <v>45006</v>
      </c>
      <c r="C511" t="s">
        <v>14</v>
      </c>
      <c r="D511" t="s">
        <v>34</v>
      </c>
      <c r="E511">
        <v>9369.18</v>
      </c>
      <c r="F511">
        <v>29</v>
      </c>
      <c r="G511" t="s">
        <v>16</v>
      </c>
      <c r="H511">
        <v>2462.66</v>
      </c>
      <c r="I511">
        <v>2908.0899999999901</v>
      </c>
      <c r="J511" t="s">
        <v>30</v>
      </c>
      <c r="K511">
        <v>0.12</v>
      </c>
      <c r="L511" t="s">
        <v>31</v>
      </c>
      <c r="M511" t="s">
        <v>19</v>
      </c>
      <c r="N511" t="s">
        <v>46</v>
      </c>
    </row>
    <row r="512" spans="1:14" x14ac:dyDescent="0.25">
      <c r="A512">
        <v>1047</v>
      </c>
      <c r="B512" s="1">
        <v>45142</v>
      </c>
      <c r="C512" t="s">
        <v>38</v>
      </c>
      <c r="D512" t="s">
        <v>25</v>
      </c>
      <c r="E512">
        <v>733.66</v>
      </c>
      <c r="F512">
        <v>47</v>
      </c>
      <c r="G512" t="s">
        <v>29</v>
      </c>
      <c r="H512">
        <v>4729.59</v>
      </c>
      <c r="I512">
        <v>4976.68</v>
      </c>
      <c r="J512" t="s">
        <v>17</v>
      </c>
      <c r="K512">
        <v>0.18</v>
      </c>
      <c r="L512" t="s">
        <v>31</v>
      </c>
      <c r="M512" t="s">
        <v>22</v>
      </c>
      <c r="N512" t="s">
        <v>39</v>
      </c>
    </row>
    <row r="513" spans="1:14" x14ac:dyDescent="0.25">
      <c r="A513">
        <v>1094</v>
      </c>
      <c r="B513" s="1">
        <v>45265</v>
      </c>
      <c r="C513" t="s">
        <v>38</v>
      </c>
      <c r="D513" t="s">
        <v>34</v>
      </c>
      <c r="E513">
        <v>8264.9599999999991</v>
      </c>
      <c r="F513">
        <v>12</v>
      </c>
      <c r="G513" t="s">
        <v>16</v>
      </c>
      <c r="H513">
        <v>333.32</v>
      </c>
      <c r="I513">
        <v>700.25</v>
      </c>
      <c r="J513" t="s">
        <v>17</v>
      </c>
      <c r="K513">
        <v>0.14000000000000001</v>
      </c>
      <c r="L513" t="s">
        <v>18</v>
      </c>
      <c r="M513" t="s">
        <v>19</v>
      </c>
      <c r="N513" t="s">
        <v>48</v>
      </c>
    </row>
    <row r="514" spans="1:14" x14ac:dyDescent="0.25">
      <c r="A514">
        <v>1062</v>
      </c>
      <c r="B514" s="1">
        <v>45190</v>
      </c>
      <c r="C514" t="s">
        <v>24</v>
      </c>
      <c r="D514" t="s">
        <v>15</v>
      </c>
      <c r="E514">
        <v>2994.59</v>
      </c>
      <c r="F514">
        <v>37</v>
      </c>
      <c r="G514" t="s">
        <v>35</v>
      </c>
      <c r="H514">
        <v>4658.4399999999996</v>
      </c>
      <c r="I514">
        <v>4823.5</v>
      </c>
      <c r="J514" t="s">
        <v>17</v>
      </c>
      <c r="K514">
        <v>0.14000000000000001</v>
      </c>
      <c r="L514" t="s">
        <v>31</v>
      </c>
      <c r="M514" t="s">
        <v>19</v>
      </c>
      <c r="N514" t="s">
        <v>45</v>
      </c>
    </row>
    <row r="515" spans="1:14" x14ac:dyDescent="0.25">
      <c r="A515">
        <v>1069</v>
      </c>
      <c r="B515" s="1">
        <v>45075</v>
      </c>
      <c r="C515" t="s">
        <v>42</v>
      </c>
      <c r="D515" t="s">
        <v>15</v>
      </c>
      <c r="E515">
        <v>4494.8</v>
      </c>
      <c r="F515">
        <v>30</v>
      </c>
      <c r="G515" t="s">
        <v>35</v>
      </c>
      <c r="H515">
        <v>300.01</v>
      </c>
      <c r="I515">
        <v>477.67999999999898</v>
      </c>
      <c r="J515" t="s">
        <v>30</v>
      </c>
      <c r="K515">
        <v>0.11</v>
      </c>
      <c r="L515" t="s">
        <v>27</v>
      </c>
      <c r="M515" t="s">
        <v>22</v>
      </c>
      <c r="N515" t="s">
        <v>49</v>
      </c>
    </row>
    <row r="516" spans="1:14" x14ac:dyDescent="0.25">
      <c r="A516">
        <v>1076</v>
      </c>
      <c r="B516" s="1">
        <v>45007</v>
      </c>
      <c r="C516" t="s">
        <v>33</v>
      </c>
      <c r="D516" t="s">
        <v>25</v>
      </c>
      <c r="E516">
        <v>316.94</v>
      </c>
      <c r="F516">
        <v>23</v>
      </c>
      <c r="G516" t="s">
        <v>26</v>
      </c>
      <c r="H516">
        <v>2759.16</v>
      </c>
      <c r="I516">
        <v>2864.45</v>
      </c>
      <c r="J516" t="s">
        <v>17</v>
      </c>
      <c r="K516">
        <v>0.18</v>
      </c>
      <c r="L516" t="s">
        <v>31</v>
      </c>
      <c r="M516" t="s">
        <v>22</v>
      </c>
      <c r="N516" t="s">
        <v>44</v>
      </c>
    </row>
    <row r="517" spans="1:14" x14ac:dyDescent="0.25">
      <c r="A517">
        <v>1016</v>
      </c>
      <c r="B517" s="1">
        <v>45141</v>
      </c>
      <c r="C517" t="s">
        <v>42</v>
      </c>
      <c r="D517" t="s">
        <v>21</v>
      </c>
      <c r="E517">
        <v>3080.36</v>
      </c>
      <c r="F517">
        <v>16</v>
      </c>
      <c r="G517" t="s">
        <v>16</v>
      </c>
      <c r="H517">
        <v>4457.68</v>
      </c>
      <c r="I517">
        <v>4743.03</v>
      </c>
      <c r="J517" t="s">
        <v>17</v>
      </c>
      <c r="K517">
        <v>0.19</v>
      </c>
      <c r="L517" t="s">
        <v>18</v>
      </c>
      <c r="M517" t="s">
        <v>19</v>
      </c>
      <c r="N517" t="s">
        <v>51</v>
      </c>
    </row>
    <row r="518" spans="1:14" x14ac:dyDescent="0.25">
      <c r="A518">
        <v>1090</v>
      </c>
      <c r="B518" s="1">
        <v>45124</v>
      </c>
      <c r="C518" t="s">
        <v>24</v>
      </c>
      <c r="D518" t="s">
        <v>15</v>
      </c>
      <c r="E518">
        <v>5076.05</v>
      </c>
      <c r="F518">
        <v>14</v>
      </c>
      <c r="G518" t="s">
        <v>35</v>
      </c>
      <c r="H518">
        <v>1350.47</v>
      </c>
      <c r="I518">
        <v>1514.61</v>
      </c>
      <c r="J518" t="s">
        <v>30</v>
      </c>
      <c r="K518">
        <v>0.2</v>
      </c>
      <c r="L518" t="s">
        <v>31</v>
      </c>
      <c r="M518" t="s">
        <v>22</v>
      </c>
      <c r="N518" t="s">
        <v>45</v>
      </c>
    </row>
    <row r="519" spans="1:14" x14ac:dyDescent="0.25">
      <c r="A519">
        <v>1090</v>
      </c>
      <c r="B519" s="1">
        <v>45126</v>
      </c>
      <c r="C519" t="s">
        <v>33</v>
      </c>
      <c r="D519" t="s">
        <v>21</v>
      </c>
      <c r="E519">
        <v>656.14</v>
      </c>
      <c r="F519">
        <v>10</v>
      </c>
      <c r="G519" t="s">
        <v>16</v>
      </c>
      <c r="H519">
        <v>2387.63</v>
      </c>
      <c r="I519">
        <v>2438.9699999999998</v>
      </c>
      <c r="J519" t="s">
        <v>17</v>
      </c>
      <c r="K519">
        <v>0.02</v>
      </c>
      <c r="L519" t="s">
        <v>27</v>
      </c>
      <c r="M519" t="s">
        <v>22</v>
      </c>
      <c r="N519" t="s">
        <v>37</v>
      </c>
    </row>
    <row r="520" spans="1:14" x14ac:dyDescent="0.25">
      <c r="A520">
        <v>1048</v>
      </c>
      <c r="B520" s="1">
        <v>44951</v>
      </c>
      <c r="C520" t="s">
        <v>38</v>
      </c>
      <c r="D520" t="s">
        <v>25</v>
      </c>
      <c r="E520">
        <v>4961.8500000000004</v>
      </c>
      <c r="F520">
        <v>7</v>
      </c>
      <c r="G520" t="s">
        <v>35</v>
      </c>
      <c r="H520">
        <v>1655.43</v>
      </c>
      <c r="I520">
        <v>2001.08</v>
      </c>
      <c r="J520" t="s">
        <v>30</v>
      </c>
      <c r="K520">
        <v>0.19</v>
      </c>
      <c r="L520" t="s">
        <v>27</v>
      </c>
      <c r="M520" t="s">
        <v>19</v>
      </c>
      <c r="N520" t="s">
        <v>39</v>
      </c>
    </row>
    <row r="521" spans="1:14" x14ac:dyDescent="0.25">
      <c r="A521">
        <v>1085</v>
      </c>
      <c r="B521" s="1">
        <v>45015</v>
      </c>
      <c r="C521" t="s">
        <v>24</v>
      </c>
      <c r="D521" t="s">
        <v>21</v>
      </c>
      <c r="E521">
        <v>9278.4</v>
      </c>
      <c r="F521">
        <v>45</v>
      </c>
      <c r="G521" t="s">
        <v>29</v>
      </c>
      <c r="H521">
        <v>4763.1099999999997</v>
      </c>
      <c r="I521">
        <v>5119.91</v>
      </c>
      <c r="J521" t="s">
        <v>17</v>
      </c>
      <c r="K521">
        <v>0.28999999999999998</v>
      </c>
      <c r="L521" t="s">
        <v>18</v>
      </c>
      <c r="M521" t="s">
        <v>22</v>
      </c>
      <c r="N521" t="s">
        <v>47</v>
      </c>
    </row>
    <row r="522" spans="1:14" x14ac:dyDescent="0.25">
      <c r="A522">
        <v>1039</v>
      </c>
      <c r="B522" s="1">
        <v>45194</v>
      </c>
      <c r="C522" t="s">
        <v>38</v>
      </c>
      <c r="D522" t="s">
        <v>21</v>
      </c>
      <c r="E522">
        <v>1143.3900000000001</v>
      </c>
      <c r="F522">
        <v>37</v>
      </c>
      <c r="G522" t="s">
        <v>35</v>
      </c>
      <c r="H522">
        <v>4127.05</v>
      </c>
      <c r="I522">
        <v>4313.45</v>
      </c>
      <c r="J522" t="s">
        <v>30</v>
      </c>
      <c r="K522">
        <v>0.16</v>
      </c>
      <c r="L522" t="s">
        <v>18</v>
      </c>
      <c r="M522" t="s">
        <v>19</v>
      </c>
      <c r="N522" t="s">
        <v>41</v>
      </c>
    </row>
    <row r="523" spans="1:14" x14ac:dyDescent="0.25">
      <c r="A523">
        <v>1100</v>
      </c>
      <c r="B523" s="1">
        <v>45069</v>
      </c>
      <c r="C523" t="s">
        <v>14</v>
      </c>
      <c r="D523" t="s">
        <v>21</v>
      </c>
      <c r="E523">
        <v>7667.96</v>
      </c>
      <c r="F523">
        <v>29</v>
      </c>
      <c r="G523" t="s">
        <v>26</v>
      </c>
      <c r="H523">
        <v>3559.56</v>
      </c>
      <c r="I523">
        <v>3607.15</v>
      </c>
      <c r="J523" t="s">
        <v>17</v>
      </c>
      <c r="K523">
        <v>0.21</v>
      </c>
      <c r="L523" t="s">
        <v>18</v>
      </c>
      <c r="M523" t="s">
        <v>22</v>
      </c>
      <c r="N523" t="s">
        <v>23</v>
      </c>
    </row>
    <row r="524" spans="1:14" x14ac:dyDescent="0.25">
      <c r="A524">
        <v>1033</v>
      </c>
      <c r="B524" s="1">
        <v>44985</v>
      </c>
      <c r="C524" t="s">
        <v>24</v>
      </c>
      <c r="D524" t="s">
        <v>21</v>
      </c>
      <c r="E524">
        <v>4155.74</v>
      </c>
      <c r="F524">
        <v>3</v>
      </c>
      <c r="G524" t="s">
        <v>29</v>
      </c>
      <c r="H524">
        <v>2958.75</v>
      </c>
      <c r="I524">
        <v>3177.64</v>
      </c>
      <c r="J524" t="s">
        <v>17</v>
      </c>
      <c r="K524">
        <v>0.17</v>
      </c>
      <c r="L524" t="s">
        <v>18</v>
      </c>
      <c r="M524" t="s">
        <v>19</v>
      </c>
      <c r="N524" t="s">
        <v>47</v>
      </c>
    </row>
    <row r="525" spans="1:14" x14ac:dyDescent="0.25">
      <c r="A525">
        <v>1094</v>
      </c>
      <c r="B525" s="1">
        <v>45291</v>
      </c>
      <c r="C525" t="s">
        <v>14</v>
      </c>
      <c r="D525" t="s">
        <v>25</v>
      </c>
      <c r="E525">
        <v>6586.22</v>
      </c>
      <c r="F525">
        <v>15</v>
      </c>
      <c r="G525" t="s">
        <v>26</v>
      </c>
      <c r="H525">
        <v>4111.93</v>
      </c>
      <c r="I525">
        <v>4338.67</v>
      </c>
      <c r="J525" t="s">
        <v>17</v>
      </c>
      <c r="K525">
        <v>0.26</v>
      </c>
      <c r="L525" t="s">
        <v>31</v>
      </c>
      <c r="M525" t="s">
        <v>19</v>
      </c>
      <c r="N525" t="s">
        <v>32</v>
      </c>
    </row>
    <row r="526" spans="1:14" x14ac:dyDescent="0.25">
      <c r="A526">
        <v>1023</v>
      </c>
      <c r="B526" s="1">
        <v>44952</v>
      </c>
      <c r="C526" t="s">
        <v>24</v>
      </c>
      <c r="D526" t="s">
        <v>15</v>
      </c>
      <c r="E526">
        <v>2676.34</v>
      </c>
      <c r="F526">
        <v>36</v>
      </c>
      <c r="G526" t="s">
        <v>29</v>
      </c>
      <c r="H526">
        <v>1991.72</v>
      </c>
      <c r="I526">
        <v>2329.37</v>
      </c>
      <c r="J526" t="s">
        <v>30</v>
      </c>
      <c r="K526">
        <v>0.28000000000000003</v>
      </c>
      <c r="L526" t="s">
        <v>31</v>
      </c>
      <c r="M526" t="s">
        <v>22</v>
      </c>
      <c r="N526" t="s">
        <v>45</v>
      </c>
    </row>
    <row r="527" spans="1:14" x14ac:dyDescent="0.25">
      <c r="A527">
        <v>1010</v>
      </c>
      <c r="B527" s="1">
        <v>44973</v>
      </c>
      <c r="C527" t="s">
        <v>24</v>
      </c>
      <c r="D527" t="s">
        <v>34</v>
      </c>
      <c r="E527">
        <v>1678.97</v>
      </c>
      <c r="F527">
        <v>47</v>
      </c>
      <c r="G527" t="s">
        <v>16</v>
      </c>
      <c r="H527">
        <v>2265.38</v>
      </c>
      <c r="I527">
        <v>2429.9299999999998</v>
      </c>
      <c r="J527" t="s">
        <v>17</v>
      </c>
      <c r="K527">
        <v>0.06</v>
      </c>
      <c r="L527" t="s">
        <v>27</v>
      </c>
      <c r="M527" t="s">
        <v>19</v>
      </c>
      <c r="N527" t="s">
        <v>50</v>
      </c>
    </row>
    <row r="528" spans="1:14" x14ac:dyDescent="0.25">
      <c r="A528">
        <v>1069</v>
      </c>
      <c r="B528" s="1">
        <v>45214</v>
      </c>
      <c r="C528" t="s">
        <v>14</v>
      </c>
      <c r="D528" t="s">
        <v>21</v>
      </c>
      <c r="E528">
        <v>1688.58</v>
      </c>
      <c r="F528">
        <v>46</v>
      </c>
      <c r="G528" t="s">
        <v>26</v>
      </c>
      <c r="H528">
        <v>3663.51</v>
      </c>
      <c r="I528">
        <v>4007.98</v>
      </c>
      <c r="J528" t="s">
        <v>30</v>
      </c>
      <c r="K528">
        <v>0.13</v>
      </c>
      <c r="L528" t="s">
        <v>18</v>
      </c>
      <c r="M528" t="s">
        <v>19</v>
      </c>
      <c r="N528" t="s">
        <v>23</v>
      </c>
    </row>
    <row r="529" spans="1:14" x14ac:dyDescent="0.25">
      <c r="A529">
        <v>1100</v>
      </c>
      <c r="B529" s="1">
        <v>45192</v>
      </c>
      <c r="C529" t="s">
        <v>33</v>
      </c>
      <c r="D529" t="s">
        <v>15</v>
      </c>
      <c r="E529">
        <v>797.87</v>
      </c>
      <c r="F529">
        <v>19</v>
      </c>
      <c r="G529" t="s">
        <v>35</v>
      </c>
      <c r="H529">
        <v>1820.89</v>
      </c>
      <c r="I529">
        <v>2257.92</v>
      </c>
      <c r="J529" t="s">
        <v>30</v>
      </c>
      <c r="K529">
        <v>0.12</v>
      </c>
      <c r="L529" t="s">
        <v>18</v>
      </c>
      <c r="M529" t="s">
        <v>22</v>
      </c>
      <c r="N529" t="s">
        <v>53</v>
      </c>
    </row>
    <row r="530" spans="1:14" x14ac:dyDescent="0.25">
      <c r="A530">
        <v>1034</v>
      </c>
      <c r="B530" s="1">
        <v>44942</v>
      </c>
      <c r="C530" t="s">
        <v>42</v>
      </c>
      <c r="D530" t="s">
        <v>15</v>
      </c>
      <c r="E530">
        <v>1937.9</v>
      </c>
      <c r="F530">
        <v>13</v>
      </c>
      <c r="G530" t="s">
        <v>16</v>
      </c>
      <c r="H530">
        <v>366.31</v>
      </c>
      <c r="I530">
        <v>492.68</v>
      </c>
      <c r="J530" t="s">
        <v>30</v>
      </c>
      <c r="K530">
        <v>0.12</v>
      </c>
      <c r="L530" t="s">
        <v>31</v>
      </c>
      <c r="M530" t="s">
        <v>22</v>
      </c>
      <c r="N530" t="s">
        <v>49</v>
      </c>
    </row>
    <row r="531" spans="1:14" x14ac:dyDescent="0.25">
      <c r="A531">
        <v>1052</v>
      </c>
      <c r="B531" s="1">
        <v>45125</v>
      </c>
      <c r="C531" t="s">
        <v>38</v>
      </c>
      <c r="D531" t="s">
        <v>25</v>
      </c>
      <c r="E531">
        <v>6675.77</v>
      </c>
      <c r="F531">
        <v>42</v>
      </c>
      <c r="G531" t="s">
        <v>35</v>
      </c>
      <c r="H531">
        <v>417.96</v>
      </c>
      <c r="I531">
        <v>907.63</v>
      </c>
      <c r="J531" t="s">
        <v>30</v>
      </c>
      <c r="K531">
        <v>0.04</v>
      </c>
      <c r="L531" t="s">
        <v>18</v>
      </c>
      <c r="M531" t="s">
        <v>22</v>
      </c>
      <c r="N531" t="s">
        <v>39</v>
      </c>
    </row>
    <row r="532" spans="1:14" x14ac:dyDescent="0.25">
      <c r="A532">
        <v>1095</v>
      </c>
      <c r="B532" s="1">
        <v>45208</v>
      </c>
      <c r="C532" t="s">
        <v>24</v>
      </c>
      <c r="D532" t="s">
        <v>15</v>
      </c>
      <c r="E532">
        <v>8828.74</v>
      </c>
      <c r="F532">
        <v>21</v>
      </c>
      <c r="G532" t="s">
        <v>29</v>
      </c>
      <c r="H532">
        <v>621.04999999999995</v>
      </c>
      <c r="I532">
        <v>820.36999999999898</v>
      </c>
      <c r="J532" t="s">
        <v>17</v>
      </c>
      <c r="K532">
        <v>0.24</v>
      </c>
      <c r="L532" t="s">
        <v>27</v>
      </c>
      <c r="M532" t="s">
        <v>19</v>
      </c>
      <c r="N532" t="s">
        <v>45</v>
      </c>
    </row>
    <row r="533" spans="1:14" x14ac:dyDescent="0.25">
      <c r="A533">
        <v>1010</v>
      </c>
      <c r="B533" s="1">
        <v>45012</v>
      </c>
      <c r="C533" t="s">
        <v>38</v>
      </c>
      <c r="D533" t="s">
        <v>25</v>
      </c>
      <c r="E533">
        <v>8159.84</v>
      </c>
      <c r="F533">
        <v>37</v>
      </c>
      <c r="G533" t="s">
        <v>29</v>
      </c>
      <c r="H533">
        <v>4354.92</v>
      </c>
      <c r="I533">
        <v>4495.88</v>
      </c>
      <c r="J533" t="s">
        <v>17</v>
      </c>
      <c r="K533">
        <v>0.01</v>
      </c>
      <c r="L533" t="s">
        <v>27</v>
      </c>
      <c r="M533" t="s">
        <v>19</v>
      </c>
      <c r="N533" t="s">
        <v>39</v>
      </c>
    </row>
    <row r="534" spans="1:14" x14ac:dyDescent="0.25">
      <c r="A534">
        <v>1019</v>
      </c>
      <c r="B534" s="1">
        <v>45176</v>
      </c>
      <c r="C534" t="s">
        <v>14</v>
      </c>
      <c r="D534" t="s">
        <v>21</v>
      </c>
      <c r="E534">
        <v>6882.83</v>
      </c>
      <c r="F534">
        <v>27</v>
      </c>
      <c r="G534" t="s">
        <v>35</v>
      </c>
      <c r="H534">
        <v>2387.52</v>
      </c>
      <c r="I534">
        <v>2604.06</v>
      </c>
      <c r="J534" t="s">
        <v>17</v>
      </c>
      <c r="K534">
        <v>0.16</v>
      </c>
      <c r="L534" t="s">
        <v>18</v>
      </c>
      <c r="M534" t="s">
        <v>19</v>
      </c>
      <c r="N534" t="s">
        <v>23</v>
      </c>
    </row>
    <row r="535" spans="1:14" x14ac:dyDescent="0.25">
      <c r="A535">
        <v>1058</v>
      </c>
      <c r="B535" s="1">
        <v>45196</v>
      </c>
      <c r="C535" t="s">
        <v>38</v>
      </c>
      <c r="D535" t="s">
        <v>21</v>
      </c>
      <c r="E535">
        <v>1193.28</v>
      </c>
      <c r="F535">
        <v>29</v>
      </c>
      <c r="G535" t="s">
        <v>35</v>
      </c>
      <c r="H535">
        <v>3578.77</v>
      </c>
      <c r="I535">
        <v>3635.02</v>
      </c>
      <c r="J535" t="s">
        <v>30</v>
      </c>
      <c r="K535">
        <v>0.2</v>
      </c>
      <c r="L535" t="s">
        <v>27</v>
      </c>
      <c r="M535" t="s">
        <v>22</v>
      </c>
      <c r="N535" t="s">
        <v>41</v>
      </c>
    </row>
    <row r="536" spans="1:14" x14ac:dyDescent="0.25">
      <c r="A536">
        <v>1096</v>
      </c>
      <c r="B536" s="1">
        <v>45261</v>
      </c>
      <c r="C536" t="s">
        <v>14</v>
      </c>
      <c r="D536" t="s">
        <v>34</v>
      </c>
      <c r="E536">
        <v>2962.96</v>
      </c>
      <c r="F536">
        <v>20</v>
      </c>
      <c r="G536" t="s">
        <v>16</v>
      </c>
      <c r="H536">
        <v>1994.9</v>
      </c>
      <c r="I536">
        <v>2066.5</v>
      </c>
      <c r="J536" t="s">
        <v>17</v>
      </c>
      <c r="K536">
        <v>0.06</v>
      </c>
      <c r="L536" t="s">
        <v>27</v>
      </c>
      <c r="M536" t="s">
        <v>19</v>
      </c>
      <c r="N536" t="s">
        <v>46</v>
      </c>
    </row>
    <row r="537" spans="1:14" x14ac:dyDescent="0.25">
      <c r="A537">
        <v>1001</v>
      </c>
      <c r="B537" s="1">
        <v>45043</v>
      </c>
      <c r="C537" t="s">
        <v>38</v>
      </c>
      <c r="D537" t="s">
        <v>34</v>
      </c>
      <c r="E537">
        <v>3167.09</v>
      </c>
      <c r="F537">
        <v>25</v>
      </c>
      <c r="G537" t="s">
        <v>35</v>
      </c>
      <c r="H537">
        <v>1330.62</v>
      </c>
      <c r="I537">
        <v>1543.6899999999901</v>
      </c>
      <c r="J537" t="s">
        <v>30</v>
      </c>
      <c r="K537">
        <v>0.27</v>
      </c>
      <c r="L537" t="s">
        <v>31</v>
      </c>
      <c r="M537" t="s">
        <v>19</v>
      </c>
      <c r="N537" t="s">
        <v>48</v>
      </c>
    </row>
    <row r="538" spans="1:14" x14ac:dyDescent="0.25">
      <c r="A538">
        <v>1069</v>
      </c>
      <c r="B538" s="1">
        <v>44933</v>
      </c>
      <c r="C538" t="s">
        <v>42</v>
      </c>
      <c r="D538" t="s">
        <v>34</v>
      </c>
      <c r="E538">
        <v>2574.5700000000002</v>
      </c>
      <c r="F538">
        <v>6</v>
      </c>
      <c r="G538" t="s">
        <v>26</v>
      </c>
      <c r="H538">
        <v>1768.6</v>
      </c>
      <c r="I538">
        <v>2152.1999999999998</v>
      </c>
      <c r="J538" t="s">
        <v>30</v>
      </c>
      <c r="K538">
        <v>0.25</v>
      </c>
      <c r="L538" t="s">
        <v>27</v>
      </c>
      <c r="M538" t="s">
        <v>22</v>
      </c>
      <c r="N538" t="s">
        <v>52</v>
      </c>
    </row>
    <row r="539" spans="1:14" x14ac:dyDescent="0.25">
      <c r="A539">
        <v>1004</v>
      </c>
      <c r="B539" s="1">
        <v>45063</v>
      </c>
      <c r="C539" t="s">
        <v>42</v>
      </c>
      <c r="D539" t="s">
        <v>15</v>
      </c>
      <c r="E539">
        <v>5198.5600000000004</v>
      </c>
      <c r="F539">
        <v>36</v>
      </c>
      <c r="G539" t="s">
        <v>26</v>
      </c>
      <c r="H539">
        <v>3981.2</v>
      </c>
      <c r="I539">
        <v>4432.3499999999904</v>
      </c>
      <c r="J539" t="s">
        <v>30</v>
      </c>
      <c r="K539">
        <v>0.14000000000000001</v>
      </c>
      <c r="L539" t="s">
        <v>18</v>
      </c>
      <c r="M539" t="s">
        <v>19</v>
      </c>
      <c r="N539" t="s">
        <v>49</v>
      </c>
    </row>
    <row r="540" spans="1:14" x14ac:dyDescent="0.25">
      <c r="A540">
        <v>1016</v>
      </c>
      <c r="B540" s="1">
        <v>45102</v>
      </c>
      <c r="C540" t="s">
        <v>42</v>
      </c>
      <c r="D540" t="s">
        <v>21</v>
      </c>
      <c r="E540">
        <v>5401.98</v>
      </c>
      <c r="F540">
        <v>2</v>
      </c>
      <c r="G540" t="s">
        <v>35</v>
      </c>
      <c r="H540">
        <v>3144.82</v>
      </c>
      <c r="I540">
        <v>3480.58</v>
      </c>
      <c r="J540" t="s">
        <v>17</v>
      </c>
      <c r="K540">
        <v>0.12</v>
      </c>
      <c r="L540" t="s">
        <v>18</v>
      </c>
      <c r="M540" t="s">
        <v>22</v>
      </c>
      <c r="N540" t="s">
        <v>51</v>
      </c>
    </row>
    <row r="541" spans="1:14" x14ac:dyDescent="0.25">
      <c r="A541">
        <v>1024</v>
      </c>
      <c r="B541" s="1">
        <v>45254</v>
      </c>
      <c r="C541" t="s">
        <v>42</v>
      </c>
      <c r="D541" t="s">
        <v>25</v>
      </c>
      <c r="E541">
        <v>3633.17</v>
      </c>
      <c r="F541">
        <v>22</v>
      </c>
      <c r="G541" t="s">
        <v>26</v>
      </c>
      <c r="H541">
        <v>4691.32</v>
      </c>
      <c r="I541">
        <v>4752.88</v>
      </c>
      <c r="J541" t="s">
        <v>17</v>
      </c>
      <c r="K541">
        <v>7.0000000000000007E-2</v>
      </c>
      <c r="L541" t="s">
        <v>27</v>
      </c>
      <c r="M541" t="s">
        <v>22</v>
      </c>
      <c r="N541" t="s">
        <v>43</v>
      </c>
    </row>
    <row r="542" spans="1:14" x14ac:dyDescent="0.25">
      <c r="A542">
        <v>1080</v>
      </c>
      <c r="B542" s="1">
        <v>45241</v>
      </c>
      <c r="C542" t="s">
        <v>42</v>
      </c>
      <c r="D542" t="s">
        <v>34</v>
      </c>
      <c r="E542">
        <v>3602.51</v>
      </c>
      <c r="F542">
        <v>32</v>
      </c>
      <c r="G542" t="s">
        <v>35</v>
      </c>
      <c r="H542">
        <v>3414.54</v>
      </c>
      <c r="I542">
        <v>3753.83</v>
      </c>
      <c r="J542" t="s">
        <v>30</v>
      </c>
      <c r="K542">
        <v>0.22</v>
      </c>
      <c r="L542" t="s">
        <v>18</v>
      </c>
      <c r="M542" t="s">
        <v>22</v>
      </c>
      <c r="N542" t="s">
        <v>52</v>
      </c>
    </row>
    <row r="543" spans="1:14" x14ac:dyDescent="0.25">
      <c r="A543">
        <v>1002</v>
      </c>
      <c r="B543" s="1">
        <v>45141</v>
      </c>
      <c r="C543" t="s">
        <v>42</v>
      </c>
      <c r="D543" t="s">
        <v>25</v>
      </c>
      <c r="E543">
        <v>8302.7000000000007</v>
      </c>
      <c r="F543">
        <v>16</v>
      </c>
      <c r="G543" t="s">
        <v>16</v>
      </c>
      <c r="H543">
        <v>2872.4</v>
      </c>
      <c r="I543">
        <v>3193.76</v>
      </c>
      <c r="J543" t="s">
        <v>17</v>
      </c>
      <c r="K543">
        <v>0.04</v>
      </c>
      <c r="L543" t="s">
        <v>31</v>
      </c>
      <c r="M543" t="s">
        <v>19</v>
      </c>
      <c r="N543" t="s">
        <v>43</v>
      </c>
    </row>
    <row r="544" spans="1:14" x14ac:dyDescent="0.25">
      <c r="A544">
        <v>1092</v>
      </c>
      <c r="B544" s="1">
        <v>45008</v>
      </c>
      <c r="C544" t="s">
        <v>14</v>
      </c>
      <c r="D544" t="s">
        <v>25</v>
      </c>
      <c r="E544">
        <v>7914</v>
      </c>
      <c r="F544">
        <v>18</v>
      </c>
      <c r="G544" t="s">
        <v>26</v>
      </c>
      <c r="H544">
        <v>3070.47</v>
      </c>
      <c r="I544">
        <v>3475.29</v>
      </c>
      <c r="J544" t="s">
        <v>17</v>
      </c>
      <c r="K544">
        <v>0.2</v>
      </c>
      <c r="L544" t="s">
        <v>27</v>
      </c>
      <c r="M544" t="s">
        <v>19</v>
      </c>
      <c r="N544" t="s">
        <v>32</v>
      </c>
    </row>
    <row r="545" spans="1:14" x14ac:dyDescent="0.25">
      <c r="A545">
        <v>1032</v>
      </c>
      <c r="B545" s="1">
        <v>45149</v>
      </c>
      <c r="C545" t="s">
        <v>24</v>
      </c>
      <c r="D545" t="s">
        <v>34</v>
      </c>
      <c r="E545">
        <v>3147.18</v>
      </c>
      <c r="F545">
        <v>5</v>
      </c>
      <c r="G545" t="s">
        <v>26</v>
      </c>
      <c r="H545">
        <v>4714.74</v>
      </c>
      <c r="I545">
        <v>5129.1099999999997</v>
      </c>
      <c r="J545" t="s">
        <v>30</v>
      </c>
      <c r="K545">
        <v>0.25</v>
      </c>
      <c r="L545" t="s">
        <v>27</v>
      </c>
      <c r="M545" t="s">
        <v>19</v>
      </c>
      <c r="N545" t="s">
        <v>50</v>
      </c>
    </row>
    <row r="546" spans="1:14" x14ac:dyDescent="0.25">
      <c r="A546">
        <v>1091</v>
      </c>
      <c r="B546" s="1">
        <v>45029</v>
      </c>
      <c r="C546" t="s">
        <v>38</v>
      </c>
      <c r="D546" t="s">
        <v>21</v>
      </c>
      <c r="E546">
        <v>9146.51</v>
      </c>
      <c r="F546">
        <v>36</v>
      </c>
      <c r="G546" t="s">
        <v>35</v>
      </c>
      <c r="H546">
        <v>3951.59</v>
      </c>
      <c r="I546">
        <v>4387.01</v>
      </c>
      <c r="J546" t="s">
        <v>30</v>
      </c>
      <c r="K546">
        <v>7.0000000000000007E-2</v>
      </c>
      <c r="L546" t="s">
        <v>27</v>
      </c>
      <c r="M546" t="s">
        <v>22</v>
      </c>
      <c r="N546" t="s">
        <v>41</v>
      </c>
    </row>
    <row r="547" spans="1:14" x14ac:dyDescent="0.25">
      <c r="A547">
        <v>1084</v>
      </c>
      <c r="B547" s="1">
        <v>45199</v>
      </c>
      <c r="C547" t="s">
        <v>42</v>
      </c>
      <c r="D547" t="s">
        <v>34</v>
      </c>
      <c r="E547">
        <v>9532.8700000000008</v>
      </c>
      <c r="F547">
        <v>30</v>
      </c>
      <c r="G547" t="s">
        <v>26</v>
      </c>
      <c r="H547">
        <v>169</v>
      </c>
      <c r="I547">
        <v>381.91999999999899</v>
      </c>
      <c r="J547" t="s">
        <v>17</v>
      </c>
      <c r="K547">
        <v>0.26</v>
      </c>
      <c r="L547" t="s">
        <v>18</v>
      </c>
      <c r="M547" t="s">
        <v>22</v>
      </c>
      <c r="N547" t="s">
        <v>52</v>
      </c>
    </row>
    <row r="548" spans="1:14" x14ac:dyDescent="0.25">
      <c r="A548">
        <v>1024</v>
      </c>
      <c r="B548" s="1">
        <v>44940</v>
      </c>
      <c r="C548" t="s">
        <v>14</v>
      </c>
      <c r="D548" t="s">
        <v>25</v>
      </c>
      <c r="E548">
        <v>3334.75</v>
      </c>
      <c r="F548">
        <v>45</v>
      </c>
      <c r="G548" t="s">
        <v>29</v>
      </c>
      <c r="H548">
        <v>2693.99</v>
      </c>
      <c r="I548">
        <v>3045.9399999999901</v>
      </c>
      <c r="J548" t="s">
        <v>30</v>
      </c>
      <c r="K548">
        <v>0.01</v>
      </c>
      <c r="L548" t="s">
        <v>18</v>
      </c>
      <c r="M548" t="s">
        <v>22</v>
      </c>
      <c r="N548" t="s">
        <v>32</v>
      </c>
    </row>
    <row r="549" spans="1:14" x14ac:dyDescent="0.25">
      <c r="A549">
        <v>1012</v>
      </c>
      <c r="B549" s="1">
        <v>45085</v>
      </c>
      <c r="C549" t="s">
        <v>14</v>
      </c>
      <c r="D549" t="s">
        <v>34</v>
      </c>
      <c r="E549">
        <v>3608.81</v>
      </c>
      <c r="F549">
        <v>19</v>
      </c>
      <c r="G549" t="s">
        <v>16</v>
      </c>
      <c r="H549">
        <v>3457.28</v>
      </c>
      <c r="I549">
        <v>3598.72</v>
      </c>
      <c r="J549" t="s">
        <v>30</v>
      </c>
      <c r="K549">
        <v>0.27</v>
      </c>
      <c r="L549" t="s">
        <v>27</v>
      </c>
      <c r="M549" t="s">
        <v>19</v>
      </c>
      <c r="N549" t="s">
        <v>46</v>
      </c>
    </row>
    <row r="550" spans="1:14" x14ac:dyDescent="0.25">
      <c r="A550">
        <v>1050</v>
      </c>
      <c r="B550" s="1">
        <v>45078</v>
      </c>
      <c r="C550" t="s">
        <v>14</v>
      </c>
      <c r="D550" t="s">
        <v>25</v>
      </c>
      <c r="E550">
        <v>5105.78</v>
      </c>
      <c r="F550">
        <v>23</v>
      </c>
      <c r="G550" t="s">
        <v>16</v>
      </c>
      <c r="H550">
        <v>3756.06</v>
      </c>
      <c r="I550">
        <v>4255.7299999999996</v>
      </c>
      <c r="J550" t="s">
        <v>17</v>
      </c>
      <c r="K550">
        <v>0.04</v>
      </c>
      <c r="L550" t="s">
        <v>18</v>
      </c>
      <c r="M550" t="s">
        <v>19</v>
      </c>
      <c r="N550" t="s">
        <v>32</v>
      </c>
    </row>
    <row r="551" spans="1:14" x14ac:dyDescent="0.25">
      <c r="A551">
        <v>1035</v>
      </c>
      <c r="B551" s="1">
        <v>45034</v>
      </c>
      <c r="C551" t="s">
        <v>24</v>
      </c>
      <c r="D551" t="s">
        <v>25</v>
      </c>
      <c r="E551">
        <v>9417.1</v>
      </c>
      <c r="F551">
        <v>34</v>
      </c>
      <c r="G551" t="s">
        <v>26</v>
      </c>
      <c r="H551">
        <v>1105.05</v>
      </c>
      <c r="I551">
        <v>1200.96</v>
      </c>
      <c r="J551" t="s">
        <v>17</v>
      </c>
      <c r="K551">
        <v>0.19</v>
      </c>
      <c r="L551" t="s">
        <v>18</v>
      </c>
      <c r="M551" t="s">
        <v>19</v>
      </c>
      <c r="N551" t="s">
        <v>28</v>
      </c>
    </row>
    <row r="552" spans="1:14" x14ac:dyDescent="0.25">
      <c r="A552">
        <v>1033</v>
      </c>
      <c r="B552" s="1">
        <v>45114</v>
      </c>
      <c r="C552" t="s">
        <v>38</v>
      </c>
      <c r="D552" t="s">
        <v>34</v>
      </c>
      <c r="E552">
        <v>8775.56</v>
      </c>
      <c r="F552">
        <v>13</v>
      </c>
      <c r="G552" t="s">
        <v>26</v>
      </c>
      <c r="H552">
        <v>4342.53</v>
      </c>
      <c r="I552">
        <v>4357.49</v>
      </c>
      <c r="J552" t="s">
        <v>30</v>
      </c>
      <c r="K552">
        <v>0.08</v>
      </c>
      <c r="L552" t="s">
        <v>27</v>
      </c>
      <c r="M552" t="s">
        <v>19</v>
      </c>
      <c r="N552" t="s">
        <v>48</v>
      </c>
    </row>
    <row r="553" spans="1:14" x14ac:dyDescent="0.25">
      <c r="A553">
        <v>1033</v>
      </c>
      <c r="B553" s="1">
        <v>45227</v>
      </c>
      <c r="C553" t="s">
        <v>24</v>
      </c>
      <c r="D553" t="s">
        <v>15</v>
      </c>
      <c r="E553">
        <v>1115.42</v>
      </c>
      <c r="F553">
        <v>43</v>
      </c>
      <c r="G553" t="s">
        <v>29</v>
      </c>
      <c r="H553">
        <v>4781.42</v>
      </c>
      <c r="I553">
        <v>4864.34</v>
      </c>
      <c r="J553" t="s">
        <v>17</v>
      </c>
      <c r="K553">
        <v>0.25</v>
      </c>
      <c r="L553" t="s">
        <v>27</v>
      </c>
      <c r="M553" t="s">
        <v>19</v>
      </c>
      <c r="N553" t="s">
        <v>45</v>
      </c>
    </row>
    <row r="554" spans="1:14" x14ac:dyDescent="0.25">
      <c r="A554">
        <v>1061</v>
      </c>
      <c r="B554" s="1">
        <v>45024</v>
      </c>
      <c r="C554" t="s">
        <v>33</v>
      </c>
      <c r="D554" t="s">
        <v>34</v>
      </c>
      <c r="E554">
        <v>3988.03</v>
      </c>
      <c r="F554">
        <v>29</v>
      </c>
      <c r="G554" t="s">
        <v>29</v>
      </c>
      <c r="H554">
        <v>1221.74</v>
      </c>
      <c r="I554">
        <v>1611.92</v>
      </c>
      <c r="J554" t="s">
        <v>30</v>
      </c>
      <c r="K554">
        <v>0.15</v>
      </c>
      <c r="L554" t="s">
        <v>18</v>
      </c>
      <c r="M554" t="s">
        <v>22</v>
      </c>
      <c r="N554" t="s">
        <v>36</v>
      </c>
    </row>
    <row r="555" spans="1:14" x14ac:dyDescent="0.25">
      <c r="A555">
        <v>1051</v>
      </c>
      <c r="B555" s="1">
        <v>45057</v>
      </c>
      <c r="C555" t="s">
        <v>14</v>
      </c>
      <c r="D555" t="s">
        <v>15</v>
      </c>
      <c r="E555">
        <v>5578.37</v>
      </c>
      <c r="F555">
        <v>36</v>
      </c>
      <c r="G555" t="s">
        <v>26</v>
      </c>
      <c r="H555">
        <v>4418.95</v>
      </c>
      <c r="I555">
        <v>4647.87</v>
      </c>
      <c r="J555" t="s">
        <v>30</v>
      </c>
      <c r="K555">
        <v>0.04</v>
      </c>
      <c r="L555" t="s">
        <v>27</v>
      </c>
      <c r="M555" t="s">
        <v>19</v>
      </c>
      <c r="N555" t="s">
        <v>20</v>
      </c>
    </row>
    <row r="556" spans="1:14" x14ac:dyDescent="0.25">
      <c r="A556">
        <v>1043</v>
      </c>
      <c r="B556" s="1">
        <v>45219</v>
      </c>
      <c r="C556" t="s">
        <v>33</v>
      </c>
      <c r="D556" t="s">
        <v>25</v>
      </c>
      <c r="E556">
        <v>5081.01</v>
      </c>
      <c r="F556">
        <v>22</v>
      </c>
      <c r="G556" t="s">
        <v>26</v>
      </c>
      <c r="H556">
        <v>530.04</v>
      </c>
      <c r="I556">
        <v>759.31999999999903</v>
      </c>
      <c r="J556" t="s">
        <v>17</v>
      </c>
      <c r="K556">
        <v>0.17</v>
      </c>
      <c r="L556" t="s">
        <v>27</v>
      </c>
      <c r="M556" t="s">
        <v>22</v>
      </c>
      <c r="N556" t="s">
        <v>44</v>
      </c>
    </row>
    <row r="557" spans="1:14" x14ac:dyDescent="0.25">
      <c r="A557">
        <v>1012</v>
      </c>
      <c r="B557" s="1">
        <v>45097</v>
      </c>
      <c r="C557" t="s">
        <v>42</v>
      </c>
      <c r="D557" t="s">
        <v>25</v>
      </c>
      <c r="E557">
        <v>2019.24</v>
      </c>
      <c r="F557">
        <v>47</v>
      </c>
      <c r="G557" t="s">
        <v>29</v>
      </c>
      <c r="H557">
        <v>325.75</v>
      </c>
      <c r="I557">
        <v>803.71</v>
      </c>
      <c r="J557" t="s">
        <v>30</v>
      </c>
      <c r="K557">
        <v>0.12</v>
      </c>
      <c r="L557" t="s">
        <v>27</v>
      </c>
      <c r="M557" t="s">
        <v>22</v>
      </c>
      <c r="N557" t="s">
        <v>43</v>
      </c>
    </row>
    <row r="558" spans="1:14" x14ac:dyDescent="0.25">
      <c r="A558">
        <v>1067</v>
      </c>
      <c r="B558" s="1">
        <v>45109</v>
      </c>
      <c r="C558" t="s">
        <v>42</v>
      </c>
      <c r="D558" t="s">
        <v>15</v>
      </c>
      <c r="E558">
        <v>8602.2900000000009</v>
      </c>
      <c r="F558">
        <v>36</v>
      </c>
      <c r="G558" t="s">
        <v>35</v>
      </c>
      <c r="H558">
        <v>689.66</v>
      </c>
      <c r="I558">
        <v>1150.28</v>
      </c>
      <c r="J558" t="s">
        <v>30</v>
      </c>
      <c r="K558">
        <v>0.2</v>
      </c>
      <c r="L558" t="s">
        <v>27</v>
      </c>
      <c r="M558" t="s">
        <v>19</v>
      </c>
      <c r="N558" t="s">
        <v>49</v>
      </c>
    </row>
    <row r="559" spans="1:14" x14ac:dyDescent="0.25">
      <c r="A559">
        <v>1065</v>
      </c>
      <c r="B559" s="1">
        <v>45290</v>
      </c>
      <c r="C559" t="s">
        <v>24</v>
      </c>
      <c r="D559" t="s">
        <v>25</v>
      </c>
      <c r="E559">
        <v>6801.71</v>
      </c>
      <c r="F559">
        <v>9</v>
      </c>
      <c r="G559" t="s">
        <v>29</v>
      </c>
      <c r="H559">
        <v>335.82</v>
      </c>
      <c r="I559">
        <v>498.31</v>
      </c>
      <c r="J559" t="s">
        <v>30</v>
      </c>
      <c r="K559">
        <v>0.26</v>
      </c>
      <c r="L559" t="s">
        <v>18</v>
      </c>
      <c r="M559" t="s">
        <v>22</v>
      </c>
      <c r="N559" t="s">
        <v>28</v>
      </c>
    </row>
    <row r="560" spans="1:14" x14ac:dyDescent="0.25">
      <c r="A560">
        <v>1033</v>
      </c>
      <c r="B560" s="1">
        <v>44965</v>
      </c>
      <c r="C560" t="s">
        <v>38</v>
      </c>
      <c r="D560" t="s">
        <v>15</v>
      </c>
      <c r="E560">
        <v>8395.2900000000009</v>
      </c>
      <c r="F560">
        <v>39</v>
      </c>
      <c r="G560" t="s">
        <v>35</v>
      </c>
      <c r="H560">
        <v>4232.8100000000004</v>
      </c>
      <c r="I560">
        <v>4345.25</v>
      </c>
      <c r="J560" t="s">
        <v>17</v>
      </c>
      <c r="K560">
        <v>0.12</v>
      </c>
      <c r="L560" t="s">
        <v>27</v>
      </c>
      <c r="M560" t="s">
        <v>19</v>
      </c>
      <c r="N560" t="s">
        <v>40</v>
      </c>
    </row>
    <row r="561" spans="1:14" x14ac:dyDescent="0.25">
      <c r="A561">
        <v>1040</v>
      </c>
      <c r="B561" s="1">
        <v>44941</v>
      </c>
      <c r="C561" t="s">
        <v>33</v>
      </c>
      <c r="D561" t="s">
        <v>15</v>
      </c>
      <c r="E561">
        <v>8601.77</v>
      </c>
      <c r="F561">
        <v>19</v>
      </c>
      <c r="G561" t="s">
        <v>16</v>
      </c>
      <c r="H561">
        <v>342.3</v>
      </c>
      <c r="I561">
        <v>768.06</v>
      </c>
      <c r="J561" t="s">
        <v>17</v>
      </c>
      <c r="K561">
        <v>0.09</v>
      </c>
      <c r="L561" t="s">
        <v>31</v>
      </c>
      <c r="M561" t="s">
        <v>19</v>
      </c>
      <c r="N561" t="s">
        <v>53</v>
      </c>
    </row>
    <row r="562" spans="1:14" x14ac:dyDescent="0.25">
      <c r="A562">
        <v>1074</v>
      </c>
      <c r="B562" s="1">
        <v>44930</v>
      </c>
      <c r="C562" t="s">
        <v>38</v>
      </c>
      <c r="D562" t="s">
        <v>25</v>
      </c>
      <c r="E562">
        <v>7508.72</v>
      </c>
      <c r="F562">
        <v>38</v>
      </c>
      <c r="G562" t="s">
        <v>16</v>
      </c>
      <c r="H562">
        <v>1394.74</v>
      </c>
      <c r="I562">
        <v>1848.69</v>
      </c>
      <c r="J562" t="s">
        <v>17</v>
      </c>
      <c r="K562">
        <v>0</v>
      </c>
      <c r="L562" t="s">
        <v>27</v>
      </c>
      <c r="M562" t="s">
        <v>22</v>
      </c>
      <c r="N562" t="s">
        <v>39</v>
      </c>
    </row>
    <row r="563" spans="1:14" x14ac:dyDescent="0.25">
      <c r="A563">
        <v>1043</v>
      </c>
      <c r="B563" s="1">
        <v>45275</v>
      </c>
      <c r="C563" t="s">
        <v>24</v>
      </c>
      <c r="D563" t="s">
        <v>21</v>
      </c>
      <c r="E563">
        <v>4448.18</v>
      </c>
      <c r="F563">
        <v>6</v>
      </c>
      <c r="G563" t="s">
        <v>29</v>
      </c>
      <c r="H563">
        <v>563.59</v>
      </c>
      <c r="I563">
        <v>838.97</v>
      </c>
      <c r="J563" t="s">
        <v>30</v>
      </c>
      <c r="K563">
        <v>0.17</v>
      </c>
      <c r="L563" t="s">
        <v>31</v>
      </c>
      <c r="M563" t="s">
        <v>19</v>
      </c>
      <c r="N563" t="s">
        <v>47</v>
      </c>
    </row>
    <row r="564" spans="1:14" x14ac:dyDescent="0.25">
      <c r="A564">
        <v>1044</v>
      </c>
      <c r="B564" s="1">
        <v>45136</v>
      </c>
      <c r="C564" t="s">
        <v>42</v>
      </c>
      <c r="D564" t="s">
        <v>15</v>
      </c>
      <c r="E564">
        <v>6144.41</v>
      </c>
      <c r="F564">
        <v>47</v>
      </c>
      <c r="G564" t="s">
        <v>35</v>
      </c>
      <c r="H564">
        <v>1512.34</v>
      </c>
      <c r="I564">
        <v>1830.76</v>
      </c>
      <c r="J564" t="s">
        <v>30</v>
      </c>
      <c r="K564">
        <v>0.12</v>
      </c>
      <c r="L564" t="s">
        <v>27</v>
      </c>
      <c r="M564" t="s">
        <v>19</v>
      </c>
      <c r="N564" t="s">
        <v>49</v>
      </c>
    </row>
    <row r="565" spans="1:14" x14ac:dyDescent="0.25">
      <c r="A565">
        <v>1029</v>
      </c>
      <c r="B565" s="1">
        <v>45087</v>
      </c>
      <c r="C565" t="s">
        <v>38</v>
      </c>
      <c r="D565" t="s">
        <v>34</v>
      </c>
      <c r="E565">
        <v>1687.62</v>
      </c>
      <c r="F565">
        <v>15</v>
      </c>
      <c r="G565" t="s">
        <v>29</v>
      </c>
      <c r="H565">
        <v>498.27</v>
      </c>
      <c r="I565">
        <v>634.16</v>
      </c>
      <c r="J565" t="s">
        <v>17</v>
      </c>
      <c r="K565">
        <v>0.11</v>
      </c>
      <c r="L565" t="s">
        <v>31</v>
      </c>
      <c r="M565" t="s">
        <v>22</v>
      </c>
      <c r="N565" t="s">
        <v>48</v>
      </c>
    </row>
    <row r="566" spans="1:14" x14ac:dyDescent="0.25">
      <c r="A566">
        <v>1013</v>
      </c>
      <c r="B566" s="1">
        <v>44942</v>
      </c>
      <c r="C566" t="s">
        <v>38</v>
      </c>
      <c r="D566" t="s">
        <v>34</v>
      </c>
      <c r="E566">
        <v>6769.09</v>
      </c>
      <c r="F566">
        <v>20</v>
      </c>
      <c r="G566" t="s">
        <v>29</v>
      </c>
      <c r="H566">
        <v>3356.62</v>
      </c>
      <c r="I566">
        <v>3759.0099999999902</v>
      </c>
      <c r="J566" t="s">
        <v>17</v>
      </c>
      <c r="K566">
        <v>0.05</v>
      </c>
      <c r="L566" t="s">
        <v>31</v>
      </c>
      <c r="M566" t="s">
        <v>22</v>
      </c>
      <c r="N566" t="s">
        <v>48</v>
      </c>
    </row>
    <row r="567" spans="1:14" x14ac:dyDescent="0.25">
      <c r="A567">
        <v>1012</v>
      </c>
      <c r="B567" s="1">
        <v>45034</v>
      </c>
      <c r="C567" t="s">
        <v>42</v>
      </c>
      <c r="D567" t="s">
        <v>25</v>
      </c>
      <c r="E567">
        <v>1874.61</v>
      </c>
      <c r="F567">
        <v>9</v>
      </c>
      <c r="G567" t="s">
        <v>35</v>
      </c>
      <c r="H567">
        <v>709.97</v>
      </c>
      <c r="I567">
        <v>1029.71</v>
      </c>
      <c r="J567" t="s">
        <v>17</v>
      </c>
      <c r="K567">
        <v>0.13</v>
      </c>
      <c r="L567" t="s">
        <v>27</v>
      </c>
      <c r="M567" t="s">
        <v>22</v>
      </c>
      <c r="N567" t="s">
        <v>43</v>
      </c>
    </row>
    <row r="568" spans="1:14" x14ac:dyDescent="0.25">
      <c r="A568">
        <v>1095</v>
      </c>
      <c r="B568" s="1">
        <v>45237</v>
      </c>
      <c r="C568" t="s">
        <v>33</v>
      </c>
      <c r="D568" t="s">
        <v>21</v>
      </c>
      <c r="E568">
        <v>6970.1</v>
      </c>
      <c r="F568">
        <v>32</v>
      </c>
      <c r="G568" t="s">
        <v>29</v>
      </c>
      <c r="H568">
        <v>4266.6400000000003</v>
      </c>
      <c r="I568">
        <v>4523.3599999999997</v>
      </c>
      <c r="J568" t="s">
        <v>30</v>
      </c>
      <c r="K568">
        <v>0.3</v>
      </c>
      <c r="L568" t="s">
        <v>27</v>
      </c>
      <c r="M568" t="s">
        <v>22</v>
      </c>
      <c r="N568" t="s">
        <v>37</v>
      </c>
    </row>
    <row r="569" spans="1:14" x14ac:dyDescent="0.25">
      <c r="A569">
        <v>1046</v>
      </c>
      <c r="B569" s="1">
        <v>45153</v>
      </c>
      <c r="C569" t="s">
        <v>42</v>
      </c>
      <c r="D569" t="s">
        <v>25</v>
      </c>
      <c r="E569">
        <v>2373.02</v>
      </c>
      <c r="F569">
        <v>4</v>
      </c>
      <c r="G569" t="s">
        <v>16</v>
      </c>
      <c r="H569">
        <v>4095.1</v>
      </c>
      <c r="I569">
        <v>4134.55</v>
      </c>
      <c r="J569" t="s">
        <v>17</v>
      </c>
      <c r="K569">
        <v>0.09</v>
      </c>
      <c r="L569" t="s">
        <v>27</v>
      </c>
      <c r="M569" t="s">
        <v>22</v>
      </c>
      <c r="N569" t="s">
        <v>43</v>
      </c>
    </row>
    <row r="570" spans="1:14" x14ac:dyDescent="0.25">
      <c r="A570">
        <v>1002</v>
      </c>
      <c r="B570" s="1">
        <v>45096</v>
      </c>
      <c r="C570" t="s">
        <v>38</v>
      </c>
      <c r="D570" t="s">
        <v>21</v>
      </c>
      <c r="E570">
        <v>1263.76</v>
      </c>
      <c r="F570">
        <v>18</v>
      </c>
      <c r="G570" t="s">
        <v>26</v>
      </c>
      <c r="H570">
        <v>117.63</v>
      </c>
      <c r="I570">
        <v>576.44000000000005</v>
      </c>
      <c r="J570" t="s">
        <v>30</v>
      </c>
      <c r="K570">
        <v>0.18</v>
      </c>
      <c r="L570" t="s">
        <v>31</v>
      </c>
      <c r="M570" t="s">
        <v>22</v>
      </c>
      <c r="N570" t="s">
        <v>41</v>
      </c>
    </row>
    <row r="571" spans="1:14" x14ac:dyDescent="0.25">
      <c r="A571">
        <v>1035</v>
      </c>
      <c r="B571" s="1">
        <v>44960</v>
      </c>
      <c r="C571" t="s">
        <v>33</v>
      </c>
      <c r="D571" t="s">
        <v>15</v>
      </c>
      <c r="E571">
        <v>1736.32</v>
      </c>
      <c r="F571">
        <v>5</v>
      </c>
      <c r="G571" t="s">
        <v>26</v>
      </c>
      <c r="H571">
        <v>4483.8500000000004</v>
      </c>
      <c r="I571">
        <v>4795.42</v>
      </c>
      <c r="J571" t="s">
        <v>17</v>
      </c>
      <c r="K571">
        <v>0.23</v>
      </c>
      <c r="L571" t="s">
        <v>18</v>
      </c>
      <c r="M571" t="s">
        <v>19</v>
      </c>
      <c r="N571" t="s">
        <v>53</v>
      </c>
    </row>
    <row r="572" spans="1:14" x14ac:dyDescent="0.25">
      <c r="A572">
        <v>1087</v>
      </c>
      <c r="B572" s="1">
        <v>45177</v>
      </c>
      <c r="C572" t="s">
        <v>33</v>
      </c>
      <c r="D572" t="s">
        <v>15</v>
      </c>
      <c r="E572">
        <v>119.72</v>
      </c>
      <c r="F572">
        <v>20</v>
      </c>
      <c r="G572" t="s">
        <v>29</v>
      </c>
      <c r="H572">
        <v>193.27</v>
      </c>
      <c r="I572">
        <v>297.69</v>
      </c>
      <c r="J572" t="s">
        <v>30</v>
      </c>
      <c r="K572">
        <v>0.22</v>
      </c>
      <c r="L572" t="s">
        <v>18</v>
      </c>
      <c r="M572" t="s">
        <v>19</v>
      </c>
      <c r="N572" t="s">
        <v>53</v>
      </c>
    </row>
    <row r="573" spans="1:14" x14ac:dyDescent="0.25">
      <c r="A573">
        <v>1081</v>
      </c>
      <c r="B573" s="1">
        <v>45173</v>
      </c>
      <c r="C573" t="s">
        <v>42</v>
      </c>
      <c r="D573" t="s">
        <v>15</v>
      </c>
      <c r="E573">
        <v>7215.52</v>
      </c>
      <c r="F573">
        <v>23</v>
      </c>
      <c r="G573" t="s">
        <v>35</v>
      </c>
      <c r="H573">
        <v>1236.25</v>
      </c>
      <c r="I573">
        <v>1543.38</v>
      </c>
      <c r="J573" t="s">
        <v>30</v>
      </c>
      <c r="K573">
        <v>0.1</v>
      </c>
      <c r="L573" t="s">
        <v>27</v>
      </c>
      <c r="M573" t="s">
        <v>19</v>
      </c>
      <c r="N573" t="s">
        <v>49</v>
      </c>
    </row>
    <row r="574" spans="1:14" x14ac:dyDescent="0.25">
      <c r="A574">
        <v>1090</v>
      </c>
      <c r="B574" s="1">
        <v>45195</v>
      </c>
      <c r="C574" t="s">
        <v>38</v>
      </c>
      <c r="D574" t="s">
        <v>15</v>
      </c>
      <c r="E574">
        <v>7350.77</v>
      </c>
      <c r="F574">
        <v>11</v>
      </c>
      <c r="G574" t="s">
        <v>35</v>
      </c>
      <c r="H574">
        <v>210.33</v>
      </c>
      <c r="I574">
        <v>552.29</v>
      </c>
      <c r="J574" t="s">
        <v>17</v>
      </c>
      <c r="K574">
        <v>0.18</v>
      </c>
      <c r="L574" t="s">
        <v>18</v>
      </c>
      <c r="M574" t="s">
        <v>22</v>
      </c>
      <c r="N574" t="s">
        <v>40</v>
      </c>
    </row>
    <row r="575" spans="1:14" x14ac:dyDescent="0.25">
      <c r="A575">
        <v>1008</v>
      </c>
      <c r="B575" s="1">
        <v>45067</v>
      </c>
      <c r="C575" t="s">
        <v>24</v>
      </c>
      <c r="D575" t="s">
        <v>34</v>
      </c>
      <c r="E575">
        <v>5197.84</v>
      </c>
      <c r="F575">
        <v>37</v>
      </c>
      <c r="G575" t="s">
        <v>16</v>
      </c>
      <c r="H575">
        <v>1712.43</v>
      </c>
      <c r="I575">
        <v>1980.06</v>
      </c>
      <c r="J575" t="s">
        <v>30</v>
      </c>
      <c r="K575">
        <v>0.26</v>
      </c>
      <c r="L575" t="s">
        <v>18</v>
      </c>
      <c r="M575" t="s">
        <v>19</v>
      </c>
      <c r="N575" t="s">
        <v>50</v>
      </c>
    </row>
    <row r="576" spans="1:14" x14ac:dyDescent="0.25">
      <c r="A576">
        <v>1093</v>
      </c>
      <c r="B576" s="1">
        <v>45200</v>
      </c>
      <c r="C576" t="s">
        <v>38</v>
      </c>
      <c r="D576" t="s">
        <v>34</v>
      </c>
      <c r="E576">
        <v>1697.49</v>
      </c>
      <c r="F576">
        <v>22</v>
      </c>
      <c r="G576" t="s">
        <v>35</v>
      </c>
      <c r="H576">
        <v>2593.64</v>
      </c>
      <c r="I576">
        <v>2955.5099999999902</v>
      </c>
      <c r="J576" t="s">
        <v>17</v>
      </c>
      <c r="K576">
        <v>0</v>
      </c>
      <c r="L576" t="s">
        <v>27</v>
      </c>
      <c r="M576" t="s">
        <v>22</v>
      </c>
      <c r="N576" t="s">
        <v>48</v>
      </c>
    </row>
    <row r="577" spans="1:14" x14ac:dyDescent="0.25">
      <c r="A577">
        <v>1026</v>
      </c>
      <c r="B577" s="1">
        <v>45022</v>
      </c>
      <c r="C577" t="s">
        <v>14</v>
      </c>
      <c r="D577" t="s">
        <v>25</v>
      </c>
      <c r="E577">
        <v>927.19</v>
      </c>
      <c r="F577">
        <v>4</v>
      </c>
      <c r="G577" t="s">
        <v>35</v>
      </c>
      <c r="H577">
        <v>3993.39</v>
      </c>
      <c r="I577">
        <v>4288.3</v>
      </c>
      <c r="J577" t="s">
        <v>30</v>
      </c>
      <c r="K577">
        <v>0.13</v>
      </c>
      <c r="L577" t="s">
        <v>31</v>
      </c>
      <c r="M577" t="s">
        <v>19</v>
      </c>
      <c r="N577" t="s">
        <v>32</v>
      </c>
    </row>
    <row r="578" spans="1:14" x14ac:dyDescent="0.25">
      <c r="A578">
        <v>1074</v>
      </c>
      <c r="B578" s="1">
        <v>45153</v>
      </c>
      <c r="C578" t="s">
        <v>24</v>
      </c>
      <c r="D578" t="s">
        <v>21</v>
      </c>
      <c r="E578">
        <v>289.38</v>
      </c>
      <c r="F578">
        <v>29</v>
      </c>
      <c r="G578" t="s">
        <v>16</v>
      </c>
      <c r="H578">
        <v>1723.01</v>
      </c>
      <c r="I578">
        <v>2197.42</v>
      </c>
      <c r="J578" t="s">
        <v>30</v>
      </c>
      <c r="K578">
        <v>7.0000000000000007E-2</v>
      </c>
      <c r="L578" t="s">
        <v>27</v>
      </c>
      <c r="M578" t="s">
        <v>22</v>
      </c>
      <c r="N578" t="s">
        <v>47</v>
      </c>
    </row>
    <row r="579" spans="1:14" x14ac:dyDescent="0.25">
      <c r="A579">
        <v>1090</v>
      </c>
      <c r="B579" s="1">
        <v>44965</v>
      </c>
      <c r="C579" t="s">
        <v>33</v>
      </c>
      <c r="D579" t="s">
        <v>15</v>
      </c>
      <c r="E579">
        <v>1740.91</v>
      </c>
      <c r="F579">
        <v>44</v>
      </c>
      <c r="G579" t="s">
        <v>29</v>
      </c>
      <c r="H579">
        <v>3542.18</v>
      </c>
      <c r="I579">
        <v>3578.49</v>
      </c>
      <c r="J579" t="s">
        <v>17</v>
      </c>
      <c r="K579">
        <v>0.12</v>
      </c>
      <c r="L579" t="s">
        <v>18</v>
      </c>
      <c r="M579" t="s">
        <v>19</v>
      </c>
      <c r="N579" t="s">
        <v>53</v>
      </c>
    </row>
    <row r="580" spans="1:14" x14ac:dyDescent="0.25">
      <c r="A580">
        <v>1034</v>
      </c>
      <c r="B580" s="1">
        <v>45228</v>
      </c>
      <c r="C580" t="s">
        <v>24</v>
      </c>
      <c r="D580" t="s">
        <v>15</v>
      </c>
      <c r="E580">
        <v>8919.4699999999993</v>
      </c>
      <c r="F580">
        <v>34</v>
      </c>
      <c r="G580" t="s">
        <v>26</v>
      </c>
      <c r="H580">
        <v>978.15</v>
      </c>
      <c r="I580">
        <v>1040.21</v>
      </c>
      <c r="J580" t="s">
        <v>30</v>
      </c>
      <c r="K580">
        <v>0.12</v>
      </c>
      <c r="L580" t="s">
        <v>31</v>
      </c>
      <c r="M580" t="s">
        <v>22</v>
      </c>
      <c r="N580" t="s">
        <v>45</v>
      </c>
    </row>
    <row r="581" spans="1:14" x14ac:dyDescent="0.25">
      <c r="A581">
        <v>1007</v>
      </c>
      <c r="B581" s="1">
        <v>44955</v>
      </c>
      <c r="C581" t="s">
        <v>33</v>
      </c>
      <c r="D581" t="s">
        <v>21</v>
      </c>
      <c r="E581">
        <v>2491.21</v>
      </c>
      <c r="F581">
        <v>13</v>
      </c>
      <c r="G581" t="s">
        <v>16</v>
      </c>
      <c r="H581">
        <v>3765.46</v>
      </c>
      <c r="I581">
        <v>3860.56</v>
      </c>
      <c r="J581" t="s">
        <v>17</v>
      </c>
      <c r="K581">
        <v>0.22</v>
      </c>
      <c r="L581" t="s">
        <v>18</v>
      </c>
      <c r="M581" t="s">
        <v>22</v>
      </c>
      <c r="N581" t="s">
        <v>37</v>
      </c>
    </row>
    <row r="582" spans="1:14" x14ac:dyDescent="0.25">
      <c r="A582">
        <v>1068</v>
      </c>
      <c r="B582" s="1">
        <v>45244</v>
      </c>
      <c r="C582" t="s">
        <v>33</v>
      </c>
      <c r="D582" t="s">
        <v>21</v>
      </c>
      <c r="E582">
        <v>3607.29</v>
      </c>
      <c r="F582">
        <v>42</v>
      </c>
      <c r="G582" t="s">
        <v>29</v>
      </c>
      <c r="H582">
        <v>1218.18</v>
      </c>
      <c r="I582">
        <v>1566.36</v>
      </c>
      <c r="J582" t="s">
        <v>17</v>
      </c>
      <c r="K582">
        <v>0.03</v>
      </c>
      <c r="L582" t="s">
        <v>31</v>
      </c>
      <c r="M582" t="s">
        <v>22</v>
      </c>
      <c r="N582" t="s">
        <v>37</v>
      </c>
    </row>
    <row r="583" spans="1:14" x14ac:dyDescent="0.25">
      <c r="A583">
        <v>1058</v>
      </c>
      <c r="B583" s="1">
        <v>45171</v>
      </c>
      <c r="C583" t="s">
        <v>24</v>
      </c>
      <c r="D583" t="s">
        <v>25</v>
      </c>
      <c r="E583">
        <v>1142.92</v>
      </c>
      <c r="F583">
        <v>9</v>
      </c>
      <c r="G583" t="s">
        <v>16</v>
      </c>
      <c r="H583">
        <v>760.55</v>
      </c>
      <c r="I583">
        <v>1086.8899999999901</v>
      </c>
      <c r="J583" t="s">
        <v>17</v>
      </c>
      <c r="K583">
        <v>0.15</v>
      </c>
      <c r="L583" t="s">
        <v>18</v>
      </c>
      <c r="M583" t="s">
        <v>22</v>
      </c>
      <c r="N583" t="s">
        <v>28</v>
      </c>
    </row>
    <row r="584" spans="1:14" x14ac:dyDescent="0.25">
      <c r="A584">
        <v>1075</v>
      </c>
      <c r="B584" s="1">
        <v>45162</v>
      </c>
      <c r="C584" t="s">
        <v>33</v>
      </c>
      <c r="D584" t="s">
        <v>21</v>
      </c>
      <c r="E584">
        <v>2301.38</v>
      </c>
      <c r="F584">
        <v>42</v>
      </c>
      <c r="G584" t="s">
        <v>29</v>
      </c>
      <c r="H584">
        <v>967.77</v>
      </c>
      <c r="I584">
        <v>1414.88</v>
      </c>
      <c r="J584" t="s">
        <v>30</v>
      </c>
      <c r="K584">
        <v>0.17</v>
      </c>
      <c r="L584" t="s">
        <v>27</v>
      </c>
      <c r="M584" t="s">
        <v>19</v>
      </c>
      <c r="N584" t="s">
        <v>37</v>
      </c>
    </row>
    <row r="585" spans="1:14" x14ac:dyDescent="0.25">
      <c r="A585">
        <v>1029</v>
      </c>
      <c r="B585" s="1">
        <v>45111</v>
      </c>
      <c r="C585" t="s">
        <v>33</v>
      </c>
      <c r="D585" t="s">
        <v>15</v>
      </c>
      <c r="E585">
        <v>5240.32</v>
      </c>
      <c r="F585">
        <v>31</v>
      </c>
      <c r="G585" t="s">
        <v>16</v>
      </c>
      <c r="H585">
        <v>951.21</v>
      </c>
      <c r="I585">
        <v>1320.32</v>
      </c>
      <c r="J585" t="s">
        <v>30</v>
      </c>
      <c r="K585">
        <v>0.15</v>
      </c>
      <c r="L585" t="s">
        <v>18</v>
      </c>
      <c r="M585" t="s">
        <v>19</v>
      </c>
      <c r="N585" t="s">
        <v>53</v>
      </c>
    </row>
    <row r="586" spans="1:14" x14ac:dyDescent="0.25">
      <c r="A586">
        <v>1036</v>
      </c>
      <c r="B586" s="1">
        <v>45198</v>
      </c>
      <c r="C586" t="s">
        <v>14</v>
      </c>
      <c r="D586" t="s">
        <v>15</v>
      </c>
      <c r="E586">
        <v>6116.75</v>
      </c>
      <c r="F586">
        <v>7</v>
      </c>
      <c r="G586" t="s">
        <v>29</v>
      </c>
      <c r="H586">
        <v>2588.67</v>
      </c>
      <c r="I586">
        <v>2847.76</v>
      </c>
      <c r="J586" t="s">
        <v>30</v>
      </c>
      <c r="K586">
        <v>0.22</v>
      </c>
      <c r="L586" t="s">
        <v>18</v>
      </c>
      <c r="M586" t="s">
        <v>22</v>
      </c>
      <c r="N586" t="s">
        <v>20</v>
      </c>
    </row>
    <row r="587" spans="1:14" x14ac:dyDescent="0.25">
      <c r="A587">
        <v>1089</v>
      </c>
      <c r="B587" s="1">
        <v>45162</v>
      </c>
      <c r="C587" t="s">
        <v>38</v>
      </c>
      <c r="D587" t="s">
        <v>15</v>
      </c>
      <c r="E587">
        <v>2528.9899999999998</v>
      </c>
      <c r="F587">
        <v>4</v>
      </c>
      <c r="G587" t="s">
        <v>16</v>
      </c>
      <c r="H587">
        <v>4231.75</v>
      </c>
      <c r="I587">
        <v>4727.75</v>
      </c>
      <c r="J587" t="s">
        <v>17</v>
      </c>
      <c r="K587">
        <v>0.12</v>
      </c>
      <c r="L587" t="s">
        <v>31</v>
      </c>
      <c r="M587" t="s">
        <v>22</v>
      </c>
      <c r="N587" t="s">
        <v>40</v>
      </c>
    </row>
    <row r="588" spans="1:14" x14ac:dyDescent="0.25">
      <c r="A588">
        <v>1021</v>
      </c>
      <c r="B588" s="1">
        <v>45165</v>
      </c>
      <c r="C588" t="s">
        <v>38</v>
      </c>
      <c r="D588" t="s">
        <v>15</v>
      </c>
      <c r="E588">
        <v>671.55</v>
      </c>
      <c r="F588">
        <v>19</v>
      </c>
      <c r="G588" t="s">
        <v>29</v>
      </c>
      <c r="H588">
        <v>444.05</v>
      </c>
      <c r="I588">
        <v>584.44000000000005</v>
      </c>
      <c r="J588" t="s">
        <v>17</v>
      </c>
      <c r="K588">
        <v>0.28000000000000003</v>
      </c>
      <c r="L588" t="s">
        <v>18</v>
      </c>
      <c r="M588" t="s">
        <v>22</v>
      </c>
      <c r="N588" t="s">
        <v>40</v>
      </c>
    </row>
    <row r="589" spans="1:14" x14ac:dyDescent="0.25">
      <c r="A589">
        <v>1036</v>
      </c>
      <c r="B589" s="1">
        <v>45192</v>
      </c>
      <c r="C589" t="s">
        <v>14</v>
      </c>
      <c r="D589" t="s">
        <v>15</v>
      </c>
      <c r="E589">
        <v>3971.23</v>
      </c>
      <c r="F589">
        <v>42</v>
      </c>
      <c r="G589" t="s">
        <v>16</v>
      </c>
      <c r="H589">
        <v>3549.43</v>
      </c>
      <c r="I589">
        <v>3967.6899999999901</v>
      </c>
      <c r="J589" t="s">
        <v>30</v>
      </c>
      <c r="K589">
        <v>0.14000000000000001</v>
      </c>
      <c r="L589" t="s">
        <v>27</v>
      </c>
      <c r="M589" t="s">
        <v>19</v>
      </c>
      <c r="N589" t="s">
        <v>20</v>
      </c>
    </row>
    <row r="590" spans="1:14" x14ac:dyDescent="0.25">
      <c r="A590">
        <v>1010</v>
      </c>
      <c r="B590" s="1">
        <v>45285</v>
      </c>
      <c r="C590" t="s">
        <v>24</v>
      </c>
      <c r="D590" t="s">
        <v>25</v>
      </c>
      <c r="E590">
        <v>2418.61</v>
      </c>
      <c r="F590">
        <v>30</v>
      </c>
      <c r="G590" t="s">
        <v>26</v>
      </c>
      <c r="H590">
        <v>3289.01</v>
      </c>
      <c r="I590">
        <v>3508.14</v>
      </c>
      <c r="J590" t="s">
        <v>30</v>
      </c>
      <c r="K590">
        <v>0.17</v>
      </c>
      <c r="L590" t="s">
        <v>27</v>
      </c>
      <c r="M590" t="s">
        <v>22</v>
      </c>
      <c r="N590" t="s">
        <v>28</v>
      </c>
    </row>
    <row r="591" spans="1:14" x14ac:dyDescent="0.25">
      <c r="A591">
        <v>1073</v>
      </c>
      <c r="B591" s="1">
        <v>45266</v>
      </c>
      <c r="C591" t="s">
        <v>42</v>
      </c>
      <c r="D591" t="s">
        <v>15</v>
      </c>
      <c r="E591">
        <v>2273.58</v>
      </c>
      <c r="F591">
        <v>31</v>
      </c>
      <c r="G591" t="s">
        <v>26</v>
      </c>
      <c r="H591">
        <v>4368.97</v>
      </c>
      <c r="I591">
        <v>4696.8500000000004</v>
      </c>
      <c r="J591" t="s">
        <v>17</v>
      </c>
      <c r="K591">
        <v>0.25</v>
      </c>
      <c r="L591" t="s">
        <v>27</v>
      </c>
      <c r="M591" t="s">
        <v>22</v>
      </c>
      <c r="N591" t="s">
        <v>49</v>
      </c>
    </row>
    <row r="592" spans="1:14" x14ac:dyDescent="0.25">
      <c r="A592">
        <v>1024</v>
      </c>
      <c r="B592" s="1">
        <v>44991</v>
      </c>
      <c r="C592" t="s">
        <v>42</v>
      </c>
      <c r="D592" t="s">
        <v>25</v>
      </c>
      <c r="E592">
        <v>9602.64</v>
      </c>
      <c r="F592">
        <v>35</v>
      </c>
      <c r="G592" t="s">
        <v>35</v>
      </c>
      <c r="H592">
        <v>1258.53</v>
      </c>
      <c r="I592">
        <v>1624.8899999999901</v>
      </c>
      <c r="J592" t="s">
        <v>30</v>
      </c>
      <c r="K592">
        <v>0.08</v>
      </c>
      <c r="L592" t="s">
        <v>31</v>
      </c>
      <c r="M592" t="s">
        <v>19</v>
      </c>
      <c r="N592" t="s">
        <v>43</v>
      </c>
    </row>
    <row r="593" spans="1:14" x14ac:dyDescent="0.25">
      <c r="A593">
        <v>1064</v>
      </c>
      <c r="B593" s="1">
        <v>45103</v>
      </c>
      <c r="C593" t="s">
        <v>42</v>
      </c>
      <c r="D593" t="s">
        <v>15</v>
      </c>
      <c r="E593">
        <v>6201.37</v>
      </c>
      <c r="F593">
        <v>21</v>
      </c>
      <c r="G593" t="s">
        <v>29</v>
      </c>
      <c r="H593">
        <v>2278.04</v>
      </c>
      <c r="I593">
        <v>2598.58</v>
      </c>
      <c r="J593" t="s">
        <v>17</v>
      </c>
      <c r="K593">
        <v>0.02</v>
      </c>
      <c r="L593" t="s">
        <v>31</v>
      </c>
      <c r="M593" t="s">
        <v>22</v>
      </c>
      <c r="N593" t="s">
        <v>49</v>
      </c>
    </row>
    <row r="594" spans="1:14" x14ac:dyDescent="0.25">
      <c r="A594">
        <v>1099</v>
      </c>
      <c r="B594" s="1">
        <v>44929</v>
      </c>
      <c r="C594" t="s">
        <v>14</v>
      </c>
      <c r="D594" t="s">
        <v>34</v>
      </c>
      <c r="E594">
        <v>5613.1</v>
      </c>
      <c r="F594">
        <v>31</v>
      </c>
      <c r="G594" t="s">
        <v>16</v>
      </c>
      <c r="H594">
        <v>4632.8500000000004</v>
      </c>
      <c r="I594">
        <v>4711.7</v>
      </c>
      <c r="J594" t="s">
        <v>30</v>
      </c>
      <c r="K594">
        <v>0.21</v>
      </c>
      <c r="L594" t="s">
        <v>18</v>
      </c>
      <c r="M594" t="s">
        <v>22</v>
      </c>
      <c r="N594" t="s">
        <v>46</v>
      </c>
    </row>
    <row r="595" spans="1:14" x14ac:dyDescent="0.25">
      <c r="A595">
        <v>1049</v>
      </c>
      <c r="B595" s="1">
        <v>45068</v>
      </c>
      <c r="C595" t="s">
        <v>14</v>
      </c>
      <c r="D595" t="s">
        <v>34</v>
      </c>
      <c r="E595">
        <v>4216.17</v>
      </c>
      <c r="F595">
        <v>19</v>
      </c>
      <c r="G595" t="s">
        <v>29</v>
      </c>
      <c r="H595">
        <v>3316.97</v>
      </c>
      <c r="I595">
        <v>3544.02</v>
      </c>
      <c r="J595" t="s">
        <v>17</v>
      </c>
      <c r="K595">
        <v>0.14000000000000001</v>
      </c>
      <c r="L595" t="s">
        <v>18</v>
      </c>
      <c r="M595" t="s">
        <v>19</v>
      </c>
      <c r="N595" t="s">
        <v>46</v>
      </c>
    </row>
    <row r="596" spans="1:14" x14ac:dyDescent="0.25">
      <c r="A596">
        <v>1099</v>
      </c>
      <c r="B596" s="1">
        <v>45084</v>
      </c>
      <c r="C596" t="s">
        <v>33</v>
      </c>
      <c r="D596" t="s">
        <v>34</v>
      </c>
      <c r="E596">
        <v>4346.55</v>
      </c>
      <c r="F596">
        <v>31</v>
      </c>
      <c r="G596" t="s">
        <v>26</v>
      </c>
      <c r="H596">
        <v>1974.4</v>
      </c>
      <c r="I596">
        <v>2259.5</v>
      </c>
      <c r="J596" t="s">
        <v>30</v>
      </c>
      <c r="K596">
        <v>0.27</v>
      </c>
      <c r="L596" t="s">
        <v>18</v>
      </c>
      <c r="M596" t="s">
        <v>22</v>
      </c>
      <c r="N596" t="s">
        <v>36</v>
      </c>
    </row>
    <row r="597" spans="1:14" x14ac:dyDescent="0.25">
      <c r="A597">
        <v>1036</v>
      </c>
      <c r="B597" s="1">
        <v>45250</v>
      </c>
      <c r="C597" t="s">
        <v>42</v>
      </c>
      <c r="D597" t="s">
        <v>34</v>
      </c>
      <c r="E597">
        <v>5454.96</v>
      </c>
      <c r="F597">
        <v>32</v>
      </c>
      <c r="G597" t="s">
        <v>29</v>
      </c>
      <c r="H597">
        <v>700.49</v>
      </c>
      <c r="I597">
        <v>1126.52</v>
      </c>
      <c r="J597" t="s">
        <v>30</v>
      </c>
      <c r="K597">
        <v>0.28999999999999998</v>
      </c>
      <c r="L597" t="s">
        <v>31</v>
      </c>
      <c r="M597" t="s">
        <v>22</v>
      </c>
      <c r="N597" t="s">
        <v>52</v>
      </c>
    </row>
    <row r="598" spans="1:14" x14ac:dyDescent="0.25">
      <c r="A598">
        <v>1082</v>
      </c>
      <c r="B598" s="1">
        <v>45072</v>
      </c>
      <c r="C598" t="s">
        <v>24</v>
      </c>
      <c r="D598" t="s">
        <v>25</v>
      </c>
      <c r="E598">
        <v>6994.66</v>
      </c>
      <c r="F598">
        <v>2</v>
      </c>
      <c r="G598" t="s">
        <v>16</v>
      </c>
      <c r="H598">
        <v>1349.3</v>
      </c>
      <c r="I598">
        <v>1576.69</v>
      </c>
      <c r="J598" t="s">
        <v>17</v>
      </c>
      <c r="K598">
        <v>0.12</v>
      </c>
      <c r="L598" t="s">
        <v>31</v>
      </c>
      <c r="M598" t="s">
        <v>19</v>
      </c>
      <c r="N598" t="s">
        <v>28</v>
      </c>
    </row>
    <row r="599" spans="1:14" x14ac:dyDescent="0.25">
      <c r="A599">
        <v>1096</v>
      </c>
      <c r="B599" s="1">
        <v>45219</v>
      </c>
      <c r="C599" t="s">
        <v>24</v>
      </c>
      <c r="D599" t="s">
        <v>25</v>
      </c>
      <c r="E599">
        <v>7051.25</v>
      </c>
      <c r="F599">
        <v>10</v>
      </c>
      <c r="G599" t="s">
        <v>29</v>
      </c>
      <c r="H599">
        <v>2927.02</v>
      </c>
      <c r="I599">
        <v>3387.21</v>
      </c>
      <c r="J599" t="s">
        <v>17</v>
      </c>
      <c r="K599">
        <v>0.12</v>
      </c>
      <c r="L599" t="s">
        <v>18</v>
      </c>
      <c r="M599" t="s">
        <v>22</v>
      </c>
      <c r="N599" t="s">
        <v>28</v>
      </c>
    </row>
    <row r="600" spans="1:14" x14ac:dyDescent="0.25">
      <c r="A600">
        <v>1024</v>
      </c>
      <c r="B600" s="1">
        <v>45079</v>
      </c>
      <c r="C600" t="s">
        <v>42</v>
      </c>
      <c r="D600" t="s">
        <v>21</v>
      </c>
      <c r="E600">
        <v>1799.77</v>
      </c>
      <c r="F600">
        <v>2</v>
      </c>
      <c r="G600" t="s">
        <v>16</v>
      </c>
      <c r="H600">
        <v>3604.93</v>
      </c>
      <c r="I600">
        <v>3830.71</v>
      </c>
      <c r="J600" t="s">
        <v>17</v>
      </c>
      <c r="K600">
        <v>0.12</v>
      </c>
      <c r="L600" t="s">
        <v>31</v>
      </c>
      <c r="M600" t="s">
        <v>19</v>
      </c>
      <c r="N600" t="s">
        <v>51</v>
      </c>
    </row>
    <row r="601" spans="1:14" x14ac:dyDescent="0.25">
      <c r="A601">
        <v>1023</v>
      </c>
      <c r="B601" s="1">
        <v>45119</v>
      </c>
      <c r="C601" t="s">
        <v>42</v>
      </c>
      <c r="D601" t="s">
        <v>15</v>
      </c>
      <c r="E601">
        <v>5051.12</v>
      </c>
      <c r="F601">
        <v>2</v>
      </c>
      <c r="G601" t="s">
        <v>26</v>
      </c>
      <c r="H601">
        <v>665.89</v>
      </c>
      <c r="I601">
        <v>944.79</v>
      </c>
      <c r="J601" t="s">
        <v>30</v>
      </c>
      <c r="K601">
        <v>0.1</v>
      </c>
      <c r="L601" t="s">
        <v>31</v>
      </c>
      <c r="M601" t="s">
        <v>22</v>
      </c>
      <c r="N601" t="s">
        <v>49</v>
      </c>
    </row>
    <row r="602" spans="1:14" x14ac:dyDescent="0.25">
      <c r="A602">
        <v>1062</v>
      </c>
      <c r="B602" s="1">
        <v>44999</v>
      </c>
      <c r="C602" t="s">
        <v>42</v>
      </c>
      <c r="D602" t="s">
        <v>34</v>
      </c>
      <c r="E602">
        <v>4178.3900000000003</v>
      </c>
      <c r="F602">
        <v>24</v>
      </c>
      <c r="G602" t="s">
        <v>26</v>
      </c>
      <c r="H602">
        <v>3018.01</v>
      </c>
      <c r="I602">
        <v>3418.19</v>
      </c>
      <c r="J602" t="s">
        <v>17</v>
      </c>
      <c r="K602">
        <v>0.23</v>
      </c>
      <c r="L602" t="s">
        <v>27</v>
      </c>
      <c r="M602" t="s">
        <v>22</v>
      </c>
      <c r="N602" t="s">
        <v>52</v>
      </c>
    </row>
    <row r="603" spans="1:14" x14ac:dyDescent="0.25">
      <c r="A603">
        <v>1096</v>
      </c>
      <c r="B603" s="1">
        <v>45231</v>
      </c>
      <c r="C603" t="s">
        <v>14</v>
      </c>
      <c r="D603" t="s">
        <v>25</v>
      </c>
      <c r="E603">
        <v>8718.2199999999993</v>
      </c>
      <c r="F603">
        <v>17</v>
      </c>
      <c r="G603" t="s">
        <v>26</v>
      </c>
      <c r="H603">
        <v>2774.24</v>
      </c>
      <c r="I603">
        <v>3069.9399999999901</v>
      </c>
      <c r="J603" t="s">
        <v>17</v>
      </c>
      <c r="K603">
        <v>0.23</v>
      </c>
      <c r="L603" t="s">
        <v>27</v>
      </c>
      <c r="M603" t="s">
        <v>22</v>
      </c>
      <c r="N603" t="s">
        <v>32</v>
      </c>
    </row>
    <row r="604" spans="1:14" x14ac:dyDescent="0.25">
      <c r="A604">
        <v>1037</v>
      </c>
      <c r="B604" s="1">
        <v>45270</v>
      </c>
      <c r="C604" t="s">
        <v>14</v>
      </c>
      <c r="D604" t="s">
        <v>15</v>
      </c>
      <c r="E604">
        <v>6351.05</v>
      </c>
      <c r="F604">
        <v>32</v>
      </c>
      <c r="G604" t="s">
        <v>35</v>
      </c>
      <c r="H604">
        <v>2594.08</v>
      </c>
      <c r="I604">
        <v>3074.59</v>
      </c>
      <c r="J604" t="s">
        <v>30</v>
      </c>
      <c r="K604">
        <v>0.14000000000000001</v>
      </c>
      <c r="L604" t="s">
        <v>18</v>
      </c>
      <c r="M604" t="s">
        <v>22</v>
      </c>
      <c r="N604" t="s">
        <v>20</v>
      </c>
    </row>
    <row r="605" spans="1:14" x14ac:dyDescent="0.25">
      <c r="A605">
        <v>1012</v>
      </c>
      <c r="B605" s="1">
        <v>45066</v>
      </c>
      <c r="C605" t="s">
        <v>14</v>
      </c>
      <c r="D605" t="s">
        <v>15</v>
      </c>
      <c r="E605">
        <v>5371.79</v>
      </c>
      <c r="F605">
        <v>16</v>
      </c>
      <c r="G605" t="s">
        <v>26</v>
      </c>
      <c r="H605">
        <v>3466.11</v>
      </c>
      <c r="I605">
        <v>3799.67</v>
      </c>
      <c r="J605" t="s">
        <v>17</v>
      </c>
      <c r="K605">
        <v>0.01</v>
      </c>
      <c r="L605" t="s">
        <v>18</v>
      </c>
      <c r="M605" t="s">
        <v>22</v>
      </c>
      <c r="N605" t="s">
        <v>20</v>
      </c>
    </row>
    <row r="606" spans="1:14" x14ac:dyDescent="0.25">
      <c r="A606">
        <v>1055</v>
      </c>
      <c r="B606" s="1">
        <v>45113</v>
      </c>
      <c r="C606" t="s">
        <v>38</v>
      </c>
      <c r="D606" t="s">
        <v>25</v>
      </c>
      <c r="E606">
        <v>1242.4100000000001</v>
      </c>
      <c r="F606">
        <v>16</v>
      </c>
      <c r="G606" t="s">
        <v>29</v>
      </c>
      <c r="H606">
        <v>4195.38</v>
      </c>
      <c r="I606">
        <v>4461.51</v>
      </c>
      <c r="J606" t="s">
        <v>17</v>
      </c>
      <c r="K606">
        <v>0.09</v>
      </c>
      <c r="L606" t="s">
        <v>27</v>
      </c>
      <c r="M606" t="s">
        <v>19</v>
      </c>
      <c r="N606" t="s">
        <v>39</v>
      </c>
    </row>
    <row r="607" spans="1:14" x14ac:dyDescent="0.25">
      <c r="A607">
        <v>1013</v>
      </c>
      <c r="B607" s="1">
        <v>45219</v>
      </c>
      <c r="C607" t="s">
        <v>24</v>
      </c>
      <c r="D607" t="s">
        <v>34</v>
      </c>
      <c r="E607">
        <v>6095.82</v>
      </c>
      <c r="F607">
        <v>46</v>
      </c>
      <c r="G607" t="s">
        <v>35</v>
      </c>
      <c r="H607">
        <v>1648.8</v>
      </c>
      <c r="I607">
        <v>1670.36</v>
      </c>
      <c r="J607" t="s">
        <v>17</v>
      </c>
      <c r="K607">
        <v>0.09</v>
      </c>
      <c r="L607" t="s">
        <v>31</v>
      </c>
      <c r="M607" t="s">
        <v>22</v>
      </c>
      <c r="N607" t="s">
        <v>50</v>
      </c>
    </row>
    <row r="608" spans="1:14" x14ac:dyDescent="0.25">
      <c r="A608">
        <v>1023</v>
      </c>
      <c r="B608" s="1">
        <v>44987</v>
      </c>
      <c r="C608" t="s">
        <v>24</v>
      </c>
      <c r="D608" t="s">
        <v>21</v>
      </c>
      <c r="E608">
        <v>1260.32</v>
      </c>
      <c r="F608">
        <v>39</v>
      </c>
      <c r="G608" t="s">
        <v>26</v>
      </c>
      <c r="H608">
        <v>4450.6099999999997</v>
      </c>
      <c r="I608">
        <v>4663.3399999999901</v>
      </c>
      <c r="J608" t="s">
        <v>30</v>
      </c>
      <c r="K608">
        <v>0.24</v>
      </c>
      <c r="L608" t="s">
        <v>18</v>
      </c>
      <c r="M608" t="s">
        <v>22</v>
      </c>
      <c r="N608" t="s">
        <v>47</v>
      </c>
    </row>
    <row r="609" spans="1:14" x14ac:dyDescent="0.25">
      <c r="A609">
        <v>1089</v>
      </c>
      <c r="B609" s="1">
        <v>45124</v>
      </c>
      <c r="C609" t="s">
        <v>33</v>
      </c>
      <c r="D609" t="s">
        <v>15</v>
      </c>
      <c r="E609">
        <v>3438.35</v>
      </c>
      <c r="F609">
        <v>31</v>
      </c>
      <c r="G609" t="s">
        <v>29</v>
      </c>
      <c r="H609">
        <v>845.14</v>
      </c>
      <c r="I609">
        <v>1001.77</v>
      </c>
      <c r="J609" t="s">
        <v>30</v>
      </c>
      <c r="K609">
        <v>0.03</v>
      </c>
      <c r="L609" t="s">
        <v>18</v>
      </c>
      <c r="M609" t="s">
        <v>19</v>
      </c>
      <c r="N609" t="s">
        <v>53</v>
      </c>
    </row>
    <row r="610" spans="1:14" x14ac:dyDescent="0.25">
      <c r="A610">
        <v>1099</v>
      </c>
      <c r="B610" s="1">
        <v>45221</v>
      </c>
      <c r="C610" t="s">
        <v>14</v>
      </c>
      <c r="D610" t="s">
        <v>21</v>
      </c>
      <c r="E610">
        <v>1514.14</v>
      </c>
      <c r="F610">
        <v>43</v>
      </c>
      <c r="G610" t="s">
        <v>29</v>
      </c>
      <c r="H610">
        <v>906.47</v>
      </c>
      <c r="I610">
        <v>1283.04</v>
      </c>
      <c r="J610" t="s">
        <v>30</v>
      </c>
      <c r="K610">
        <v>0.24</v>
      </c>
      <c r="L610" t="s">
        <v>18</v>
      </c>
      <c r="M610" t="s">
        <v>19</v>
      </c>
      <c r="N610" t="s">
        <v>23</v>
      </c>
    </row>
    <row r="611" spans="1:14" x14ac:dyDescent="0.25">
      <c r="A611">
        <v>1030</v>
      </c>
      <c r="B611" s="1">
        <v>45245</v>
      </c>
      <c r="C611" t="s">
        <v>38</v>
      </c>
      <c r="D611" t="s">
        <v>34</v>
      </c>
      <c r="E611">
        <v>6951.53</v>
      </c>
      <c r="F611">
        <v>24</v>
      </c>
      <c r="G611" t="s">
        <v>29</v>
      </c>
      <c r="H611">
        <v>1370.52</v>
      </c>
      <c r="I611">
        <v>1482.58</v>
      </c>
      <c r="J611" t="s">
        <v>17</v>
      </c>
      <c r="K611">
        <v>0.2</v>
      </c>
      <c r="L611" t="s">
        <v>31</v>
      </c>
      <c r="M611" t="s">
        <v>22</v>
      </c>
      <c r="N611" t="s">
        <v>48</v>
      </c>
    </row>
    <row r="612" spans="1:14" x14ac:dyDescent="0.25">
      <c r="A612">
        <v>1017</v>
      </c>
      <c r="B612" s="1">
        <v>45228</v>
      </c>
      <c r="C612" t="s">
        <v>38</v>
      </c>
      <c r="D612" t="s">
        <v>34</v>
      </c>
      <c r="E612">
        <v>2141.9</v>
      </c>
      <c r="F612">
        <v>1</v>
      </c>
      <c r="G612" t="s">
        <v>16</v>
      </c>
      <c r="H612">
        <v>641.67999999999995</v>
      </c>
      <c r="I612">
        <v>752.24</v>
      </c>
      <c r="J612" t="s">
        <v>30</v>
      </c>
      <c r="K612">
        <v>0.22</v>
      </c>
      <c r="L612" t="s">
        <v>27</v>
      </c>
      <c r="M612" t="s">
        <v>19</v>
      </c>
      <c r="N612" t="s">
        <v>48</v>
      </c>
    </row>
    <row r="613" spans="1:14" x14ac:dyDescent="0.25">
      <c r="A613">
        <v>1062</v>
      </c>
      <c r="B613" s="1">
        <v>45270</v>
      </c>
      <c r="C613" t="s">
        <v>24</v>
      </c>
      <c r="D613" t="s">
        <v>21</v>
      </c>
      <c r="E613">
        <v>3979.41</v>
      </c>
      <c r="F613">
        <v>11</v>
      </c>
      <c r="G613" t="s">
        <v>35</v>
      </c>
      <c r="H613">
        <v>1190.08</v>
      </c>
      <c r="I613">
        <v>1292.9399999999901</v>
      </c>
      <c r="J613" t="s">
        <v>17</v>
      </c>
      <c r="K613">
        <v>0.13</v>
      </c>
      <c r="L613" t="s">
        <v>18</v>
      </c>
      <c r="M613" t="s">
        <v>22</v>
      </c>
      <c r="N613" t="s">
        <v>47</v>
      </c>
    </row>
    <row r="614" spans="1:14" x14ac:dyDescent="0.25">
      <c r="A614">
        <v>1084</v>
      </c>
      <c r="B614" s="1">
        <v>44937</v>
      </c>
      <c r="C614" t="s">
        <v>14</v>
      </c>
      <c r="D614" t="s">
        <v>34</v>
      </c>
      <c r="E614">
        <v>8967.18</v>
      </c>
      <c r="F614">
        <v>21</v>
      </c>
      <c r="G614" t="s">
        <v>29</v>
      </c>
      <c r="H614">
        <v>576.74</v>
      </c>
      <c r="I614">
        <v>648.29</v>
      </c>
      <c r="J614" t="s">
        <v>17</v>
      </c>
      <c r="K614">
        <v>0.2</v>
      </c>
      <c r="L614" t="s">
        <v>27</v>
      </c>
      <c r="M614" t="s">
        <v>19</v>
      </c>
      <c r="N614" t="s">
        <v>46</v>
      </c>
    </row>
    <row r="615" spans="1:14" x14ac:dyDescent="0.25">
      <c r="A615">
        <v>1089</v>
      </c>
      <c r="B615" s="1">
        <v>44988</v>
      </c>
      <c r="C615" t="s">
        <v>33</v>
      </c>
      <c r="D615" t="s">
        <v>15</v>
      </c>
      <c r="E615">
        <v>2122.73</v>
      </c>
      <c r="F615">
        <v>4</v>
      </c>
      <c r="G615" t="s">
        <v>16</v>
      </c>
      <c r="H615">
        <v>4117.67</v>
      </c>
      <c r="I615">
        <v>4280.0600000000004</v>
      </c>
      <c r="J615" t="s">
        <v>17</v>
      </c>
      <c r="K615">
        <v>0.18</v>
      </c>
      <c r="L615" t="s">
        <v>27</v>
      </c>
      <c r="M615" t="s">
        <v>19</v>
      </c>
      <c r="N615" t="s">
        <v>53</v>
      </c>
    </row>
    <row r="616" spans="1:14" x14ac:dyDescent="0.25">
      <c r="A616">
        <v>1086</v>
      </c>
      <c r="B616" s="1">
        <v>45259</v>
      </c>
      <c r="C616" t="s">
        <v>14</v>
      </c>
      <c r="D616" t="s">
        <v>21</v>
      </c>
      <c r="E616">
        <v>5127.2700000000004</v>
      </c>
      <c r="F616">
        <v>7</v>
      </c>
      <c r="G616" t="s">
        <v>26</v>
      </c>
      <c r="H616">
        <v>737.9</v>
      </c>
      <c r="I616">
        <v>1182</v>
      </c>
      <c r="J616" t="s">
        <v>30</v>
      </c>
      <c r="K616">
        <v>0.23</v>
      </c>
      <c r="L616" t="s">
        <v>31</v>
      </c>
      <c r="M616" t="s">
        <v>22</v>
      </c>
      <c r="N616" t="s">
        <v>23</v>
      </c>
    </row>
    <row r="617" spans="1:14" x14ac:dyDescent="0.25">
      <c r="A617">
        <v>1013</v>
      </c>
      <c r="B617" s="1">
        <v>45152</v>
      </c>
      <c r="C617" t="s">
        <v>42</v>
      </c>
      <c r="D617" t="s">
        <v>34</v>
      </c>
      <c r="E617">
        <v>4250.79</v>
      </c>
      <c r="F617">
        <v>26</v>
      </c>
      <c r="G617" t="s">
        <v>29</v>
      </c>
      <c r="H617">
        <v>3749.12</v>
      </c>
      <c r="I617">
        <v>4138.83</v>
      </c>
      <c r="J617" t="s">
        <v>30</v>
      </c>
      <c r="K617">
        <v>0.13</v>
      </c>
      <c r="L617" t="s">
        <v>31</v>
      </c>
      <c r="M617" t="s">
        <v>19</v>
      </c>
      <c r="N617" t="s">
        <v>52</v>
      </c>
    </row>
    <row r="618" spans="1:14" x14ac:dyDescent="0.25">
      <c r="A618">
        <v>1059</v>
      </c>
      <c r="B618" s="1">
        <v>45079</v>
      </c>
      <c r="C618" t="s">
        <v>14</v>
      </c>
      <c r="D618" t="s">
        <v>21</v>
      </c>
      <c r="E618">
        <v>279.43</v>
      </c>
      <c r="F618">
        <v>47</v>
      </c>
      <c r="G618" t="s">
        <v>16</v>
      </c>
      <c r="H618">
        <v>287.17</v>
      </c>
      <c r="I618">
        <v>657.44</v>
      </c>
      <c r="J618" t="s">
        <v>17</v>
      </c>
      <c r="K618">
        <v>0.14000000000000001</v>
      </c>
      <c r="L618" t="s">
        <v>31</v>
      </c>
      <c r="M618" t="s">
        <v>22</v>
      </c>
      <c r="N618" t="s">
        <v>23</v>
      </c>
    </row>
    <row r="619" spans="1:14" x14ac:dyDescent="0.25">
      <c r="A619">
        <v>1019</v>
      </c>
      <c r="B619" s="1">
        <v>45125</v>
      </c>
      <c r="C619" t="s">
        <v>42</v>
      </c>
      <c r="D619" t="s">
        <v>15</v>
      </c>
      <c r="E619">
        <v>7948.31</v>
      </c>
      <c r="F619">
        <v>12</v>
      </c>
      <c r="G619" t="s">
        <v>29</v>
      </c>
      <c r="H619">
        <v>4745.18</v>
      </c>
      <c r="I619">
        <v>5145.88</v>
      </c>
      <c r="J619" t="s">
        <v>17</v>
      </c>
      <c r="K619">
        <v>0.19</v>
      </c>
      <c r="L619" t="s">
        <v>31</v>
      </c>
      <c r="M619" t="s">
        <v>19</v>
      </c>
      <c r="N619" t="s">
        <v>49</v>
      </c>
    </row>
    <row r="620" spans="1:14" x14ac:dyDescent="0.25">
      <c r="A620">
        <v>1049</v>
      </c>
      <c r="B620" s="1">
        <v>44978</v>
      </c>
      <c r="C620" t="s">
        <v>42</v>
      </c>
      <c r="D620" t="s">
        <v>34</v>
      </c>
      <c r="E620">
        <v>783.55</v>
      </c>
      <c r="F620">
        <v>31</v>
      </c>
      <c r="G620" t="s">
        <v>35</v>
      </c>
      <c r="H620">
        <v>3570.24</v>
      </c>
      <c r="I620">
        <v>3712.25</v>
      </c>
      <c r="J620" t="s">
        <v>30</v>
      </c>
      <c r="K620">
        <v>0.03</v>
      </c>
      <c r="L620" t="s">
        <v>31</v>
      </c>
      <c r="M620" t="s">
        <v>19</v>
      </c>
      <c r="N620" t="s">
        <v>52</v>
      </c>
    </row>
    <row r="621" spans="1:14" x14ac:dyDescent="0.25">
      <c r="A621">
        <v>1100</v>
      </c>
      <c r="B621" s="1">
        <v>45186</v>
      </c>
      <c r="C621" t="s">
        <v>33</v>
      </c>
      <c r="D621" t="s">
        <v>15</v>
      </c>
      <c r="E621">
        <v>4795.12</v>
      </c>
      <c r="F621">
        <v>17</v>
      </c>
      <c r="G621" t="s">
        <v>35</v>
      </c>
      <c r="H621">
        <v>83.64</v>
      </c>
      <c r="I621">
        <v>528.49</v>
      </c>
      <c r="J621" t="s">
        <v>30</v>
      </c>
      <c r="K621">
        <v>0.13</v>
      </c>
      <c r="L621" t="s">
        <v>31</v>
      </c>
      <c r="M621" t="s">
        <v>19</v>
      </c>
      <c r="N621" t="s">
        <v>53</v>
      </c>
    </row>
    <row r="622" spans="1:14" x14ac:dyDescent="0.25">
      <c r="A622">
        <v>1012</v>
      </c>
      <c r="B622" s="1">
        <v>44985</v>
      </c>
      <c r="C622" t="s">
        <v>24</v>
      </c>
      <c r="D622" t="s">
        <v>34</v>
      </c>
      <c r="E622">
        <v>5650.72</v>
      </c>
      <c r="F622">
        <v>33</v>
      </c>
      <c r="G622" t="s">
        <v>26</v>
      </c>
      <c r="H622">
        <v>3831.09</v>
      </c>
      <c r="I622">
        <v>3908.37</v>
      </c>
      <c r="J622" t="s">
        <v>30</v>
      </c>
      <c r="K622">
        <v>0.28999999999999998</v>
      </c>
      <c r="L622" t="s">
        <v>18</v>
      </c>
      <c r="M622" t="s">
        <v>22</v>
      </c>
      <c r="N622" t="s">
        <v>50</v>
      </c>
    </row>
    <row r="623" spans="1:14" x14ac:dyDescent="0.25">
      <c r="A623">
        <v>1061</v>
      </c>
      <c r="B623" s="1">
        <v>44998</v>
      </c>
      <c r="C623" t="s">
        <v>14</v>
      </c>
      <c r="D623" t="s">
        <v>25</v>
      </c>
      <c r="E623">
        <v>6321.42</v>
      </c>
      <c r="F623">
        <v>11</v>
      </c>
      <c r="G623" t="s">
        <v>29</v>
      </c>
      <c r="H623">
        <v>2594.71</v>
      </c>
      <c r="I623">
        <v>2769.52</v>
      </c>
      <c r="J623" t="s">
        <v>17</v>
      </c>
      <c r="K623">
        <v>0.01</v>
      </c>
      <c r="L623" t="s">
        <v>27</v>
      </c>
      <c r="M623" t="s">
        <v>22</v>
      </c>
      <c r="N623" t="s">
        <v>32</v>
      </c>
    </row>
    <row r="624" spans="1:14" x14ac:dyDescent="0.25">
      <c r="A624">
        <v>1019</v>
      </c>
      <c r="B624" s="1">
        <v>45074</v>
      </c>
      <c r="C624" t="s">
        <v>42</v>
      </c>
      <c r="D624" t="s">
        <v>34</v>
      </c>
      <c r="E624">
        <v>6917.45</v>
      </c>
      <c r="F624">
        <v>28</v>
      </c>
      <c r="G624" t="s">
        <v>16</v>
      </c>
      <c r="H624">
        <v>3907.86</v>
      </c>
      <c r="I624">
        <v>4205.37</v>
      </c>
      <c r="J624" t="s">
        <v>30</v>
      </c>
      <c r="K624">
        <v>0.09</v>
      </c>
      <c r="L624" t="s">
        <v>31</v>
      </c>
      <c r="M624" t="s">
        <v>19</v>
      </c>
      <c r="N624" t="s">
        <v>52</v>
      </c>
    </row>
    <row r="625" spans="1:14" x14ac:dyDescent="0.25">
      <c r="A625">
        <v>1076</v>
      </c>
      <c r="B625" s="1">
        <v>45275</v>
      </c>
      <c r="C625" t="s">
        <v>14</v>
      </c>
      <c r="D625" t="s">
        <v>21</v>
      </c>
      <c r="E625">
        <v>2607.4</v>
      </c>
      <c r="F625">
        <v>32</v>
      </c>
      <c r="G625" t="s">
        <v>26</v>
      </c>
      <c r="H625">
        <v>2636.36</v>
      </c>
      <c r="I625">
        <v>2696.78</v>
      </c>
      <c r="J625" t="s">
        <v>30</v>
      </c>
      <c r="K625">
        <v>0.09</v>
      </c>
      <c r="L625" t="s">
        <v>18</v>
      </c>
      <c r="M625" t="s">
        <v>22</v>
      </c>
      <c r="N625" t="s">
        <v>23</v>
      </c>
    </row>
    <row r="626" spans="1:14" x14ac:dyDescent="0.25">
      <c r="A626">
        <v>1009</v>
      </c>
      <c r="B626" s="1">
        <v>44989</v>
      </c>
      <c r="C626" t="s">
        <v>24</v>
      </c>
      <c r="D626" t="s">
        <v>34</v>
      </c>
      <c r="E626">
        <v>198.79</v>
      </c>
      <c r="F626">
        <v>1</v>
      </c>
      <c r="G626" t="s">
        <v>29</v>
      </c>
      <c r="H626">
        <v>3223.07</v>
      </c>
      <c r="I626">
        <v>3590.83</v>
      </c>
      <c r="J626" t="s">
        <v>30</v>
      </c>
      <c r="K626">
        <v>0.19</v>
      </c>
      <c r="L626" t="s">
        <v>27</v>
      </c>
      <c r="M626" t="s">
        <v>22</v>
      </c>
      <c r="N626" t="s">
        <v>50</v>
      </c>
    </row>
    <row r="627" spans="1:14" x14ac:dyDescent="0.25">
      <c r="A627">
        <v>1071</v>
      </c>
      <c r="B627" s="1">
        <v>45236</v>
      </c>
      <c r="C627" t="s">
        <v>24</v>
      </c>
      <c r="D627" t="s">
        <v>15</v>
      </c>
      <c r="E627">
        <v>7262.09</v>
      </c>
      <c r="F627">
        <v>47</v>
      </c>
      <c r="G627" t="s">
        <v>26</v>
      </c>
      <c r="H627">
        <v>3942.34</v>
      </c>
      <c r="I627">
        <v>4142.09</v>
      </c>
      <c r="J627" t="s">
        <v>17</v>
      </c>
      <c r="K627">
        <v>0.03</v>
      </c>
      <c r="L627" t="s">
        <v>31</v>
      </c>
      <c r="M627" t="s">
        <v>22</v>
      </c>
      <c r="N627" t="s">
        <v>45</v>
      </c>
    </row>
    <row r="628" spans="1:14" x14ac:dyDescent="0.25">
      <c r="A628">
        <v>1028</v>
      </c>
      <c r="B628" s="1">
        <v>45169</v>
      </c>
      <c r="C628" t="s">
        <v>38</v>
      </c>
      <c r="D628" t="s">
        <v>15</v>
      </c>
      <c r="E628">
        <v>5403</v>
      </c>
      <c r="F628">
        <v>28</v>
      </c>
      <c r="G628" t="s">
        <v>16</v>
      </c>
      <c r="H628">
        <v>2055.2800000000002</v>
      </c>
      <c r="I628">
        <v>2449.64</v>
      </c>
      <c r="J628" t="s">
        <v>30</v>
      </c>
      <c r="K628">
        <v>0.19</v>
      </c>
      <c r="L628" t="s">
        <v>31</v>
      </c>
      <c r="M628" t="s">
        <v>19</v>
      </c>
      <c r="N628" t="s">
        <v>40</v>
      </c>
    </row>
    <row r="629" spans="1:14" x14ac:dyDescent="0.25">
      <c r="A629">
        <v>1078</v>
      </c>
      <c r="B629" s="1">
        <v>45292</v>
      </c>
      <c r="C629" t="s">
        <v>24</v>
      </c>
      <c r="D629" t="s">
        <v>34</v>
      </c>
      <c r="E629">
        <v>8377.57</v>
      </c>
      <c r="F629">
        <v>42</v>
      </c>
      <c r="G629" t="s">
        <v>26</v>
      </c>
      <c r="H629">
        <v>63.41</v>
      </c>
      <c r="I629">
        <v>314.93</v>
      </c>
      <c r="J629" t="s">
        <v>17</v>
      </c>
      <c r="K629">
        <v>0.03</v>
      </c>
      <c r="L629" t="s">
        <v>18</v>
      </c>
      <c r="M629" t="s">
        <v>22</v>
      </c>
      <c r="N629" t="s">
        <v>50</v>
      </c>
    </row>
    <row r="630" spans="1:14" x14ac:dyDescent="0.25">
      <c r="A630">
        <v>1095</v>
      </c>
      <c r="B630" s="1">
        <v>45256</v>
      </c>
      <c r="C630" t="s">
        <v>33</v>
      </c>
      <c r="D630" t="s">
        <v>21</v>
      </c>
      <c r="E630">
        <v>8231.74</v>
      </c>
      <c r="F630">
        <v>7</v>
      </c>
      <c r="G630" t="s">
        <v>26</v>
      </c>
      <c r="H630">
        <v>4257.24</v>
      </c>
      <c r="I630">
        <v>4355.87</v>
      </c>
      <c r="J630" t="s">
        <v>17</v>
      </c>
      <c r="K630">
        <v>0.03</v>
      </c>
      <c r="L630" t="s">
        <v>27</v>
      </c>
      <c r="M630" t="s">
        <v>19</v>
      </c>
      <c r="N630" t="s">
        <v>37</v>
      </c>
    </row>
    <row r="631" spans="1:14" x14ac:dyDescent="0.25">
      <c r="A631">
        <v>1052</v>
      </c>
      <c r="B631" s="1">
        <v>45033</v>
      </c>
      <c r="C631" t="s">
        <v>42</v>
      </c>
      <c r="D631" t="s">
        <v>25</v>
      </c>
      <c r="E631">
        <v>8448.93</v>
      </c>
      <c r="F631">
        <v>2</v>
      </c>
      <c r="G631" t="s">
        <v>26</v>
      </c>
      <c r="H631">
        <v>1935.41</v>
      </c>
      <c r="I631">
        <v>2305.44</v>
      </c>
      <c r="J631" t="s">
        <v>17</v>
      </c>
      <c r="K631">
        <v>0.22</v>
      </c>
      <c r="L631" t="s">
        <v>31</v>
      </c>
      <c r="M631" t="s">
        <v>19</v>
      </c>
      <c r="N631" t="s">
        <v>43</v>
      </c>
    </row>
    <row r="632" spans="1:14" x14ac:dyDescent="0.25">
      <c r="A632">
        <v>1083</v>
      </c>
      <c r="B632" s="1">
        <v>45152</v>
      </c>
      <c r="C632" t="s">
        <v>38</v>
      </c>
      <c r="D632" t="s">
        <v>21</v>
      </c>
      <c r="E632">
        <v>4902.4399999999996</v>
      </c>
      <c r="F632">
        <v>42</v>
      </c>
      <c r="G632" t="s">
        <v>29</v>
      </c>
      <c r="H632">
        <v>2505.41</v>
      </c>
      <c r="I632">
        <v>2638.96</v>
      </c>
      <c r="J632" t="s">
        <v>30</v>
      </c>
      <c r="K632">
        <v>0.1</v>
      </c>
      <c r="L632" t="s">
        <v>27</v>
      </c>
      <c r="M632" t="s">
        <v>19</v>
      </c>
      <c r="N632" t="s">
        <v>41</v>
      </c>
    </row>
    <row r="633" spans="1:14" x14ac:dyDescent="0.25">
      <c r="A633">
        <v>1016</v>
      </c>
      <c r="B633" s="1">
        <v>45239</v>
      </c>
      <c r="C633" t="s">
        <v>33</v>
      </c>
      <c r="D633" t="s">
        <v>25</v>
      </c>
      <c r="E633">
        <v>3402.92</v>
      </c>
      <c r="F633">
        <v>24</v>
      </c>
      <c r="G633" t="s">
        <v>16</v>
      </c>
      <c r="H633">
        <v>88.44</v>
      </c>
      <c r="I633">
        <v>338.94</v>
      </c>
      <c r="J633" t="s">
        <v>30</v>
      </c>
      <c r="K633">
        <v>0.28999999999999998</v>
      </c>
      <c r="L633" t="s">
        <v>18</v>
      </c>
      <c r="M633" t="s">
        <v>19</v>
      </c>
      <c r="N633" t="s">
        <v>44</v>
      </c>
    </row>
    <row r="634" spans="1:14" x14ac:dyDescent="0.25">
      <c r="A634">
        <v>1069</v>
      </c>
      <c r="B634" s="1">
        <v>45144</v>
      </c>
      <c r="C634" t="s">
        <v>14</v>
      </c>
      <c r="D634" t="s">
        <v>15</v>
      </c>
      <c r="E634">
        <v>7936.43</v>
      </c>
      <c r="F634">
        <v>4</v>
      </c>
      <c r="G634" t="s">
        <v>35</v>
      </c>
      <c r="H634">
        <v>2485.86</v>
      </c>
      <c r="I634">
        <v>2532.87</v>
      </c>
      <c r="J634" t="s">
        <v>30</v>
      </c>
      <c r="K634">
        <v>0.01</v>
      </c>
      <c r="L634" t="s">
        <v>31</v>
      </c>
      <c r="M634" t="s">
        <v>19</v>
      </c>
      <c r="N634" t="s">
        <v>20</v>
      </c>
    </row>
    <row r="635" spans="1:14" x14ac:dyDescent="0.25">
      <c r="A635">
        <v>1099</v>
      </c>
      <c r="B635" s="1">
        <v>45167</v>
      </c>
      <c r="C635" t="s">
        <v>42</v>
      </c>
      <c r="D635" t="s">
        <v>21</v>
      </c>
      <c r="E635">
        <v>4567.8100000000004</v>
      </c>
      <c r="F635">
        <v>44</v>
      </c>
      <c r="G635" t="s">
        <v>29</v>
      </c>
      <c r="H635">
        <v>4933.1099999999997</v>
      </c>
      <c r="I635">
        <v>5245.86</v>
      </c>
      <c r="J635" t="s">
        <v>17</v>
      </c>
      <c r="K635">
        <v>0.13</v>
      </c>
      <c r="L635" t="s">
        <v>27</v>
      </c>
      <c r="M635" t="s">
        <v>22</v>
      </c>
      <c r="N635" t="s">
        <v>51</v>
      </c>
    </row>
    <row r="636" spans="1:14" x14ac:dyDescent="0.25">
      <c r="A636">
        <v>1012</v>
      </c>
      <c r="B636" s="1">
        <v>45185</v>
      </c>
      <c r="C636" t="s">
        <v>24</v>
      </c>
      <c r="D636" t="s">
        <v>25</v>
      </c>
      <c r="E636">
        <v>1916.08</v>
      </c>
      <c r="F636">
        <v>19</v>
      </c>
      <c r="G636" t="s">
        <v>35</v>
      </c>
      <c r="H636">
        <v>1427.42</v>
      </c>
      <c r="I636">
        <v>1763.69</v>
      </c>
      <c r="J636" t="s">
        <v>30</v>
      </c>
      <c r="K636">
        <v>0.03</v>
      </c>
      <c r="L636" t="s">
        <v>18</v>
      </c>
      <c r="M636" t="s">
        <v>22</v>
      </c>
      <c r="N636" t="s">
        <v>28</v>
      </c>
    </row>
    <row r="637" spans="1:14" x14ac:dyDescent="0.25">
      <c r="A637">
        <v>1025</v>
      </c>
      <c r="B637" s="1">
        <v>45188</v>
      </c>
      <c r="C637" t="s">
        <v>42</v>
      </c>
      <c r="D637" t="s">
        <v>34</v>
      </c>
      <c r="E637">
        <v>8564.24</v>
      </c>
      <c r="F637">
        <v>26</v>
      </c>
      <c r="G637" t="s">
        <v>35</v>
      </c>
      <c r="H637">
        <v>2007.32</v>
      </c>
      <c r="I637">
        <v>2202.87</v>
      </c>
      <c r="J637" t="s">
        <v>17</v>
      </c>
      <c r="K637">
        <v>0.11</v>
      </c>
      <c r="L637" t="s">
        <v>18</v>
      </c>
      <c r="M637" t="s">
        <v>19</v>
      </c>
      <c r="N637" t="s">
        <v>52</v>
      </c>
    </row>
    <row r="638" spans="1:14" x14ac:dyDescent="0.25">
      <c r="A638">
        <v>1052</v>
      </c>
      <c r="B638" s="1">
        <v>44931</v>
      </c>
      <c r="C638" t="s">
        <v>14</v>
      </c>
      <c r="D638" t="s">
        <v>15</v>
      </c>
      <c r="E638">
        <v>8837.34</v>
      </c>
      <c r="F638">
        <v>11</v>
      </c>
      <c r="G638" t="s">
        <v>29</v>
      </c>
      <c r="H638">
        <v>3451.59</v>
      </c>
      <c r="I638">
        <v>3929.26</v>
      </c>
      <c r="J638" t="s">
        <v>30</v>
      </c>
      <c r="K638">
        <v>0.3</v>
      </c>
      <c r="L638" t="s">
        <v>31</v>
      </c>
      <c r="M638" t="s">
        <v>22</v>
      </c>
      <c r="N638" t="s">
        <v>20</v>
      </c>
    </row>
    <row r="639" spans="1:14" x14ac:dyDescent="0.25">
      <c r="A639">
        <v>1085</v>
      </c>
      <c r="B639" s="1">
        <v>45187</v>
      </c>
      <c r="C639" t="s">
        <v>38</v>
      </c>
      <c r="D639" t="s">
        <v>34</v>
      </c>
      <c r="E639">
        <v>4716.47</v>
      </c>
      <c r="F639">
        <v>40</v>
      </c>
      <c r="G639" t="s">
        <v>29</v>
      </c>
      <c r="H639">
        <v>4083.23</v>
      </c>
      <c r="I639">
        <v>4521.57</v>
      </c>
      <c r="J639" t="s">
        <v>30</v>
      </c>
      <c r="K639">
        <v>0.27</v>
      </c>
      <c r="L639" t="s">
        <v>27</v>
      </c>
      <c r="M639" t="s">
        <v>22</v>
      </c>
      <c r="N639" t="s">
        <v>48</v>
      </c>
    </row>
    <row r="640" spans="1:14" x14ac:dyDescent="0.25">
      <c r="A640">
        <v>1100</v>
      </c>
      <c r="B640" s="1">
        <v>44980</v>
      </c>
      <c r="C640" t="s">
        <v>38</v>
      </c>
      <c r="D640" t="s">
        <v>15</v>
      </c>
      <c r="E640">
        <v>849.43</v>
      </c>
      <c r="F640">
        <v>43</v>
      </c>
      <c r="G640" t="s">
        <v>16</v>
      </c>
      <c r="H640">
        <v>2116.09</v>
      </c>
      <c r="I640">
        <v>2472.98</v>
      </c>
      <c r="J640" t="s">
        <v>30</v>
      </c>
      <c r="K640">
        <v>0.01</v>
      </c>
      <c r="L640" t="s">
        <v>31</v>
      </c>
      <c r="M640" t="s">
        <v>22</v>
      </c>
      <c r="N640" t="s">
        <v>40</v>
      </c>
    </row>
    <row r="641" spans="1:14" x14ac:dyDescent="0.25">
      <c r="A641">
        <v>1053</v>
      </c>
      <c r="B641" s="1">
        <v>44973</v>
      </c>
      <c r="C641" t="s">
        <v>38</v>
      </c>
      <c r="D641" t="s">
        <v>21</v>
      </c>
      <c r="E641">
        <v>3939.48</v>
      </c>
      <c r="F641">
        <v>11</v>
      </c>
      <c r="G641" t="s">
        <v>16</v>
      </c>
      <c r="H641">
        <v>1582.86</v>
      </c>
      <c r="I641">
        <v>1942.55</v>
      </c>
      <c r="J641" t="s">
        <v>30</v>
      </c>
      <c r="K641">
        <v>0.17</v>
      </c>
      <c r="L641" t="s">
        <v>31</v>
      </c>
      <c r="M641" t="s">
        <v>22</v>
      </c>
      <c r="N641" t="s">
        <v>41</v>
      </c>
    </row>
    <row r="642" spans="1:14" x14ac:dyDescent="0.25">
      <c r="A642">
        <v>1023</v>
      </c>
      <c r="B642" s="1">
        <v>45141</v>
      </c>
      <c r="C642" t="s">
        <v>24</v>
      </c>
      <c r="D642" t="s">
        <v>21</v>
      </c>
      <c r="E642">
        <v>8055.02</v>
      </c>
      <c r="F642">
        <v>45</v>
      </c>
      <c r="G642" t="s">
        <v>26</v>
      </c>
      <c r="H642">
        <v>4692.24</v>
      </c>
      <c r="I642">
        <v>4825.92</v>
      </c>
      <c r="J642" t="s">
        <v>17</v>
      </c>
      <c r="K642">
        <v>0.19</v>
      </c>
      <c r="L642" t="s">
        <v>27</v>
      </c>
      <c r="M642" t="s">
        <v>22</v>
      </c>
      <c r="N642" t="s">
        <v>47</v>
      </c>
    </row>
    <row r="643" spans="1:14" x14ac:dyDescent="0.25">
      <c r="A643">
        <v>1016</v>
      </c>
      <c r="B643" s="1">
        <v>45103</v>
      </c>
      <c r="C643" t="s">
        <v>33</v>
      </c>
      <c r="D643" t="s">
        <v>15</v>
      </c>
      <c r="E643">
        <v>9027.56</v>
      </c>
      <c r="F643">
        <v>3</v>
      </c>
      <c r="G643" t="s">
        <v>35</v>
      </c>
      <c r="H643">
        <v>3401.87</v>
      </c>
      <c r="I643">
        <v>3733.71</v>
      </c>
      <c r="J643" t="s">
        <v>17</v>
      </c>
      <c r="K643">
        <v>0.06</v>
      </c>
      <c r="L643" t="s">
        <v>27</v>
      </c>
      <c r="M643" t="s">
        <v>22</v>
      </c>
      <c r="N643" t="s">
        <v>53</v>
      </c>
    </row>
    <row r="644" spans="1:14" x14ac:dyDescent="0.25">
      <c r="A644">
        <v>1057</v>
      </c>
      <c r="B644" s="1">
        <v>44935</v>
      </c>
      <c r="C644" t="s">
        <v>33</v>
      </c>
      <c r="D644" t="s">
        <v>15</v>
      </c>
      <c r="E644">
        <v>2114.38</v>
      </c>
      <c r="F644">
        <v>12</v>
      </c>
      <c r="G644" t="s">
        <v>16</v>
      </c>
      <c r="H644">
        <v>639.16</v>
      </c>
      <c r="I644">
        <v>746.28</v>
      </c>
      <c r="J644" t="s">
        <v>17</v>
      </c>
      <c r="K644">
        <v>0.04</v>
      </c>
      <c r="L644" t="s">
        <v>27</v>
      </c>
      <c r="M644" t="s">
        <v>22</v>
      </c>
      <c r="N644" t="s">
        <v>53</v>
      </c>
    </row>
    <row r="645" spans="1:14" x14ac:dyDescent="0.25">
      <c r="A645">
        <v>1039</v>
      </c>
      <c r="B645" s="1">
        <v>45025</v>
      </c>
      <c r="C645" t="s">
        <v>42</v>
      </c>
      <c r="D645" t="s">
        <v>15</v>
      </c>
      <c r="E645">
        <v>763.04</v>
      </c>
      <c r="F645">
        <v>3</v>
      </c>
      <c r="G645" t="s">
        <v>26</v>
      </c>
      <c r="H645">
        <v>391.19</v>
      </c>
      <c r="I645">
        <v>471.75</v>
      </c>
      <c r="J645" t="s">
        <v>17</v>
      </c>
      <c r="K645">
        <v>0.27</v>
      </c>
      <c r="L645" t="s">
        <v>18</v>
      </c>
      <c r="M645" t="s">
        <v>19</v>
      </c>
      <c r="N645" t="s">
        <v>49</v>
      </c>
    </row>
    <row r="646" spans="1:14" x14ac:dyDescent="0.25">
      <c r="A646">
        <v>1053</v>
      </c>
      <c r="B646" s="1">
        <v>44946</v>
      </c>
      <c r="C646" t="s">
        <v>24</v>
      </c>
      <c r="D646" t="s">
        <v>21</v>
      </c>
      <c r="E646">
        <v>8785.77</v>
      </c>
      <c r="F646">
        <v>42</v>
      </c>
      <c r="G646" t="s">
        <v>16</v>
      </c>
      <c r="H646">
        <v>2443.5700000000002</v>
      </c>
      <c r="I646">
        <v>2943.31</v>
      </c>
      <c r="J646" t="s">
        <v>30</v>
      </c>
      <c r="K646">
        <v>0.28999999999999998</v>
      </c>
      <c r="L646" t="s">
        <v>18</v>
      </c>
      <c r="M646" t="s">
        <v>19</v>
      </c>
      <c r="N646" t="s">
        <v>47</v>
      </c>
    </row>
    <row r="647" spans="1:14" x14ac:dyDescent="0.25">
      <c r="A647">
        <v>1042</v>
      </c>
      <c r="B647" s="1">
        <v>45167</v>
      </c>
      <c r="C647" t="s">
        <v>38</v>
      </c>
      <c r="D647" t="s">
        <v>25</v>
      </c>
      <c r="E647">
        <v>3955.11</v>
      </c>
      <c r="F647">
        <v>27</v>
      </c>
      <c r="G647" t="s">
        <v>29</v>
      </c>
      <c r="H647">
        <v>1139.45</v>
      </c>
      <c r="I647">
        <v>1454.41</v>
      </c>
      <c r="J647" t="s">
        <v>17</v>
      </c>
      <c r="K647">
        <v>0.3</v>
      </c>
      <c r="L647" t="s">
        <v>27</v>
      </c>
      <c r="M647" t="s">
        <v>19</v>
      </c>
      <c r="N647" t="s">
        <v>39</v>
      </c>
    </row>
    <row r="648" spans="1:14" x14ac:dyDescent="0.25">
      <c r="A648">
        <v>1058</v>
      </c>
      <c r="B648" s="1">
        <v>44987</v>
      </c>
      <c r="C648" t="s">
        <v>38</v>
      </c>
      <c r="D648" t="s">
        <v>34</v>
      </c>
      <c r="E648">
        <v>5463.43</v>
      </c>
      <c r="F648">
        <v>49</v>
      </c>
      <c r="G648" t="s">
        <v>16</v>
      </c>
      <c r="H648">
        <v>1307.22</v>
      </c>
      <c r="I648">
        <v>1528.4</v>
      </c>
      <c r="J648" t="s">
        <v>17</v>
      </c>
      <c r="K648">
        <v>0.24</v>
      </c>
      <c r="L648" t="s">
        <v>18</v>
      </c>
      <c r="M648" t="s">
        <v>22</v>
      </c>
      <c r="N648" t="s">
        <v>48</v>
      </c>
    </row>
    <row r="649" spans="1:14" x14ac:dyDescent="0.25">
      <c r="A649">
        <v>1039</v>
      </c>
      <c r="B649" s="1">
        <v>45104</v>
      </c>
      <c r="C649" t="s">
        <v>14</v>
      </c>
      <c r="D649" t="s">
        <v>34</v>
      </c>
      <c r="E649">
        <v>9683.85</v>
      </c>
      <c r="F649">
        <v>2</v>
      </c>
      <c r="G649" t="s">
        <v>35</v>
      </c>
      <c r="H649">
        <v>4394.58</v>
      </c>
      <c r="I649">
        <v>4545.78</v>
      </c>
      <c r="J649" t="s">
        <v>17</v>
      </c>
      <c r="K649">
        <v>0.2</v>
      </c>
      <c r="L649" t="s">
        <v>31</v>
      </c>
      <c r="M649" t="s">
        <v>22</v>
      </c>
      <c r="N649" t="s">
        <v>46</v>
      </c>
    </row>
    <row r="650" spans="1:14" x14ac:dyDescent="0.25">
      <c r="A650">
        <v>1014</v>
      </c>
      <c r="B650" s="1">
        <v>45264</v>
      </c>
      <c r="C650" t="s">
        <v>14</v>
      </c>
      <c r="D650" t="s">
        <v>21</v>
      </c>
      <c r="E650">
        <v>758.99</v>
      </c>
      <c r="F650">
        <v>49</v>
      </c>
      <c r="G650" t="s">
        <v>16</v>
      </c>
      <c r="H650">
        <v>493.35</v>
      </c>
      <c r="I650">
        <v>799.27</v>
      </c>
      <c r="J650" t="s">
        <v>30</v>
      </c>
      <c r="K650">
        <v>0.1</v>
      </c>
      <c r="L650" t="s">
        <v>27</v>
      </c>
      <c r="M650" t="s">
        <v>19</v>
      </c>
      <c r="N650" t="s">
        <v>23</v>
      </c>
    </row>
    <row r="651" spans="1:14" x14ac:dyDescent="0.25">
      <c r="A651">
        <v>1095</v>
      </c>
      <c r="B651" s="1">
        <v>44988</v>
      </c>
      <c r="C651" t="s">
        <v>38</v>
      </c>
      <c r="D651" t="s">
        <v>34</v>
      </c>
      <c r="E651">
        <v>6518.35</v>
      </c>
      <c r="F651">
        <v>16</v>
      </c>
      <c r="G651" t="s">
        <v>35</v>
      </c>
      <c r="H651">
        <v>3591.05</v>
      </c>
      <c r="I651">
        <v>3625.35</v>
      </c>
      <c r="J651" t="s">
        <v>17</v>
      </c>
      <c r="K651">
        <v>0.05</v>
      </c>
      <c r="L651" t="s">
        <v>31</v>
      </c>
      <c r="M651" t="s">
        <v>22</v>
      </c>
      <c r="N651" t="s">
        <v>48</v>
      </c>
    </row>
    <row r="652" spans="1:14" x14ac:dyDescent="0.25">
      <c r="A652">
        <v>1005</v>
      </c>
      <c r="B652" s="1">
        <v>45071</v>
      </c>
      <c r="C652" t="s">
        <v>38</v>
      </c>
      <c r="D652" t="s">
        <v>15</v>
      </c>
      <c r="E652">
        <v>833.64</v>
      </c>
      <c r="F652">
        <v>2</v>
      </c>
      <c r="G652" t="s">
        <v>29</v>
      </c>
      <c r="H652">
        <v>1392.15</v>
      </c>
      <c r="I652">
        <v>1448.54</v>
      </c>
      <c r="J652" t="s">
        <v>17</v>
      </c>
      <c r="K652">
        <v>0.02</v>
      </c>
      <c r="L652" t="s">
        <v>27</v>
      </c>
      <c r="M652" t="s">
        <v>22</v>
      </c>
      <c r="N652" t="s">
        <v>40</v>
      </c>
    </row>
    <row r="653" spans="1:14" x14ac:dyDescent="0.25">
      <c r="A653">
        <v>1035</v>
      </c>
      <c r="B653" s="1">
        <v>45142</v>
      </c>
      <c r="C653" t="s">
        <v>24</v>
      </c>
      <c r="D653" t="s">
        <v>25</v>
      </c>
      <c r="E653">
        <v>3817.14</v>
      </c>
      <c r="F653">
        <v>30</v>
      </c>
      <c r="G653" t="s">
        <v>35</v>
      </c>
      <c r="H653">
        <v>3813.62</v>
      </c>
      <c r="I653">
        <v>3839.72</v>
      </c>
      <c r="J653" t="s">
        <v>30</v>
      </c>
      <c r="K653">
        <v>0.21</v>
      </c>
      <c r="L653" t="s">
        <v>31</v>
      </c>
      <c r="M653" t="s">
        <v>19</v>
      </c>
      <c r="N653" t="s">
        <v>28</v>
      </c>
    </row>
    <row r="654" spans="1:14" x14ac:dyDescent="0.25">
      <c r="A654">
        <v>1087</v>
      </c>
      <c r="B654" s="1">
        <v>44929</v>
      </c>
      <c r="C654" t="s">
        <v>33</v>
      </c>
      <c r="D654" t="s">
        <v>34</v>
      </c>
      <c r="E654">
        <v>8057.76</v>
      </c>
      <c r="F654">
        <v>20</v>
      </c>
      <c r="G654" t="s">
        <v>16</v>
      </c>
      <c r="H654">
        <v>3625.94</v>
      </c>
      <c r="I654">
        <v>3880.53</v>
      </c>
      <c r="J654" t="s">
        <v>30</v>
      </c>
      <c r="K654">
        <v>0.24</v>
      </c>
      <c r="L654" t="s">
        <v>27</v>
      </c>
      <c r="M654" t="s">
        <v>19</v>
      </c>
      <c r="N654" t="s">
        <v>36</v>
      </c>
    </row>
    <row r="655" spans="1:14" x14ac:dyDescent="0.25">
      <c r="A655">
        <v>1093</v>
      </c>
      <c r="B655" s="1">
        <v>45086</v>
      </c>
      <c r="C655" t="s">
        <v>14</v>
      </c>
      <c r="D655" t="s">
        <v>25</v>
      </c>
      <c r="E655">
        <v>4391.38</v>
      </c>
      <c r="F655">
        <v>38</v>
      </c>
      <c r="G655" t="s">
        <v>26</v>
      </c>
      <c r="H655">
        <v>86.59</v>
      </c>
      <c r="I655">
        <v>390.89</v>
      </c>
      <c r="J655" t="s">
        <v>17</v>
      </c>
      <c r="K655">
        <v>0.25</v>
      </c>
      <c r="L655" t="s">
        <v>31</v>
      </c>
      <c r="M655" t="s">
        <v>19</v>
      </c>
      <c r="N655" t="s">
        <v>32</v>
      </c>
    </row>
    <row r="656" spans="1:14" x14ac:dyDescent="0.25">
      <c r="A656">
        <v>1075</v>
      </c>
      <c r="B656" s="1">
        <v>45153</v>
      </c>
      <c r="C656" t="s">
        <v>33</v>
      </c>
      <c r="D656" t="s">
        <v>15</v>
      </c>
      <c r="E656">
        <v>9972.11</v>
      </c>
      <c r="F656">
        <v>28</v>
      </c>
      <c r="G656" t="s">
        <v>29</v>
      </c>
      <c r="H656">
        <v>2570.2199999999998</v>
      </c>
      <c r="I656">
        <v>2610.8399999999901</v>
      </c>
      <c r="J656" t="s">
        <v>17</v>
      </c>
      <c r="K656">
        <v>0.27</v>
      </c>
      <c r="L656" t="s">
        <v>27</v>
      </c>
      <c r="M656" t="s">
        <v>22</v>
      </c>
      <c r="N656" t="s">
        <v>53</v>
      </c>
    </row>
    <row r="657" spans="1:14" x14ac:dyDescent="0.25">
      <c r="A657">
        <v>1018</v>
      </c>
      <c r="B657" s="1">
        <v>45195</v>
      </c>
      <c r="C657" t="s">
        <v>24</v>
      </c>
      <c r="D657" t="s">
        <v>34</v>
      </c>
      <c r="E657">
        <v>5634.69</v>
      </c>
      <c r="F657">
        <v>25</v>
      </c>
      <c r="G657" t="s">
        <v>16</v>
      </c>
      <c r="H657">
        <v>739.63</v>
      </c>
      <c r="I657">
        <v>1103.03</v>
      </c>
      <c r="J657" t="s">
        <v>30</v>
      </c>
      <c r="K657">
        <v>0.26</v>
      </c>
      <c r="L657" t="s">
        <v>27</v>
      </c>
      <c r="M657" t="s">
        <v>22</v>
      </c>
      <c r="N657" t="s">
        <v>50</v>
      </c>
    </row>
    <row r="658" spans="1:14" x14ac:dyDescent="0.25">
      <c r="A658">
        <v>1076</v>
      </c>
      <c r="B658" s="1">
        <v>45046</v>
      </c>
      <c r="C658" t="s">
        <v>38</v>
      </c>
      <c r="D658" t="s">
        <v>21</v>
      </c>
      <c r="E658">
        <v>3279.51</v>
      </c>
      <c r="F658">
        <v>32</v>
      </c>
      <c r="G658" t="s">
        <v>29</v>
      </c>
      <c r="H658">
        <v>4337.82</v>
      </c>
      <c r="I658">
        <v>4460.71</v>
      </c>
      <c r="J658" t="s">
        <v>17</v>
      </c>
      <c r="K658">
        <v>0.3</v>
      </c>
      <c r="L658" t="s">
        <v>18</v>
      </c>
      <c r="M658" t="s">
        <v>22</v>
      </c>
      <c r="N658" t="s">
        <v>41</v>
      </c>
    </row>
    <row r="659" spans="1:14" x14ac:dyDescent="0.25">
      <c r="A659">
        <v>1009</v>
      </c>
      <c r="B659" s="1">
        <v>45015</v>
      </c>
      <c r="C659" t="s">
        <v>33</v>
      </c>
      <c r="D659" t="s">
        <v>25</v>
      </c>
      <c r="E659">
        <v>2279.1</v>
      </c>
      <c r="F659">
        <v>10</v>
      </c>
      <c r="G659" t="s">
        <v>29</v>
      </c>
      <c r="H659">
        <v>4364.3500000000004</v>
      </c>
      <c r="I659">
        <v>4710.1000000000004</v>
      </c>
      <c r="J659" t="s">
        <v>30</v>
      </c>
      <c r="K659">
        <v>7.0000000000000007E-2</v>
      </c>
      <c r="L659" t="s">
        <v>31</v>
      </c>
      <c r="M659" t="s">
        <v>19</v>
      </c>
      <c r="N659" t="s">
        <v>44</v>
      </c>
    </row>
    <row r="660" spans="1:14" x14ac:dyDescent="0.25">
      <c r="A660">
        <v>1074</v>
      </c>
      <c r="B660" s="1">
        <v>45255</v>
      </c>
      <c r="C660" t="s">
        <v>38</v>
      </c>
      <c r="D660" t="s">
        <v>15</v>
      </c>
      <c r="E660">
        <v>3570.15</v>
      </c>
      <c r="F660">
        <v>42</v>
      </c>
      <c r="G660" t="s">
        <v>16</v>
      </c>
      <c r="H660">
        <v>2120.81</v>
      </c>
      <c r="I660">
        <v>2611.94</v>
      </c>
      <c r="J660" t="s">
        <v>17</v>
      </c>
      <c r="K660">
        <v>0.23</v>
      </c>
      <c r="L660" t="s">
        <v>18</v>
      </c>
      <c r="M660" t="s">
        <v>19</v>
      </c>
      <c r="N660" t="s">
        <v>40</v>
      </c>
    </row>
    <row r="661" spans="1:14" x14ac:dyDescent="0.25">
      <c r="A661">
        <v>1058</v>
      </c>
      <c r="B661" s="1">
        <v>44994</v>
      </c>
      <c r="C661" t="s">
        <v>38</v>
      </c>
      <c r="D661" t="s">
        <v>25</v>
      </c>
      <c r="E661">
        <v>3788.08</v>
      </c>
      <c r="F661">
        <v>40</v>
      </c>
      <c r="G661" t="s">
        <v>16</v>
      </c>
      <c r="H661">
        <v>2249.7600000000002</v>
      </c>
      <c r="I661">
        <v>2598.4</v>
      </c>
      <c r="J661" t="s">
        <v>17</v>
      </c>
      <c r="K661">
        <v>0.18</v>
      </c>
      <c r="L661" t="s">
        <v>31</v>
      </c>
      <c r="M661" t="s">
        <v>22</v>
      </c>
      <c r="N661" t="s">
        <v>39</v>
      </c>
    </row>
    <row r="662" spans="1:14" x14ac:dyDescent="0.25">
      <c r="A662">
        <v>1017</v>
      </c>
      <c r="B662" s="1">
        <v>45283</v>
      </c>
      <c r="C662" t="s">
        <v>42</v>
      </c>
      <c r="D662" t="s">
        <v>34</v>
      </c>
      <c r="E662">
        <v>780.27</v>
      </c>
      <c r="F662">
        <v>33</v>
      </c>
      <c r="G662" t="s">
        <v>26</v>
      </c>
      <c r="H662">
        <v>1551.25</v>
      </c>
      <c r="I662">
        <v>1994.01</v>
      </c>
      <c r="J662" t="s">
        <v>17</v>
      </c>
      <c r="K662">
        <v>0.08</v>
      </c>
      <c r="L662" t="s">
        <v>18</v>
      </c>
      <c r="M662" t="s">
        <v>19</v>
      </c>
      <c r="N662" t="s">
        <v>52</v>
      </c>
    </row>
    <row r="663" spans="1:14" x14ac:dyDescent="0.25">
      <c r="A663">
        <v>1007</v>
      </c>
      <c r="B663" s="1">
        <v>45024</v>
      </c>
      <c r="C663" t="s">
        <v>33</v>
      </c>
      <c r="D663" t="s">
        <v>34</v>
      </c>
      <c r="E663">
        <v>3758.78</v>
      </c>
      <c r="F663">
        <v>13</v>
      </c>
      <c r="G663" t="s">
        <v>29</v>
      </c>
      <c r="H663">
        <v>3597.2</v>
      </c>
      <c r="I663">
        <v>4071.8199999999902</v>
      </c>
      <c r="J663" t="s">
        <v>17</v>
      </c>
      <c r="K663">
        <v>0.28999999999999998</v>
      </c>
      <c r="L663" t="s">
        <v>27</v>
      </c>
      <c r="M663" t="s">
        <v>19</v>
      </c>
      <c r="N663" t="s">
        <v>36</v>
      </c>
    </row>
    <row r="664" spans="1:14" x14ac:dyDescent="0.25">
      <c r="A664">
        <v>1046</v>
      </c>
      <c r="B664" s="1">
        <v>45193</v>
      </c>
      <c r="C664" t="s">
        <v>33</v>
      </c>
      <c r="D664" t="s">
        <v>21</v>
      </c>
      <c r="E664">
        <v>4695.96</v>
      </c>
      <c r="F664">
        <v>41</v>
      </c>
      <c r="G664" t="s">
        <v>29</v>
      </c>
      <c r="H664">
        <v>1825.37</v>
      </c>
      <c r="I664">
        <v>2073.88</v>
      </c>
      <c r="J664" t="s">
        <v>17</v>
      </c>
      <c r="K664">
        <v>0.27</v>
      </c>
      <c r="L664" t="s">
        <v>18</v>
      </c>
      <c r="M664" t="s">
        <v>22</v>
      </c>
      <c r="N664" t="s">
        <v>37</v>
      </c>
    </row>
    <row r="665" spans="1:14" x14ac:dyDescent="0.25">
      <c r="A665">
        <v>1013</v>
      </c>
      <c r="B665" s="1">
        <v>45031</v>
      </c>
      <c r="C665" t="s">
        <v>38</v>
      </c>
      <c r="D665" t="s">
        <v>15</v>
      </c>
      <c r="E665">
        <v>7255.1</v>
      </c>
      <c r="F665">
        <v>42</v>
      </c>
      <c r="G665" t="s">
        <v>16</v>
      </c>
      <c r="H665">
        <v>1375.57</v>
      </c>
      <c r="I665">
        <v>1729.71</v>
      </c>
      <c r="J665" t="s">
        <v>30</v>
      </c>
      <c r="K665">
        <v>0.04</v>
      </c>
      <c r="L665" t="s">
        <v>18</v>
      </c>
      <c r="M665" t="s">
        <v>19</v>
      </c>
      <c r="N665" t="s">
        <v>40</v>
      </c>
    </row>
    <row r="666" spans="1:14" x14ac:dyDescent="0.25">
      <c r="A666">
        <v>1040</v>
      </c>
      <c r="B666" s="1">
        <v>45249</v>
      </c>
      <c r="C666" t="s">
        <v>24</v>
      </c>
      <c r="D666" t="s">
        <v>15</v>
      </c>
      <c r="E666">
        <v>6601.62</v>
      </c>
      <c r="F666">
        <v>47</v>
      </c>
      <c r="G666" t="s">
        <v>35</v>
      </c>
      <c r="H666">
        <v>2189.54</v>
      </c>
      <c r="I666">
        <v>2617</v>
      </c>
      <c r="J666" t="s">
        <v>30</v>
      </c>
      <c r="K666">
        <v>0.01</v>
      </c>
      <c r="L666" t="s">
        <v>27</v>
      </c>
      <c r="M666" t="s">
        <v>19</v>
      </c>
      <c r="N666" t="s">
        <v>45</v>
      </c>
    </row>
    <row r="667" spans="1:14" x14ac:dyDescent="0.25">
      <c r="A667">
        <v>1042</v>
      </c>
      <c r="B667" s="1">
        <v>45049</v>
      </c>
      <c r="C667" t="s">
        <v>42</v>
      </c>
      <c r="D667" t="s">
        <v>21</v>
      </c>
      <c r="E667">
        <v>7116.78</v>
      </c>
      <c r="F667">
        <v>37</v>
      </c>
      <c r="G667" t="s">
        <v>16</v>
      </c>
      <c r="H667">
        <v>502.86</v>
      </c>
      <c r="I667">
        <v>687.6</v>
      </c>
      <c r="J667" t="s">
        <v>17</v>
      </c>
      <c r="K667">
        <v>0.21</v>
      </c>
      <c r="L667" t="s">
        <v>18</v>
      </c>
      <c r="M667" t="s">
        <v>19</v>
      </c>
      <c r="N667" t="s">
        <v>51</v>
      </c>
    </row>
    <row r="668" spans="1:14" x14ac:dyDescent="0.25">
      <c r="A668">
        <v>1009</v>
      </c>
      <c r="B668" s="1">
        <v>44955</v>
      </c>
      <c r="C668" t="s">
        <v>38</v>
      </c>
      <c r="D668" t="s">
        <v>21</v>
      </c>
      <c r="E668">
        <v>182.8</v>
      </c>
      <c r="F668">
        <v>16</v>
      </c>
      <c r="G668" t="s">
        <v>29</v>
      </c>
      <c r="H668">
        <v>3745.69</v>
      </c>
      <c r="I668">
        <v>3883.77</v>
      </c>
      <c r="J668" t="s">
        <v>17</v>
      </c>
      <c r="K668">
        <v>0.18</v>
      </c>
      <c r="L668" t="s">
        <v>27</v>
      </c>
      <c r="M668" t="s">
        <v>22</v>
      </c>
      <c r="N668" t="s">
        <v>41</v>
      </c>
    </row>
    <row r="669" spans="1:14" x14ac:dyDescent="0.25">
      <c r="A669">
        <v>1050</v>
      </c>
      <c r="B669" s="1">
        <v>45063</v>
      </c>
      <c r="C669" t="s">
        <v>14</v>
      </c>
      <c r="D669" t="s">
        <v>15</v>
      </c>
      <c r="E669">
        <v>2254.91</v>
      </c>
      <c r="F669">
        <v>45</v>
      </c>
      <c r="G669" t="s">
        <v>16</v>
      </c>
      <c r="H669">
        <v>112.35</v>
      </c>
      <c r="I669">
        <v>586.17999999999995</v>
      </c>
      <c r="J669" t="s">
        <v>17</v>
      </c>
      <c r="K669">
        <v>0.28000000000000003</v>
      </c>
      <c r="L669" t="s">
        <v>31</v>
      </c>
      <c r="M669" t="s">
        <v>22</v>
      </c>
      <c r="N669" t="s">
        <v>20</v>
      </c>
    </row>
    <row r="670" spans="1:14" x14ac:dyDescent="0.25">
      <c r="A670">
        <v>1027</v>
      </c>
      <c r="B670" s="1">
        <v>45121</v>
      </c>
      <c r="C670" t="s">
        <v>14</v>
      </c>
      <c r="D670" t="s">
        <v>25</v>
      </c>
      <c r="E670">
        <v>6650.67</v>
      </c>
      <c r="F670">
        <v>22</v>
      </c>
      <c r="G670" t="s">
        <v>26</v>
      </c>
      <c r="H670">
        <v>3240.2</v>
      </c>
      <c r="I670">
        <v>3606.0899999999901</v>
      </c>
      <c r="J670" t="s">
        <v>30</v>
      </c>
      <c r="K670">
        <v>7.0000000000000007E-2</v>
      </c>
      <c r="L670" t="s">
        <v>18</v>
      </c>
      <c r="M670" t="s">
        <v>19</v>
      </c>
      <c r="N670" t="s">
        <v>32</v>
      </c>
    </row>
    <row r="671" spans="1:14" x14ac:dyDescent="0.25">
      <c r="A671">
        <v>1066</v>
      </c>
      <c r="B671" s="1">
        <v>45152</v>
      </c>
      <c r="C671" t="s">
        <v>42</v>
      </c>
      <c r="D671" t="s">
        <v>25</v>
      </c>
      <c r="E671">
        <v>4891.49</v>
      </c>
      <c r="F671">
        <v>20</v>
      </c>
      <c r="G671" t="s">
        <v>35</v>
      </c>
      <c r="H671">
        <v>955.18</v>
      </c>
      <c r="I671">
        <v>1072.82</v>
      </c>
      <c r="J671" t="s">
        <v>30</v>
      </c>
      <c r="K671">
        <v>0.03</v>
      </c>
      <c r="L671" t="s">
        <v>27</v>
      </c>
      <c r="M671" t="s">
        <v>22</v>
      </c>
      <c r="N671" t="s">
        <v>43</v>
      </c>
    </row>
    <row r="672" spans="1:14" x14ac:dyDescent="0.25">
      <c r="A672">
        <v>1005</v>
      </c>
      <c r="B672" s="1">
        <v>45258</v>
      </c>
      <c r="C672" t="s">
        <v>24</v>
      </c>
      <c r="D672" t="s">
        <v>21</v>
      </c>
      <c r="E672">
        <v>152.6</v>
      </c>
      <c r="F672">
        <v>43</v>
      </c>
      <c r="G672" t="s">
        <v>16</v>
      </c>
      <c r="H672">
        <v>1200.4000000000001</v>
      </c>
      <c r="I672">
        <v>1430.45</v>
      </c>
      <c r="J672" t="s">
        <v>30</v>
      </c>
      <c r="K672">
        <v>0.08</v>
      </c>
      <c r="L672" t="s">
        <v>27</v>
      </c>
      <c r="M672" t="s">
        <v>22</v>
      </c>
      <c r="N672" t="s">
        <v>47</v>
      </c>
    </row>
    <row r="673" spans="1:14" x14ac:dyDescent="0.25">
      <c r="A673">
        <v>1029</v>
      </c>
      <c r="B673" s="1">
        <v>45096</v>
      </c>
      <c r="C673" t="s">
        <v>38</v>
      </c>
      <c r="D673" t="s">
        <v>25</v>
      </c>
      <c r="E673">
        <v>8064.5</v>
      </c>
      <c r="F673">
        <v>27</v>
      </c>
      <c r="G673" t="s">
        <v>26</v>
      </c>
      <c r="H673">
        <v>3196.38</v>
      </c>
      <c r="I673">
        <v>3596.64</v>
      </c>
      <c r="J673" t="s">
        <v>30</v>
      </c>
      <c r="K673">
        <v>0.01</v>
      </c>
      <c r="L673" t="s">
        <v>18</v>
      </c>
      <c r="M673" t="s">
        <v>22</v>
      </c>
      <c r="N673" t="s">
        <v>39</v>
      </c>
    </row>
    <row r="674" spans="1:14" x14ac:dyDescent="0.25">
      <c r="A674">
        <v>1037</v>
      </c>
      <c r="B674" s="1">
        <v>44935</v>
      </c>
      <c r="C674" t="s">
        <v>33</v>
      </c>
      <c r="D674" t="s">
        <v>15</v>
      </c>
      <c r="E674">
        <v>7750.81</v>
      </c>
      <c r="F674">
        <v>41</v>
      </c>
      <c r="G674" t="s">
        <v>29</v>
      </c>
      <c r="H674">
        <v>4965.07</v>
      </c>
      <c r="I674">
        <v>5243.13</v>
      </c>
      <c r="J674" t="s">
        <v>30</v>
      </c>
      <c r="K674">
        <v>0.01</v>
      </c>
      <c r="L674" t="s">
        <v>31</v>
      </c>
      <c r="M674" t="s">
        <v>19</v>
      </c>
      <c r="N674" t="s">
        <v>53</v>
      </c>
    </row>
    <row r="675" spans="1:14" x14ac:dyDescent="0.25">
      <c r="A675">
        <v>1038</v>
      </c>
      <c r="B675" s="1">
        <v>44966</v>
      </c>
      <c r="C675" t="s">
        <v>42</v>
      </c>
      <c r="D675" t="s">
        <v>34</v>
      </c>
      <c r="E675">
        <v>5529.35</v>
      </c>
      <c r="F675">
        <v>16</v>
      </c>
      <c r="G675" t="s">
        <v>16</v>
      </c>
      <c r="H675">
        <v>3899.7</v>
      </c>
      <c r="I675">
        <v>4228.18</v>
      </c>
      <c r="J675" t="s">
        <v>30</v>
      </c>
      <c r="K675">
        <v>0.27</v>
      </c>
      <c r="L675" t="s">
        <v>18</v>
      </c>
      <c r="M675" t="s">
        <v>22</v>
      </c>
      <c r="N675" t="s">
        <v>52</v>
      </c>
    </row>
    <row r="676" spans="1:14" x14ac:dyDescent="0.25">
      <c r="A676">
        <v>1083</v>
      </c>
      <c r="B676" s="1">
        <v>44951</v>
      </c>
      <c r="C676" t="s">
        <v>24</v>
      </c>
      <c r="D676" t="s">
        <v>34</v>
      </c>
      <c r="E676">
        <v>757.99</v>
      </c>
      <c r="F676">
        <v>34</v>
      </c>
      <c r="G676" t="s">
        <v>29</v>
      </c>
      <c r="H676">
        <v>1167.9100000000001</v>
      </c>
      <c r="I676">
        <v>1547.26</v>
      </c>
      <c r="J676" t="s">
        <v>30</v>
      </c>
      <c r="K676">
        <v>0.11</v>
      </c>
      <c r="L676" t="s">
        <v>27</v>
      </c>
      <c r="M676" t="s">
        <v>19</v>
      </c>
      <c r="N676" t="s">
        <v>50</v>
      </c>
    </row>
    <row r="677" spans="1:14" x14ac:dyDescent="0.25">
      <c r="A677">
        <v>1008</v>
      </c>
      <c r="B677" s="1">
        <v>45187</v>
      </c>
      <c r="C677" t="s">
        <v>33</v>
      </c>
      <c r="D677" t="s">
        <v>25</v>
      </c>
      <c r="E677">
        <v>7688.5</v>
      </c>
      <c r="F677">
        <v>32</v>
      </c>
      <c r="G677" t="s">
        <v>26</v>
      </c>
      <c r="H677">
        <v>921.32</v>
      </c>
      <c r="I677">
        <v>1236.0999999999999</v>
      </c>
      <c r="J677" t="s">
        <v>30</v>
      </c>
      <c r="K677">
        <v>0.12</v>
      </c>
      <c r="L677" t="s">
        <v>31</v>
      </c>
      <c r="M677" t="s">
        <v>19</v>
      </c>
      <c r="N677" t="s">
        <v>44</v>
      </c>
    </row>
    <row r="678" spans="1:14" x14ac:dyDescent="0.25">
      <c r="A678">
        <v>1065</v>
      </c>
      <c r="B678" s="1">
        <v>45152</v>
      </c>
      <c r="C678" t="s">
        <v>14</v>
      </c>
      <c r="D678" t="s">
        <v>21</v>
      </c>
      <c r="E678">
        <v>5878.76</v>
      </c>
      <c r="F678">
        <v>26</v>
      </c>
      <c r="G678" t="s">
        <v>29</v>
      </c>
      <c r="H678">
        <v>4337.8500000000004</v>
      </c>
      <c r="I678">
        <v>4612.49</v>
      </c>
      <c r="J678" t="s">
        <v>17</v>
      </c>
      <c r="K678">
        <v>0.01</v>
      </c>
      <c r="L678" t="s">
        <v>18</v>
      </c>
      <c r="M678" t="s">
        <v>22</v>
      </c>
      <c r="N678" t="s">
        <v>23</v>
      </c>
    </row>
    <row r="679" spans="1:14" x14ac:dyDescent="0.25">
      <c r="A679">
        <v>1086</v>
      </c>
      <c r="B679" s="1">
        <v>45050</v>
      </c>
      <c r="C679" t="s">
        <v>14</v>
      </c>
      <c r="D679" t="s">
        <v>21</v>
      </c>
      <c r="E679">
        <v>7841.4</v>
      </c>
      <c r="F679">
        <v>25</v>
      </c>
      <c r="G679" t="s">
        <v>26</v>
      </c>
      <c r="H679">
        <v>2248.71</v>
      </c>
      <c r="I679">
        <v>2626.02</v>
      </c>
      <c r="J679" t="s">
        <v>30</v>
      </c>
      <c r="K679">
        <v>0.08</v>
      </c>
      <c r="L679" t="s">
        <v>27</v>
      </c>
      <c r="M679" t="s">
        <v>19</v>
      </c>
      <c r="N679" t="s">
        <v>23</v>
      </c>
    </row>
    <row r="680" spans="1:14" x14ac:dyDescent="0.25">
      <c r="A680">
        <v>1017</v>
      </c>
      <c r="B680" s="1">
        <v>44964</v>
      </c>
      <c r="C680" t="s">
        <v>33</v>
      </c>
      <c r="D680" t="s">
        <v>21</v>
      </c>
      <c r="E680">
        <v>7542.3</v>
      </c>
      <c r="F680">
        <v>2</v>
      </c>
      <c r="G680" t="s">
        <v>26</v>
      </c>
      <c r="H680">
        <v>728.41</v>
      </c>
      <c r="I680">
        <v>1094.92</v>
      </c>
      <c r="J680" t="s">
        <v>30</v>
      </c>
      <c r="K680">
        <v>0.24</v>
      </c>
      <c r="L680" t="s">
        <v>18</v>
      </c>
      <c r="M680" t="s">
        <v>22</v>
      </c>
      <c r="N680" t="s">
        <v>37</v>
      </c>
    </row>
    <row r="681" spans="1:14" x14ac:dyDescent="0.25">
      <c r="A681">
        <v>1071</v>
      </c>
      <c r="B681" s="1">
        <v>45254</v>
      </c>
      <c r="C681" t="s">
        <v>42</v>
      </c>
      <c r="D681" t="s">
        <v>21</v>
      </c>
      <c r="E681">
        <v>8049.72</v>
      </c>
      <c r="F681">
        <v>12</v>
      </c>
      <c r="G681" t="s">
        <v>26</v>
      </c>
      <c r="H681">
        <v>4317.95</v>
      </c>
      <c r="I681">
        <v>4636.59</v>
      </c>
      <c r="J681" t="s">
        <v>30</v>
      </c>
      <c r="K681">
        <v>0.18</v>
      </c>
      <c r="L681" t="s">
        <v>31</v>
      </c>
      <c r="M681" t="s">
        <v>22</v>
      </c>
      <c r="N681" t="s">
        <v>51</v>
      </c>
    </row>
    <row r="682" spans="1:14" x14ac:dyDescent="0.25">
      <c r="A682">
        <v>1089</v>
      </c>
      <c r="B682" s="1">
        <v>45177</v>
      </c>
      <c r="C682" t="s">
        <v>14</v>
      </c>
      <c r="D682" t="s">
        <v>21</v>
      </c>
      <c r="E682">
        <v>5228.28</v>
      </c>
      <c r="F682">
        <v>40</v>
      </c>
      <c r="G682" t="s">
        <v>16</v>
      </c>
      <c r="H682">
        <v>4089.66</v>
      </c>
      <c r="I682">
        <v>4275.96</v>
      </c>
      <c r="J682" t="s">
        <v>30</v>
      </c>
      <c r="K682">
        <v>0.23</v>
      </c>
      <c r="L682" t="s">
        <v>31</v>
      </c>
      <c r="M682" t="s">
        <v>19</v>
      </c>
      <c r="N682" t="s">
        <v>23</v>
      </c>
    </row>
    <row r="683" spans="1:14" x14ac:dyDescent="0.25">
      <c r="A683">
        <v>1045</v>
      </c>
      <c r="B683" s="1">
        <v>45102</v>
      </c>
      <c r="C683" t="s">
        <v>38</v>
      </c>
      <c r="D683" t="s">
        <v>25</v>
      </c>
      <c r="E683">
        <v>1489.21</v>
      </c>
      <c r="F683">
        <v>9</v>
      </c>
      <c r="G683" t="s">
        <v>29</v>
      </c>
      <c r="H683">
        <v>4920.34</v>
      </c>
      <c r="I683">
        <v>5129.1899999999996</v>
      </c>
      <c r="J683" t="s">
        <v>17</v>
      </c>
      <c r="K683">
        <v>0.13</v>
      </c>
      <c r="L683" t="s">
        <v>31</v>
      </c>
      <c r="M683" t="s">
        <v>19</v>
      </c>
      <c r="N683" t="s">
        <v>39</v>
      </c>
    </row>
    <row r="684" spans="1:14" x14ac:dyDescent="0.25">
      <c r="A684">
        <v>1004</v>
      </c>
      <c r="B684" s="1">
        <v>45016</v>
      </c>
      <c r="C684" t="s">
        <v>33</v>
      </c>
      <c r="D684" t="s">
        <v>34</v>
      </c>
      <c r="E684">
        <v>6744.46</v>
      </c>
      <c r="F684">
        <v>12</v>
      </c>
      <c r="G684" t="s">
        <v>29</v>
      </c>
      <c r="H684">
        <v>4553.2299999999996</v>
      </c>
      <c r="I684">
        <v>5038.74</v>
      </c>
      <c r="J684" t="s">
        <v>30</v>
      </c>
      <c r="K684">
        <v>0.09</v>
      </c>
      <c r="L684" t="s">
        <v>31</v>
      </c>
      <c r="M684" t="s">
        <v>22</v>
      </c>
      <c r="N684" t="s">
        <v>36</v>
      </c>
    </row>
    <row r="685" spans="1:14" x14ac:dyDescent="0.25">
      <c r="A685">
        <v>1036</v>
      </c>
      <c r="B685" s="1">
        <v>44963</v>
      </c>
      <c r="C685" t="s">
        <v>33</v>
      </c>
      <c r="D685" t="s">
        <v>34</v>
      </c>
      <c r="E685">
        <v>6242.69</v>
      </c>
      <c r="F685">
        <v>26</v>
      </c>
      <c r="G685" t="s">
        <v>35</v>
      </c>
      <c r="H685">
        <v>4266.3599999999997</v>
      </c>
      <c r="I685">
        <v>4331.4299999999903</v>
      </c>
      <c r="J685" t="s">
        <v>17</v>
      </c>
      <c r="K685">
        <v>0.14000000000000001</v>
      </c>
      <c r="L685" t="s">
        <v>31</v>
      </c>
      <c r="M685" t="s">
        <v>22</v>
      </c>
      <c r="N685" t="s">
        <v>36</v>
      </c>
    </row>
    <row r="686" spans="1:14" x14ac:dyDescent="0.25">
      <c r="A686">
        <v>1070</v>
      </c>
      <c r="B686" s="1">
        <v>45242</v>
      </c>
      <c r="C686" t="s">
        <v>14</v>
      </c>
      <c r="D686" t="s">
        <v>25</v>
      </c>
      <c r="E686">
        <v>7448.31</v>
      </c>
      <c r="F686">
        <v>9</v>
      </c>
      <c r="G686" t="s">
        <v>35</v>
      </c>
      <c r="H686">
        <v>310.24</v>
      </c>
      <c r="I686">
        <v>451.81</v>
      </c>
      <c r="J686" t="s">
        <v>17</v>
      </c>
      <c r="K686">
        <v>0.1</v>
      </c>
      <c r="L686" t="s">
        <v>18</v>
      </c>
      <c r="M686" t="s">
        <v>22</v>
      </c>
      <c r="N686" t="s">
        <v>32</v>
      </c>
    </row>
    <row r="687" spans="1:14" x14ac:dyDescent="0.25">
      <c r="A687">
        <v>1031</v>
      </c>
      <c r="B687" s="1">
        <v>45102</v>
      </c>
      <c r="C687" t="s">
        <v>42</v>
      </c>
      <c r="D687" t="s">
        <v>21</v>
      </c>
      <c r="E687">
        <v>1781.82</v>
      </c>
      <c r="F687">
        <v>10</v>
      </c>
      <c r="G687" t="s">
        <v>35</v>
      </c>
      <c r="H687">
        <v>566.86</v>
      </c>
      <c r="I687">
        <v>818.14</v>
      </c>
      <c r="J687" t="s">
        <v>17</v>
      </c>
      <c r="K687">
        <v>0.25</v>
      </c>
      <c r="L687" t="s">
        <v>31</v>
      </c>
      <c r="M687" t="s">
        <v>22</v>
      </c>
      <c r="N687" t="s">
        <v>51</v>
      </c>
    </row>
    <row r="688" spans="1:14" x14ac:dyDescent="0.25">
      <c r="A688">
        <v>1019</v>
      </c>
      <c r="B688" s="1">
        <v>45210</v>
      </c>
      <c r="C688" t="s">
        <v>38</v>
      </c>
      <c r="D688" t="s">
        <v>25</v>
      </c>
      <c r="E688">
        <v>2030.25</v>
      </c>
      <c r="F688">
        <v>32</v>
      </c>
      <c r="G688" t="s">
        <v>35</v>
      </c>
      <c r="H688">
        <v>2866.47</v>
      </c>
      <c r="I688">
        <v>3286.47</v>
      </c>
      <c r="J688" t="s">
        <v>30</v>
      </c>
      <c r="K688">
        <v>0.09</v>
      </c>
      <c r="L688" t="s">
        <v>31</v>
      </c>
      <c r="M688" t="s">
        <v>19</v>
      </c>
      <c r="N688" t="s">
        <v>39</v>
      </c>
    </row>
    <row r="689" spans="1:14" x14ac:dyDescent="0.25">
      <c r="A689">
        <v>1061</v>
      </c>
      <c r="B689" s="1">
        <v>45007</v>
      </c>
      <c r="C689" t="s">
        <v>42</v>
      </c>
      <c r="D689" t="s">
        <v>34</v>
      </c>
      <c r="E689">
        <v>8915.0499999999993</v>
      </c>
      <c r="F689">
        <v>34</v>
      </c>
      <c r="G689" t="s">
        <v>29</v>
      </c>
      <c r="H689">
        <v>2680.82</v>
      </c>
      <c r="I689">
        <v>2771.02</v>
      </c>
      <c r="J689" t="s">
        <v>30</v>
      </c>
      <c r="K689">
        <v>0.2</v>
      </c>
      <c r="L689" t="s">
        <v>27</v>
      </c>
      <c r="M689" t="s">
        <v>19</v>
      </c>
      <c r="N689" t="s">
        <v>52</v>
      </c>
    </row>
    <row r="690" spans="1:14" x14ac:dyDescent="0.25">
      <c r="A690">
        <v>1054</v>
      </c>
      <c r="B690" s="1">
        <v>45040</v>
      </c>
      <c r="C690" t="s">
        <v>24</v>
      </c>
      <c r="D690" t="s">
        <v>15</v>
      </c>
      <c r="E690">
        <v>7524.78</v>
      </c>
      <c r="F690">
        <v>48</v>
      </c>
      <c r="G690" t="s">
        <v>26</v>
      </c>
      <c r="H690">
        <v>2316.92</v>
      </c>
      <c r="I690">
        <v>2462.63</v>
      </c>
      <c r="J690" t="s">
        <v>30</v>
      </c>
      <c r="K690">
        <v>0.04</v>
      </c>
      <c r="L690" t="s">
        <v>31</v>
      </c>
      <c r="M690" t="s">
        <v>19</v>
      </c>
      <c r="N690" t="s">
        <v>45</v>
      </c>
    </row>
    <row r="691" spans="1:14" x14ac:dyDescent="0.25">
      <c r="A691">
        <v>1039</v>
      </c>
      <c r="B691" s="1">
        <v>44966</v>
      </c>
      <c r="C691" t="s">
        <v>24</v>
      </c>
      <c r="D691" t="s">
        <v>25</v>
      </c>
      <c r="E691">
        <v>9091.4599999999991</v>
      </c>
      <c r="F691">
        <v>20</v>
      </c>
      <c r="G691" t="s">
        <v>26</v>
      </c>
      <c r="H691">
        <v>2014.11</v>
      </c>
      <c r="I691">
        <v>2056.35</v>
      </c>
      <c r="J691" t="s">
        <v>17</v>
      </c>
      <c r="K691">
        <v>0.21</v>
      </c>
      <c r="L691" t="s">
        <v>27</v>
      </c>
      <c r="M691" t="s">
        <v>22</v>
      </c>
      <c r="N691" t="s">
        <v>28</v>
      </c>
    </row>
    <row r="692" spans="1:14" x14ac:dyDescent="0.25">
      <c r="A692">
        <v>1091</v>
      </c>
      <c r="B692" s="1">
        <v>45227</v>
      </c>
      <c r="C692" t="s">
        <v>14</v>
      </c>
      <c r="D692" t="s">
        <v>21</v>
      </c>
      <c r="E692">
        <v>7611.28</v>
      </c>
      <c r="F692">
        <v>39</v>
      </c>
      <c r="G692" t="s">
        <v>16</v>
      </c>
      <c r="H692">
        <v>2184.4899999999998</v>
      </c>
      <c r="I692">
        <v>2540.4199999999901</v>
      </c>
      <c r="J692" t="s">
        <v>17</v>
      </c>
      <c r="K692">
        <v>0.27</v>
      </c>
      <c r="L692" t="s">
        <v>27</v>
      </c>
      <c r="M692" t="s">
        <v>19</v>
      </c>
      <c r="N692" t="s">
        <v>23</v>
      </c>
    </row>
    <row r="693" spans="1:14" x14ac:dyDescent="0.25">
      <c r="A693">
        <v>1074</v>
      </c>
      <c r="B693" s="1">
        <v>45150</v>
      </c>
      <c r="C693" t="s">
        <v>14</v>
      </c>
      <c r="D693" t="s">
        <v>34</v>
      </c>
      <c r="E693">
        <v>6011.84</v>
      </c>
      <c r="F693">
        <v>2</v>
      </c>
      <c r="G693" t="s">
        <v>26</v>
      </c>
      <c r="H693">
        <v>2868.02</v>
      </c>
      <c r="I693">
        <v>2994.74</v>
      </c>
      <c r="J693" t="s">
        <v>17</v>
      </c>
      <c r="K693">
        <v>0.18</v>
      </c>
      <c r="L693" t="s">
        <v>27</v>
      </c>
      <c r="M693" t="s">
        <v>19</v>
      </c>
      <c r="N693" t="s">
        <v>46</v>
      </c>
    </row>
    <row r="694" spans="1:14" x14ac:dyDescent="0.25">
      <c r="A694">
        <v>1090</v>
      </c>
      <c r="B694" s="1">
        <v>45244</v>
      </c>
      <c r="C694" t="s">
        <v>14</v>
      </c>
      <c r="D694" t="s">
        <v>34</v>
      </c>
      <c r="E694">
        <v>6575.91</v>
      </c>
      <c r="F694">
        <v>1</v>
      </c>
      <c r="G694" t="s">
        <v>29</v>
      </c>
      <c r="H694">
        <v>60.28</v>
      </c>
      <c r="I694">
        <v>260.73</v>
      </c>
      <c r="J694" t="s">
        <v>17</v>
      </c>
      <c r="K694">
        <v>0.17</v>
      </c>
      <c r="L694" t="s">
        <v>18</v>
      </c>
      <c r="M694" t="s">
        <v>19</v>
      </c>
      <c r="N694" t="s">
        <v>46</v>
      </c>
    </row>
    <row r="695" spans="1:14" x14ac:dyDescent="0.25">
      <c r="A695">
        <v>1019</v>
      </c>
      <c r="B695" s="1">
        <v>45275</v>
      </c>
      <c r="C695" t="s">
        <v>24</v>
      </c>
      <c r="D695" t="s">
        <v>34</v>
      </c>
      <c r="E695">
        <v>8902.3700000000008</v>
      </c>
      <c r="F695">
        <v>36</v>
      </c>
      <c r="G695" t="s">
        <v>29</v>
      </c>
      <c r="H695">
        <v>1340.51</v>
      </c>
      <c r="I695">
        <v>1567.92</v>
      </c>
      <c r="J695" t="s">
        <v>30</v>
      </c>
      <c r="K695">
        <v>0.28999999999999998</v>
      </c>
      <c r="L695" t="s">
        <v>18</v>
      </c>
      <c r="M695" t="s">
        <v>19</v>
      </c>
      <c r="N695" t="s">
        <v>50</v>
      </c>
    </row>
    <row r="696" spans="1:14" x14ac:dyDescent="0.25">
      <c r="A696">
        <v>1039</v>
      </c>
      <c r="B696" s="1">
        <v>45041</v>
      </c>
      <c r="C696" t="s">
        <v>42</v>
      </c>
      <c r="D696" t="s">
        <v>34</v>
      </c>
      <c r="E696">
        <v>5830.19</v>
      </c>
      <c r="F696">
        <v>24</v>
      </c>
      <c r="G696" t="s">
        <v>29</v>
      </c>
      <c r="H696">
        <v>2615.48</v>
      </c>
      <c r="I696">
        <v>3062.22</v>
      </c>
      <c r="J696" t="s">
        <v>30</v>
      </c>
      <c r="K696">
        <v>0.19</v>
      </c>
      <c r="L696" t="s">
        <v>27</v>
      </c>
      <c r="M696" t="s">
        <v>22</v>
      </c>
      <c r="N696" t="s">
        <v>52</v>
      </c>
    </row>
    <row r="697" spans="1:14" x14ac:dyDescent="0.25">
      <c r="A697">
        <v>1067</v>
      </c>
      <c r="B697" s="1">
        <v>45112</v>
      </c>
      <c r="C697" t="s">
        <v>42</v>
      </c>
      <c r="D697" t="s">
        <v>21</v>
      </c>
      <c r="E697">
        <v>6360.67</v>
      </c>
      <c r="F697">
        <v>27</v>
      </c>
      <c r="G697" t="s">
        <v>16</v>
      </c>
      <c r="H697">
        <v>3624.97</v>
      </c>
      <c r="I697">
        <v>3836.52</v>
      </c>
      <c r="J697" t="s">
        <v>30</v>
      </c>
      <c r="K697">
        <v>0.08</v>
      </c>
      <c r="L697" t="s">
        <v>18</v>
      </c>
      <c r="M697" t="s">
        <v>19</v>
      </c>
      <c r="N697" t="s">
        <v>51</v>
      </c>
    </row>
    <row r="698" spans="1:14" x14ac:dyDescent="0.25">
      <c r="A698">
        <v>1045</v>
      </c>
      <c r="B698" s="1">
        <v>45249</v>
      </c>
      <c r="C698" t="s">
        <v>14</v>
      </c>
      <c r="D698" t="s">
        <v>15</v>
      </c>
      <c r="E698">
        <v>1649.12</v>
      </c>
      <c r="F698">
        <v>2</v>
      </c>
      <c r="G698" t="s">
        <v>35</v>
      </c>
      <c r="H698">
        <v>912.08</v>
      </c>
      <c r="I698">
        <v>993.24</v>
      </c>
      <c r="J698" t="s">
        <v>17</v>
      </c>
      <c r="K698">
        <v>0.09</v>
      </c>
      <c r="L698" t="s">
        <v>31</v>
      </c>
      <c r="M698" t="s">
        <v>19</v>
      </c>
      <c r="N698" t="s">
        <v>20</v>
      </c>
    </row>
    <row r="699" spans="1:14" x14ac:dyDescent="0.25">
      <c r="A699">
        <v>1013</v>
      </c>
      <c r="B699" s="1">
        <v>44982</v>
      </c>
      <c r="C699" t="s">
        <v>38</v>
      </c>
      <c r="D699" t="s">
        <v>34</v>
      </c>
      <c r="E699">
        <v>4791.82</v>
      </c>
      <c r="F699">
        <v>31</v>
      </c>
      <c r="G699" t="s">
        <v>26</v>
      </c>
      <c r="H699">
        <v>2757.06</v>
      </c>
      <c r="I699">
        <v>3023.97</v>
      </c>
      <c r="J699" t="s">
        <v>17</v>
      </c>
      <c r="K699">
        <v>0.21</v>
      </c>
      <c r="L699" t="s">
        <v>18</v>
      </c>
      <c r="M699" t="s">
        <v>19</v>
      </c>
      <c r="N699" t="s">
        <v>48</v>
      </c>
    </row>
    <row r="700" spans="1:14" x14ac:dyDescent="0.25">
      <c r="A700">
        <v>1092</v>
      </c>
      <c r="B700" s="1">
        <v>44966</v>
      </c>
      <c r="C700" t="s">
        <v>42</v>
      </c>
      <c r="D700" t="s">
        <v>25</v>
      </c>
      <c r="E700">
        <v>7192.33</v>
      </c>
      <c r="F700">
        <v>14</v>
      </c>
      <c r="G700" t="s">
        <v>29</v>
      </c>
      <c r="H700">
        <v>3586.58</v>
      </c>
      <c r="I700">
        <v>4068.43</v>
      </c>
      <c r="J700" t="s">
        <v>30</v>
      </c>
      <c r="K700">
        <v>0.22</v>
      </c>
      <c r="L700" t="s">
        <v>31</v>
      </c>
      <c r="M700" t="s">
        <v>19</v>
      </c>
      <c r="N700" t="s">
        <v>43</v>
      </c>
    </row>
    <row r="701" spans="1:14" x14ac:dyDescent="0.25">
      <c r="A701">
        <v>1058</v>
      </c>
      <c r="B701" s="1">
        <v>45280</v>
      </c>
      <c r="C701" t="s">
        <v>24</v>
      </c>
      <c r="D701" t="s">
        <v>15</v>
      </c>
      <c r="E701">
        <v>2782.33</v>
      </c>
      <c r="F701">
        <v>2</v>
      </c>
      <c r="G701" t="s">
        <v>29</v>
      </c>
      <c r="H701">
        <v>2250.91</v>
      </c>
      <c r="I701">
        <v>2558.6799999999998</v>
      </c>
      <c r="J701" t="s">
        <v>30</v>
      </c>
      <c r="K701">
        <v>0.09</v>
      </c>
      <c r="L701" t="s">
        <v>31</v>
      </c>
      <c r="M701" t="s">
        <v>22</v>
      </c>
      <c r="N701" t="s">
        <v>45</v>
      </c>
    </row>
    <row r="702" spans="1:14" x14ac:dyDescent="0.25">
      <c r="A702">
        <v>1020</v>
      </c>
      <c r="B702" s="1">
        <v>44966</v>
      </c>
      <c r="C702" t="s">
        <v>33</v>
      </c>
      <c r="D702" t="s">
        <v>34</v>
      </c>
      <c r="E702">
        <v>2102.3200000000002</v>
      </c>
      <c r="F702">
        <v>29</v>
      </c>
      <c r="G702" t="s">
        <v>35</v>
      </c>
      <c r="H702">
        <v>184.05</v>
      </c>
      <c r="I702">
        <v>675.91</v>
      </c>
      <c r="J702" t="s">
        <v>17</v>
      </c>
      <c r="K702">
        <v>0.1</v>
      </c>
      <c r="L702" t="s">
        <v>18</v>
      </c>
      <c r="M702" t="s">
        <v>22</v>
      </c>
      <c r="N702" t="s">
        <v>36</v>
      </c>
    </row>
    <row r="703" spans="1:14" x14ac:dyDescent="0.25">
      <c r="A703">
        <v>1092</v>
      </c>
      <c r="B703" s="1">
        <v>45273</v>
      </c>
      <c r="C703" t="s">
        <v>33</v>
      </c>
      <c r="D703" t="s">
        <v>15</v>
      </c>
      <c r="E703">
        <v>3206.89</v>
      </c>
      <c r="F703">
        <v>15</v>
      </c>
      <c r="G703" t="s">
        <v>29</v>
      </c>
      <c r="H703">
        <v>2273.88</v>
      </c>
      <c r="I703">
        <v>2696.02</v>
      </c>
      <c r="J703" t="s">
        <v>30</v>
      </c>
      <c r="K703">
        <v>0.3</v>
      </c>
      <c r="L703" t="s">
        <v>18</v>
      </c>
      <c r="M703" t="s">
        <v>19</v>
      </c>
      <c r="N703" t="s">
        <v>53</v>
      </c>
    </row>
    <row r="704" spans="1:14" x14ac:dyDescent="0.25">
      <c r="A704">
        <v>1072</v>
      </c>
      <c r="B704" s="1">
        <v>45163</v>
      </c>
      <c r="C704" t="s">
        <v>33</v>
      </c>
      <c r="D704" t="s">
        <v>25</v>
      </c>
      <c r="E704">
        <v>2490.86</v>
      </c>
      <c r="F704">
        <v>12</v>
      </c>
      <c r="G704" t="s">
        <v>26</v>
      </c>
      <c r="H704">
        <v>1517.4</v>
      </c>
      <c r="I704">
        <v>1545.02</v>
      </c>
      <c r="J704" t="s">
        <v>30</v>
      </c>
      <c r="K704">
        <v>0.03</v>
      </c>
      <c r="L704" t="s">
        <v>27</v>
      </c>
      <c r="M704" t="s">
        <v>22</v>
      </c>
      <c r="N704" t="s">
        <v>44</v>
      </c>
    </row>
    <row r="705" spans="1:14" x14ac:dyDescent="0.25">
      <c r="A705">
        <v>1061</v>
      </c>
      <c r="B705" s="1">
        <v>45215</v>
      </c>
      <c r="C705" t="s">
        <v>38</v>
      </c>
      <c r="D705" t="s">
        <v>34</v>
      </c>
      <c r="E705">
        <v>2227.64</v>
      </c>
      <c r="F705">
        <v>37</v>
      </c>
      <c r="G705" t="s">
        <v>16</v>
      </c>
      <c r="H705">
        <v>4651.7700000000004</v>
      </c>
      <c r="I705">
        <v>4984.3900000000003</v>
      </c>
      <c r="J705" t="s">
        <v>17</v>
      </c>
      <c r="K705">
        <v>0.12</v>
      </c>
      <c r="L705" t="s">
        <v>18</v>
      </c>
      <c r="M705" t="s">
        <v>22</v>
      </c>
      <c r="N705" t="s">
        <v>48</v>
      </c>
    </row>
    <row r="706" spans="1:14" x14ac:dyDescent="0.25">
      <c r="A706">
        <v>1039</v>
      </c>
      <c r="B706" s="1">
        <v>45188</v>
      </c>
      <c r="C706" t="s">
        <v>14</v>
      </c>
      <c r="D706" t="s">
        <v>25</v>
      </c>
      <c r="E706">
        <v>4306.0200000000004</v>
      </c>
      <c r="F706">
        <v>28</v>
      </c>
      <c r="G706" t="s">
        <v>29</v>
      </c>
      <c r="H706">
        <v>666.84</v>
      </c>
      <c r="I706">
        <v>817.36</v>
      </c>
      <c r="J706" t="s">
        <v>17</v>
      </c>
      <c r="K706">
        <v>0.02</v>
      </c>
      <c r="L706" t="s">
        <v>18</v>
      </c>
      <c r="M706" t="s">
        <v>22</v>
      </c>
      <c r="N706" t="s">
        <v>32</v>
      </c>
    </row>
    <row r="707" spans="1:14" x14ac:dyDescent="0.25">
      <c r="A707">
        <v>1001</v>
      </c>
      <c r="B707" s="1">
        <v>45142</v>
      </c>
      <c r="C707" t="s">
        <v>24</v>
      </c>
      <c r="D707" t="s">
        <v>21</v>
      </c>
      <c r="E707">
        <v>9087.6</v>
      </c>
      <c r="F707">
        <v>20</v>
      </c>
      <c r="G707" t="s">
        <v>26</v>
      </c>
      <c r="H707">
        <v>3279.76</v>
      </c>
      <c r="I707">
        <v>3563.97</v>
      </c>
      <c r="J707" t="s">
        <v>17</v>
      </c>
      <c r="K707">
        <v>0.25</v>
      </c>
      <c r="L707" t="s">
        <v>18</v>
      </c>
      <c r="M707" t="s">
        <v>22</v>
      </c>
      <c r="N707" t="s">
        <v>47</v>
      </c>
    </row>
    <row r="708" spans="1:14" x14ac:dyDescent="0.25">
      <c r="A708">
        <v>1003</v>
      </c>
      <c r="B708" s="1">
        <v>45073</v>
      </c>
      <c r="C708" t="s">
        <v>38</v>
      </c>
      <c r="D708" t="s">
        <v>34</v>
      </c>
      <c r="E708">
        <v>5119.8900000000003</v>
      </c>
      <c r="F708">
        <v>39</v>
      </c>
      <c r="G708" t="s">
        <v>29</v>
      </c>
      <c r="H708">
        <v>310.95999999999998</v>
      </c>
      <c r="I708">
        <v>457.84</v>
      </c>
      <c r="J708" t="s">
        <v>30</v>
      </c>
      <c r="K708">
        <v>0.03</v>
      </c>
      <c r="L708" t="s">
        <v>31</v>
      </c>
      <c r="M708" t="s">
        <v>19</v>
      </c>
      <c r="N708" t="s">
        <v>48</v>
      </c>
    </row>
    <row r="709" spans="1:14" x14ac:dyDescent="0.25">
      <c r="A709">
        <v>1077</v>
      </c>
      <c r="B709" s="1">
        <v>45262</v>
      </c>
      <c r="C709" t="s">
        <v>24</v>
      </c>
      <c r="D709" t="s">
        <v>34</v>
      </c>
      <c r="E709">
        <v>1960.41</v>
      </c>
      <c r="F709">
        <v>24</v>
      </c>
      <c r="G709" t="s">
        <v>35</v>
      </c>
      <c r="H709">
        <v>2258.54</v>
      </c>
      <c r="I709">
        <v>2439.4899999999998</v>
      </c>
      <c r="J709" t="s">
        <v>17</v>
      </c>
      <c r="K709">
        <v>0.2</v>
      </c>
      <c r="L709" t="s">
        <v>31</v>
      </c>
      <c r="M709" t="s">
        <v>22</v>
      </c>
      <c r="N709" t="s">
        <v>50</v>
      </c>
    </row>
    <row r="710" spans="1:14" x14ac:dyDescent="0.25">
      <c r="A710">
        <v>1092</v>
      </c>
      <c r="B710" s="1">
        <v>45094</v>
      </c>
      <c r="C710" t="s">
        <v>24</v>
      </c>
      <c r="D710" t="s">
        <v>34</v>
      </c>
      <c r="E710">
        <v>862.02</v>
      </c>
      <c r="F710">
        <v>21</v>
      </c>
      <c r="G710" t="s">
        <v>29</v>
      </c>
      <c r="H710">
        <v>2792.2</v>
      </c>
      <c r="I710">
        <v>3254.5499999999902</v>
      </c>
      <c r="J710" t="s">
        <v>30</v>
      </c>
      <c r="K710">
        <v>0.02</v>
      </c>
      <c r="L710" t="s">
        <v>31</v>
      </c>
      <c r="M710" t="s">
        <v>22</v>
      </c>
      <c r="N710" t="s">
        <v>50</v>
      </c>
    </row>
    <row r="711" spans="1:14" x14ac:dyDescent="0.25">
      <c r="A711">
        <v>1062</v>
      </c>
      <c r="B711" s="1">
        <v>45018</v>
      </c>
      <c r="C711" t="s">
        <v>14</v>
      </c>
      <c r="D711" t="s">
        <v>34</v>
      </c>
      <c r="E711">
        <v>6991.95</v>
      </c>
      <c r="F711">
        <v>10</v>
      </c>
      <c r="G711" t="s">
        <v>29</v>
      </c>
      <c r="H711">
        <v>1524.88</v>
      </c>
      <c r="I711">
        <v>1636.14</v>
      </c>
      <c r="J711" t="s">
        <v>30</v>
      </c>
      <c r="K711">
        <v>0.2</v>
      </c>
      <c r="L711" t="s">
        <v>27</v>
      </c>
      <c r="M711" t="s">
        <v>19</v>
      </c>
      <c r="N711" t="s">
        <v>46</v>
      </c>
    </row>
    <row r="712" spans="1:14" x14ac:dyDescent="0.25">
      <c r="A712">
        <v>1063</v>
      </c>
      <c r="B712" s="1">
        <v>45279</v>
      </c>
      <c r="C712" t="s">
        <v>33</v>
      </c>
      <c r="D712" t="s">
        <v>21</v>
      </c>
      <c r="E712">
        <v>3889.71</v>
      </c>
      <c r="F712">
        <v>46</v>
      </c>
      <c r="G712" t="s">
        <v>16</v>
      </c>
      <c r="H712">
        <v>2302.62</v>
      </c>
      <c r="I712">
        <v>2740.93</v>
      </c>
      <c r="J712" t="s">
        <v>17</v>
      </c>
      <c r="K712">
        <v>0.25</v>
      </c>
      <c r="L712" t="s">
        <v>27</v>
      </c>
      <c r="M712" t="s">
        <v>19</v>
      </c>
      <c r="N712" t="s">
        <v>37</v>
      </c>
    </row>
    <row r="713" spans="1:14" x14ac:dyDescent="0.25">
      <c r="A713">
        <v>1025</v>
      </c>
      <c r="B713" s="1">
        <v>44985</v>
      </c>
      <c r="C713" t="s">
        <v>14</v>
      </c>
      <c r="D713" t="s">
        <v>34</v>
      </c>
      <c r="E713">
        <v>8236.1299999999992</v>
      </c>
      <c r="F713">
        <v>14</v>
      </c>
      <c r="G713" t="s">
        <v>35</v>
      </c>
      <c r="H713">
        <v>859.59</v>
      </c>
      <c r="I713">
        <v>884.51</v>
      </c>
      <c r="J713" t="s">
        <v>30</v>
      </c>
      <c r="K713">
        <v>0.12</v>
      </c>
      <c r="L713" t="s">
        <v>27</v>
      </c>
      <c r="M713" t="s">
        <v>19</v>
      </c>
      <c r="N713" t="s">
        <v>46</v>
      </c>
    </row>
    <row r="714" spans="1:14" x14ac:dyDescent="0.25">
      <c r="A714">
        <v>1056</v>
      </c>
      <c r="B714" s="1">
        <v>44985</v>
      </c>
      <c r="C714" t="s">
        <v>38</v>
      </c>
      <c r="D714" t="s">
        <v>15</v>
      </c>
      <c r="E714">
        <v>6629.16</v>
      </c>
      <c r="F714">
        <v>37</v>
      </c>
      <c r="G714" t="s">
        <v>35</v>
      </c>
      <c r="H714">
        <v>1555.41</v>
      </c>
      <c r="I714">
        <v>1609.94</v>
      </c>
      <c r="J714" t="s">
        <v>17</v>
      </c>
      <c r="K714">
        <v>0.16</v>
      </c>
      <c r="L714" t="s">
        <v>31</v>
      </c>
      <c r="M714" t="s">
        <v>19</v>
      </c>
      <c r="N714" t="s">
        <v>40</v>
      </c>
    </row>
    <row r="715" spans="1:14" x14ac:dyDescent="0.25">
      <c r="A715">
        <v>1033</v>
      </c>
      <c r="B715" s="1">
        <v>45230</v>
      </c>
      <c r="C715" t="s">
        <v>38</v>
      </c>
      <c r="D715" t="s">
        <v>34</v>
      </c>
      <c r="E715">
        <v>7982.79</v>
      </c>
      <c r="F715">
        <v>18</v>
      </c>
      <c r="G715" t="s">
        <v>16</v>
      </c>
      <c r="H715">
        <v>3124.48</v>
      </c>
      <c r="I715">
        <v>3553.27</v>
      </c>
      <c r="J715" t="s">
        <v>17</v>
      </c>
      <c r="K715">
        <v>0.12</v>
      </c>
      <c r="L715" t="s">
        <v>18</v>
      </c>
      <c r="M715" t="s">
        <v>22</v>
      </c>
      <c r="N715" t="s">
        <v>48</v>
      </c>
    </row>
    <row r="716" spans="1:14" x14ac:dyDescent="0.25">
      <c r="A716">
        <v>1038</v>
      </c>
      <c r="B716" s="1">
        <v>45095</v>
      </c>
      <c r="C716" t="s">
        <v>38</v>
      </c>
      <c r="D716" t="s">
        <v>21</v>
      </c>
      <c r="E716">
        <v>2792.27</v>
      </c>
      <c r="F716">
        <v>24</v>
      </c>
      <c r="G716" t="s">
        <v>29</v>
      </c>
      <c r="H716">
        <v>1543.91</v>
      </c>
      <c r="I716">
        <v>1862.88</v>
      </c>
      <c r="J716" t="s">
        <v>30</v>
      </c>
      <c r="K716">
        <v>0.09</v>
      </c>
      <c r="L716" t="s">
        <v>27</v>
      </c>
      <c r="M716" t="s">
        <v>19</v>
      </c>
      <c r="N716" t="s">
        <v>41</v>
      </c>
    </row>
    <row r="717" spans="1:14" x14ac:dyDescent="0.25">
      <c r="A717">
        <v>1006</v>
      </c>
      <c r="B717" s="1">
        <v>45195</v>
      </c>
      <c r="C717" t="s">
        <v>14</v>
      </c>
      <c r="D717" t="s">
        <v>34</v>
      </c>
      <c r="E717">
        <v>6954.35</v>
      </c>
      <c r="F717">
        <v>14</v>
      </c>
      <c r="G717" t="s">
        <v>26</v>
      </c>
      <c r="H717">
        <v>4503.7299999999996</v>
      </c>
      <c r="I717">
        <v>4879.8799999999901</v>
      </c>
      <c r="J717" t="s">
        <v>30</v>
      </c>
      <c r="K717">
        <v>0.24</v>
      </c>
      <c r="L717" t="s">
        <v>27</v>
      </c>
      <c r="M717" t="s">
        <v>22</v>
      </c>
      <c r="N717" t="s">
        <v>46</v>
      </c>
    </row>
    <row r="718" spans="1:14" x14ac:dyDescent="0.25">
      <c r="A718">
        <v>1058</v>
      </c>
      <c r="B718" s="1">
        <v>45289</v>
      </c>
      <c r="C718" t="s">
        <v>24</v>
      </c>
      <c r="D718" t="s">
        <v>15</v>
      </c>
      <c r="E718">
        <v>2714.21</v>
      </c>
      <c r="F718">
        <v>34</v>
      </c>
      <c r="G718" t="s">
        <v>35</v>
      </c>
      <c r="H718">
        <v>3160.61</v>
      </c>
      <c r="I718">
        <v>3273.22</v>
      </c>
      <c r="J718" t="s">
        <v>17</v>
      </c>
      <c r="K718">
        <v>0.08</v>
      </c>
      <c r="L718" t="s">
        <v>31</v>
      </c>
      <c r="M718" t="s">
        <v>22</v>
      </c>
      <c r="N718" t="s">
        <v>45</v>
      </c>
    </row>
    <row r="719" spans="1:14" x14ac:dyDescent="0.25">
      <c r="A719">
        <v>1044</v>
      </c>
      <c r="B719" s="1">
        <v>44971</v>
      </c>
      <c r="C719" t="s">
        <v>24</v>
      </c>
      <c r="D719" t="s">
        <v>21</v>
      </c>
      <c r="E719">
        <v>9396.7800000000007</v>
      </c>
      <c r="F719">
        <v>12</v>
      </c>
      <c r="G719" t="s">
        <v>35</v>
      </c>
      <c r="H719">
        <v>2221.31</v>
      </c>
      <c r="I719">
        <v>2494.48</v>
      </c>
      <c r="J719" t="s">
        <v>17</v>
      </c>
      <c r="K719">
        <v>0.22</v>
      </c>
      <c r="L719" t="s">
        <v>27</v>
      </c>
      <c r="M719" t="s">
        <v>19</v>
      </c>
      <c r="N719" t="s">
        <v>47</v>
      </c>
    </row>
    <row r="720" spans="1:14" x14ac:dyDescent="0.25">
      <c r="A720">
        <v>1045</v>
      </c>
      <c r="B720" s="1">
        <v>45271</v>
      </c>
      <c r="C720" t="s">
        <v>42</v>
      </c>
      <c r="D720" t="s">
        <v>21</v>
      </c>
      <c r="E720">
        <v>6400.11</v>
      </c>
      <c r="F720">
        <v>22</v>
      </c>
      <c r="G720" t="s">
        <v>29</v>
      </c>
      <c r="H720">
        <v>241.85</v>
      </c>
      <c r="I720">
        <v>613.09</v>
      </c>
      <c r="J720" t="s">
        <v>17</v>
      </c>
      <c r="K720">
        <v>0.06</v>
      </c>
      <c r="L720" t="s">
        <v>18</v>
      </c>
      <c r="M720" t="s">
        <v>19</v>
      </c>
      <c r="N720" t="s">
        <v>51</v>
      </c>
    </row>
    <row r="721" spans="1:14" x14ac:dyDescent="0.25">
      <c r="A721">
        <v>1032</v>
      </c>
      <c r="B721" s="1">
        <v>45107</v>
      </c>
      <c r="C721" t="s">
        <v>38</v>
      </c>
      <c r="D721" t="s">
        <v>15</v>
      </c>
      <c r="E721">
        <v>3312.67</v>
      </c>
      <c r="F721">
        <v>6</v>
      </c>
      <c r="G721" t="s">
        <v>29</v>
      </c>
      <c r="H721">
        <v>2522.7600000000002</v>
      </c>
      <c r="I721">
        <v>2840.14</v>
      </c>
      <c r="J721" t="s">
        <v>17</v>
      </c>
      <c r="K721">
        <v>7.0000000000000007E-2</v>
      </c>
      <c r="L721" t="s">
        <v>31</v>
      </c>
      <c r="M721" t="s">
        <v>22</v>
      </c>
      <c r="N721" t="s">
        <v>40</v>
      </c>
    </row>
    <row r="722" spans="1:14" x14ac:dyDescent="0.25">
      <c r="A722">
        <v>1045</v>
      </c>
      <c r="B722" s="1">
        <v>45096</v>
      </c>
      <c r="C722" t="s">
        <v>24</v>
      </c>
      <c r="D722" t="s">
        <v>15</v>
      </c>
      <c r="E722">
        <v>2768.17</v>
      </c>
      <c r="F722">
        <v>36</v>
      </c>
      <c r="G722" t="s">
        <v>35</v>
      </c>
      <c r="H722">
        <v>3835.64</v>
      </c>
      <c r="I722">
        <v>4076.77</v>
      </c>
      <c r="J722" t="s">
        <v>17</v>
      </c>
      <c r="K722">
        <v>0.1</v>
      </c>
      <c r="L722" t="s">
        <v>31</v>
      </c>
      <c r="M722" t="s">
        <v>22</v>
      </c>
      <c r="N722" t="s">
        <v>45</v>
      </c>
    </row>
    <row r="723" spans="1:14" x14ac:dyDescent="0.25">
      <c r="A723">
        <v>1061</v>
      </c>
      <c r="B723" s="1">
        <v>45282</v>
      </c>
      <c r="C723" t="s">
        <v>42</v>
      </c>
      <c r="D723" t="s">
        <v>15</v>
      </c>
      <c r="E723">
        <v>1990.17</v>
      </c>
      <c r="F723">
        <v>45</v>
      </c>
      <c r="G723" t="s">
        <v>29</v>
      </c>
      <c r="H723">
        <v>1364.51</v>
      </c>
      <c r="I723">
        <v>1844.8</v>
      </c>
      <c r="J723" t="s">
        <v>17</v>
      </c>
      <c r="K723">
        <v>0.18</v>
      </c>
      <c r="L723" t="s">
        <v>18</v>
      </c>
      <c r="M723" t="s">
        <v>19</v>
      </c>
      <c r="N723" t="s">
        <v>49</v>
      </c>
    </row>
    <row r="724" spans="1:14" x14ac:dyDescent="0.25">
      <c r="A724">
        <v>1047</v>
      </c>
      <c r="B724" s="1">
        <v>45117</v>
      </c>
      <c r="C724" t="s">
        <v>24</v>
      </c>
      <c r="D724" t="s">
        <v>15</v>
      </c>
      <c r="E724">
        <v>6976.95</v>
      </c>
      <c r="F724">
        <v>36</v>
      </c>
      <c r="G724" t="s">
        <v>26</v>
      </c>
      <c r="H724">
        <v>4043.53</v>
      </c>
      <c r="I724">
        <v>4384.8500000000004</v>
      </c>
      <c r="J724" t="s">
        <v>30</v>
      </c>
      <c r="K724">
        <v>0.14000000000000001</v>
      </c>
      <c r="L724" t="s">
        <v>18</v>
      </c>
      <c r="M724" t="s">
        <v>19</v>
      </c>
      <c r="N724" t="s">
        <v>45</v>
      </c>
    </row>
    <row r="725" spans="1:14" x14ac:dyDescent="0.25">
      <c r="A725">
        <v>1021</v>
      </c>
      <c r="B725" s="1">
        <v>45081</v>
      </c>
      <c r="C725" t="s">
        <v>38</v>
      </c>
      <c r="D725" t="s">
        <v>15</v>
      </c>
      <c r="E725">
        <v>2265.2800000000002</v>
      </c>
      <c r="F725">
        <v>22</v>
      </c>
      <c r="G725" t="s">
        <v>35</v>
      </c>
      <c r="H725">
        <v>1296.44</v>
      </c>
      <c r="I725">
        <v>1751.24</v>
      </c>
      <c r="J725" t="s">
        <v>30</v>
      </c>
      <c r="K725">
        <v>0.22</v>
      </c>
      <c r="L725" t="s">
        <v>18</v>
      </c>
      <c r="M725" t="s">
        <v>19</v>
      </c>
      <c r="N725" t="s">
        <v>40</v>
      </c>
    </row>
    <row r="726" spans="1:14" x14ac:dyDescent="0.25">
      <c r="A726">
        <v>1080</v>
      </c>
      <c r="B726" s="1">
        <v>45114</v>
      </c>
      <c r="C726" t="s">
        <v>33</v>
      </c>
      <c r="D726" t="s">
        <v>21</v>
      </c>
      <c r="E726">
        <v>5993.5</v>
      </c>
      <c r="F726">
        <v>14</v>
      </c>
      <c r="G726" t="s">
        <v>26</v>
      </c>
      <c r="H726">
        <v>4127.54</v>
      </c>
      <c r="I726">
        <v>4495.13</v>
      </c>
      <c r="J726" t="s">
        <v>30</v>
      </c>
      <c r="K726">
        <v>0.06</v>
      </c>
      <c r="L726" t="s">
        <v>27</v>
      </c>
      <c r="M726" t="s">
        <v>22</v>
      </c>
      <c r="N726" t="s">
        <v>37</v>
      </c>
    </row>
    <row r="727" spans="1:14" x14ac:dyDescent="0.25">
      <c r="A727">
        <v>1085</v>
      </c>
      <c r="B727" s="1">
        <v>44933</v>
      </c>
      <c r="C727" t="s">
        <v>38</v>
      </c>
      <c r="D727" t="s">
        <v>21</v>
      </c>
      <c r="E727">
        <v>2719.89</v>
      </c>
      <c r="F727">
        <v>16</v>
      </c>
      <c r="G727" t="s">
        <v>26</v>
      </c>
      <c r="H727">
        <v>472.08</v>
      </c>
      <c r="I727">
        <v>842.46</v>
      </c>
      <c r="J727" t="s">
        <v>30</v>
      </c>
      <c r="K727">
        <v>0</v>
      </c>
      <c r="L727" t="s">
        <v>18</v>
      </c>
      <c r="M727" t="s">
        <v>22</v>
      </c>
      <c r="N727" t="s">
        <v>41</v>
      </c>
    </row>
    <row r="728" spans="1:14" x14ac:dyDescent="0.25">
      <c r="A728">
        <v>1075</v>
      </c>
      <c r="B728" s="1">
        <v>45059</v>
      </c>
      <c r="C728" t="s">
        <v>14</v>
      </c>
      <c r="D728" t="s">
        <v>34</v>
      </c>
      <c r="E728">
        <v>6653.49</v>
      </c>
      <c r="F728">
        <v>36</v>
      </c>
      <c r="G728" t="s">
        <v>29</v>
      </c>
      <c r="H728">
        <v>4337.6099999999997</v>
      </c>
      <c r="I728">
        <v>4386.82</v>
      </c>
      <c r="J728" t="s">
        <v>17</v>
      </c>
      <c r="K728">
        <v>0.23</v>
      </c>
      <c r="L728" t="s">
        <v>31</v>
      </c>
      <c r="M728" t="s">
        <v>19</v>
      </c>
      <c r="N728" t="s">
        <v>46</v>
      </c>
    </row>
    <row r="729" spans="1:14" x14ac:dyDescent="0.25">
      <c r="A729">
        <v>1036</v>
      </c>
      <c r="B729" s="1">
        <v>45161</v>
      </c>
      <c r="C729" t="s">
        <v>24</v>
      </c>
      <c r="D729" t="s">
        <v>34</v>
      </c>
      <c r="E729">
        <v>8167.9</v>
      </c>
      <c r="F729">
        <v>25</v>
      </c>
      <c r="G729" t="s">
        <v>26</v>
      </c>
      <c r="H729">
        <v>2520.9699999999998</v>
      </c>
      <c r="I729">
        <v>2707.1099999999901</v>
      </c>
      <c r="J729" t="s">
        <v>30</v>
      </c>
      <c r="K729">
        <v>0.25</v>
      </c>
      <c r="L729" t="s">
        <v>18</v>
      </c>
      <c r="M729" t="s">
        <v>22</v>
      </c>
      <c r="N729" t="s">
        <v>50</v>
      </c>
    </row>
    <row r="730" spans="1:14" x14ac:dyDescent="0.25">
      <c r="A730">
        <v>1099</v>
      </c>
      <c r="B730" s="1">
        <v>44971</v>
      </c>
      <c r="C730" t="s">
        <v>24</v>
      </c>
      <c r="D730" t="s">
        <v>25</v>
      </c>
      <c r="E730">
        <v>7802.45</v>
      </c>
      <c r="F730">
        <v>32</v>
      </c>
      <c r="G730" t="s">
        <v>29</v>
      </c>
      <c r="H730">
        <v>1517.86</v>
      </c>
      <c r="I730">
        <v>1948.46</v>
      </c>
      <c r="J730" t="s">
        <v>30</v>
      </c>
      <c r="K730">
        <v>0.02</v>
      </c>
      <c r="L730" t="s">
        <v>31</v>
      </c>
      <c r="M730" t="s">
        <v>19</v>
      </c>
      <c r="N730" t="s">
        <v>28</v>
      </c>
    </row>
    <row r="731" spans="1:14" x14ac:dyDescent="0.25">
      <c r="A731">
        <v>1019</v>
      </c>
      <c r="B731" s="1">
        <v>45240</v>
      </c>
      <c r="C731" t="s">
        <v>14</v>
      </c>
      <c r="D731" t="s">
        <v>34</v>
      </c>
      <c r="E731">
        <v>7632.43</v>
      </c>
      <c r="F731">
        <v>33</v>
      </c>
      <c r="G731" t="s">
        <v>16</v>
      </c>
      <c r="H731">
        <v>1362.31</v>
      </c>
      <c r="I731">
        <v>1486.29</v>
      </c>
      <c r="J731" t="s">
        <v>17</v>
      </c>
      <c r="K731">
        <v>0.18</v>
      </c>
      <c r="L731" t="s">
        <v>31</v>
      </c>
      <c r="M731" t="s">
        <v>22</v>
      </c>
      <c r="N731" t="s">
        <v>46</v>
      </c>
    </row>
    <row r="732" spans="1:14" x14ac:dyDescent="0.25">
      <c r="A732">
        <v>1020</v>
      </c>
      <c r="B732" s="1">
        <v>45175</v>
      </c>
      <c r="C732" t="s">
        <v>14</v>
      </c>
      <c r="D732" t="s">
        <v>34</v>
      </c>
      <c r="E732">
        <v>1958.45</v>
      </c>
      <c r="F732">
        <v>45</v>
      </c>
      <c r="G732" t="s">
        <v>29</v>
      </c>
      <c r="H732">
        <v>2188.4499999999998</v>
      </c>
      <c r="I732">
        <v>2255.0499999999902</v>
      </c>
      <c r="J732" t="s">
        <v>30</v>
      </c>
      <c r="K732">
        <v>0.11</v>
      </c>
      <c r="L732" t="s">
        <v>27</v>
      </c>
      <c r="M732" t="s">
        <v>22</v>
      </c>
      <c r="N732" t="s">
        <v>46</v>
      </c>
    </row>
    <row r="733" spans="1:14" x14ac:dyDescent="0.25">
      <c r="A733">
        <v>1057</v>
      </c>
      <c r="B733" s="1">
        <v>44957</v>
      </c>
      <c r="C733" t="s">
        <v>33</v>
      </c>
      <c r="D733" t="s">
        <v>15</v>
      </c>
      <c r="E733">
        <v>975.01</v>
      </c>
      <c r="F733">
        <v>36</v>
      </c>
      <c r="G733" t="s">
        <v>26</v>
      </c>
      <c r="H733">
        <v>4995.3</v>
      </c>
      <c r="I733">
        <v>5165.09</v>
      </c>
      <c r="J733" t="s">
        <v>17</v>
      </c>
      <c r="K733">
        <v>0.24</v>
      </c>
      <c r="L733" t="s">
        <v>18</v>
      </c>
      <c r="M733" t="s">
        <v>19</v>
      </c>
      <c r="N733" t="s">
        <v>53</v>
      </c>
    </row>
    <row r="734" spans="1:14" x14ac:dyDescent="0.25">
      <c r="A734">
        <v>1018</v>
      </c>
      <c r="B734" s="1">
        <v>44949</v>
      </c>
      <c r="C734" t="s">
        <v>24</v>
      </c>
      <c r="D734" t="s">
        <v>15</v>
      </c>
      <c r="E734">
        <v>7019.59</v>
      </c>
      <c r="F734">
        <v>20</v>
      </c>
      <c r="G734" t="s">
        <v>16</v>
      </c>
      <c r="H734">
        <v>1140.6199999999999</v>
      </c>
      <c r="I734">
        <v>1258.6299999999901</v>
      </c>
      <c r="J734" t="s">
        <v>17</v>
      </c>
      <c r="K734">
        <v>0.26</v>
      </c>
      <c r="L734" t="s">
        <v>27</v>
      </c>
      <c r="M734" t="s">
        <v>19</v>
      </c>
      <c r="N734" t="s">
        <v>45</v>
      </c>
    </row>
    <row r="735" spans="1:14" x14ac:dyDescent="0.25">
      <c r="A735">
        <v>1047</v>
      </c>
      <c r="B735" s="1">
        <v>45086</v>
      </c>
      <c r="C735" t="s">
        <v>24</v>
      </c>
      <c r="D735" t="s">
        <v>34</v>
      </c>
      <c r="E735">
        <v>3746.64</v>
      </c>
      <c r="F735">
        <v>18</v>
      </c>
      <c r="G735" t="s">
        <v>29</v>
      </c>
      <c r="H735">
        <v>560.91999999999996</v>
      </c>
      <c r="I735">
        <v>1024.31</v>
      </c>
      <c r="J735" t="s">
        <v>17</v>
      </c>
      <c r="K735">
        <v>0.26</v>
      </c>
      <c r="L735" t="s">
        <v>18</v>
      </c>
      <c r="M735" t="s">
        <v>19</v>
      </c>
      <c r="N735" t="s">
        <v>50</v>
      </c>
    </row>
    <row r="736" spans="1:14" x14ac:dyDescent="0.25">
      <c r="A736">
        <v>1049</v>
      </c>
      <c r="B736" s="1">
        <v>45289</v>
      </c>
      <c r="C736" t="s">
        <v>33</v>
      </c>
      <c r="D736" t="s">
        <v>25</v>
      </c>
      <c r="E736">
        <v>4380.2299999999996</v>
      </c>
      <c r="F736">
        <v>38</v>
      </c>
      <c r="G736" t="s">
        <v>26</v>
      </c>
      <c r="H736">
        <v>2945.92</v>
      </c>
      <c r="I736">
        <v>3381.22</v>
      </c>
      <c r="J736" t="s">
        <v>17</v>
      </c>
      <c r="K736">
        <v>0.23</v>
      </c>
      <c r="L736" t="s">
        <v>18</v>
      </c>
      <c r="M736" t="s">
        <v>22</v>
      </c>
      <c r="N736" t="s">
        <v>44</v>
      </c>
    </row>
    <row r="737" spans="1:14" x14ac:dyDescent="0.25">
      <c r="A737">
        <v>1014</v>
      </c>
      <c r="B737" s="1">
        <v>45084</v>
      </c>
      <c r="C737" t="s">
        <v>42</v>
      </c>
      <c r="D737" t="s">
        <v>15</v>
      </c>
      <c r="E737">
        <v>408.38</v>
      </c>
      <c r="F737">
        <v>3</v>
      </c>
      <c r="G737" t="s">
        <v>35</v>
      </c>
      <c r="H737">
        <v>2468.29</v>
      </c>
      <c r="I737">
        <v>2723.13</v>
      </c>
      <c r="J737" t="s">
        <v>17</v>
      </c>
      <c r="K737">
        <v>0.08</v>
      </c>
      <c r="L737" t="s">
        <v>18</v>
      </c>
      <c r="M737" t="s">
        <v>22</v>
      </c>
      <c r="N737" t="s">
        <v>49</v>
      </c>
    </row>
    <row r="738" spans="1:14" x14ac:dyDescent="0.25">
      <c r="A738">
        <v>1015</v>
      </c>
      <c r="B738" s="1">
        <v>44965</v>
      </c>
      <c r="C738" t="s">
        <v>33</v>
      </c>
      <c r="D738" t="s">
        <v>34</v>
      </c>
      <c r="E738">
        <v>2669.81</v>
      </c>
      <c r="F738">
        <v>23</v>
      </c>
      <c r="G738" t="s">
        <v>35</v>
      </c>
      <c r="H738">
        <v>2644.77</v>
      </c>
      <c r="I738">
        <v>2684.83</v>
      </c>
      <c r="J738" t="s">
        <v>30</v>
      </c>
      <c r="K738">
        <v>0.24</v>
      </c>
      <c r="L738" t="s">
        <v>18</v>
      </c>
      <c r="M738" t="s">
        <v>19</v>
      </c>
      <c r="N738" t="s">
        <v>36</v>
      </c>
    </row>
    <row r="739" spans="1:14" x14ac:dyDescent="0.25">
      <c r="A739">
        <v>1031</v>
      </c>
      <c r="B739" s="1">
        <v>45008</v>
      </c>
      <c r="C739" t="s">
        <v>38</v>
      </c>
      <c r="D739" t="s">
        <v>34</v>
      </c>
      <c r="E739">
        <v>433.4</v>
      </c>
      <c r="F739">
        <v>32</v>
      </c>
      <c r="G739" t="s">
        <v>29</v>
      </c>
      <c r="H739">
        <v>3351.33</v>
      </c>
      <c r="I739">
        <v>3711.47</v>
      </c>
      <c r="J739" t="s">
        <v>30</v>
      </c>
      <c r="K739">
        <v>0.16</v>
      </c>
      <c r="L739" t="s">
        <v>18</v>
      </c>
      <c r="M739" t="s">
        <v>22</v>
      </c>
      <c r="N739" t="s">
        <v>48</v>
      </c>
    </row>
    <row r="740" spans="1:14" x14ac:dyDescent="0.25">
      <c r="A740">
        <v>1001</v>
      </c>
      <c r="B740" s="1">
        <v>45282</v>
      </c>
      <c r="C740" t="s">
        <v>24</v>
      </c>
      <c r="D740" t="s">
        <v>21</v>
      </c>
      <c r="E740">
        <v>8803.94</v>
      </c>
      <c r="F740">
        <v>45</v>
      </c>
      <c r="G740" t="s">
        <v>29</v>
      </c>
      <c r="H740">
        <v>1372.36</v>
      </c>
      <c r="I740">
        <v>1687.83</v>
      </c>
      <c r="J740" t="s">
        <v>30</v>
      </c>
      <c r="K740">
        <v>0.02</v>
      </c>
      <c r="L740" t="s">
        <v>31</v>
      </c>
      <c r="M740" t="s">
        <v>19</v>
      </c>
      <c r="N740" t="s">
        <v>47</v>
      </c>
    </row>
    <row r="741" spans="1:14" x14ac:dyDescent="0.25">
      <c r="A741">
        <v>1054</v>
      </c>
      <c r="B741" s="1">
        <v>45184</v>
      </c>
      <c r="C741" t="s">
        <v>14</v>
      </c>
      <c r="D741" t="s">
        <v>25</v>
      </c>
      <c r="E741">
        <v>2509.63</v>
      </c>
      <c r="F741">
        <v>16</v>
      </c>
      <c r="G741" t="s">
        <v>35</v>
      </c>
      <c r="H741">
        <v>4557.79</v>
      </c>
      <c r="I741">
        <v>5043.3599999999997</v>
      </c>
      <c r="J741" t="s">
        <v>17</v>
      </c>
      <c r="K741">
        <v>0.14000000000000001</v>
      </c>
      <c r="L741" t="s">
        <v>31</v>
      </c>
      <c r="M741" t="s">
        <v>22</v>
      </c>
      <c r="N741" t="s">
        <v>32</v>
      </c>
    </row>
    <row r="742" spans="1:14" x14ac:dyDescent="0.25">
      <c r="A742">
        <v>1003</v>
      </c>
      <c r="B742" s="1">
        <v>45132</v>
      </c>
      <c r="C742" t="s">
        <v>38</v>
      </c>
      <c r="D742" t="s">
        <v>21</v>
      </c>
      <c r="E742">
        <v>5617.64</v>
      </c>
      <c r="F742">
        <v>5</v>
      </c>
      <c r="G742" t="s">
        <v>26</v>
      </c>
      <c r="H742">
        <v>2206.58</v>
      </c>
      <c r="I742">
        <v>2490.4699999999998</v>
      </c>
      <c r="J742" t="s">
        <v>30</v>
      </c>
      <c r="K742">
        <v>0.28000000000000003</v>
      </c>
      <c r="L742" t="s">
        <v>18</v>
      </c>
      <c r="M742" t="s">
        <v>19</v>
      </c>
      <c r="N742" t="s">
        <v>41</v>
      </c>
    </row>
    <row r="743" spans="1:14" x14ac:dyDescent="0.25">
      <c r="A743">
        <v>1016</v>
      </c>
      <c r="B743" s="1">
        <v>45003</v>
      </c>
      <c r="C743" t="s">
        <v>24</v>
      </c>
      <c r="D743" t="s">
        <v>25</v>
      </c>
      <c r="E743">
        <v>485.9</v>
      </c>
      <c r="F743">
        <v>4</v>
      </c>
      <c r="G743" t="s">
        <v>26</v>
      </c>
      <c r="H743">
        <v>688.98</v>
      </c>
      <c r="I743">
        <v>863.81</v>
      </c>
      <c r="J743" t="s">
        <v>30</v>
      </c>
      <c r="K743">
        <v>0.27</v>
      </c>
      <c r="L743" t="s">
        <v>31</v>
      </c>
      <c r="M743" t="s">
        <v>22</v>
      </c>
      <c r="N743" t="s">
        <v>28</v>
      </c>
    </row>
    <row r="744" spans="1:14" x14ac:dyDescent="0.25">
      <c r="A744">
        <v>1087</v>
      </c>
      <c r="B744" s="1">
        <v>44938</v>
      </c>
      <c r="C744" t="s">
        <v>33</v>
      </c>
      <c r="D744" t="s">
        <v>15</v>
      </c>
      <c r="E744">
        <v>6701.79</v>
      </c>
      <c r="F744">
        <v>21</v>
      </c>
      <c r="G744" t="s">
        <v>26</v>
      </c>
      <c r="H744">
        <v>3724.38</v>
      </c>
      <c r="I744">
        <v>3988.7</v>
      </c>
      <c r="J744" t="s">
        <v>30</v>
      </c>
      <c r="K744">
        <v>0.03</v>
      </c>
      <c r="L744" t="s">
        <v>27</v>
      </c>
      <c r="M744" t="s">
        <v>22</v>
      </c>
      <c r="N744" t="s">
        <v>53</v>
      </c>
    </row>
    <row r="745" spans="1:14" x14ac:dyDescent="0.25">
      <c r="A745">
        <v>1057</v>
      </c>
      <c r="B745" s="1">
        <v>45221</v>
      </c>
      <c r="C745" t="s">
        <v>38</v>
      </c>
      <c r="D745" t="s">
        <v>25</v>
      </c>
      <c r="E745">
        <v>3297.97</v>
      </c>
      <c r="F745">
        <v>40</v>
      </c>
      <c r="G745" t="s">
        <v>29</v>
      </c>
      <c r="H745">
        <v>3233.37</v>
      </c>
      <c r="I745">
        <v>3723.21</v>
      </c>
      <c r="J745" t="s">
        <v>30</v>
      </c>
      <c r="K745">
        <v>0.22</v>
      </c>
      <c r="L745" t="s">
        <v>27</v>
      </c>
      <c r="M745" t="s">
        <v>22</v>
      </c>
      <c r="N745" t="s">
        <v>39</v>
      </c>
    </row>
    <row r="746" spans="1:14" x14ac:dyDescent="0.25">
      <c r="A746">
        <v>1075</v>
      </c>
      <c r="B746" s="1">
        <v>45150</v>
      </c>
      <c r="C746" t="s">
        <v>24</v>
      </c>
      <c r="D746" t="s">
        <v>34</v>
      </c>
      <c r="E746">
        <v>8989.4</v>
      </c>
      <c r="F746">
        <v>14</v>
      </c>
      <c r="G746" t="s">
        <v>16</v>
      </c>
      <c r="H746">
        <v>1612.93</v>
      </c>
      <c r="I746">
        <v>1964.15</v>
      </c>
      <c r="J746" t="s">
        <v>17</v>
      </c>
      <c r="K746">
        <v>0.24</v>
      </c>
      <c r="L746" t="s">
        <v>27</v>
      </c>
      <c r="M746" t="s">
        <v>22</v>
      </c>
      <c r="N746" t="s">
        <v>50</v>
      </c>
    </row>
    <row r="747" spans="1:14" x14ac:dyDescent="0.25">
      <c r="A747">
        <v>1012</v>
      </c>
      <c r="B747" s="1">
        <v>44939</v>
      </c>
      <c r="C747" t="s">
        <v>42</v>
      </c>
      <c r="D747" t="s">
        <v>34</v>
      </c>
      <c r="E747">
        <v>8892.3700000000008</v>
      </c>
      <c r="F747">
        <v>39</v>
      </c>
      <c r="G747" t="s">
        <v>16</v>
      </c>
      <c r="H747">
        <v>3126.52</v>
      </c>
      <c r="I747">
        <v>3465.79</v>
      </c>
      <c r="J747" t="s">
        <v>30</v>
      </c>
      <c r="K747">
        <v>0.08</v>
      </c>
      <c r="L747" t="s">
        <v>18</v>
      </c>
      <c r="M747" t="s">
        <v>19</v>
      </c>
      <c r="N747" t="s">
        <v>52</v>
      </c>
    </row>
    <row r="748" spans="1:14" x14ac:dyDescent="0.25">
      <c r="A748">
        <v>1074</v>
      </c>
      <c r="B748" s="1">
        <v>44972</v>
      </c>
      <c r="C748" t="s">
        <v>42</v>
      </c>
      <c r="D748" t="s">
        <v>25</v>
      </c>
      <c r="E748">
        <v>3320.38</v>
      </c>
      <c r="F748">
        <v>31</v>
      </c>
      <c r="G748" t="s">
        <v>16</v>
      </c>
      <c r="H748">
        <v>1138.32</v>
      </c>
      <c r="I748">
        <v>1266.25</v>
      </c>
      <c r="J748" t="s">
        <v>17</v>
      </c>
      <c r="K748">
        <v>0.14000000000000001</v>
      </c>
      <c r="L748" t="s">
        <v>18</v>
      </c>
      <c r="M748" t="s">
        <v>22</v>
      </c>
      <c r="N748" t="s">
        <v>43</v>
      </c>
    </row>
    <row r="749" spans="1:14" x14ac:dyDescent="0.25">
      <c r="A749">
        <v>1096</v>
      </c>
      <c r="B749" s="1">
        <v>45081</v>
      </c>
      <c r="C749" t="s">
        <v>14</v>
      </c>
      <c r="D749" t="s">
        <v>25</v>
      </c>
      <c r="E749">
        <v>9019.51</v>
      </c>
      <c r="F749">
        <v>14</v>
      </c>
      <c r="G749" t="s">
        <v>16</v>
      </c>
      <c r="H749">
        <v>2251.9499999999998</v>
      </c>
      <c r="I749">
        <v>2626.3199999999902</v>
      </c>
      <c r="J749" t="s">
        <v>17</v>
      </c>
      <c r="K749">
        <v>0.21</v>
      </c>
      <c r="L749" t="s">
        <v>31</v>
      </c>
      <c r="M749" t="s">
        <v>19</v>
      </c>
      <c r="N749" t="s">
        <v>32</v>
      </c>
    </row>
    <row r="750" spans="1:14" x14ac:dyDescent="0.25">
      <c r="A750">
        <v>1016</v>
      </c>
      <c r="B750" s="1">
        <v>45039</v>
      </c>
      <c r="C750" t="s">
        <v>24</v>
      </c>
      <c r="D750" t="s">
        <v>25</v>
      </c>
      <c r="E750">
        <v>9961.9599999999991</v>
      </c>
      <c r="F750">
        <v>6</v>
      </c>
      <c r="G750" t="s">
        <v>16</v>
      </c>
      <c r="H750">
        <v>4502.09</v>
      </c>
      <c r="I750">
        <v>4879.72</v>
      </c>
      <c r="J750" t="s">
        <v>30</v>
      </c>
      <c r="K750">
        <v>0.13</v>
      </c>
      <c r="L750" t="s">
        <v>31</v>
      </c>
      <c r="M750" t="s">
        <v>19</v>
      </c>
      <c r="N750" t="s">
        <v>28</v>
      </c>
    </row>
    <row r="751" spans="1:14" x14ac:dyDescent="0.25">
      <c r="A751">
        <v>1072</v>
      </c>
      <c r="B751" s="1">
        <v>45159</v>
      </c>
      <c r="C751" t="s">
        <v>42</v>
      </c>
      <c r="D751" t="s">
        <v>21</v>
      </c>
      <c r="E751">
        <v>8271.6200000000008</v>
      </c>
      <c r="F751">
        <v>12</v>
      </c>
      <c r="G751" t="s">
        <v>29</v>
      </c>
      <c r="H751">
        <v>710.99</v>
      </c>
      <c r="I751">
        <v>876.46</v>
      </c>
      <c r="J751" t="s">
        <v>17</v>
      </c>
      <c r="K751">
        <v>0.03</v>
      </c>
      <c r="L751" t="s">
        <v>31</v>
      </c>
      <c r="M751" t="s">
        <v>19</v>
      </c>
      <c r="N751" t="s">
        <v>51</v>
      </c>
    </row>
    <row r="752" spans="1:14" x14ac:dyDescent="0.25">
      <c r="A752">
        <v>1076</v>
      </c>
      <c r="B752" s="1">
        <v>44943</v>
      </c>
      <c r="C752" t="s">
        <v>33</v>
      </c>
      <c r="D752" t="s">
        <v>25</v>
      </c>
      <c r="E752">
        <v>8464.23</v>
      </c>
      <c r="F752">
        <v>16</v>
      </c>
      <c r="G752" t="s">
        <v>29</v>
      </c>
      <c r="H752">
        <v>1964.15</v>
      </c>
      <c r="I752">
        <v>2211.17</v>
      </c>
      <c r="J752" t="s">
        <v>17</v>
      </c>
      <c r="K752">
        <v>0.21</v>
      </c>
      <c r="L752" t="s">
        <v>27</v>
      </c>
      <c r="M752" t="s">
        <v>19</v>
      </c>
      <c r="N752" t="s">
        <v>44</v>
      </c>
    </row>
    <row r="753" spans="1:14" x14ac:dyDescent="0.25">
      <c r="A753">
        <v>1024</v>
      </c>
      <c r="B753" s="1">
        <v>45286</v>
      </c>
      <c r="C753" t="s">
        <v>24</v>
      </c>
      <c r="D753" t="s">
        <v>15</v>
      </c>
      <c r="E753">
        <v>2565.19</v>
      </c>
      <c r="F753">
        <v>17</v>
      </c>
      <c r="G753" t="s">
        <v>16</v>
      </c>
      <c r="H753">
        <v>4114.66</v>
      </c>
      <c r="I753">
        <v>4269.0199999999904</v>
      </c>
      <c r="J753" t="s">
        <v>17</v>
      </c>
      <c r="K753">
        <v>0.27</v>
      </c>
      <c r="L753" t="s">
        <v>27</v>
      </c>
      <c r="M753" t="s">
        <v>22</v>
      </c>
      <c r="N753" t="s">
        <v>45</v>
      </c>
    </row>
    <row r="754" spans="1:14" x14ac:dyDescent="0.25">
      <c r="A754">
        <v>1028</v>
      </c>
      <c r="B754" s="1">
        <v>45149</v>
      </c>
      <c r="C754" t="s">
        <v>33</v>
      </c>
      <c r="D754" t="s">
        <v>21</v>
      </c>
      <c r="E754">
        <v>5809.35</v>
      </c>
      <c r="F754">
        <v>45</v>
      </c>
      <c r="G754" t="s">
        <v>29</v>
      </c>
      <c r="H754">
        <v>4848.9799999999996</v>
      </c>
      <c r="I754">
        <v>4985.75</v>
      </c>
      <c r="J754" t="s">
        <v>17</v>
      </c>
      <c r="K754">
        <v>0.2</v>
      </c>
      <c r="L754" t="s">
        <v>27</v>
      </c>
      <c r="M754" t="s">
        <v>19</v>
      </c>
      <c r="N754" t="s">
        <v>37</v>
      </c>
    </row>
    <row r="755" spans="1:14" x14ac:dyDescent="0.25">
      <c r="A755">
        <v>1008</v>
      </c>
      <c r="B755" s="1">
        <v>45280</v>
      </c>
      <c r="C755" t="s">
        <v>33</v>
      </c>
      <c r="D755" t="s">
        <v>21</v>
      </c>
      <c r="E755">
        <v>765.83</v>
      </c>
      <c r="F755">
        <v>23</v>
      </c>
      <c r="G755" t="s">
        <v>29</v>
      </c>
      <c r="H755">
        <v>2296.9299999999998</v>
      </c>
      <c r="I755">
        <v>2319.62</v>
      </c>
      <c r="J755" t="s">
        <v>17</v>
      </c>
      <c r="K755">
        <v>0.23</v>
      </c>
      <c r="L755" t="s">
        <v>27</v>
      </c>
      <c r="M755" t="s">
        <v>22</v>
      </c>
      <c r="N755" t="s">
        <v>37</v>
      </c>
    </row>
    <row r="756" spans="1:14" x14ac:dyDescent="0.25">
      <c r="A756">
        <v>1092</v>
      </c>
      <c r="B756" s="1">
        <v>45114</v>
      </c>
      <c r="C756" t="s">
        <v>42</v>
      </c>
      <c r="D756" t="s">
        <v>25</v>
      </c>
      <c r="E756">
        <v>1039.69</v>
      </c>
      <c r="F756">
        <v>14</v>
      </c>
      <c r="G756" t="s">
        <v>16</v>
      </c>
      <c r="H756">
        <v>2559.65</v>
      </c>
      <c r="I756">
        <v>2709.4</v>
      </c>
      <c r="J756" t="s">
        <v>17</v>
      </c>
      <c r="K756">
        <v>0.11</v>
      </c>
      <c r="L756" t="s">
        <v>31</v>
      </c>
      <c r="M756" t="s">
        <v>22</v>
      </c>
      <c r="N756" t="s">
        <v>43</v>
      </c>
    </row>
    <row r="757" spans="1:14" x14ac:dyDescent="0.25">
      <c r="A757">
        <v>1036</v>
      </c>
      <c r="B757" s="1">
        <v>45270</v>
      </c>
      <c r="C757" t="s">
        <v>24</v>
      </c>
      <c r="D757" t="s">
        <v>15</v>
      </c>
      <c r="E757">
        <v>9989.0400000000009</v>
      </c>
      <c r="F757">
        <v>7</v>
      </c>
      <c r="G757" t="s">
        <v>26</v>
      </c>
      <c r="H757">
        <v>2882.25</v>
      </c>
      <c r="I757">
        <v>3163.7</v>
      </c>
      <c r="J757" t="s">
        <v>17</v>
      </c>
      <c r="K757">
        <v>0.05</v>
      </c>
      <c r="L757" t="s">
        <v>18</v>
      </c>
      <c r="M757" t="s">
        <v>22</v>
      </c>
      <c r="N757" t="s">
        <v>45</v>
      </c>
    </row>
    <row r="758" spans="1:14" x14ac:dyDescent="0.25">
      <c r="A758">
        <v>1090</v>
      </c>
      <c r="B758" s="1">
        <v>45291</v>
      </c>
      <c r="C758" t="s">
        <v>38</v>
      </c>
      <c r="D758" t="s">
        <v>21</v>
      </c>
      <c r="E758">
        <v>3333.73</v>
      </c>
      <c r="F758">
        <v>46</v>
      </c>
      <c r="G758" t="s">
        <v>29</v>
      </c>
      <c r="H758">
        <v>4665.12</v>
      </c>
      <c r="I758">
        <v>4675.8999999999996</v>
      </c>
      <c r="J758" t="s">
        <v>30</v>
      </c>
      <c r="K758">
        <v>0.19</v>
      </c>
      <c r="L758" t="s">
        <v>18</v>
      </c>
      <c r="M758" t="s">
        <v>22</v>
      </c>
      <c r="N758" t="s">
        <v>41</v>
      </c>
    </row>
    <row r="759" spans="1:14" x14ac:dyDescent="0.25">
      <c r="A759">
        <v>1008</v>
      </c>
      <c r="B759" s="1">
        <v>45089</v>
      </c>
      <c r="C759" t="s">
        <v>42</v>
      </c>
      <c r="D759" t="s">
        <v>34</v>
      </c>
      <c r="E759">
        <v>7507.02</v>
      </c>
      <c r="F759">
        <v>32</v>
      </c>
      <c r="G759" t="s">
        <v>26</v>
      </c>
      <c r="H759">
        <v>4298.12</v>
      </c>
      <c r="I759">
        <v>4446.8999999999996</v>
      </c>
      <c r="J759" t="s">
        <v>30</v>
      </c>
      <c r="K759">
        <v>0.1</v>
      </c>
      <c r="L759" t="s">
        <v>27</v>
      </c>
      <c r="M759" t="s">
        <v>19</v>
      </c>
      <c r="N759" t="s">
        <v>52</v>
      </c>
    </row>
    <row r="760" spans="1:14" x14ac:dyDescent="0.25">
      <c r="A760">
        <v>1058</v>
      </c>
      <c r="B760" s="1">
        <v>45252</v>
      </c>
      <c r="C760" t="s">
        <v>42</v>
      </c>
      <c r="D760" t="s">
        <v>21</v>
      </c>
      <c r="E760">
        <v>8085.98</v>
      </c>
      <c r="F760">
        <v>15</v>
      </c>
      <c r="G760" t="s">
        <v>29</v>
      </c>
      <c r="H760">
        <v>894.48</v>
      </c>
      <c r="I760">
        <v>1336.37</v>
      </c>
      <c r="J760" t="s">
        <v>17</v>
      </c>
      <c r="K760">
        <v>0.26</v>
      </c>
      <c r="L760" t="s">
        <v>18</v>
      </c>
      <c r="M760" t="s">
        <v>22</v>
      </c>
      <c r="N760" t="s">
        <v>51</v>
      </c>
    </row>
    <row r="761" spans="1:14" x14ac:dyDescent="0.25">
      <c r="A761">
        <v>1060</v>
      </c>
      <c r="B761" s="1">
        <v>45000</v>
      </c>
      <c r="C761" t="s">
        <v>24</v>
      </c>
      <c r="D761" t="s">
        <v>25</v>
      </c>
      <c r="E761">
        <v>8594.43</v>
      </c>
      <c r="F761">
        <v>44</v>
      </c>
      <c r="G761" t="s">
        <v>29</v>
      </c>
      <c r="H761">
        <v>2211.9499999999998</v>
      </c>
      <c r="I761">
        <v>2512.8399999999901</v>
      </c>
      <c r="J761" t="s">
        <v>17</v>
      </c>
      <c r="K761">
        <v>0.04</v>
      </c>
      <c r="L761" t="s">
        <v>18</v>
      </c>
      <c r="M761" t="s">
        <v>19</v>
      </c>
      <c r="N761" t="s">
        <v>28</v>
      </c>
    </row>
    <row r="762" spans="1:14" x14ac:dyDescent="0.25">
      <c r="A762">
        <v>1050</v>
      </c>
      <c r="B762" s="1">
        <v>45159</v>
      </c>
      <c r="C762" t="s">
        <v>24</v>
      </c>
      <c r="D762" t="s">
        <v>15</v>
      </c>
      <c r="E762">
        <v>9976.52</v>
      </c>
      <c r="F762">
        <v>17</v>
      </c>
      <c r="G762" t="s">
        <v>16</v>
      </c>
      <c r="H762">
        <v>2346.8000000000002</v>
      </c>
      <c r="I762">
        <v>2654.65</v>
      </c>
      <c r="J762" t="s">
        <v>30</v>
      </c>
      <c r="K762">
        <v>0.13</v>
      </c>
      <c r="L762" t="s">
        <v>18</v>
      </c>
      <c r="M762" t="s">
        <v>22</v>
      </c>
      <c r="N762" t="s">
        <v>45</v>
      </c>
    </row>
    <row r="763" spans="1:14" x14ac:dyDescent="0.25">
      <c r="A763">
        <v>1028</v>
      </c>
      <c r="B763" s="1">
        <v>45150</v>
      </c>
      <c r="C763" t="s">
        <v>33</v>
      </c>
      <c r="D763" t="s">
        <v>25</v>
      </c>
      <c r="E763">
        <v>2490.8200000000002</v>
      </c>
      <c r="F763">
        <v>41</v>
      </c>
      <c r="G763" t="s">
        <v>29</v>
      </c>
      <c r="H763">
        <v>3956.03</v>
      </c>
      <c r="I763">
        <v>4163.68</v>
      </c>
      <c r="J763" t="s">
        <v>30</v>
      </c>
      <c r="K763">
        <v>0.12</v>
      </c>
      <c r="L763" t="s">
        <v>27</v>
      </c>
      <c r="M763" t="s">
        <v>22</v>
      </c>
      <c r="N763" t="s">
        <v>44</v>
      </c>
    </row>
    <row r="764" spans="1:14" x14ac:dyDescent="0.25">
      <c r="A764">
        <v>1092</v>
      </c>
      <c r="B764" s="1">
        <v>45245</v>
      </c>
      <c r="C764" t="s">
        <v>24</v>
      </c>
      <c r="D764" t="s">
        <v>34</v>
      </c>
      <c r="E764">
        <v>499.47</v>
      </c>
      <c r="F764">
        <v>47</v>
      </c>
      <c r="G764" t="s">
        <v>35</v>
      </c>
      <c r="H764">
        <v>3034.32</v>
      </c>
      <c r="I764">
        <v>3375.79</v>
      </c>
      <c r="J764" t="s">
        <v>30</v>
      </c>
      <c r="K764">
        <v>0.28000000000000003</v>
      </c>
      <c r="L764" t="s">
        <v>31</v>
      </c>
      <c r="M764" t="s">
        <v>19</v>
      </c>
      <c r="N764" t="s">
        <v>50</v>
      </c>
    </row>
    <row r="765" spans="1:14" x14ac:dyDescent="0.25">
      <c r="A765">
        <v>1041</v>
      </c>
      <c r="B765" s="1">
        <v>44986</v>
      </c>
      <c r="C765" t="s">
        <v>33</v>
      </c>
      <c r="D765" t="s">
        <v>34</v>
      </c>
      <c r="E765">
        <v>4170.8</v>
      </c>
      <c r="F765">
        <v>44</v>
      </c>
      <c r="G765" t="s">
        <v>35</v>
      </c>
      <c r="H765">
        <v>3288.39</v>
      </c>
      <c r="I765">
        <v>3391.46</v>
      </c>
      <c r="J765" t="s">
        <v>30</v>
      </c>
      <c r="K765">
        <v>0.05</v>
      </c>
      <c r="L765" t="s">
        <v>31</v>
      </c>
      <c r="M765" t="s">
        <v>22</v>
      </c>
      <c r="N765" t="s">
        <v>36</v>
      </c>
    </row>
    <row r="766" spans="1:14" x14ac:dyDescent="0.25">
      <c r="A766">
        <v>1100</v>
      </c>
      <c r="B766" s="1">
        <v>45261</v>
      </c>
      <c r="C766" t="s">
        <v>42</v>
      </c>
      <c r="D766" t="s">
        <v>34</v>
      </c>
      <c r="E766">
        <v>1387.8</v>
      </c>
      <c r="F766">
        <v>34</v>
      </c>
      <c r="G766" t="s">
        <v>16</v>
      </c>
      <c r="H766">
        <v>4991.09</v>
      </c>
      <c r="I766">
        <v>5402.28</v>
      </c>
      <c r="J766" t="s">
        <v>17</v>
      </c>
      <c r="K766">
        <v>0</v>
      </c>
      <c r="L766" t="s">
        <v>18</v>
      </c>
      <c r="M766" t="s">
        <v>22</v>
      </c>
      <c r="N766" t="s">
        <v>52</v>
      </c>
    </row>
    <row r="767" spans="1:14" x14ac:dyDescent="0.25">
      <c r="A767">
        <v>1064</v>
      </c>
      <c r="B767" s="1">
        <v>45148</v>
      </c>
      <c r="C767" t="s">
        <v>14</v>
      </c>
      <c r="D767" t="s">
        <v>25</v>
      </c>
      <c r="E767">
        <v>322.02</v>
      </c>
      <c r="F767">
        <v>5</v>
      </c>
      <c r="G767" t="s">
        <v>26</v>
      </c>
      <c r="H767">
        <v>421.05</v>
      </c>
      <c r="I767">
        <v>488.23</v>
      </c>
      <c r="J767" t="s">
        <v>17</v>
      </c>
      <c r="K767">
        <v>7.0000000000000007E-2</v>
      </c>
      <c r="L767" t="s">
        <v>31</v>
      </c>
      <c r="M767" t="s">
        <v>22</v>
      </c>
      <c r="N767" t="s">
        <v>32</v>
      </c>
    </row>
    <row r="768" spans="1:14" x14ac:dyDescent="0.25">
      <c r="A768">
        <v>1027</v>
      </c>
      <c r="B768" s="1">
        <v>44963</v>
      </c>
      <c r="C768" t="s">
        <v>38</v>
      </c>
      <c r="D768" t="s">
        <v>21</v>
      </c>
      <c r="E768">
        <v>3668.23</v>
      </c>
      <c r="F768">
        <v>45</v>
      </c>
      <c r="G768" t="s">
        <v>26</v>
      </c>
      <c r="H768">
        <v>1153.9000000000001</v>
      </c>
      <c r="I768">
        <v>1485.34</v>
      </c>
      <c r="J768" t="s">
        <v>30</v>
      </c>
      <c r="K768">
        <v>0.25</v>
      </c>
      <c r="L768" t="s">
        <v>31</v>
      </c>
      <c r="M768" t="s">
        <v>22</v>
      </c>
      <c r="N768" t="s">
        <v>41</v>
      </c>
    </row>
    <row r="769" spans="1:14" x14ac:dyDescent="0.25">
      <c r="A769">
        <v>1063</v>
      </c>
      <c r="B769" s="1">
        <v>45204</v>
      </c>
      <c r="C769" t="s">
        <v>42</v>
      </c>
      <c r="D769" t="s">
        <v>25</v>
      </c>
      <c r="E769">
        <v>7859.01</v>
      </c>
      <c r="F769">
        <v>27</v>
      </c>
      <c r="G769" t="s">
        <v>26</v>
      </c>
      <c r="H769">
        <v>2069.08</v>
      </c>
      <c r="I769">
        <v>2246.2399999999998</v>
      </c>
      <c r="J769" t="s">
        <v>30</v>
      </c>
      <c r="K769">
        <v>0.06</v>
      </c>
      <c r="L769" t="s">
        <v>27</v>
      </c>
      <c r="M769" t="s">
        <v>22</v>
      </c>
      <c r="N769" t="s">
        <v>43</v>
      </c>
    </row>
    <row r="770" spans="1:14" x14ac:dyDescent="0.25">
      <c r="A770">
        <v>1017</v>
      </c>
      <c r="B770" s="1">
        <v>45122</v>
      </c>
      <c r="C770" t="s">
        <v>24</v>
      </c>
      <c r="D770" t="s">
        <v>15</v>
      </c>
      <c r="E770">
        <v>5705.19</v>
      </c>
      <c r="F770">
        <v>23</v>
      </c>
      <c r="G770" t="s">
        <v>35</v>
      </c>
      <c r="H770">
        <v>1771.52</v>
      </c>
      <c r="I770">
        <v>2147.8000000000002</v>
      </c>
      <c r="J770" t="s">
        <v>30</v>
      </c>
      <c r="K770">
        <v>7.0000000000000007E-2</v>
      </c>
      <c r="L770" t="s">
        <v>27</v>
      </c>
      <c r="M770" t="s">
        <v>19</v>
      </c>
      <c r="N770" t="s">
        <v>45</v>
      </c>
    </row>
    <row r="771" spans="1:14" x14ac:dyDescent="0.25">
      <c r="A771">
        <v>1073</v>
      </c>
      <c r="B771" s="1">
        <v>45278</v>
      </c>
      <c r="C771" t="s">
        <v>38</v>
      </c>
      <c r="D771" t="s">
        <v>21</v>
      </c>
      <c r="E771">
        <v>3196.5</v>
      </c>
      <c r="F771">
        <v>40</v>
      </c>
      <c r="G771" t="s">
        <v>26</v>
      </c>
      <c r="H771">
        <v>157.15</v>
      </c>
      <c r="I771">
        <v>436.53</v>
      </c>
      <c r="J771" t="s">
        <v>30</v>
      </c>
      <c r="K771">
        <v>0.04</v>
      </c>
      <c r="L771" t="s">
        <v>18</v>
      </c>
      <c r="M771" t="s">
        <v>22</v>
      </c>
      <c r="N771" t="s">
        <v>41</v>
      </c>
    </row>
    <row r="772" spans="1:14" x14ac:dyDescent="0.25">
      <c r="A772">
        <v>1033</v>
      </c>
      <c r="B772" s="1">
        <v>45168</v>
      </c>
      <c r="C772" t="s">
        <v>14</v>
      </c>
      <c r="D772" t="s">
        <v>34</v>
      </c>
      <c r="E772">
        <v>6577.99</v>
      </c>
      <c r="F772">
        <v>14</v>
      </c>
      <c r="G772" t="s">
        <v>26</v>
      </c>
      <c r="H772">
        <v>504.3</v>
      </c>
      <c r="I772">
        <v>735.95</v>
      </c>
      <c r="J772" t="s">
        <v>17</v>
      </c>
      <c r="K772">
        <v>0.21</v>
      </c>
      <c r="L772" t="s">
        <v>18</v>
      </c>
      <c r="M772" t="s">
        <v>22</v>
      </c>
      <c r="N772" t="s">
        <v>46</v>
      </c>
    </row>
    <row r="773" spans="1:14" x14ac:dyDescent="0.25">
      <c r="A773">
        <v>1084</v>
      </c>
      <c r="B773" s="1">
        <v>45250</v>
      </c>
      <c r="C773" t="s">
        <v>14</v>
      </c>
      <c r="D773" t="s">
        <v>25</v>
      </c>
      <c r="E773">
        <v>2396.98</v>
      </c>
      <c r="F773">
        <v>15</v>
      </c>
      <c r="G773" t="s">
        <v>16</v>
      </c>
      <c r="H773">
        <v>3420.72</v>
      </c>
      <c r="I773">
        <v>3513.74</v>
      </c>
      <c r="J773" t="s">
        <v>30</v>
      </c>
      <c r="K773">
        <v>0.02</v>
      </c>
      <c r="L773" t="s">
        <v>18</v>
      </c>
      <c r="M773" t="s">
        <v>19</v>
      </c>
      <c r="N773" t="s">
        <v>32</v>
      </c>
    </row>
    <row r="774" spans="1:14" x14ac:dyDescent="0.25">
      <c r="A774">
        <v>1077</v>
      </c>
      <c r="B774" s="1">
        <v>45145</v>
      </c>
      <c r="C774" t="s">
        <v>33</v>
      </c>
      <c r="D774" t="s">
        <v>34</v>
      </c>
      <c r="E774">
        <v>242.38</v>
      </c>
      <c r="F774">
        <v>43</v>
      </c>
      <c r="G774" t="s">
        <v>26</v>
      </c>
      <c r="H774">
        <v>4402.66</v>
      </c>
      <c r="I774">
        <v>4724.7</v>
      </c>
      <c r="J774" t="s">
        <v>30</v>
      </c>
      <c r="K774">
        <v>0.1</v>
      </c>
      <c r="L774" t="s">
        <v>27</v>
      </c>
      <c r="M774" t="s">
        <v>22</v>
      </c>
      <c r="N774" t="s">
        <v>36</v>
      </c>
    </row>
    <row r="775" spans="1:14" x14ac:dyDescent="0.25">
      <c r="A775">
        <v>1092</v>
      </c>
      <c r="B775" s="1">
        <v>45118</v>
      </c>
      <c r="C775" t="s">
        <v>38</v>
      </c>
      <c r="D775" t="s">
        <v>34</v>
      </c>
      <c r="E775">
        <v>7667.1</v>
      </c>
      <c r="F775">
        <v>33</v>
      </c>
      <c r="G775" t="s">
        <v>35</v>
      </c>
      <c r="H775">
        <v>2595.42</v>
      </c>
      <c r="I775">
        <v>3083.06</v>
      </c>
      <c r="J775" t="s">
        <v>30</v>
      </c>
      <c r="K775">
        <v>0.08</v>
      </c>
      <c r="L775" t="s">
        <v>31</v>
      </c>
      <c r="M775" t="s">
        <v>19</v>
      </c>
      <c r="N775" t="s">
        <v>48</v>
      </c>
    </row>
    <row r="776" spans="1:14" x14ac:dyDescent="0.25">
      <c r="A776">
        <v>1029</v>
      </c>
      <c r="B776" s="1">
        <v>44943</v>
      </c>
      <c r="C776" t="s">
        <v>33</v>
      </c>
      <c r="D776" t="s">
        <v>15</v>
      </c>
      <c r="E776">
        <v>6275.06</v>
      </c>
      <c r="F776">
        <v>31</v>
      </c>
      <c r="G776" t="s">
        <v>35</v>
      </c>
      <c r="H776">
        <v>2719</v>
      </c>
      <c r="I776">
        <v>3133.55</v>
      </c>
      <c r="J776" t="s">
        <v>17</v>
      </c>
      <c r="K776">
        <v>0.17</v>
      </c>
      <c r="L776" t="s">
        <v>27</v>
      </c>
      <c r="M776" t="s">
        <v>22</v>
      </c>
      <c r="N776" t="s">
        <v>53</v>
      </c>
    </row>
    <row r="777" spans="1:14" x14ac:dyDescent="0.25">
      <c r="A777">
        <v>1013</v>
      </c>
      <c r="B777" s="1">
        <v>44938</v>
      </c>
      <c r="C777" t="s">
        <v>42</v>
      </c>
      <c r="D777" t="s">
        <v>21</v>
      </c>
      <c r="E777">
        <v>7646.8</v>
      </c>
      <c r="F777">
        <v>35</v>
      </c>
      <c r="G777" t="s">
        <v>35</v>
      </c>
      <c r="H777">
        <v>1312.71</v>
      </c>
      <c r="I777">
        <v>1352.11</v>
      </c>
      <c r="J777" t="s">
        <v>17</v>
      </c>
      <c r="K777">
        <v>0.22</v>
      </c>
      <c r="L777" t="s">
        <v>27</v>
      </c>
      <c r="M777" t="s">
        <v>22</v>
      </c>
      <c r="N777" t="s">
        <v>51</v>
      </c>
    </row>
    <row r="778" spans="1:14" x14ac:dyDescent="0.25">
      <c r="A778">
        <v>1046</v>
      </c>
      <c r="B778" s="1">
        <v>45119</v>
      </c>
      <c r="C778" t="s">
        <v>38</v>
      </c>
      <c r="D778" t="s">
        <v>15</v>
      </c>
      <c r="E778">
        <v>485.49</v>
      </c>
      <c r="F778">
        <v>17</v>
      </c>
      <c r="G778" t="s">
        <v>16</v>
      </c>
      <c r="H778">
        <v>3850.99</v>
      </c>
      <c r="I778">
        <v>4045.3399999999901</v>
      </c>
      <c r="J778" t="s">
        <v>17</v>
      </c>
      <c r="K778">
        <v>0.16</v>
      </c>
      <c r="L778" t="s">
        <v>31</v>
      </c>
      <c r="M778" t="s">
        <v>19</v>
      </c>
      <c r="N778" t="s">
        <v>40</v>
      </c>
    </row>
    <row r="779" spans="1:14" x14ac:dyDescent="0.25">
      <c r="A779">
        <v>1035</v>
      </c>
      <c r="B779" s="1">
        <v>44948</v>
      </c>
      <c r="C779" t="s">
        <v>42</v>
      </c>
      <c r="D779" t="s">
        <v>15</v>
      </c>
      <c r="E779">
        <v>8387.48</v>
      </c>
      <c r="F779">
        <v>28</v>
      </c>
      <c r="G779" t="s">
        <v>16</v>
      </c>
      <c r="H779">
        <v>3771.38</v>
      </c>
      <c r="I779">
        <v>4234.92</v>
      </c>
      <c r="J779" t="s">
        <v>30</v>
      </c>
      <c r="K779">
        <v>0.28000000000000003</v>
      </c>
      <c r="L779" t="s">
        <v>31</v>
      </c>
      <c r="M779" t="s">
        <v>22</v>
      </c>
      <c r="N779" t="s">
        <v>49</v>
      </c>
    </row>
    <row r="780" spans="1:14" x14ac:dyDescent="0.25">
      <c r="A780">
        <v>1006</v>
      </c>
      <c r="B780" s="1">
        <v>45046</v>
      </c>
      <c r="C780" t="s">
        <v>33</v>
      </c>
      <c r="D780" t="s">
        <v>15</v>
      </c>
      <c r="E780">
        <v>6233.31</v>
      </c>
      <c r="F780">
        <v>19</v>
      </c>
      <c r="G780" t="s">
        <v>29</v>
      </c>
      <c r="H780">
        <v>2962.41</v>
      </c>
      <c r="I780">
        <v>3218.8999999999901</v>
      </c>
      <c r="J780" t="s">
        <v>30</v>
      </c>
      <c r="K780">
        <v>0.28999999999999998</v>
      </c>
      <c r="L780" t="s">
        <v>18</v>
      </c>
      <c r="M780" t="s">
        <v>22</v>
      </c>
      <c r="N780" t="s">
        <v>53</v>
      </c>
    </row>
    <row r="781" spans="1:14" x14ac:dyDescent="0.25">
      <c r="A781">
        <v>1082</v>
      </c>
      <c r="B781" s="1">
        <v>45136</v>
      </c>
      <c r="C781" t="s">
        <v>38</v>
      </c>
      <c r="D781" t="s">
        <v>34</v>
      </c>
      <c r="E781">
        <v>5677.61</v>
      </c>
      <c r="F781">
        <v>46</v>
      </c>
      <c r="G781" t="s">
        <v>26</v>
      </c>
      <c r="H781">
        <v>1102.69</v>
      </c>
      <c r="I781">
        <v>1437.12</v>
      </c>
      <c r="J781" t="s">
        <v>30</v>
      </c>
      <c r="K781">
        <v>0.11</v>
      </c>
      <c r="L781" t="s">
        <v>31</v>
      </c>
      <c r="M781" t="s">
        <v>19</v>
      </c>
      <c r="N781" t="s">
        <v>48</v>
      </c>
    </row>
    <row r="782" spans="1:14" x14ac:dyDescent="0.25">
      <c r="A782">
        <v>1069</v>
      </c>
      <c r="B782" s="1">
        <v>45232</v>
      </c>
      <c r="C782" t="s">
        <v>33</v>
      </c>
      <c r="D782" t="s">
        <v>15</v>
      </c>
      <c r="E782">
        <v>6283.68</v>
      </c>
      <c r="F782">
        <v>23</v>
      </c>
      <c r="G782" t="s">
        <v>16</v>
      </c>
      <c r="H782">
        <v>530.24</v>
      </c>
      <c r="I782">
        <v>987.41</v>
      </c>
      <c r="J782" t="s">
        <v>17</v>
      </c>
      <c r="K782">
        <v>0.23</v>
      </c>
      <c r="L782" t="s">
        <v>31</v>
      </c>
      <c r="M782" t="s">
        <v>19</v>
      </c>
      <c r="N782" t="s">
        <v>53</v>
      </c>
    </row>
    <row r="783" spans="1:14" x14ac:dyDescent="0.25">
      <c r="A783">
        <v>1047</v>
      </c>
      <c r="B783" s="1">
        <v>45196</v>
      </c>
      <c r="C783" t="s">
        <v>38</v>
      </c>
      <c r="D783" t="s">
        <v>15</v>
      </c>
      <c r="E783">
        <v>8657.89</v>
      </c>
      <c r="F783">
        <v>32</v>
      </c>
      <c r="G783" t="s">
        <v>35</v>
      </c>
      <c r="H783">
        <v>367.98</v>
      </c>
      <c r="I783">
        <v>806.14</v>
      </c>
      <c r="J783" t="s">
        <v>17</v>
      </c>
      <c r="K783">
        <v>0.22</v>
      </c>
      <c r="L783" t="s">
        <v>31</v>
      </c>
      <c r="M783" t="s">
        <v>22</v>
      </c>
      <c r="N783" t="s">
        <v>40</v>
      </c>
    </row>
    <row r="784" spans="1:14" x14ac:dyDescent="0.25">
      <c r="A784">
        <v>1025</v>
      </c>
      <c r="B784" s="1">
        <v>45118</v>
      </c>
      <c r="C784" t="s">
        <v>33</v>
      </c>
      <c r="D784" t="s">
        <v>21</v>
      </c>
      <c r="E784">
        <v>5910.67</v>
      </c>
      <c r="F784">
        <v>40</v>
      </c>
      <c r="G784" t="s">
        <v>35</v>
      </c>
      <c r="H784">
        <v>2983.85</v>
      </c>
      <c r="I784">
        <v>3239.74</v>
      </c>
      <c r="J784" t="s">
        <v>30</v>
      </c>
      <c r="K784">
        <v>0.27</v>
      </c>
      <c r="L784" t="s">
        <v>31</v>
      </c>
      <c r="M784" t="s">
        <v>19</v>
      </c>
      <c r="N784" t="s">
        <v>37</v>
      </c>
    </row>
    <row r="785" spans="1:14" x14ac:dyDescent="0.25">
      <c r="A785">
        <v>1066</v>
      </c>
      <c r="B785" s="1">
        <v>45101</v>
      </c>
      <c r="C785" t="s">
        <v>14</v>
      </c>
      <c r="D785" t="s">
        <v>21</v>
      </c>
      <c r="E785">
        <v>5851.41</v>
      </c>
      <c r="F785">
        <v>13</v>
      </c>
      <c r="G785" t="s">
        <v>16</v>
      </c>
      <c r="H785">
        <v>4133.92</v>
      </c>
      <c r="I785">
        <v>4358.37</v>
      </c>
      <c r="J785" t="s">
        <v>30</v>
      </c>
      <c r="K785">
        <v>0.13</v>
      </c>
      <c r="L785" t="s">
        <v>18</v>
      </c>
      <c r="M785" t="s">
        <v>22</v>
      </c>
      <c r="N785" t="s">
        <v>23</v>
      </c>
    </row>
    <row r="786" spans="1:14" x14ac:dyDescent="0.25">
      <c r="A786">
        <v>1010</v>
      </c>
      <c r="B786" s="1">
        <v>45211</v>
      </c>
      <c r="C786" t="s">
        <v>33</v>
      </c>
      <c r="D786" t="s">
        <v>15</v>
      </c>
      <c r="E786">
        <v>9907.7199999999993</v>
      </c>
      <c r="F786">
        <v>20</v>
      </c>
      <c r="G786" t="s">
        <v>16</v>
      </c>
      <c r="H786">
        <v>4298.74</v>
      </c>
      <c r="I786">
        <v>4475.1899999999996</v>
      </c>
      <c r="J786" t="s">
        <v>17</v>
      </c>
      <c r="K786">
        <v>0.16</v>
      </c>
      <c r="L786" t="s">
        <v>18</v>
      </c>
      <c r="M786" t="s">
        <v>19</v>
      </c>
      <c r="N786" t="s">
        <v>53</v>
      </c>
    </row>
    <row r="787" spans="1:14" x14ac:dyDescent="0.25">
      <c r="A787">
        <v>1056</v>
      </c>
      <c r="B787" s="1">
        <v>45130</v>
      </c>
      <c r="C787" t="s">
        <v>14</v>
      </c>
      <c r="D787" t="s">
        <v>21</v>
      </c>
      <c r="E787">
        <v>7591.63</v>
      </c>
      <c r="F787">
        <v>35</v>
      </c>
      <c r="G787" t="s">
        <v>16</v>
      </c>
      <c r="H787">
        <v>2344.9299999999998</v>
      </c>
      <c r="I787">
        <v>2707.25</v>
      </c>
      <c r="J787" t="s">
        <v>30</v>
      </c>
      <c r="K787">
        <v>0.12</v>
      </c>
      <c r="L787" t="s">
        <v>31</v>
      </c>
      <c r="M787" t="s">
        <v>22</v>
      </c>
      <c r="N787" t="s">
        <v>23</v>
      </c>
    </row>
    <row r="788" spans="1:14" x14ac:dyDescent="0.25">
      <c r="A788">
        <v>1030</v>
      </c>
      <c r="B788" s="1">
        <v>45090</v>
      </c>
      <c r="C788" t="s">
        <v>33</v>
      </c>
      <c r="D788" t="s">
        <v>21</v>
      </c>
      <c r="E788">
        <v>4478.71</v>
      </c>
      <c r="F788">
        <v>5</v>
      </c>
      <c r="G788" t="s">
        <v>29</v>
      </c>
      <c r="H788">
        <v>3932.14</v>
      </c>
      <c r="I788">
        <v>4082.7599999999902</v>
      </c>
      <c r="J788" t="s">
        <v>30</v>
      </c>
      <c r="K788">
        <v>0.26</v>
      </c>
      <c r="L788" t="s">
        <v>31</v>
      </c>
      <c r="M788" t="s">
        <v>19</v>
      </c>
      <c r="N788" t="s">
        <v>37</v>
      </c>
    </row>
    <row r="789" spans="1:14" x14ac:dyDescent="0.25">
      <c r="A789">
        <v>1005</v>
      </c>
      <c r="B789" s="1">
        <v>45177</v>
      </c>
      <c r="C789" t="s">
        <v>38</v>
      </c>
      <c r="D789" t="s">
        <v>15</v>
      </c>
      <c r="E789">
        <v>7103.23</v>
      </c>
      <c r="F789">
        <v>9</v>
      </c>
      <c r="G789" t="s">
        <v>35</v>
      </c>
      <c r="H789">
        <v>4737.0600000000004</v>
      </c>
      <c r="I789">
        <v>4869.5</v>
      </c>
      <c r="J789" t="s">
        <v>30</v>
      </c>
      <c r="K789">
        <v>7.0000000000000007E-2</v>
      </c>
      <c r="L789" t="s">
        <v>18</v>
      </c>
      <c r="M789" t="s">
        <v>19</v>
      </c>
      <c r="N789" t="s">
        <v>40</v>
      </c>
    </row>
    <row r="790" spans="1:14" x14ac:dyDescent="0.25">
      <c r="A790">
        <v>1033</v>
      </c>
      <c r="B790" s="1">
        <v>45153</v>
      </c>
      <c r="C790" t="s">
        <v>38</v>
      </c>
      <c r="D790" t="s">
        <v>34</v>
      </c>
      <c r="E790">
        <v>3953.38</v>
      </c>
      <c r="F790">
        <v>29</v>
      </c>
      <c r="G790" t="s">
        <v>29</v>
      </c>
      <c r="H790">
        <v>1412.09</v>
      </c>
      <c r="I790">
        <v>1596.6499999999901</v>
      </c>
      <c r="J790" t="s">
        <v>17</v>
      </c>
      <c r="K790">
        <v>7.0000000000000007E-2</v>
      </c>
      <c r="L790" t="s">
        <v>18</v>
      </c>
      <c r="M790" t="s">
        <v>19</v>
      </c>
      <c r="N790" t="s">
        <v>48</v>
      </c>
    </row>
    <row r="791" spans="1:14" x14ac:dyDescent="0.25">
      <c r="A791">
        <v>1065</v>
      </c>
      <c r="B791" s="1">
        <v>44933</v>
      </c>
      <c r="C791" t="s">
        <v>38</v>
      </c>
      <c r="D791" t="s">
        <v>15</v>
      </c>
      <c r="E791">
        <v>2365.87</v>
      </c>
      <c r="F791">
        <v>6</v>
      </c>
      <c r="G791" t="s">
        <v>29</v>
      </c>
      <c r="H791">
        <v>2019.9</v>
      </c>
      <c r="I791">
        <v>2116.7399999999998</v>
      </c>
      <c r="J791" t="s">
        <v>30</v>
      </c>
      <c r="K791">
        <v>0.11</v>
      </c>
      <c r="L791" t="s">
        <v>31</v>
      </c>
      <c r="M791" t="s">
        <v>19</v>
      </c>
      <c r="N791" t="s">
        <v>40</v>
      </c>
    </row>
    <row r="792" spans="1:14" x14ac:dyDescent="0.25">
      <c r="A792">
        <v>1018</v>
      </c>
      <c r="B792" s="1">
        <v>44955</v>
      </c>
      <c r="C792" t="s">
        <v>24</v>
      </c>
      <c r="D792" t="s">
        <v>21</v>
      </c>
      <c r="E792">
        <v>6008.83</v>
      </c>
      <c r="F792">
        <v>25</v>
      </c>
      <c r="G792" t="s">
        <v>26</v>
      </c>
      <c r="H792">
        <v>4660.82</v>
      </c>
      <c r="I792">
        <v>5011.4299999999903</v>
      </c>
      <c r="J792" t="s">
        <v>30</v>
      </c>
      <c r="K792">
        <v>7.0000000000000007E-2</v>
      </c>
      <c r="L792" t="s">
        <v>27</v>
      </c>
      <c r="M792" t="s">
        <v>19</v>
      </c>
      <c r="N792" t="s">
        <v>47</v>
      </c>
    </row>
    <row r="793" spans="1:14" x14ac:dyDescent="0.25">
      <c r="A793">
        <v>1096</v>
      </c>
      <c r="B793" s="1">
        <v>44959</v>
      </c>
      <c r="C793" t="s">
        <v>42</v>
      </c>
      <c r="D793" t="s">
        <v>34</v>
      </c>
      <c r="E793">
        <v>9289</v>
      </c>
      <c r="F793">
        <v>31</v>
      </c>
      <c r="G793" t="s">
        <v>35</v>
      </c>
      <c r="H793">
        <v>1724.24</v>
      </c>
      <c r="I793">
        <v>2036.2</v>
      </c>
      <c r="J793" t="s">
        <v>30</v>
      </c>
      <c r="K793">
        <v>0.17</v>
      </c>
      <c r="L793" t="s">
        <v>18</v>
      </c>
      <c r="M793" t="s">
        <v>19</v>
      </c>
      <c r="N793" t="s">
        <v>52</v>
      </c>
    </row>
    <row r="794" spans="1:14" x14ac:dyDescent="0.25">
      <c r="A794">
        <v>1049</v>
      </c>
      <c r="B794" s="1">
        <v>45060</v>
      </c>
      <c r="C794" t="s">
        <v>38</v>
      </c>
      <c r="D794" t="s">
        <v>25</v>
      </c>
      <c r="E794">
        <v>9298.48</v>
      </c>
      <c r="F794">
        <v>22</v>
      </c>
      <c r="G794" t="s">
        <v>35</v>
      </c>
      <c r="H794">
        <v>4573.6899999999996</v>
      </c>
      <c r="I794">
        <v>4820.2999999999902</v>
      </c>
      <c r="J794" t="s">
        <v>30</v>
      </c>
      <c r="K794">
        <v>0.04</v>
      </c>
      <c r="L794" t="s">
        <v>18</v>
      </c>
      <c r="M794" t="s">
        <v>19</v>
      </c>
      <c r="N794" t="s">
        <v>39</v>
      </c>
    </row>
    <row r="795" spans="1:14" x14ac:dyDescent="0.25">
      <c r="A795">
        <v>1011</v>
      </c>
      <c r="B795" s="1">
        <v>45005</v>
      </c>
      <c r="C795" t="s">
        <v>14</v>
      </c>
      <c r="D795" t="s">
        <v>34</v>
      </c>
      <c r="E795">
        <v>3484.86</v>
      </c>
      <c r="F795">
        <v>2</v>
      </c>
      <c r="G795" t="s">
        <v>16</v>
      </c>
      <c r="H795">
        <v>4906.17</v>
      </c>
      <c r="I795">
        <v>5107.43</v>
      </c>
      <c r="J795" t="s">
        <v>17</v>
      </c>
      <c r="K795">
        <v>0.1</v>
      </c>
      <c r="L795" t="s">
        <v>18</v>
      </c>
      <c r="M795" t="s">
        <v>19</v>
      </c>
      <c r="N795" t="s">
        <v>46</v>
      </c>
    </row>
    <row r="796" spans="1:14" x14ac:dyDescent="0.25">
      <c r="A796">
        <v>1085</v>
      </c>
      <c r="B796" s="1">
        <v>44984</v>
      </c>
      <c r="C796" t="s">
        <v>38</v>
      </c>
      <c r="D796" t="s">
        <v>21</v>
      </c>
      <c r="E796">
        <v>5324.01</v>
      </c>
      <c r="F796">
        <v>45</v>
      </c>
      <c r="G796" t="s">
        <v>16</v>
      </c>
      <c r="H796">
        <v>3325.96</v>
      </c>
      <c r="I796">
        <v>3781.4</v>
      </c>
      <c r="J796" t="s">
        <v>17</v>
      </c>
      <c r="K796">
        <v>0.27</v>
      </c>
      <c r="L796" t="s">
        <v>31</v>
      </c>
      <c r="M796" t="s">
        <v>19</v>
      </c>
      <c r="N796" t="s">
        <v>41</v>
      </c>
    </row>
    <row r="797" spans="1:14" x14ac:dyDescent="0.25">
      <c r="A797">
        <v>1026</v>
      </c>
      <c r="B797" s="1">
        <v>44952</v>
      </c>
      <c r="C797" t="s">
        <v>24</v>
      </c>
      <c r="D797" t="s">
        <v>34</v>
      </c>
      <c r="E797">
        <v>2195.1999999999998</v>
      </c>
      <c r="F797">
        <v>5</v>
      </c>
      <c r="G797" t="s">
        <v>26</v>
      </c>
      <c r="H797">
        <v>4093.61</v>
      </c>
      <c r="I797">
        <v>4117.88</v>
      </c>
      <c r="J797" t="s">
        <v>17</v>
      </c>
      <c r="K797">
        <v>0.12</v>
      </c>
      <c r="L797" t="s">
        <v>31</v>
      </c>
      <c r="M797" t="s">
        <v>22</v>
      </c>
      <c r="N797" t="s">
        <v>50</v>
      </c>
    </row>
    <row r="798" spans="1:14" x14ac:dyDescent="0.25">
      <c r="A798">
        <v>1063</v>
      </c>
      <c r="B798" s="1">
        <v>45152</v>
      </c>
      <c r="C798" t="s">
        <v>14</v>
      </c>
      <c r="D798" t="s">
        <v>15</v>
      </c>
      <c r="E798">
        <v>9956.75</v>
      </c>
      <c r="F798">
        <v>27</v>
      </c>
      <c r="G798" t="s">
        <v>29</v>
      </c>
      <c r="H798">
        <v>3760.25</v>
      </c>
      <c r="I798">
        <v>4147.1099999999997</v>
      </c>
      <c r="J798" t="s">
        <v>30</v>
      </c>
      <c r="K798">
        <v>0.22</v>
      </c>
      <c r="L798" t="s">
        <v>18</v>
      </c>
      <c r="M798" t="s">
        <v>19</v>
      </c>
      <c r="N798" t="s">
        <v>20</v>
      </c>
    </row>
    <row r="799" spans="1:14" x14ac:dyDescent="0.25">
      <c r="A799">
        <v>1089</v>
      </c>
      <c r="B799" s="1">
        <v>45211</v>
      </c>
      <c r="C799" t="s">
        <v>24</v>
      </c>
      <c r="D799" t="s">
        <v>25</v>
      </c>
      <c r="E799">
        <v>9813.07</v>
      </c>
      <c r="F799">
        <v>25</v>
      </c>
      <c r="G799" t="s">
        <v>16</v>
      </c>
      <c r="H799">
        <v>3512.69</v>
      </c>
      <c r="I799">
        <v>3964.63</v>
      </c>
      <c r="J799" t="s">
        <v>17</v>
      </c>
      <c r="K799">
        <v>0.03</v>
      </c>
      <c r="L799" t="s">
        <v>31</v>
      </c>
      <c r="M799" t="s">
        <v>22</v>
      </c>
      <c r="N799" t="s">
        <v>28</v>
      </c>
    </row>
    <row r="800" spans="1:14" x14ac:dyDescent="0.25">
      <c r="A800">
        <v>1086</v>
      </c>
      <c r="B800" s="1">
        <v>44930</v>
      </c>
      <c r="C800" t="s">
        <v>14</v>
      </c>
      <c r="D800" t="s">
        <v>25</v>
      </c>
      <c r="E800">
        <v>6530.14</v>
      </c>
      <c r="F800">
        <v>8</v>
      </c>
      <c r="G800" t="s">
        <v>16</v>
      </c>
      <c r="H800">
        <v>1569.31</v>
      </c>
      <c r="I800">
        <v>1798.02</v>
      </c>
      <c r="J800" t="s">
        <v>30</v>
      </c>
      <c r="K800">
        <v>7.0000000000000007E-2</v>
      </c>
      <c r="L800" t="s">
        <v>31</v>
      </c>
      <c r="M800" t="s">
        <v>19</v>
      </c>
      <c r="N800" t="s">
        <v>32</v>
      </c>
    </row>
    <row r="801" spans="1:14" x14ac:dyDescent="0.25">
      <c r="A801">
        <v>1059</v>
      </c>
      <c r="B801" s="1">
        <v>45025</v>
      </c>
      <c r="C801" t="s">
        <v>33</v>
      </c>
      <c r="D801" t="s">
        <v>25</v>
      </c>
      <c r="E801">
        <v>8063.7</v>
      </c>
      <c r="F801">
        <v>1</v>
      </c>
      <c r="G801" t="s">
        <v>35</v>
      </c>
      <c r="H801">
        <v>332.62</v>
      </c>
      <c r="I801">
        <v>612.46</v>
      </c>
      <c r="J801" t="s">
        <v>17</v>
      </c>
      <c r="K801">
        <v>0.24</v>
      </c>
      <c r="L801" t="s">
        <v>18</v>
      </c>
      <c r="M801" t="s">
        <v>22</v>
      </c>
      <c r="N801" t="s">
        <v>44</v>
      </c>
    </row>
    <row r="802" spans="1:14" x14ac:dyDescent="0.25">
      <c r="A802">
        <v>1027</v>
      </c>
      <c r="B802" s="1">
        <v>44965</v>
      </c>
      <c r="C802" t="s">
        <v>42</v>
      </c>
      <c r="D802" t="s">
        <v>21</v>
      </c>
      <c r="E802">
        <v>7179.49</v>
      </c>
      <c r="F802">
        <v>20</v>
      </c>
      <c r="G802" t="s">
        <v>35</v>
      </c>
      <c r="H802">
        <v>1748.11</v>
      </c>
      <c r="I802">
        <v>2220.9</v>
      </c>
      <c r="J802" t="s">
        <v>30</v>
      </c>
      <c r="K802">
        <v>0.23</v>
      </c>
      <c r="L802" t="s">
        <v>31</v>
      </c>
      <c r="M802" t="s">
        <v>22</v>
      </c>
      <c r="N802" t="s">
        <v>51</v>
      </c>
    </row>
    <row r="803" spans="1:14" x14ac:dyDescent="0.25">
      <c r="A803">
        <v>1049</v>
      </c>
      <c r="B803" s="1">
        <v>45197</v>
      </c>
      <c r="C803" t="s">
        <v>42</v>
      </c>
      <c r="D803" t="s">
        <v>21</v>
      </c>
      <c r="E803">
        <v>5972.27</v>
      </c>
      <c r="F803">
        <v>44</v>
      </c>
      <c r="G803" t="s">
        <v>16</v>
      </c>
      <c r="H803">
        <v>3351.33</v>
      </c>
      <c r="I803">
        <v>3465.35</v>
      </c>
      <c r="J803" t="s">
        <v>17</v>
      </c>
      <c r="K803">
        <v>0.12</v>
      </c>
      <c r="L803" t="s">
        <v>27</v>
      </c>
      <c r="M803" t="s">
        <v>19</v>
      </c>
      <c r="N803" t="s">
        <v>51</v>
      </c>
    </row>
    <row r="804" spans="1:14" x14ac:dyDescent="0.25">
      <c r="A804">
        <v>1077</v>
      </c>
      <c r="B804" s="1">
        <v>45211</v>
      </c>
      <c r="C804" t="s">
        <v>24</v>
      </c>
      <c r="D804" t="s">
        <v>25</v>
      </c>
      <c r="E804">
        <v>628.15</v>
      </c>
      <c r="F804">
        <v>23</v>
      </c>
      <c r="G804" t="s">
        <v>35</v>
      </c>
      <c r="H804">
        <v>557.52</v>
      </c>
      <c r="I804">
        <v>822.39</v>
      </c>
      <c r="J804" t="s">
        <v>17</v>
      </c>
      <c r="K804">
        <v>0.28999999999999998</v>
      </c>
      <c r="L804" t="s">
        <v>31</v>
      </c>
      <c r="M804" t="s">
        <v>19</v>
      </c>
      <c r="N804" t="s">
        <v>28</v>
      </c>
    </row>
    <row r="805" spans="1:14" x14ac:dyDescent="0.25">
      <c r="A805">
        <v>1033</v>
      </c>
      <c r="B805" s="1">
        <v>45083</v>
      </c>
      <c r="C805" t="s">
        <v>42</v>
      </c>
      <c r="D805" t="s">
        <v>34</v>
      </c>
      <c r="E805">
        <v>4602.17</v>
      </c>
      <c r="F805">
        <v>32</v>
      </c>
      <c r="G805" t="s">
        <v>26</v>
      </c>
      <c r="H805">
        <v>108.99</v>
      </c>
      <c r="I805">
        <v>351.6</v>
      </c>
      <c r="J805" t="s">
        <v>17</v>
      </c>
      <c r="K805">
        <v>0.27</v>
      </c>
      <c r="L805" t="s">
        <v>31</v>
      </c>
      <c r="M805" t="s">
        <v>22</v>
      </c>
      <c r="N805" t="s">
        <v>52</v>
      </c>
    </row>
    <row r="806" spans="1:14" x14ac:dyDescent="0.25">
      <c r="A806">
        <v>1098</v>
      </c>
      <c r="B806" s="1">
        <v>45001</v>
      </c>
      <c r="C806" t="s">
        <v>24</v>
      </c>
      <c r="D806" t="s">
        <v>25</v>
      </c>
      <c r="E806">
        <v>6780.38</v>
      </c>
      <c r="F806">
        <v>11</v>
      </c>
      <c r="G806" t="s">
        <v>16</v>
      </c>
      <c r="H806">
        <v>741.48</v>
      </c>
      <c r="I806">
        <v>878.09</v>
      </c>
      <c r="J806" t="s">
        <v>30</v>
      </c>
      <c r="K806">
        <v>0.28999999999999998</v>
      </c>
      <c r="L806" t="s">
        <v>18</v>
      </c>
      <c r="M806" t="s">
        <v>22</v>
      </c>
      <c r="N806" t="s">
        <v>28</v>
      </c>
    </row>
    <row r="807" spans="1:14" x14ac:dyDescent="0.25">
      <c r="A807">
        <v>1099</v>
      </c>
      <c r="B807" s="1">
        <v>45214</v>
      </c>
      <c r="C807" t="s">
        <v>24</v>
      </c>
      <c r="D807" t="s">
        <v>34</v>
      </c>
      <c r="E807">
        <v>6807.56</v>
      </c>
      <c r="F807">
        <v>39</v>
      </c>
      <c r="G807" t="s">
        <v>35</v>
      </c>
      <c r="H807">
        <v>3592.89</v>
      </c>
      <c r="I807">
        <v>4004</v>
      </c>
      <c r="J807" t="s">
        <v>30</v>
      </c>
      <c r="K807">
        <v>0.13</v>
      </c>
      <c r="L807" t="s">
        <v>18</v>
      </c>
      <c r="M807" t="s">
        <v>19</v>
      </c>
      <c r="N807" t="s">
        <v>50</v>
      </c>
    </row>
    <row r="808" spans="1:14" x14ac:dyDescent="0.25">
      <c r="A808">
        <v>1001</v>
      </c>
      <c r="B808" s="1">
        <v>45056</v>
      </c>
      <c r="C808" t="s">
        <v>24</v>
      </c>
      <c r="D808" t="s">
        <v>34</v>
      </c>
      <c r="E808">
        <v>3793.91</v>
      </c>
      <c r="F808">
        <v>47</v>
      </c>
      <c r="G808" t="s">
        <v>26</v>
      </c>
      <c r="H808">
        <v>4865.33</v>
      </c>
      <c r="I808">
        <v>5316.13</v>
      </c>
      <c r="J808" t="s">
        <v>30</v>
      </c>
      <c r="K808">
        <v>0.06</v>
      </c>
      <c r="L808" t="s">
        <v>27</v>
      </c>
      <c r="M808" t="s">
        <v>19</v>
      </c>
      <c r="N808" t="s">
        <v>50</v>
      </c>
    </row>
    <row r="809" spans="1:14" x14ac:dyDescent="0.25">
      <c r="A809">
        <v>1021</v>
      </c>
      <c r="B809" s="1">
        <v>45101</v>
      </c>
      <c r="C809" t="s">
        <v>42</v>
      </c>
      <c r="D809" t="s">
        <v>21</v>
      </c>
      <c r="E809">
        <v>9422.75</v>
      </c>
      <c r="F809">
        <v>24</v>
      </c>
      <c r="G809" t="s">
        <v>35</v>
      </c>
      <c r="H809">
        <v>4916.17</v>
      </c>
      <c r="I809">
        <v>5309.32</v>
      </c>
      <c r="J809" t="s">
        <v>17</v>
      </c>
      <c r="K809">
        <v>0.19</v>
      </c>
      <c r="L809" t="s">
        <v>31</v>
      </c>
      <c r="M809" t="s">
        <v>19</v>
      </c>
      <c r="N809" t="s">
        <v>51</v>
      </c>
    </row>
    <row r="810" spans="1:14" x14ac:dyDescent="0.25">
      <c r="A810">
        <v>1055</v>
      </c>
      <c r="B810" s="1">
        <v>45010</v>
      </c>
      <c r="C810" t="s">
        <v>24</v>
      </c>
      <c r="D810" t="s">
        <v>34</v>
      </c>
      <c r="E810">
        <v>1756.83</v>
      </c>
      <c r="F810">
        <v>11</v>
      </c>
      <c r="G810" t="s">
        <v>35</v>
      </c>
      <c r="H810">
        <v>2495.1999999999998</v>
      </c>
      <c r="I810">
        <v>2600.9299999999998</v>
      </c>
      <c r="J810" t="s">
        <v>30</v>
      </c>
      <c r="K810">
        <v>0.21</v>
      </c>
      <c r="L810" t="s">
        <v>27</v>
      </c>
      <c r="M810" t="s">
        <v>22</v>
      </c>
      <c r="N810" t="s">
        <v>50</v>
      </c>
    </row>
    <row r="811" spans="1:14" x14ac:dyDescent="0.25">
      <c r="A811">
        <v>1006</v>
      </c>
      <c r="B811" s="1">
        <v>44948</v>
      </c>
      <c r="C811" t="s">
        <v>42</v>
      </c>
      <c r="D811" t="s">
        <v>25</v>
      </c>
      <c r="E811">
        <v>5053.5600000000004</v>
      </c>
      <c r="F811">
        <v>29</v>
      </c>
      <c r="G811" t="s">
        <v>35</v>
      </c>
      <c r="H811">
        <v>4353.29</v>
      </c>
      <c r="I811">
        <v>4405.8</v>
      </c>
      <c r="J811" t="s">
        <v>30</v>
      </c>
      <c r="K811">
        <v>0.04</v>
      </c>
      <c r="L811" t="s">
        <v>27</v>
      </c>
      <c r="M811" t="s">
        <v>19</v>
      </c>
      <c r="N811" t="s">
        <v>43</v>
      </c>
    </row>
    <row r="812" spans="1:14" x14ac:dyDescent="0.25">
      <c r="A812">
        <v>1092</v>
      </c>
      <c r="B812" s="1">
        <v>44953</v>
      </c>
      <c r="C812" t="s">
        <v>24</v>
      </c>
      <c r="D812" t="s">
        <v>21</v>
      </c>
      <c r="E812">
        <v>6939.75</v>
      </c>
      <c r="F812">
        <v>26</v>
      </c>
      <c r="G812" t="s">
        <v>16</v>
      </c>
      <c r="H812">
        <v>3697.29</v>
      </c>
      <c r="I812">
        <v>4003.96</v>
      </c>
      <c r="J812" t="s">
        <v>30</v>
      </c>
      <c r="K812">
        <v>0.24</v>
      </c>
      <c r="L812" t="s">
        <v>18</v>
      </c>
      <c r="M812" t="s">
        <v>19</v>
      </c>
      <c r="N812" t="s">
        <v>47</v>
      </c>
    </row>
    <row r="813" spans="1:14" x14ac:dyDescent="0.25">
      <c r="A813">
        <v>1081</v>
      </c>
      <c r="B813" s="1">
        <v>45121</v>
      </c>
      <c r="C813" t="s">
        <v>38</v>
      </c>
      <c r="D813" t="s">
        <v>15</v>
      </c>
      <c r="E813">
        <v>7001.64</v>
      </c>
      <c r="F813">
        <v>16</v>
      </c>
      <c r="G813" t="s">
        <v>29</v>
      </c>
      <c r="H813">
        <v>2530.15</v>
      </c>
      <c r="I813">
        <v>2568.13</v>
      </c>
      <c r="J813" t="s">
        <v>30</v>
      </c>
      <c r="K813">
        <v>0.01</v>
      </c>
      <c r="L813" t="s">
        <v>31</v>
      </c>
      <c r="M813" t="s">
        <v>19</v>
      </c>
      <c r="N813" t="s">
        <v>40</v>
      </c>
    </row>
    <row r="814" spans="1:14" x14ac:dyDescent="0.25">
      <c r="A814">
        <v>1069</v>
      </c>
      <c r="B814" s="1">
        <v>45263</v>
      </c>
      <c r="C814" t="s">
        <v>24</v>
      </c>
      <c r="D814" t="s">
        <v>15</v>
      </c>
      <c r="E814">
        <v>6521.53</v>
      </c>
      <c r="F814">
        <v>35</v>
      </c>
      <c r="G814" t="s">
        <v>35</v>
      </c>
      <c r="H814">
        <v>2885.16</v>
      </c>
      <c r="I814">
        <v>3224.8399999999901</v>
      </c>
      <c r="J814" t="s">
        <v>30</v>
      </c>
      <c r="K814">
        <v>0.14000000000000001</v>
      </c>
      <c r="L814" t="s">
        <v>18</v>
      </c>
      <c r="M814" t="s">
        <v>19</v>
      </c>
      <c r="N814" t="s">
        <v>45</v>
      </c>
    </row>
    <row r="815" spans="1:14" x14ac:dyDescent="0.25">
      <c r="A815">
        <v>1095</v>
      </c>
      <c r="B815" s="1">
        <v>45162</v>
      </c>
      <c r="C815" t="s">
        <v>14</v>
      </c>
      <c r="D815" t="s">
        <v>21</v>
      </c>
      <c r="E815">
        <v>2825.35</v>
      </c>
      <c r="F815">
        <v>20</v>
      </c>
      <c r="G815" t="s">
        <v>26</v>
      </c>
      <c r="H815">
        <v>729.27</v>
      </c>
      <c r="I815">
        <v>999.18</v>
      </c>
      <c r="J815" t="s">
        <v>30</v>
      </c>
      <c r="K815">
        <v>0.1</v>
      </c>
      <c r="L815" t="s">
        <v>27</v>
      </c>
      <c r="M815" t="s">
        <v>19</v>
      </c>
      <c r="N815" t="s">
        <v>23</v>
      </c>
    </row>
    <row r="816" spans="1:14" x14ac:dyDescent="0.25">
      <c r="A816">
        <v>1005</v>
      </c>
      <c r="B816" s="1">
        <v>45018</v>
      </c>
      <c r="C816" t="s">
        <v>24</v>
      </c>
      <c r="D816" t="s">
        <v>25</v>
      </c>
      <c r="E816">
        <v>1646.45</v>
      </c>
      <c r="F816">
        <v>46</v>
      </c>
      <c r="G816" t="s">
        <v>16</v>
      </c>
      <c r="H816">
        <v>4691.42</v>
      </c>
      <c r="I816">
        <v>5026.1899999999996</v>
      </c>
      <c r="J816" t="s">
        <v>17</v>
      </c>
      <c r="K816">
        <v>0.22</v>
      </c>
      <c r="L816" t="s">
        <v>27</v>
      </c>
      <c r="M816" t="s">
        <v>22</v>
      </c>
      <c r="N816" t="s">
        <v>28</v>
      </c>
    </row>
    <row r="817" spans="1:14" x14ac:dyDescent="0.25">
      <c r="A817">
        <v>1003</v>
      </c>
      <c r="B817" s="1">
        <v>44947</v>
      </c>
      <c r="C817" t="s">
        <v>33</v>
      </c>
      <c r="D817" t="s">
        <v>15</v>
      </c>
      <c r="E817">
        <v>6395.81</v>
      </c>
      <c r="F817">
        <v>3</v>
      </c>
      <c r="G817" t="s">
        <v>16</v>
      </c>
      <c r="H817">
        <v>1792.05</v>
      </c>
      <c r="I817">
        <v>2091.23</v>
      </c>
      <c r="J817" t="s">
        <v>17</v>
      </c>
      <c r="K817">
        <v>0.09</v>
      </c>
      <c r="L817" t="s">
        <v>18</v>
      </c>
      <c r="M817" t="s">
        <v>22</v>
      </c>
      <c r="N817" t="s">
        <v>53</v>
      </c>
    </row>
    <row r="818" spans="1:14" x14ac:dyDescent="0.25">
      <c r="A818">
        <v>1053</v>
      </c>
      <c r="B818" s="1">
        <v>45229</v>
      </c>
      <c r="C818" t="s">
        <v>24</v>
      </c>
      <c r="D818" t="s">
        <v>15</v>
      </c>
      <c r="E818">
        <v>6033.09</v>
      </c>
      <c r="F818">
        <v>1</v>
      </c>
      <c r="G818" t="s">
        <v>26</v>
      </c>
      <c r="H818">
        <v>2258.44</v>
      </c>
      <c r="I818">
        <v>2475.56</v>
      </c>
      <c r="J818" t="s">
        <v>30</v>
      </c>
      <c r="K818">
        <v>0.25</v>
      </c>
      <c r="L818" t="s">
        <v>18</v>
      </c>
      <c r="M818" t="s">
        <v>19</v>
      </c>
      <c r="N818" t="s">
        <v>45</v>
      </c>
    </row>
    <row r="819" spans="1:14" x14ac:dyDescent="0.25">
      <c r="A819">
        <v>1023</v>
      </c>
      <c r="B819" s="1">
        <v>45283</v>
      </c>
      <c r="C819" t="s">
        <v>14</v>
      </c>
      <c r="D819" t="s">
        <v>34</v>
      </c>
      <c r="E819">
        <v>1875.62</v>
      </c>
      <c r="F819">
        <v>47</v>
      </c>
      <c r="G819" t="s">
        <v>35</v>
      </c>
      <c r="H819">
        <v>3374.72</v>
      </c>
      <c r="I819">
        <v>3483.1499999999901</v>
      </c>
      <c r="J819" t="s">
        <v>17</v>
      </c>
      <c r="K819">
        <v>0.18</v>
      </c>
      <c r="L819" t="s">
        <v>18</v>
      </c>
      <c r="M819" t="s">
        <v>19</v>
      </c>
      <c r="N819" t="s">
        <v>46</v>
      </c>
    </row>
    <row r="820" spans="1:14" x14ac:dyDescent="0.25">
      <c r="A820">
        <v>1053</v>
      </c>
      <c r="B820" s="1">
        <v>45010</v>
      </c>
      <c r="C820" t="s">
        <v>14</v>
      </c>
      <c r="D820" t="s">
        <v>34</v>
      </c>
      <c r="E820">
        <v>7080.88</v>
      </c>
      <c r="F820">
        <v>1</v>
      </c>
      <c r="G820" t="s">
        <v>29</v>
      </c>
      <c r="H820">
        <v>1702.82</v>
      </c>
      <c r="I820">
        <v>1862.61</v>
      </c>
      <c r="J820" t="s">
        <v>17</v>
      </c>
      <c r="K820">
        <v>0.24</v>
      </c>
      <c r="L820" t="s">
        <v>18</v>
      </c>
      <c r="M820" t="s">
        <v>22</v>
      </c>
      <c r="N820" t="s">
        <v>46</v>
      </c>
    </row>
    <row r="821" spans="1:14" x14ac:dyDescent="0.25">
      <c r="A821">
        <v>1037</v>
      </c>
      <c r="B821" s="1">
        <v>45188</v>
      </c>
      <c r="C821" t="s">
        <v>42</v>
      </c>
      <c r="D821" t="s">
        <v>25</v>
      </c>
      <c r="E821">
        <v>4606.2</v>
      </c>
      <c r="F821">
        <v>17</v>
      </c>
      <c r="G821" t="s">
        <v>35</v>
      </c>
      <c r="H821">
        <v>1308.58</v>
      </c>
      <c r="I821">
        <v>1575.59</v>
      </c>
      <c r="J821" t="s">
        <v>30</v>
      </c>
      <c r="K821">
        <v>0.3</v>
      </c>
      <c r="L821" t="s">
        <v>18</v>
      </c>
      <c r="M821" t="s">
        <v>19</v>
      </c>
      <c r="N821" t="s">
        <v>43</v>
      </c>
    </row>
    <row r="822" spans="1:14" x14ac:dyDescent="0.25">
      <c r="A822">
        <v>1074</v>
      </c>
      <c r="B822" s="1">
        <v>45073</v>
      </c>
      <c r="C822" t="s">
        <v>38</v>
      </c>
      <c r="D822" t="s">
        <v>21</v>
      </c>
      <c r="E822">
        <v>6710.83</v>
      </c>
      <c r="F822">
        <v>2</v>
      </c>
      <c r="G822" t="s">
        <v>26</v>
      </c>
      <c r="H822">
        <v>3173.69</v>
      </c>
      <c r="I822">
        <v>3503.11</v>
      </c>
      <c r="J822" t="s">
        <v>30</v>
      </c>
      <c r="K822">
        <v>0.2</v>
      </c>
      <c r="L822" t="s">
        <v>27</v>
      </c>
      <c r="M822" t="s">
        <v>22</v>
      </c>
      <c r="N822" t="s">
        <v>41</v>
      </c>
    </row>
    <row r="823" spans="1:14" x14ac:dyDescent="0.25">
      <c r="A823">
        <v>1074</v>
      </c>
      <c r="B823" s="1">
        <v>45183</v>
      </c>
      <c r="C823" t="s">
        <v>24</v>
      </c>
      <c r="D823" t="s">
        <v>25</v>
      </c>
      <c r="E823">
        <v>8389.93</v>
      </c>
      <c r="F823">
        <v>29</v>
      </c>
      <c r="G823" t="s">
        <v>16</v>
      </c>
      <c r="H823">
        <v>173.67</v>
      </c>
      <c r="I823">
        <v>565.62</v>
      </c>
      <c r="J823" t="s">
        <v>17</v>
      </c>
      <c r="K823">
        <v>0.3</v>
      </c>
      <c r="L823" t="s">
        <v>18</v>
      </c>
      <c r="M823" t="s">
        <v>19</v>
      </c>
      <c r="N823" t="s">
        <v>28</v>
      </c>
    </row>
    <row r="824" spans="1:14" x14ac:dyDescent="0.25">
      <c r="A824">
        <v>1083</v>
      </c>
      <c r="B824" s="1">
        <v>44984</v>
      </c>
      <c r="C824" t="s">
        <v>42</v>
      </c>
      <c r="D824" t="s">
        <v>21</v>
      </c>
      <c r="E824">
        <v>1780.31</v>
      </c>
      <c r="F824">
        <v>20</v>
      </c>
      <c r="G824" t="s">
        <v>29</v>
      </c>
      <c r="H824">
        <v>3617.59</v>
      </c>
      <c r="I824">
        <v>4003.5</v>
      </c>
      <c r="J824" t="s">
        <v>30</v>
      </c>
      <c r="K824">
        <v>0.01</v>
      </c>
      <c r="L824" t="s">
        <v>31</v>
      </c>
      <c r="M824" t="s">
        <v>22</v>
      </c>
      <c r="N824" t="s">
        <v>51</v>
      </c>
    </row>
    <row r="825" spans="1:14" x14ac:dyDescent="0.25">
      <c r="A825">
        <v>1017</v>
      </c>
      <c r="B825" s="1">
        <v>44941</v>
      </c>
      <c r="C825" t="s">
        <v>38</v>
      </c>
      <c r="D825" t="s">
        <v>15</v>
      </c>
      <c r="E825">
        <v>289.52999999999997</v>
      </c>
      <c r="F825">
        <v>6</v>
      </c>
      <c r="G825" t="s">
        <v>16</v>
      </c>
      <c r="H825">
        <v>2594.42</v>
      </c>
      <c r="I825">
        <v>3081.04</v>
      </c>
      <c r="J825" t="s">
        <v>17</v>
      </c>
      <c r="K825">
        <v>0.1</v>
      </c>
      <c r="L825" t="s">
        <v>27</v>
      </c>
      <c r="M825" t="s">
        <v>22</v>
      </c>
      <c r="N825" t="s">
        <v>40</v>
      </c>
    </row>
    <row r="826" spans="1:14" x14ac:dyDescent="0.25">
      <c r="A826">
        <v>1085</v>
      </c>
      <c r="B826" s="1">
        <v>45088</v>
      </c>
      <c r="C826" t="s">
        <v>24</v>
      </c>
      <c r="D826" t="s">
        <v>34</v>
      </c>
      <c r="E826">
        <v>7813.12</v>
      </c>
      <c r="F826">
        <v>8</v>
      </c>
      <c r="G826" t="s">
        <v>26</v>
      </c>
      <c r="H826">
        <v>3048.48</v>
      </c>
      <c r="I826">
        <v>3198.54</v>
      </c>
      <c r="J826" t="s">
        <v>17</v>
      </c>
      <c r="K826">
        <v>0.03</v>
      </c>
      <c r="L826" t="s">
        <v>27</v>
      </c>
      <c r="M826" t="s">
        <v>19</v>
      </c>
      <c r="N826" t="s">
        <v>50</v>
      </c>
    </row>
    <row r="827" spans="1:14" x14ac:dyDescent="0.25">
      <c r="A827">
        <v>1078</v>
      </c>
      <c r="B827" s="1">
        <v>45089</v>
      </c>
      <c r="C827" t="s">
        <v>33</v>
      </c>
      <c r="D827" t="s">
        <v>25</v>
      </c>
      <c r="E827">
        <v>6136</v>
      </c>
      <c r="F827">
        <v>29</v>
      </c>
      <c r="G827" t="s">
        <v>35</v>
      </c>
      <c r="H827">
        <v>3177.81</v>
      </c>
      <c r="I827">
        <v>3222.65</v>
      </c>
      <c r="J827" t="s">
        <v>17</v>
      </c>
      <c r="K827">
        <v>0.08</v>
      </c>
      <c r="L827" t="s">
        <v>31</v>
      </c>
      <c r="M827" t="s">
        <v>22</v>
      </c>
      <c r="N827" t="s">
        <v>44</v>
      </c>
    </row>
    <row r="828" spans="1:14" x14ac:dyDescent="0.25">
      <c r="A828">
        <v>1073</v>
      </c>
      <c r="B828" s="1">
        <v>45246</v>
      </c>
      <c r="C828" t="s">
        <v>24</v>
      </c>
      <c r="D828" t="s">
        <v>25</v>
      </c>
      <c r="E828">
        <v>7026.43</v>
      </c>
      <c r="F828">
        <v>48</v>
      </c>
      <c r="G828" t="s">
        <v>29</v>
      </c>
      <c r="H828">
        <v>2658.9</v>
      </c>
      <c r="I828">
        <v>2838.27</v>
      </c>
      <c r="J828" t="s">
        <v>30</v>
      </c>
      <c r="K828">
        <v>0.25</v>
      </c>
      <c r="L828" t="s">
        <v>31</v>
      </c>
      <c r="M828" t="s">
        <v>19</v>
      </c>
      <c r="N828" t="s">
        <v>28</v>
      </c>
    </row>
    <row r="829" spans="1:14" x14ac:dyDescent="0.25">
      <c r="A829">
        <v>1001</v>
      </c>
      <c r="B829" s="1">
        <v>45207</v>
      </c>
      <c r="C829" t="s">
        <v>14</v>
      </c>
      <c r="D829" t="s">
        <v>21</v>
      </c>
      <c r="E829">
        <v>8397.73</v>
      </c>
      <c r="F829">
        <v>33</v>
      </c>
      <c r="G829" t="s">
        <v>16</v>
      </c>
      <c r="H829">
        <v>2933.54</v>
      </c>
      <c r="I829">
        <v>3307.75</v>
      </c>
      <c r="J829" t="s">
        <v>17</v>
      </c>
      <c r="K829">
        <v>0.01</v>
      </c>
      <c r="L829" t="s">
        <v>27</v>
      </c>
      <c r="M829" t="s">
        <v>22</v>
      </c>
      <c r="N829" t="s">
        <v>23</v>
      </c>
    </row>
    <row r="830" spans="1:14" x14ac:dyDescent="0.25">
      <c r="A830">
        <v>1051</v>
      </c>
      <c r="B830" s="1">
        <v>45206</v>
      </c>
      <c r="C830" t="s">
        <v>14</v>
      </c>
      <c r="D830" t="s">
        <v>21</v>
      </c>
      <c r="E830">
        <v>8047.83</v>
      </c>
      <c r="F830">
        <v>3</v>
      </c>
      <c r="G830" t="s">
        <v>16</v>
      </c>
      <c r="H830">
        <v>3434.75</v>
      </c>
      <c r="I830">
        <v>3659.42</v>
      </c>
      <c r="J830" t="s">
        <v>30</v>
      </c>
      <c r="K830">
        <v>0.16</v>
      </c>
      <c r="L830" t="s">
        <v>18</v>
      </c>
      <c r="M830" t="s">
        <v>19</v>
      </c>
      <c r="N830" t="s">
        <v>23</v>
      </c>
    </row>
    <row r="831" spans="1:14" x14ac:dyDescent="0.25">
      <c r="A831">
        <v>1045</v>
      </c>
      <c r="B831" s="1">
        <v>44938</v>
      </c>
      <c r="C831" t="s">
        <v>33</v>
      </c>
      <c r="D831" t="s">
        <v>25</v>
      </c>
      <c r="E831">
        <v>9613.11</v>
      </c>
      <c r="F831">
        <v>35</v>
      </c>
      <c r="G831" t="s">
        <v>16</v>
      </c>
      <c r="H831">
        <v>3777.94</v>
      </c>
      <c r="I831">
        <v>4188.66</v>
      </c>
      <c r="J831" t="s">
        <v>30</v>
      </c>
      <c r="K831">
        <v>0.17</v>
      </c>
      <c r="L831" t="s">
        <v>27</v>
      </c>
      <c r="M831" t="s">
        <v>19</v>
      </c>
      <c r="N831" t="s">
        <v>44</v>
      </c>
    </row>
    <row r="832" spans="1:14" x14ac:dyDescent="0.25">
      <c r="A832">
        <v>1077</v>
      </c>
      <c r="B832" s="1">
        <v>45200</v>
      </c>
      <c r="C832" t="s">
        <v>42</v>
      </c>
      <c r="D832" t="s">
        <v>21</v>
      </c>
      <c r="E832">
        <v>5405.76</v>
      </c>
      <c r="F832">
        <v>5</v>
      </c>
      <c r="G832" t="s">
        <v>35</v>
      </c>
      <c r="H832">
        <v>3650.89</v>
      </c>
      <c r="I832">
        <v>3930.06</v>
      </c>
      <c r="J832" t="s">
        <v>30</v>
      </c>
      <c r="K832">
        <v>0.17</v>
      </c>
      <c r="L832" t="s">
        <v>27</v>
      </c>
      <c r="M832" t="s">
        <v>19</v>
      </c>
      <c r="N832" t="s">
        <v>51</v>
      </c>
    </row>
    <row r="833" spans="1:14" x14ac:dyDescent="0.25">
      <c r="A833">
        <v>1004</v>
      </c>
      <c r="B833" s="1">
        <v>45197</v>
      </c>
      <c r="C833" t="s">
        <v>38</v>
      </c>
      <c r="D833" t="s">
        <v>25</v>
      </c>
      <c r="E833">
        <v>4936.1099999999997</v>
      </c>
      <c r="F833">
        <v>27</v>
      </c>
      <c r="G833" t="s">
        <v>29</v>
      </c>
      <c r="H833">
        <v>4354.6000000000004</v>
      </c>
      <c r="I833">
        <v>4820.2</v>
      </c>
      <c r="J833" t="s">
        <v>30</v>
      </c>
      <c r="K833">
        <v>0.14000000000000001</v>
      </c>
      <c r="L833" t="s">
        <v>31</v>
      </c>
      <c r="M833" t="s">
        <v>22</v>
      </c>
      <c r="N833" t="s">
        <v>39</v>
      </c>
    </row>
    <row r="834" spans="1:14" x14ac:dyDescent="0.25">
      <c r="A834">
        <v>1062</v>
      </c>
      <c r="B834" s="1">
        <v>45134</v>
      </c>
      <c r="C834" t="s">
        <v>24</v>
      </c>
      <c r="D834" t="s">
        <v>25</v>
      </c>
      <c r="E834">
        <v>4078.68</v>
      </c>
      <c r="F834">
        <v>44</v>
      </c>
      <c r="G834" t="s">
        <v>35</v>
      </c>
      <c r="H834">
        <v>987.74</v>
      </c>
      <c r="I834">
        <v>1462.19</v>
      </c>
      <c r="J834" t="s">
        <v>30</v>
      </c>
      <c r="K834">
        <v>0.24</v>
      </c>
      <c r="L834" t="s">
        <v>27</v>
      </c>
      <c r="M834" t="s">
        <v>19</v>
      </c>
      <c r="N834" t="s">
        <v>28</v>
      </c>
    </row>
    <row r="835" spans="1:14" x14ac:dyDescent="0.25">
      <c r="A835">
        <v>1065</v>
      </c>
      <c r="B835" s="1">
        <v>44953</v>
      </c>
      <c r="C835" t="s">
        <v>14</v>
      </c>
      <c r="D835" t="s">
        <v>25</v>
      </c>
      <c r="E835">
        <v>1621.54</v>
      </c>
      <c r="F835">
        <v>12</v>
      </c>
      <c r="G835" t="s">
        <v>35</v>
      </c>
      <c r="H835">
        <v>2035.68</v>
      </c>
      <c r="I835">
        <v>2079.64</v>
      </c>
      <c r="J835" t="s">
        <v>17</v>
      </c>
      <c r="K835">
        <v>0.04</v>
      </c>
      <c r="L835" t="s">
        <v>18</v>
      </c>
      <c r="M835" t="s">
        <v>19</v>
      </c>
      <c r="N835" t="s">
        <v>32</v>
      </c>
    </row>
    <row r="836" spans="1:14" x14ac:dyDescent="0.25">
      <c r="A836">
        <v>1032</v>
      </c>
      <c r="B836" s="1">
        <v>44998</v>
      </c>
      <c r="C836" t="s">
        <v>42</v>
      </c>
      <c r="D836" t="s">
        <v>15</v>
      </c>
      <c r="E836">
        <v>5768.81</v>
      </c>
      <c r="F836">
        <v>20</v>
      </c>
      <c r="G836" t="s">
        <v>35</v>
      </c>
      <c r="H836">
        <v>4741.59</v>
      </c>
      <c r="I836">
        <v>4975.2299999999996</v>
      </c>
      <c r="J836" t="s">
        <v>30</v>
      </c>
      <c r="K836">
        <v>0.09</v>
      </c>
      <c r="L836" t="s">
        <v>31</v>
      </c>
      <c r="M836" t="s">
        <v>19</v>
      </c>
      <c r="N836" t="s">
        <v>49</v>
      </c>
    </row>
    <row r="837" spans="1:14" x14ac:dyDescent="0.25">
      <c r="A837">
        <v>1034</v>
      </c>
      <c r="B837" s="1">
        <v>44986</v>
      </c>
      <c r="C837" t="s">
        <v>33</v>
      </c>
      <c r="D837" t="s">
        <v>21</v>
      </c>
      <c r="E837">
        <v>2842.42</v>
      </c>
      <c r="F837">
        <v>45</v>
      </c>
      <c r="G837" t="s">
        <v>26</v>
      </c>
      <c r="H837">
        <v>2013.12</v>
      </c>
      <c r="I837">
        <v>2321.87</v>
      </c>
      <c r="J837" t="s">
        <v>30</v>
      </c>
      <c r="K837">
        <v>0.18</v>
      </c>
      <c r="L837" t="s">
        <v>27</v>
      </c>
      <c r="M837" t="s">
        <v>22</v>
      </c>
      <c r="N837" t="s">
        <v>37</v>
      </c>
    </row>
    <row r="838" spans="1:14" x14ac:dyDescent="0.25">
      <c r="A838">
        <v>1092</v>
      </c>
      <c r="B838" s="1">
        <v>45071</v>
      </c>
      <c r="C838" t="s">
        <v>14</v>
      </c>
      <c r="D838" t="s">
        <v>34</v>
      </c>
      <c r="E838">
        <v>9220.94</v>
      </c>
      <c r="F838">
        <v>20</v>
      </c>
      <c r="G838" t="s">
        <v>26</v>
      </c>
      <c r="H838">
        <v>668.11</v>
      </c>
      <c r="I838">
        <v>803.49</v>
      </c>
      <c r="J838" t="s">
        <v>30</v>
      </c>
      <c r="K838">
        <v>0.21</v>
      </c>
      <c r="L838" t="s">
        <v>27</v>
      </c>
      <c r="M838" t="s">
        <v>19</v>
      </c>
      <c r="N838" t="s">
        <v>46</v>
      </c>
    </row>
    <row r="839" spans="1:14" x14ac:dyDescent="0.25">
      <c r="A839">
        <v>1095</v>
      </c>
      <c r="B839" s="1">
        <v>45019</v>
      </c>
      <c r="C839" t="s">
        <v>33</v>
      </c>
      <c r="D839" t="s">
        <v>34</v>
      </c>
      <c r="E839">
        <v>5873.59</v>
      </c>
      <c r="F839">
        <v>9</v>
      </c>
      <c r="G839" t="s">
        <v>26</v>
      </c>
      <c r="H839">
        <v>2650.95</v>
      </c>
      <c r="I839">
        <v>2860.4199999999901</v>
      </c>
      <c r="J839" t="s">
        <v>30</v>
      </c>
      <c r="K839">
        <v>0.12</v>
      </c>
      <c r="L839" t="s">
        <v>18</v>
      </c>
      <c r="M839" t="s">
        <v>22</v>
      </c>
      <c r="N839" t="s">
        <v>36</v>
      </c>
    </row>
    <row r="840" spans="1:14" x14ac:dyDescent="0.25">
      <c r="A840">
        <v>1072</v>
      </c>
      <c r="B840" s="1">
        <v>45235</v>
      </c>
      <c r="C840" t="s">
        <v>24</v>
      </c>
      <c r="D840" t="s">
        <v>21</v>
      </c>
      <c r="E840">
        <v>5969.12</v>
      </c>
      <c r="F840">
        <v>39</v>
      </c>
      <c r="G840" t="s">
        <v>29</v>
      </c>
      <c r="H840">
        <v>591.98</v>
      </c>
      <c r="I840">
        <v>934.04</v>
      </c>
      <c r="J840" t="s">
        <v>30</v>
      </c>
      <c r="K840">
        <v>0.26</v>
      </c>
      <c r="L840" t="s">
        <v>27</v>
      </c>
      <c r="M840" t="s">
        <v>22</v>
      </c>
      <c r="N840" t="s">
        <v>47</v>
      </c>
    </row>
    <row r="841" spans="1:14" x14ac:dyDescent="0.25">
      <c r="A841">
        <v>1039</v>
      </c>
      <c r="B841" s="1">
        <v>44934</v>
      </c>
      <c r="C841" t="s">
        <v>38</v>
      </c>
      <c r="D841" t="s">
        <v>25</v>
      </c>
      <c r="E841">
        <v>3613.75</v>
      </c>
      <c r="F841">
        <v>4</v>
      </c>
      <c r="G841" t="s">
        <v>35</v>
      </c>
      <c r="H841">
        <v>1054.1199999999999</v>
      </c>
      <c r="I841">
        <v>1175.21999999999</v>
      </c>
      <c r="J841" t="s">
        <v>17</v>
      </c>
      <c r="K841">
        <v>0.12</v>
      </c>
      <c r="L841" t="s">
        <v>27</v>
      </c>
      <c r="M841" t="s">
        <v>22</v>
      </c>
      <c r="N841" t="s">
        <v>39</v>
      </c>
    </row>
    <row r="842" spans="1:14" x14ac:dyDescent="0.25">
      <c r="A842">
        <v>1026</v>
      </c>
      <c r="B842" s="1">
        <v>45005</v>
      </c>
      <c r="C842" t="s">
        <v>14</v>
      </c>
      <c r="D842" t="s">
        <v>34</v>
      </c>
      <c r="E842">
        <v>614.69000000000005</v>
      </c>
      <c r="F842">
        <v>19</v>
      </c>
      <c r="G842" t="s">
        <v>35</v>
      </c>
      <c r="H842">
        <v>4991.68</v>
      </c>
      <c r="I842">
        <v>5296.65</v>
      </c>
      <c r="J842" t="s">
        <v>30</v>
      </c>
      <c r="K842">
        <v>0.12</v>
      </c>
      <c r="L842" t="s">
        <v>27</v>
      </c>
      <c r="M842" t="s">
        <v>19</v>
      </c>
      <c r="N842" t="s">
        <v>46</v>
      </c>
    </row>
    <row r="843" spans="1:14" x14ac:dyDescent="0.25">
      <c r="A843">
        <v>1034</v>
      </c>
      <c r="B843" s="1">
        <v>44953</v>
      </c>
      <c r="C843" t="s">
        <v>14</v>
      </c>
      <c r="D843" t="s">
        <v>34</v>
      </c>
      <c r="E843">
        <v>414.26</v>
      </c>
      <c r="F843">
        <v>38</v>
      </c>
      <c r="G843" t="s">
        <v>26</v>
      </c>
      <c r="H843">
        <v>2729.75</v>
      </c>
      <c r="I843">
        <v>3081.5</v>
      </c>
      <c r="J843" t="s">
        <v>30</v>
      </c>
      <c r="K843">
        <v>0.01</v>
      </c>
      <c r="L843" t="s">
        <v>27</v>
      </c>
      <c r="M843" t="s">
        <v>19</v>
      </c>
      <c r="N843" t="s">
        <v>46</v>
      </c>
    </row>
    <row r="844" spans="1:14" x14ac:dyDescent="0.25">
      <c r="A844">
        <v>1054</v>
      </c>
      <c r="B844" s="1">
        <v>45100</v>
      </c>
      <c r="C844" t="s">
        <v>24</v>
      </c>
      <c r="D844" t="s">
        <v>21</v>
      </c>
      <c r="E844">
        <v>4291.0200000000004</v>
      </c>
      <c r="F844">
        <v>27</v>
      </c>
      <c r="G844" t="s">
        <v>35</v>
      </c>
      <c r="H844">
        <v>1456.09</v>
      </c>
      <c r="I844">
        <v>1510.4299999999901</v>
      </c>
      <c r="J844" t="s">
        <v>17</v>
      </c>
      <c r="K844">
        <v>0.17</v>
      </c>
      <c r="L844" t="s">
        <v>18</v>
      </c>
      <c r="M844" t="s">
        <v>22</v>
      </c>
      <c r="N844" t="s">
        <v>47</v>
      </c>
    </row>
    <row r="845" spans="1:14" x14ac:dyDescent="0.25">
      <c r="A845">
        <v>1003</v>
      </c>
      <c r="B845" s="1">
        <v>44976</v>
      </c>
      <c r="C845" t="s">
        <v>42</v>
      </c>
      <c r="D845" t="s">
        <v>34</v>
      </c>
      <c r="E845">
        <v>937.2</v>
      </c>
      <c r="F845">
        <v>45</v>
      </c>
      <c r="G845" t="s">
        <v>35</v>
      </c>
      <c r="H845">
        <v>4974.1400000000003</v>
      </c>
      <c r="I845">
        <v>5227.93</v>
      </c>
      <c r="J845" t="s">
        <v>30</v>
      </c>
      <c r="K845">
        <v>0.21</v>
      </c>
      <c r="L845" t="s">
        <v>27</v>
      </c>
      <c r="M845" t="s">
        <v>19</v>
      </c>
      <c r="N845" t="s">
        <v>52</v>
      </c>
    </row>
    <row r="846" spans="1:14" x14ac:dyDescent="0.25">
      <c r="A846">
        <v>1050</v>
      </c>
      <c r="B846" s="1">
        <v>45125</v>
      </c>
      <c r="C846" t="s">
        <v>38</v>
      </c>
      <c r="D846" t="s">
        <v>25</v>
      </c>
      <c r="E846">
        <v>6107.78</v>
      </c>
      <c r="F846">
        <v>43</v>
      </c>
      <c r="G846" t="s">
        <v>16</v>
      </c>
      <c r="H846">
        <v>4834.47</v>
      </c>
      <c r="I846">
        <v>4973.38</v>
      </c>
      <c r="J846" t="s">
        <v>17</v>
      </c>
      <c r="K846">
        <v>0.03</v>
      </c>
      <c r="L846" t="s">
        <v>27</v>
      </c>
      <c r="M846" t="s">
        <v>19</v>
      </c>
      <c r="N846" t="s">
        <v>39</v>
      </c>
    </row>
    <row r="847" spans="1:14" x14ac:dyDescent="0.25">
      <c r="A847">
        <v>1012</v>
      </c>
      <c r="B847" s="1">
        <v>45275</v>
      </c>
      <c r="C847" t="s">
        <v>14</v>
      </c>
      <c r="D847" t="s">
        <v>21</v>
      </c>
      <c r="E847">
        <v>8821.6299999999992</v>
      </c>
      <c r="F847">
        <v>13</v>
      </c>
      <c r="G847" t="s">
        <v>35</v>
      </c>
      <c r="H847">
        <v>2231.66</v>
      </c>
      <c r="I847">
        <v>2596.6099999999901</v>
      </c>
      <c r="J847" t="s">
        <v>17</v>
      </c>
      <c r="K847">
        <v>0.09</v>
      </c>
      <c r="L847" t="s">
        <v>27</v>
      </c>
      <c r="M847" t="s">
        <v>22</v>
      </c>
      <c r="N847" t="s">
        <v>23</v>
      </c>
    </row>
    <row r="848" spans="1:14" x14ac:dyDescent="0.25">
      <c r="A848">
        <v>1065</v>
      </c>
      <c r="B848" s="1">
        <v>45107</v>
      </c>
      <c r="C848" t="s">
        <v>38</v>
      </c>
      <c r="D848" t="s">
        <v>25</v>
      </c>
      <c r="E848">
        <v>8840.86</v>
      </c>
      <c r="F848">
        <v>13</v>
      </c>
      <c r="G848" t="s">
        <v>16</v>
      </c>
      <c r="H848">
        <v>1339</v>
      </c>
      <c r="I848">
        <v>1441.88</v>
      </c>
      <c r="J848" t="s">
        <v>17</v>
      </c>
      <c r="K848">
        <v>0.23</v>
      </c>
      <c r="L848" t="s">
        <v>31</v>
      </c>
      <c r="M848" t="s">
        <v>22</v>
      </c>
      <c r="N848" t="s">
        <v>39</v>
      </c>
    </row>
    <row r="849" spans="1:14" x14ac:dyDescent="0.25">
      <c r="A849">
        <v>1054</v>
      </c>
      <c r="B849" s="1">
        <v>44950</v>
      </c>
      <c r="C849" t="s">
        <v>14</v>
      </c>
      <c r="D849" t="s">
        <v>34</v>
      </c>
      <c r="E849">
        <v>6624.55</v>
      </c>
      <c r="F849">
        <v>22</v>
      </c>
      <c r="G849" t="s">
        <v>35</v>
      </c>
      <c r="H849">
        <v>4200.08</v>
      </c>
      <c r="I849">
        <v>4647.28</v>
      </c>
      <c r="J849" t="s">
        <v>17</v>
      </c>
      <c r="K849">
        <v>0.11</v>
      </c>
      <c r="L849" t="s">
        <v>18</v>
      </c>
      <c r="M849" t="s">
        <v>19</v>
      </c>
      <c r="N849" t="s">
        <v>46</v>
      </c>
    </row>
    <row r="850" spans="1:14" x14ac:dyDescent="0.25">
      <c r="A850">
        <v>1005</v>
      </c>
      <c r="B850" s="1">
        <v>45242</v>
      </c>
      <c r="C850" t="s">
        <v>38</v>
      </c>
      <c r="D850" t="s">
        <v>34</v>
      </c>
      <c r="E850">
        <v>2191.1999999999998</v>
      </c>
      <c r="F850">
        <v>28</v>
      </c>
      <c r="G850" t="s">
        <v>29</v>
      </c>
      <c r="H850">
        <v>3592.32</v>
      </c>
      <c r="I850">
        <v>3813.48</v>
      </c>
      <c r="J850" t="s">
        <v>30</v>
      </c>
      <c r="K850">
        <v>7.0000000000000007E-2</v>
      </c>
      <c r="L850" t="s">
        <v>31</v>
      </c>
      <c r="M850" t="s">
        <v>22</v>
      </c>
      <c r="N850" t="s">
        <v>48</v>
      </c>
    </row>
    <row r="851" spans="1:14" x14ac:dyDescent="0.25">
      <c r="A851">
        <v>1094</v>
      </c>
      <c r="B851" s="1">
        <v>44972</v>
      </c>
      <c r="C851" t="s">
        <v>33</v>
      </c>
      <c r="D851" t="s">
        <v>25</v>
      </c>
      <c r="E851">
        <v>8643.67</v>
      </c>
      <c r="F851">
        <v>47</v>
      </c>
      <c r="G851" t="s">
        <v>26</v>
      </c>
      <c r="H851">
        <v>3450.36</v>
      </c>
      <c r="I851">
        <v>3557.38</v>
      </c>
      <c r="J851" t="s">
        <v>30</v>
      </c>
      <c r="K851">
        <v>0.2</v>
      </c>
      <c r="L851" t="s">
        <v>31</v>
      </c>
      <c r="M851" t="s">
        <v>19</v>
      </c>
      <c r="N851" t="s">
        <v>44</v>
      </c>
    </row>
    <row r="852" spans="1:14" x14ac:dyDescent="0.25">
      <c r="A852">
        <v>1094</v>
      </c>
      <c r="B852" s="1">
        <v>44941</v>
      </c>
      <c r="C852" t="s">
        <v>14</v>
      </c>
      <c r="D852" t="s">
        <v>15</v>
      </c>
      <c r="E852">
        <v>8872.33</v>
      </c>
      <c r="F852">
        <v>45</v>
      </c>
      <c r="G852" t="s">
        <v>16</v>
      </c>
      <c r="H852">
        <v>4470.91</v>
      </c>
      <c r="I852">
        <v>4695.54</v>
      </c>
      <c r="J852" t="s">
        <v>17</v>
      </c>
      <c r="K852">
        <v>0.06</v>
      </c>
      <c r="L852" t="s">
        <v>18</v>
      </c>
      <c r="M852" t="s">
        <v>22</v>
      </c>
      <c r="N852" t="s">
        <v>20</v>
      </c>
    </row>
    <row r="853" spans="1:14" x14ac:dyDescent="0.25">
      <c r="A853">
        <v>1057</v>
      </c>
      <c r="B853" s="1">
        <v>45079</v>
      </c>
      <c r="C853" t="s">
        <v>38</v>
      </c>
      <c r="D853" t="s">
        <v>34</v>
      </c>
      <c r="E853">
        <v>2046.87</v>
      </c>
      <c r="F853">
        <v>22</v>
      </c>
      <c r="G853" t="s">
        <v>26</v>
      </c>
      <c r="H853">
        <v>3462.61</v>
      </c>
      <c r="I853">
        <v>3672.89</v>
      </c>
      <c r="J853" t="s">
        <v>17</v>
      </c>
      <c r="K853">
        <v>0.27</v>
      </c>
      <c r="L853" t="s">
        <v>31</v>
      </c>
      <c r="M853" t="s">
        <v>19</v>
      </c>
      <c r="N853" t="s">
        <v>48</v>
      </c>
    </row>
    <row r="854" spans="1:14" x14ac:dyDescent="0.25">
      <c r="A854">
        <v>1017</v>
      </c>
      <c r="B854" s="1">
        <v>45148</v>
      </c>
      <c r="C854" t="s">
        <v>42</v>
      </c>
      <c r="D854" t="s">
        <v>15</v>
      </c>
      <c r="E854">
        <v>7400.52</v>
      </c>
      <c r="F854">
        <v>43</v>
      </c>
      <c r="G854" t="s">
        <v>16</v>
      </c>
      <c r="H854">
        <v>1454.8</v>
      </c>
      <c r="I854">
        <v>1674.97</v>
      </c>
      <c r="J854" t="s">
        <v>30</v>
      </c>
      <c r="K854">
        <v>0.03</v>
      </c>
      <c r="L854" t="s">
        <v>31</v>
      </c>
      <c r="M854" t="s">
        <v>19</v>
      </c>
      <c r="N854" t="s">
        <v>49</v>
      </c>
    </row>
    <row r="855" spans="1:14" x14ac:dyDescent="0.25">
      <c r="A855">
        <v>1047</v>
      </c>
      <c r="B855" s="1">
        <v>45132</v>
      </c>
      <c r="C855" t="s">
        <v>33</v>
      </c>
      <c r="D855" t="s">
        <v>34</v>
      </c>
      <c r="E855">
        <v>2936.54</v>
      </c>
      <c r="F855">
        <v>19</v>
      </c>
      <c r="G855" t="s">
        <v>16</v>
      </c>
      <c r="H855">
        <v>3484.62</v>
      </c>
      <c r="I855">
        <v>3781.5499999999902</v>
      </c>
      <c r="J855" t="s">
        <v>17</v>
      </c>
      <c r="K855">
        <v>0.21</v>
      </c>
      <c r="L855" t="s">
        <v>31</v>
      </c>
      <c r="M855" t="s">
        <v>22</v>
      </c>
      <c r="N855" t="s">
        <v>36</v>
      </c>
    </row>
    <row r="856" spans="1:14" x14ac:dyDescent="0.25">
      <c r="A856">
        <v>1023</v>
      </c>
      <c r="B856" s="1">
        <v>45199</v>
      </c>
      <c r="C856" t="s">
        <v>33</v>
      </c>
      <c r="D856" t="s">
        <v>15</v>
      </c>
      <c r="E856">
        <v>8046.14</v>
      </c>
      <c r="F856">
        <v>8</v>
      </c>
      <c r="G856" t="s">
        <v>16</v>
      </c>
      <c r="H856">
        <v>1563.78</v>
      </c>
      <c r="I856">
        <v>1829.1599999999901</v>
      </c>
      <c r="J856" t="s">
        <v>17</v>
      </c>
      <c r="K856">
        <v>0.15</v>
      </c>
      <c r="L856" t="s">
        <v>18</v>
      </c>
      <c r="M856" t="s">
        <v>19</v>
      </c>
      <c r="N856" t="s">
        <v>53</v>
      </c>
    </row>
    <row r="857" spans="1:14" x14ac:dyDescent="0.25">
      <c r="A857">
        <v>1079</v>
      </c>
      <c r="B857" s="1">
        <v>45162</v>
      </c>
      <c r="C857" t="s">
        <v>42</v>
      </c>
      <c r="D857" t="s">
        <v>15</v>
      </c>
      <c r="E857">
        <v>9972.66</v>
      </c>
      <c r="F857">
        <v>8</v>
      </c>
      <c r="G857" t="s">
        <v>29</v>
      </c>
      <c r="H857">
        <v>3808.23</v>
      </c>
      <c r="I857">
        <v>3891.62</v>
      </c>
      <c r="J857" t="s">
        <v>17</v>
      </c>
      <c r="K857">
        <v>0.26</v>
      </c>
      <c r="L857" t="s">
        <v>27</v>
      </c>
      <c r="M857" t="s">
        <v>19</v>
      </c>
      <c r="N857" t="s">
        <v>49</v>
      </c>
    </row>
    <row r="858" spans="1:14" x14ac:dyDescent="0.25">
      <c r="A858">
        <v>1085</v>
      </c>
      <c r="B858" s="1">
        <v>45266</v>
      </c>
      <c r="C858" t="s">
        <v>38</v>
      </c>
      <c r="D858" t="s">
        <v>15</v>
      </c>
      <c r="E858">
        <v>397.26</v>
      </c>
      <c r="F858">
        <v>42</v>
      </c>
      <c r="G858" t="s">
        <v>35</v>
      </c>
      <c r="H858">
        <v>3117.75</v>
      </c>
      <c r="I858">
        <v>3159.88</v>
      </c>
      <c r="J858" t="s">
        <v>30</v>
      </c>
      <c r="K858">
        <v>0.04</v>
      </c>
      <c r="L858" t="s">
        <v>18</v>
      </c>
      <c r="M858" t="s">
        <v>22</v>
      </c>
      <c r="N858" t="s">
        <v>40</v>
      </c>
    </row>
    <row r="859" spans="1:14" x14ac:dyDescent="0.25">
      <c r="A859">
        <v>1014</v>
      </c>
      <c r="B859" s="1">
        <v>45154</v>
      </c>
      <c r="C859" t="s">
        <v>24</v>
      </c>
      <c r="D859" t="s">
        <v>25</v>
      </c>
      <c r="E859">
        <v>8983.92</v>
      </c>
      <c r="F859">
        <v>26</v>
      </c>
      <c r="G859" t="s">
        <v>16</v>
      </c>
      <c r="H859">
        <v>433.19</v>
      </c>
      <c r="I859">
        <v>800.6</v>
      </c>
      <c r="J859" t="s">
        <v>17</v>
      </c>
      <c r="K859">
        <v>0.2</v>
      </c>
      <c r="L859" t="s">
        <v>18</v>
      </c>
      <c r="M859" t="s">
        <v>19</v>
      </c>
      <c r="N859" t="s">
        <v>28</v>
      </c>
    </row>
    <row r="860" spans="1:14" x14ac:dyDescent="0.25">
      <c r="A860">
        <v>1066</v>
      </c>
      <c r="B860" s="1">
        <v>44935</v>
      </c>
      <c r="C860" t="s">
        <v>42</v>
      </c>
      <c r="D860" t="s">
        <v>15</v>
      </c>
      <c r="E860">
        <v>6264.04</v>
      </c>
      <c r="F860">
        <v>48</v>
      </c>
      <c r="G860" t="s">
        <v>29</v>
      </c>
      <c r="H860">
        <v>2588.54</v>
      </c>
      <c r="I860">
        <v>2872.8</v>
      </c>
      <c r="J860" t="s">
        <v>30</v>
      </c>
      <c r="K860">
        <v>0.17</v>
      </c>
      <c r="L860" t="s">
        <v>18</v>
      </c>
      <c r="M860" t="s">
        <v>19</v>
      </c>
      <c r="N860" t="s">
        <v>49</v>
      </c>
    </row>
    <row r="861" spans="1:14" x14ac:dyDescent="0.25">
      <c r="A861">
        <v>1075</v>
      </c>
      <c r="B861" s="1">
        <v>45092</v>
      </c>
      <c r="C861" t="s">
        <v>38</v>
      </c>
      <c r="D861" t="s">
        <v>15</v>
      </c>
      <c r="E861">
        <v>9736.49</v>
      </c>
      <c r="F861">
        <v>26</v>
      </c>
      <c r="G861" t="s">
        <v>16</v>
      </c>
      <c r="H861">
        <v>1749.34</v>
      </c>
      <c r="I861">
        <v>1935.25</v>
      </c>
      <c r="J861" t="s">
        <v>30</v>
      </c>
      <c r="K861">
        <v>0.14000000000000001</v>
      </c>
      <c r="L861" t="s">
        <v>31</v>
      </c>
      <c r="M861" t="s">
        <v>19</v>
      </c>
      <c r="N861" t="s">
        <v>40</v>
      </c>
    </row>
    <row r="862" spans="1:14" x14ac:dyDescent="0.25">
      <c r="A862">
        <v>1051</v>
      </c>
      <c r="B862" s="1">
        <v>45245</v>
      </c>
      <c r="C862" t="s">
        <v>42</v>
      </c>
      <c r="D862" t="s">
        <v>15</v>
      </c>
      <c r="E862">
        <v>4703.59</v>
      </c>
      <c r="F862">
        <v>23</v>
      </c>
      <c r="G862" t="s">
        <v>35</v>
      </c>
      <c r="H862">
        <v>1676.42</v>
      </c>
      <c r="I862">
        <v>2082.52</v>
      </c>
      <c r="J862" t="s">
        <v>30</v>
      </c>
      <c r="K862">
        <v>0.15</v>
      </c>
      <c r="L862" t="s">
        <v>27</v>
      </c>
      <c r="M862" t="s">
        <v>22</v>
      </c>
      <c r="N862" t="s">
        <v>49</v>
      </c>
    </row>
    <row r="863" spans="1:14" x14ac:dyDescent="0.25">
      <c r="A863">
        <v>1038</v>
      </c>
      <c r="B863" s="1">
        <v>45140</v>
      </c>
      <c r="C863" t="s">
        <v>42</v>
      </c>
      <c r="D863" t="s">
        <v>34</v>
      </c>
      <c r="E863">
        <v>8489.14</v>
      </c>
      <c r="F863">
        <v>43</v>
      </c>
      <c r="G863" t="s">
        <v>16</v>
      </c>
      <c r="H863">
        <v>3031.17</v>
      </c>
      <c r="I863">
        <v>3231.32</v>
      </c>
      <c r="J863" t="s">
        <v>17</v>
      </c>
      <c r="K863">
        <v>0.22</v>
      </c>
      <c r="L863" t="s">
        <v>18</v>
      </c>
      <c r="M863" t="s">
        <v>22</v>
      </c>
      <c r="N863" t="s">
        <v>52</v>
      </c>
    </row>
    <row r="864" spans="1:14" x14ac:dyDescent="0.25">
      <c r="A864">
        <v>1064</v>
      </c>
      <c r="B864" s="1">
        <v>45043</v>
      </c>
      <c r="C864" t="s">
        <v>14</v>
      </c>
      <c r="D864" t="s">
        <v>15</v>
      </c>
      <c r="E864">
        <v>717.7</v>
      </c>
      <c r="F864">
        <v>13</v>
      </c>
      <c r="G864" t="s">
        <v>29</v>
      </c>
      <c r="H864">
        <v>1645.51</v>
      </c>
      <c r="I864">
        <v>2045.53</v>
      </c>
      <c r="J864" t="s">
        <v>17</v>
      </c>
      <c r="K864">
        <v>0.28000000000000003</v>
      </c>
      <c r="L864" t="s">
        <v>18</v>
      </c>
      <c r="M864" t="s">
        <v>22</v>
      </c>
      <c r="N864" t="s">
        <v>20</v>
      </c>
    </row>
    <row r="865" spans="1:14" x14ac:dyDescent="0.25">
      <c r="A865">
        <v>1098</v>
      </c>
      <c r="B865" s="1">
        <v>45270</v>
      </c>
      <c r="C865" t="s">
        <v>38</v>
      </c>
      <c r="D865" t="s">
        <v>34</v>
      </c>
      <c r="E865">
        <v>3419.26</v>
      </c>
      <c r="F865">
        <v>28</v>
      </c>
      <c r="G865" t="s">
        <v>35</v>
      </c>
      <c r="H865">
        <v>3895.62</v>
      </c>
      <c r="I865">
        <v>4055.44</v>
      </c>
      <c r="J865" t="s">
        <v>30</v>
      </c>
      <c r="K865">
        <v>0.03</v>
      </c>
      <c r="L865" t="s">
        <v>27</v>
      </c>
      <c r="M865" t="s">
        <v>22</v>
      </c>
      <c r="N865" t="s">
        <v>48</v>
      </c>
    </row>
    <row r="866" spans="1:14" x14ac:dyDescent="0.25">
      <c r="A866">
        <v>1038</v>
      </c>
      <c r="B866" s="1">
        <v>44998</v>
      </c>
      <c r="C866" t="s">
        <v>24</v>
      </c>
      <c r="D866" t="s">
        <v>15</v>
      </c>
      <c r="E866">
        <v>763.46</v>
      </c>
      <c r="F866">
        <v>9</v>
      </c>
      <c r="G866" t="s">
        <v>29</v>
      </c>
      <c r="H866">
        <v>400.42</v>
      </c>
      <c r="I866">
        <v>446.11</v>
      </c>
      <c r="J866" t="s">
        <v>30</v>
      </c>
      <c r="K866">
        <v>0.01</v>
      </c>
      <c r="L866" t="s">
        <v>27</v>
      </c>
      <c r="M866" t="s">
        <v>22</v>
      </c>
      <c r="N866" t="s">
        <v>45</v>
      </c>
    </row>
    <row r="867" spans="1:14" x14ac:dyDescent="0.25">
      <c r="A867">
        <v>1050</v>
      </c>
      <c r="B867" s="1">
        <v>44990</v>
      </c>
      <c r="C867" t="s">
        <v>14</v>
      </c>
      <c r="D867" t="s">
        <v>15</v>
      </c>
      <c r="E867">
        <v>9755.9</v>
      </c>
      <c r="F867">
        <v>20</v>
      </c>
      <c r="G867" t="s">
        <v>35</v>
      </c>
      <c r="H867">
        <v>3318.92</v>
      </c>
      <c r="I867">
        <v>3785.91</v>
      </c>
      <c r="J867" t="s">
        <v>30</v>
      </c>
      <c r="K867">
        <v>0.24</v>
      </c>
      <c r="L867" t="s">
        <v>27</v>
      </c>
      <c r="M867" t="s">
        <v>19</v>
      </c>
      <c r="N867" t="s">
        <v>20</v>
      </c>
    </row>
    <row r="868" spans="1:14" x14ac:dyDescent="0.25">
      <c r="A868">
        <v>1098</v>
      </c>
      <c r="B868" s="1">
        <v>45131</v>
      </c>
      <c r="C868" t="s">
        <v>42</v>
      </c>
      <c r="D868" t="s">
        <v>25</v>
      </c>
      <c r="E868">
        <v>8188.04</v>
      </c>
      <c r="F868">
        <v>19</v>
      </c>
      <c r="G868" t="s">
        <v>35</v>
      </c>
      <c r="H868">
        <v>4055.51</v>
      </c>
      <c r="I868">
        <v>4258.84</v>
      </c>
      <c r="J868" t="s">
        <v>17</v>
      </c>
      <c r="K868">
        <v>0.03</v>
      </c>
      <c r="L868" t="s">
        <v>31</v>
      </c>
      <c r="M868" t="s">
        <v>19</v>
      </c>
      <c r="N868" t="s">
        <v>43</v>
      </c>
    </row>
    <row r="869" spans="1:14" x14ac:dyDescent="0.25">
      <c r="A869">
        <v>1082</v>
      </c>
      <c r="B869" s="1">
        <v>45135</v>
      </c>
      <c r="C869" t="s">
        <v>42</v>
      </c>
      <c r="D869" t="s">
        <v>34</v>
      </c>
      <c r="E869">
        <v>8540.2199999999993</v>
      </c>
      <c r="F869">
        <v>48</v>
      </c>
      <c r="G869" t="s">
        <v>26</v>
      </c>
      <c r="H869">
        <v>3380.52</v>
      </c>
      <c r="I869">
        <v>3778.94</v>
      </c>
      <c r="J869" t="s">
        <v>17</v>
      </c>
      <c r="K869">
        <v>0.3</v>
      </c>
      <c r="L869" t="s">
        <v>27</v>
      </c>
      <c r="M869" t="s">
        <v>19</v>
      </c>
      <c r="N869" t="s">
        <v>52</v>
      </c>
    </row>
    <row r="870" spans="1:14" x14ac:dyDescent="0.25">
      <c r="A870">
        <v>1030</v>
      </c>
      <c r="B870" s="1">
        <v>44998</v>
      </c>
      <c r="C870" t="s">
        <v>42</v>
      </c>
      <c r="D870" t="s">
        <v>15</v>
      </c>
      <c r="E870">
        <v>9385.86</v>
      </c>
      <c r="F870">
        <v>39</v>
      </c>
      <c r="G870" t="s">
        <v>26</v>
      </c>
      <c r="H870">
        <v>2511.2800000000002</v>
      </c>
      <c r="I870">
        <v>2658.06</v>
      </c>
      <c r="J870" t="s">
        <v>30</v>
      </c>
      <c r="K870">
        <v>0.19</v>
      </c>
      <c r="L870" t="s">
        <v>31</v>
      </c>
      <c r="M870" t="s">
        <v>22</v>
      </c>
      <c r="N870" t="s">
        <v>49</v>
      </c>
    </row>
    <row r="871" spans="1:14" x14ac:dyDescent="0.25">
      <c r="A871">
        <v>1079</v>
      </c>
      <c r="B871" s="1">
        <v>45203</v>
      </c>
      <c r="C871" t="s">
        <v>38</v>
      </c>
      <c r="D871" t="s">
        <v>34</v>
      </c>
      <c r="E871">
        <v>942.52</v>
      </c>
      <c r="F871">
        <v>12</v>
      </c>
      <c r="G871" t="s">
        <v>26</v>
      </c>
      <c r="H871">
        <v>4754.0200000000004</v>
      </c>
      <c r="I871">
        <v>5080.74</v>
      </c>
      <c r="J871" t="s">
        <v>30</v>
      </c>
      <c r="K871">
        <v>0.2</v>
      </c>
      <c r="L871" t="s">
        <v>18</v>
      </c>
      <c r="M871" t="s">
        <v>19</v>
      </c>
      <c r="N871" t="s">
        <v>48</v>
      </c>
    </row>
    <row r="872" spans="1:14" x14ac:dyDescent="0.25">
      <c r="A872">
        <v>1091</v>
      </c>
      <c r="B872" s="1">
        <v>45200</v>
      </c>
      <c r="C872" t="s">
        <v>38</v>
      </c>
      <c r="D872" t="s">
        <v>34</v>
      </c>
      <c r="E872">
        <v>3917.42</v>
      </c>
      <c r="F872">
        <v>15</v>
      </c>
      <c r="G872" t="s">
        <v>35</v>
      </c>
      <c r="H872">
        <v>1534.7</v>
      </c>
      <c r="I872">
        <v>1972.62</v>
      </c>
      <c r="J872" t="s">
        <v>17</v>
      </c>
      <c r="K872">
        <v>0.06</v>
      </c>
      <c r="L872" t="s">
        <v>31</v>
      </c>
      <c r="M872" t="s">
        <v>22</v>
      </c>
      <c r="N872" t="s">
        <v>48</v>
      </c>
    </row>
    <row r="873" spans="1:14" x14ac:dyDescent="0.25">
      <c r="A873">
        <v>1051</v>
      </c>
      <c r="B873" s="1">
        <v>45246</v>
      </c>
      <c r="C873" t="s">
        <v>14</v>
      </c>
      <c r="D873" t="s">
        <v>21</v>
      </c>
      <c r="E873">
        <v>803.25</v>
      </c>
      <c r="F873">
        <v>31</v>
      </c>
      <c r="G873" t="s">
        <v>16</v>
      </c>
      <c r="H873">
        <v>144.88</v>
      </c>
      <c r="I873">
        <v>175.29</v>
      </c>
      <c r="J873" t="s">
        <v>30</v>
      </c>
      <c r="K873">
        <v>7.0000000000000007E-2</v>
      </c>
      <c r="L873" t="s">
        <v>27</v>
      </c>
      <c r="M873" t="s">
        <v>19</v>
      </c>
      <c r="N873" t="s">
        <v>23</v>
      </c>
    </row>
    <row r="874" spans="1:14" x14ac:dyDescent="0.25">
      <c r="A874">
        <v>1063</v>
      </c>
      <c r="B874" s="1">
        <v>45264</v>
      </c>
      <c r="C874" t="s">
        <v>24</v>
      </c>
      <c r="D874" t="s">
        <v>25</v>
      </c>
      <c r="E874">
        <v>2186.85</v>
      </c>
      <c r="F874">
        <v>14</v>
      </c>
      <c r="G874" t="s">
        <v>29</v>
      </c>
      <c r="H874">
        <v>2188.35</v>
      </c>
      <c r="I874">
        <v>2605.3599999999901</v>
      </c>
      <c r="J874" t="s">
        <v>17</v>
      </c>
      <c r="K874">
        <v>0.2</v>
      </c>
      <c r="L874" t="s">
        <v>31</v>
      </c>
      <c r="M874" t="s">
        <v>22</v>
      </c>
      <c r="N874" t="s">
        <v>28</v>
      </c>
    </row>
    <row r="875" spans="1:14" x14ac:dyDescent="0.25">
      <c r="A875">
        <v>1098</v>
      </c>
      <c r="B875" s="1">
        <v>45292</v>
      </c>
      <c r="C875" t="s">
        <v>14</v>
      </c>
      <c r="D875" t="s">
        <v>25</v>
      </c>
      <c r="E875">
        <v>2370.7199999999998</v>
      </c>
      <c r="F875">
        <v>11</v>
      </c>
      <c r="G875" t="s">
        <v>29</v>
      </c>
      <c r="H875">
        <v>213.41</v>
      </c>
      <c r="I875">
        <v>503.36</v>
      </c>
      <c r="J875" t="s">
        <v>17</v>
      </c>
      <c r="K875">
        <v>0.27</v>
      </c>
      <c r="L875" t="s">
        <v>27</v>
      </c>
      <c r="M875" t="s">
        <v>19</v>
      </c>
      <c r="N875" t="s">
        <v>32</v>
      </c>
    </row>
    <row r="876" spans="1:14" x14ac:dyDescent="0.25">
      <c r="A876">
        <v>1052</v>
      </c>
      <c r="B876" s="1">
        <v>45021</v>
      </c>
      <c r="C876" t="s">
        <v>33</v>
      </c>
      <c r="D876" t="s">
        <v>25</v>
      </c>
      <c r="E876">
        <v>4744.16</v>
      </c>
      <c r="F876">
        <v>26</v>
      </c>
      <c r="G876" t="s">
        <v>29</v>
      </c>
      <c r="H876">
        <v>4771.99</v>
      </c>
      <c r="I876">
        <v>5079.6499999999996</v>
      </c>
      <c r="J876" t="s">
        <v>30</v>
      </c>
      <c r="K876">
        <v>0.28999999999999998</v>
      </c>
      <c r="L876" t="s">
        <v>31</v>
      </c>
      <c r="M876" t="s">
        <v>19</v>
      </c>
      <c r="N876" t="s">
        <v>44</v>
      </c>
    </row>
    <row r="877" spans="1:14" x14ac:dyDescent="0.25">
      <c r="A877">
        <v>1038</v>
      </c>
      <c r="B877" s="1">
        <v>45092</v>
      </c>
      <c r="C877" t="s">
        <v>42</v>
      </c>
      <c r="D877" t="s">
        <v>21</v>
      </c>
      <c r="E877">
        <v>2758.77</v>
      </c>
      <c r="F877">
        <v>42</v>
      </c>
      <c r="G877" t="s">
        <v>26</v>
      </c>
      <c r="H877">
        <v>1089.0899999999999</v>
      </c>
      <c r="I877">
        <v>1355.44</v>
      </c>
      <c r="J877" t="s">
        <v>30</v>
      </c>
      <c r="K877">
        <v>0.06</v>
      </c>
      <c r="L877" t="s">
        <v>18</v>
      </c>
      <c r="M877" t="s">
        <v>22</v>
      </c>
      <c r="N877" t="s">
        <v>51</v>
      </c>
    </row>
    <row r="878" spans="1:14" x14ac:dyDescent="0.25">
      <c r="A878">
        <v>1097</v>
      </c>
      <c r="B878" s="1">
        <v>44958</v>
      </c>
      <c r="C878" t="s">
        <v>42</v>
      </c>
      <c r="D878" t="s">
        <v>21</v>
      </c>
      <c r="E878">
        <v>1099.68</v>
      </c>
      <c r="F878">
        <v>27</v>
      </c>
      <c r="G878" t="s">
        <v>35</v>
      </c>
      <c r="H878">
        <v>3955.19</v>
      </c>
      <c r="I878">
        <v>4393.68</v>
      </c>
      <c r="J878" t="s">
        <v>17</v>
      </c>
      <c r="K878">
        <v>0.04</v>
      </c>
      <c r="L878" t="s">
        <v>31</v>
      </c>
      <c r="M878" t="s">
        <v>19</v>
      </c>
      <c r="N878" t="s">
        <v>51</v>
      </c>
    </row>
    <row r="879" spans="1:14" x14ac:dyDescent="0.25">
      <c r="A879">
        <v>1088</v>
      </c>
      <c r="B879" s="1">
        <v>44937</v>
      </c>
      <c r="C879" t="s">
        <v>42</v>
      </c>
      <c r="D879" t="s">
        <v>25</v>
      </c>
      <c r="E879">
        <v>1758.16</v>
      </c>
      <c r="F879">
        <v>11</v>
      </c>
      <c r="G879" t="s">
        <v>26</v>
      </c>
      <c r="H879">
        <v>3884.13</v>
      </c>
      <c r="I879">
        <v>3915.41</v>
      </c>
      <c r="J879" t="s">
        <v>17</v>
      </c>
      <c r="K879">
        <v>0.02</v>
      </c>
      <c r="L879" t="s">
        <v>18</v>
      </c>
      <c r="M879" t="s">
        <v>19</v>
      </c>
      <c r="N879" t="s">
        <v>43</v>
      </c>
    </row>
    <row r="880" spans="1:14" x14ac:dyDescent="0.25">
      <c r="A880">
        <v>1079</v>
      </c>
      <c r="B880" s="1">
        <v>45227</v>
      </c>
      <c r="C880" t="s">
        <v>14</v>
      </c>
      <c r="D880" t="s">
        <v>21</v>
      </c>
      <c r="E880">
        <v>1558.03</v>
      </c>
      <c r="F880">
        <v>38</v>
      </c>
      <c r="G880" t="s">
        <v>16</v>
      </c>
      <c r="H880">
        <v>1127.76</v>
      </c>
      <c r="I880">
        <v>1265.6600000000001</v>
      </c>
      <c r="J880" t="s">
        <v>17</v>
      </c>
      <c r="K880">
        <v>0.26</v>
      </c>
      <c r="L880" t="s">
        <v>27</v>
      </c>
      <c r="M880" t="s">
        <v>22</v>
      </c>
      <c r="N880" t="s">
        <v>23</v>
      </c>
    </row>
    <row r="881" spans="1:14" x14ac:dyDescent="0.25">
      <c r="A881">
        <v>1030</v>
      </c>
      <c r="B881" s="1">
        <v>45143</v>
      </c>
      <c r="C881" t="s">
        <v>14</v>
      </c>
      <c r="D881" t="s">
        <v>21</v>
      </c>
      <c r="E881">
        <v>9733.4599999999991</v>
      </c>
      <c r="F881">
        <v>34</v>
      </c>
      <c r="G881" t="s">
        <v>35</v>
      </c>
      <c r="H881">
        <v>3125.07</v>
      </c>
      <c r="I881">
        <v>3564.19</v>
      </c>
      <c r="J881" t="s">
        <v>17</v>
      </c>
      <c r="K881">
        <v>0.09</v>
      </c>
      <c r="L881" t="s">
        <v>18</v>
      </c>
      <c r="M881" t="s">
        <v>19</v>
      </c>
      <c r="N881" t="s">
        <v>23</v>
      </c>
    </row>
    <row r="882" spans="1:14" x14ac:dyDescent="0.25">
      <c r="A882">
        <v>1051</v>
      </c>
      <c r="B882" s="1">
        <v>45215</v>
      </c>
      <c r="C882" t="s">
        <v>42</v>
      </c>
      <c r="D882" t="s">
        <v>21</v>
      </c>
      <c r="E882">
        <v>7617</v>
      </c>
      <c r="F882">
        <v>43</v>
      </c>
      <c r="G882" t="s">
        <v>29</v>
      </c>
      <c r="H882">
        <v>287.99</v>
      </c>
      <c r="I882">
        <v>666.64</v>
      </c>
      <c r="J882" t="s">
        <v>17</v>
      </c>
      <c r="K882">
        <v>0</v>
      </c>
      <c r="L882" t="s">
        <v>27</v>
      </c>
      <c r="M882" t="s">
        <v>19</v>
      </c>
      <c r="N882" t="s">
        <v>51</v>
      </c>
    </row>
    <row r="883" spans="1:14" x14ac:dyDescent="0.25">
      <c r="A883">
        <v>1081</v>
      </c>
      <c r="B883" s="1">
        <v>45028</v>
      </c>
      <c r="C883" t="s">
        <v>14</v>
      </c>
      <c r="D883" t="s">
        <v>25</v>
      </c>
      <c r="E883">
        <v>9680.84</v>
      </c>
      <c r="F883">
        <v>19</v>
      </c>
      <c r="G883" t="s">
        <v>26</v>
      </c>
      <c r="H883">
        <v>2443.69</v>
      </c>
      <c r="I883">
        <v>2462.34</v>
      </c>
      <c r="J883" t="s">
        <v>30</v>
      </c>
      <c r="K883">
        <v>7.0000000000000007E-2</v>
      </c>
      <c r="L883" t="s">
        <v>27</v>
      </c>
      <c r="M883" t="s">
        <v>22</v>
      </c>
      <c r="N883" t="s">
        <v>32</v>
      </c>
    </row>
    <row r="884" spans="1:14" x14ac:dyDescent="0.25">
      <c r="A884">
        <v>1005</v>
      </c>
      <c r="B884" s="1">
        <v>45193</v>
      </c>
      <c r="C884" t="s">
        <v>38</v>
      </c>
      <c r="D884" t="s">
        <v>25</v>
      </c>
      <c r="E884">
        <v>4453.43</v>
      </c>
      <c r="F884">
        <v>6</v>
      </c>
      <c r="G884" t="s">
        <v>26</v>
      </c>
      <c r="H884">
        <v>122.5</v>
      </c>
      <c r="I884">
        <v>385.83</v>
      </c>
      <c r="J884" t="s">
        <v>17</v>
      </c>
      <c r="K884">
        <v>0.1</v>
      </c>
      <c r="L884" t="s">
        <v>18</v>
      </c>
      <c r="M884" t="s">
        <v>22</v>
      </c>
      <c r="N884" t="s">
        <v>39</v>
      </c>
    </row>
    <row r="885" spans="1:14" x14ac:dyDescent="0.25">
      <c r="A885">
        <v>1029</v>
      </c>
      <c r="B885" s="1">
        <v>45140</v>
      </c>
      <c r="C885" t="s">
        <v>38</v>
      </c>
      <c r="D885" t="s">
        <v>25</v>
      </c>
      <c r="E885">
        <v>2855.85</v>
      </c>
      <c r="F885">
        <v>46</v>
      </c>
      <c r="G885" t="s">
        <v>16</v>
      </c>
      <c r="H885">
        <v>4609.66</v>
      </c>
      <c r="I885">
        <v>4879.1499999999996</v>
      </c>
      <c r="J885" t="s">
        <v>17</v>
      </c>
      <c r="K885">
        <v>0.3</v>
      </c>
      <c r="L885" t="s">
        <v>18</v>
      </c>
      <c r="M885" t="s">
        <v>22</v>
      </c>
      <c r="N885" t="s">
        <v>39</v>
      </c>
    </row>
    <row r="886" spans="1:14" x14ac:dyDescent="0.25">
      <c r="A886">
        <v>1004</v>
      </c>
      <c r="B886" s="1">
        <v>45105</v>
      </c>
      <c r="C886" t="s">
        <v>14</v>
      </c>
      <c r="D886" t="s">
        <v>21</v>
      </c>
      <c r="E886">
        <v>8003.1</v>
      </c>
      <c r="F886">
        <v>38</v>
      </c>
      <c r="G886" t="s">
        <v>16</v>
      </c>
      <c r="H886">
        <v>4881.63</v>
      </c>
      <c r="I886">
        <v>5088.0600000000004</v>
      </c>
      <c r="J886" t="s">
        <v>17</v>
      </c>
      <c r="K886">
        <v>0.16</v>
      </c>
      <c r="L886" t="s">
        <v>31</v>
      </c>
      <c r="M886" t="s">
        <v>22</v>
      </c>
      <c r="N886" t="s">
        <v>23</v>
      </c>
    </row>
    <row r="887" spans="1:14" x14ac:dyDescent="0.25">
      <c r="A887">
        <v>1010</v>
      </c>
      <c r="B887" s="1">
        <v>45014</v>
      </c>
      <c r="C887" t="s">
        <v>42</v>
      </c>
      <c r="D887" t="s">
        <v>25</v>
      </c>
      <c r="E887">
        <v>3329.91</v>
      </c>
      <c r="F887">
        <v>49</v>
      </c>
      <c r="G887" t="s">
        <v>26</v>
      </c>
      <c r="H887">
        <v>1150.3</v>
      </c>
      <c r="I887">
        <v>1306.02</v>
      </c>
      <c r="J887" t="s">
        <v>30</v>
      </c>
      <c r="K887">
        <v>0.06</v>
      </c>
      <c r="L887" t="s">
        <v>31</v>
      </c>
      <c r="M887" t="s">
        <v>22</v>
      </c>
      <c r="N887" t="s">
        <v>43</v>
      </c>
    </row>
    <row r="888" spans="1:14" x14ac:dyDescent="0.25">
      <c r="A888">
        <v>1056</v>
      </c>
      <c r="B888" s="1">
        <v>44967</v>
      </c>
      <c r="C888" t="s">
        <v>14</v>
      </c>
      <c r="D888" t="s">
        <v>21</v>
      </c>
      <c r="E888">
        <v>3063.9</v>
      </c>
      <c r="F888">
        <v>42</v>
      </c>
      <c r="G888" t="s">
        <v>16</v>
      </c>
      <c r="H888">
        <v>1080.1199999999999</v>
      </c>
      <c r="I888">
        <v>1424.1699999999901</v>
      </c>
      <c r="J888" t="s">
        <v>30</v>
      </c>
      <c r="K888">
        <v>0.1</v>
      </c>
      <c r="L888" t="s">
        <v>18</v>
      </c>
      <c r="M888" t="s">
        <v>19</v>
      </c>
      <c r="N888" t="s">
        <v>23</v>
      </c>
    </row>
    <row r="889" spans="1:14" x14ac:dyDescent="0.25">
      <c r="A889">
        <v>1017</v>
      </c>
      <c r="B889" s="1">
        <v>45002</v>
      </c>
      <c r="C889" t="s">
        <v>14</v>
      </c>
      <c r="D889" t="s">
        <v>15</v>
      </c>
      <c r="E889">
        <v>2401.81</v>
      </c>
      <c r="F889">
        <v>28</v>
      </c>
      <c r="G889" t="s">
        <v>29</v>
      </c>
      <c r="H889">
        <v>3780.91</v>
      </c>
      <c r="I889">
        <v>3892.73</v>
      </c>
      <c r="J889" t="s">
        <v>17</v>
      </c>
      <c r="K889">
        <v>0.1</v>
      </c>
      <c r="L889" t="s">
        <v>18</v>
      </c>
      <c r="M889" t="s">
        <v>22</v>
      </c>
      <c r="N889" t="s">
        <v>20</v>
      </c>
    </row>
    <row r="890" spans="1:14" x14ac:dyDescent="0.25">
      <c r="A890">
        <v>1074</v>
      </c>
      <c r="B890" s="1">
        <v>44972</v>
      </c>
      <c r="C890" t="s">
        <v>14</v>
      </c>
      <c r="D890" t="s">
        <v>21</v>
      </c>
      <c r="E890">
        <v>1383.82</v>
      </c>
      <c r="F890">
        <v>1</v>
      </c>
      <c r="G890" t="s">
        <v>16</v>
      </c>
      <c r="H890">
        <v>1304.23</v>
      </c>
      <c r="I890">
        <v>1705.71</v>
      </c>
      <c r="J890" t="s">
        <v>17</v>
      </c>
      <c r="K890">
        <v>0.01</v>
      </c>
      <c r="L890" t="s">
        <v>18</v>
      </c>
      <c r="M890" t="s">
        <v>22</v>
      </c>
      <c r="N890" t="s">
        <v>23</v>
      </c>
    </row>
    <row r="891" spans="1:14" x14ac:dyDescent="0.25">
      <c r="A891">
        <v>1017</v>
      </c>
      <c r="B891" s="1">
        <v>45086</v>
      </c>
      <c r="C891" t="s">
        <v>33</v>
      </c>
      <c r="D891" t="s">
        <v>34</v>
      </c>
      <c r="E891">
        <v>2638.98</v>
      </c>
      <c r="F891">
        <v>35</v>
      </c>
      <c r="G891" t="s">
        <v>16</v>
      </c>
      <c r="H891">
        <v>4480.63</v>
      </c>
      <c r="I891">
        <v>4884.12</v>
      </c>
      <c r="J891" t="s">
        <v>30</v>
      </c>
      <c r="K891">
        <v>0.04</v>
      </c>
      <c r="L891" t="s">
        <v>18</v>
      </c>
      <c r="M891" t="s">
        <v>19</v>
      </c>
      <c r="N891" t="s">
        <v>36</v>
      </c>
    </row>
    <row r="892" spans="1:14" x14ac:dyDescent="0.25">
      <c r="A892">
        <v>1084</v>
      </c>
      <c r="B892" s="1">
        <v>45006</v>
      </c>
      <c r="C892" t="s">
        <v>38</v>
      </c>
      <c r="D892" t="s">
        <v>25</v>
      </c>
      <c r="E892">
        <v>3617.67</v>
      </c>
      <c r="F892">
        <v>40</v>
      </c>
      <c r="G892" t="s">
        <v>26</v>
      </c>
      <c r="H892">
        <v>2890.95</v>
      </c>
      <c r="I892">
        <v>3104.43</v>
      </c>
      <c r="J892" t="s">
        <v>30</v>
      </c>
      <c r="K892">
        <v>0.21</v>
      </c>
      <c r="L892" t="s">
        <v>27</v>
      </c>
      <c r="M892" t="s">
        <v>19</v>
      </c>
      <c r="N892" t="s">
        <v>39</v>
      </c>
    </row>
    <row r="893" spans="1:14" x14ac:dyDescent="0.25">
      <c r="A893">
        <v>1088</v>
      </c>
      <c r="B893" s="1">
        <v>45236</v>
      </c>
      <c r="C893" t="s">
        <v>24</v>
      </c>
      <c r="D893" t="s">
        <v>25</v>
      </c>
      <c r="E893">
        <v>6772.54</v>
      </c>
      <c r="F893">
        <v>8</v>
      </c>
      <c r="G893" t="s">
        <v>26</v>
      </c>
      <c r="H893">
        <v>1786.35</v>
      </c>
      <c r="I893">
        <v>1935.29</v>
      </c>
      <c r="J893" t="s">
        <v>30</v>
      </c>
      <c r="K893">
        <v>0.04</v>
      </c>
      <c r="L893" t="s">
        <v>18</v>
      </c>
      <c r="M893" t="s">
        <v>19</v>
      </c>
      <c r="N893" t="s">
        <v>28</v>
      </c>
    </row>
    <row r="894" spans="1:14" x14ac:dyDescent="0.25">
      <c r="A894">
        <v>1069</v>
      </c>
      <c r="B894" s="1">
        <v>45012</v>
      </c>
      <c r="C894" t="s">
        <v>24</v>
      </c>
      <c r="D894" t="s">
        <v>34</v>
      </c>
      <c r="E894">
        <v>719.39</v>
      </c>
      <c r="F894">
        <v>47</v>
      </c>
      <c r="G894" t="s">
        <v>35</v>
      </c>
      <c r="H894">
        <v>4171.83</v>
      </c>
      <c r="I894">
        <v>4320.93</v>
      </c>
      <c r="J894" t="s">
        <v>30</v>
      </c>
      <c r="K894">
        <v>7.0000000000000007E-2</v>
      </c>
      <c r="L894" t="s">
        <v>18</v>
      </c>
      <c r="M894" t="s">
        <v>19</v>
      </c>
      <c r="N894" t="s">
        <v>50</v>
      </c>
    </row>
    <row r="895" spans="1:14" x14ac:dyDescent="0.25">
      <c r="A895">
        <v>1034</v>
      </c>
      <c r="B895" s="1">
        <v>45018</v>
      </c>
      <c r="C895" t="s">
        <v>33</v>
      </c>
      <c r="D895" t="s">
        <v>21</v>
      </c>
      <c r="E895">
        <v>2184.02</v>
      </c>
      <c r="F895">
        <v>7</v>
      </c>
      <c r="G895" t="s">
        <v>35</v>
      </c>
      <c r="H895">
        <v>2492.36</v>
      </c>
      <c r="I895">
        <v>2738.68</v>
      </c>
      <c r="J895" t="s">
        <v>17</v>
      </c>
      <c r="K895">
        <v>0.11</v>
      </c>
      <c r="L895" t="s">
        <v>18</v>
      </c>
      <c r="M895" t="s">
        <v>19</v>
      </c>
      <c r="N895" t="s">
        <v>37</v>
      </c>
    </row>
    <row r="896" spans="1:14" x14ac:dyDescent="0.25">
      <c r="A896">
        <v>1006</v>
      </c>
      <c r="B896" s="1">
        <v>45074</v>
      </c>
      <c r="C896" t="s">
        <v>14</v>
      </c>
      <c r="D896" t="s">
        <v>15</v>
      </c>
      <c r="E896">
        <v>8109.33</v>
      </c>
      <c r="F896">
        <v>11</v>
      </c>
      <c r="G896" t="s">
        <v>26</v>
      </c>
      <c r="H896">
        <v>4562.58</v>
      </c>
      <c r="I896">
        <v>4925.17</v>
      </c>
      <c r="J896" t="s">
        <v>30</v>
      </c>
      <c r="K896">
        <v>0.23</v>
      </c>
      <c r="L896" t="s">
        <v>18</v>
      </c>
      <c r="M896" t="s">
        <v>22</v>
      </c>
      <c r="N896" t="s">
        <v>20</v>
      </c>
    </row>
    <row r="897" spans="1:14" x14ac:dyDescent="0.25">
      <c r="A897">
        <v>1053</v>
      </c>
      <c r="B897" s="1">
        <v>45087</v>
      </c>
      <c r="C897" t="s">
        <v>33</v>
      </c>
      <c r="D897" t="s">
        <v>34</v>
      </c>
      <c r="E897">
        <v>1554.53</v>
      </c>
      <c r="F897">
        <v>39</v>
      </c>
      <c r="G897" t="s">
        <v>16</v>
      </c>
      <c r="H897">
        <v>4643.67</v>
      </c>
      <c r="I897">
        <v>4829.5200000000004</v>
      </c>
      <c r="J897" t="s">
        <v>17</v>
      </c>
      <c r="K897">
        <v>0.17</v>
      </c>
      <c r="L897" t="s">
        <v>27</v>
      </c>
      <c r="M897" t="s">
        <v>19</v>
      </c>
      <c r="N897" t="s">
        <v>36</v>
      </c>
    </row>
    <row r="898" spans="1:14" x14ac:dyDescent="0.25">
      <c r="A898">
        <v>1066</v>
      </c>
      <c r="B898" s="1">
        <v>45128</v>
      </c>
      <c r="C898" t="s">
        <v>33</v>
      </c>
      <c r="D898" t="s">
        <v>34</v>
      </c>
      <c r="E898">
        <v>3492.19</v>
      </c>
      <c r="F898">
        <v>4</v>
      </c>
      <c r="G898" t="s">
        <v>16</v>
      </c>
      <c r="H898">
        <v>868.83</v>
      </c>
      <c r="I898">
        <v>1177.75</v>
      </c>
      <c r="J898" t="s">
        <v>17</v>
      </c>
      <c r="K898">
        <v>0.21</v>
      </c>
      <c r="L898" t="s">
        <v>31</v>
      </c>
      <c r="M898" t="s">
        <v>22</v>
      </c>
      <c r="N898" t="s">
        <v>36</v>
      </c>
    </row>
    <row r="899" spans="1:14" x14ac:dyDescent="0.25">
      <c r="A899">
        <v>1077</v>
      </c>
      <c r="B899" s="1">
        <v>45168</v>
      </c>
      <c r="C899" t="s">
        <v>42</v>
      </c>
      <c r="D899" t="s">
        <v>21</v>
      </c>
      <c r="E899">
        <v>8660.1200000000008</v>
      </c>
      <c r="F899">
        <v>25</v>
      </c>
      <c r="G899" t="s">
        <v>35</v>
      </c>
      <c r="H899">
        <v>61.5</v>
      </c>
      <c r="I899">
        <v>258.91999999999899</v>
      </c>
      <c r="J899" t="s">
        <v>30</v>
      </c>
      <c r="K899">
        <v>0.17</v>
      </c>
      <c r="L899" t="s">
        <v>31</v>
      </c>
      <c r="M899" t="s">
        <v>19</v>
      </c>
      <c r="N899" t="s">
        <v>51</v>
      </c>
    </row>
    <row r="900" spans="1:14" x14ac:dyDescent="0.25">
      <c r="A900">
        <v>1043</v>
      </c>
      <c r="B900" s="1">
        <v>45279</v>
      </c>
      <c r="C900" t="s">
        <v>38</v>
      </c>
      <c r="D900" t="s">
        <v>25</v>
      </c>
      <c r="E900">
        <v>1633.76</v>
      </c>
      <c r="F900">
        <v>12</v>
      </c>
      <c r="G900" t="s">
        <v>35</v>
      </c>
      <c r="H900">
        <v>4920.46</v>
      </c>
      <c r="I900">
        <v>5079.68</v>
      </c>
      <c r="J900" t="s">
        <v>30</v>
      </c>
      <c r="K900">
        <v>0.21</v>
      </c>
      <c r="L900" t="s">
        <v>31</v>
      </c>
      <c r="M900" t="s">
        <v>22</v>
      </c>
      <c r="N900" t="s">
        <v>39</v>
      </c>
    </row>
    <row r="901" spans="1:14" x14ac:dyDescent="0.25">
      <c r="A901">
        <v>1075</v>
      </c>
      <c r="B901" s="1">
        <v>44928</v>
      </c>
      <c r="C901" t="s">
        <v>24</v>
      </c>
      <c r="D901" t="s">
        <v>21</v>
      </c>
      <c r="E901">
        <v>919.09</v>
      </c>
      <c r="F901">
        <v>26</v>
      </c>
      <c r="G901" t="s">
        <v>35</v>
      </c>
      <c r="H901">
        <v>4535.38</v>
      </c>
      <c r="I901">
        <v>4557.5600000000004</v>
      </c>
      <c r="J901" t="s">
        <v>30</v>
      </c>
      <c r="K901">
        <v>0</v>
      </c>
      <c r="L901" t="s">
        <v>31</v>
      </c>
      <c r="M901" t="s">
        <v>19</v>
      </c>
      <c r="N901" t="s">
        <v>47</v>
      </c>
    </row>
    <row r="902" spans="1:14" x14ac:dyDescent="0.25">
      <c r="A902">
        <v>1023</v>
      </c>
      <c r="B902" s="1">
        <v>45151</v>
      </c>
      <c r="C902" t="s">
        <v>14</v>
      </c>
      <c r="D902" t="s">
        <v>34</v>
      </c>
      <c r="E902">
        <v>4896.93</v>
      </c>
      <c r="F902">
        <v>38</v>
      </c>
      <c r="G902" t="s">
        <v>29</v>
      </c>
      <c r="H902">
        <v>324.45</v>
      </c>
      <c r="I902">
        <v>336.37</v>
      </c>
      <c r="J902" t="s">
        <v>30</v>
      </c>
      <c r="K902">
        <v>0.28000000000000003</v>
      </c>
      <c r="L902" t="s">
        <v>31</v>
      </c>
      <c r="M902" t="s">
        <v>22</v>
      </c>
      <c r="N902" t="s">
        <v>46</v>
      </c>
    </row>
    <row r="903" spans="1:14" x14ac:dyDescent="0.25">
      <c r="A903">
        <v>1055</v>
      </c>
      <c r="B903" s="1">
        <v>45215</v>
      </c>
      <c r="C903" t="s">
        <v>24</v>
      </c>
      <c r="D903" t="s">
        <v>34</v>
      </c>
      <c r="E903">
        <v>3093.95</v>
      </c>
      <c r="F903">
        <v>46</v>
      </c>
      <c r="G903" t="s">
        <v>29</v>
      </c>
      <c r="H903">
        <v>4173.5200000000004</v>
      </c>
      <c r="I903">
        <v>4294.8500000000004</v>
      </c>
      <c r="J903" t="s">
        <v>17</v>
      </c>
      <c r="K903">
        <v>0.03</v>
      </c>
      <c r="L903" t="s">
        <v>27</v>
      </c>
      <c r="M903" t="s">
        <v>22</v>
      </c>
      <c r="N903" t="s">
        <v>50</v>
      </c>
    </row>
    <row r="904" spans="1:14" x14ac:dyDescent="0.25">
      <c r="A904">
        <v>1080</v>
      </c>
      <c r="B904" s="1">
        <v>45159</v>
      </c>
      <c r="C904" t="s">
        <v>24</v>
      </c>
      <c r="D904" t="s">
        <v>25</v>
      </c>
      <c r="E904">
        <v>5677.74</v>
      </c>
      <c r="F904">
        <v>12</v>
      </c>
      <c r="G904" t="s">
        <v>35</v>
      </c>
      <c r="H904">
        <v>2316.13</v>
      </c>
      <c r="I904">
        <v>2525.27</v>
      </c>
      <c r="J904" t="s">
        <v>17</v>
      </c>
      <c r="K904">
        <v>0.12</v>
      </c>
      <c r="L904" t="s">
        <v>31</v>
      </c>
      <c r="M904" t="s">
        <v>22</v>
      </c>
      <c r="N904" t="s">
        <v>28</v>
      </c>
    </row>
    <row r="905" spans="1:14" x14ac:dyDescent="0.25">
      <c r="A905">
        <v>1095</v>
      </c>
      <c r="B905" s="1">
        <v>45003</v>
      </c>
      <c r="C905" t="s">
        <v>38</v>
      </c>
      <c r="D905" t="s">
        <v>25</v>
      </c>
      <c r="E905">
        <v>8057.67</v>
      </c>
      <c r="F905">
        <v>43</v>
      </c>
      <c r="G905" t="s">
        <v>16</v>
      </c>
      <c r="H905">
        <v>1331.86</v>
      </c>
      <c r="I905">
        <v>1758.98</v>
      </c>
      <c r="J905" t="s">
        <v>17</v>
      </c>
      <c r="K905">
        <v>0.23</v>
      </c>
      <c r="L905" t="s">
        <v>27</v>
      </c>
      <c r="M905" t="s">
        <v>22</v>
      </c>
      <c r="N905" t="s">
        <v>39</v>
      </c>
    </row>
    <row r="906" spans="1:14" x14ac:dyDescent="0.25">
      <c r="A906">
        <v>1075</v>
      </c>
      <c r="B906" s="1">
        <v>45042</v>
      </c>
      <c r="C906" t="s">
        <v>24</v>
      </c>
      <c r="D906" t="s">
        <v>25</v>
      </c>
      <c r="E906">
        <v>1457.77</v>
      </c>
      <c r="F906">
        <v>37</v>
      </c>
      <c r="G906" t="s">
        <v>35</v>
      </c>
      <c r="H906">
        <v>4399.8</v>
      </c>
      <c r="I906">
        <v>4801.0600000000004</v>
      </c>
      <c r="J906" t="s">
        <v>30</v>
      </c>
      <c r="K906">
        <v>0.13</v>
      </c>
      <c r="L906" t="s">
        <v>27</v>
      </c>
      <c r="M906" t="s">
        <v>22</v>
      </c>
      <c r="N906" t="s">
        <v>28</v>
      </c>
    </row>
    <row r="907" spans="1:14" x14ac:dyDescent="0.25">
      <c r="A907">
        <v>1016</v>
      </c>
      <c r="B907" s="1">
        <v>45080</v>
      </c>
      <c r="C907" t="s">
        <v>24</v>
      </c>
      <c r="D907" t="s">
        <v>21</v>
      </c>
      <c r="E907">
        <v>5848.92</v>
      </c>
      <c r="F907">
        <v>46</v>
      </c>
      <c r="G907" t="s">
        <v>29</v>
      </c>
      <c r="H907">
        <v>1023.5</v>
      </c>
      <c r="I907">
        <v>1164.4100000000001</v>
      </c>
      <c r="J907" t="s">
        <v>17</v>
      </c>
      <c r="K907">
        <v>0.28000000000000003</v>
      </c>
      <c r="L907" t="s">
        <v>31</v>
      </c>
      <c r="M907" t="s">
        <v>22</v>
      </c>
      <c r="N907" t="s">
        <v>47</v>
      </c>
    </row>
    <row r="908" spans="1:14" x14ac:dyDescent="0.25">
      <c r="A908">
        <v>1008</v>
      </c>
      <c r="B908" s="1">
        <v>45029</v>
      </c>
      <c r="C908" t="s">
        <v>33</v>
      </c>
      <c r="D908" t="s">
        <v>25</v>
      </c>
      <c r="E908">
        <v>5104.54</v>
      </c>
      <c r="F908">
        <v>24</v>
      </c>
      <c r="G908" t="s">
        <v>16</v>
      </c>
      <c r="H908">
        <v>4739.13</v>
      </c>
      <c r="I908">
        <v>4868.95</v>
      </c>
      <c r="J908" t="s">
        <v>30</v>
      </c>
      <c r="K908">
        <v>0.14000000000000001</v>
      </c>
      <c r="L908" t="s">
        <v>31</v>
      </c>
      <c r="M908" t="s">
        <v>22</v>
      </c>
      <c r="N908" t="s">
        <v>44</v>
      </c>
    </row>
    <row r="909" spans="1:14" x14ac:dyDescent="0.25">
      <c r="A909">
        <v>1004</v>
      </c>
      <c r="B909" s="1">
        <v>45120</v>
      </c>
      <c r="C909" t="s">
        <v>38</v>
      </c>
      <c r="D909" t="s">
        <v>34</v>
      </c>
      <c r="E909">
        <v>1526.38</v>
      </c>
      <c r="F909">
        <v>16</v>
      </c>
      <c r="G909" t="s">
        <v>29</v>
      </c>
      <c r="H909">
        <v>1067.83</v>
      </c>
      <c r="I909">
        <v>1189.22</v>
      </c>
      <c r="J909" t="s">
        <v>17</v>
      </c>
      <c r="K909">
        <v>0.26</v>
      </c>
      <c r="L909" t="s">
        <v>31</v>
      </c>
      <c r="M909" t="s">
        <v>22</v>
      </c>
      <c r="N909" t="s">
        <v>48</v>
      </c>
    </row>
    <row r="910" spans="1:14" x14ac:dyDescent="0.25">
      <c r="A910">
        <v>1004</v>
      </c>
      <c r="B910" s="1">
        <v>45092</v>
      </c>
      <c r="C910" t="s">
        <v>42</v>
      </c>
      <c r="D910" t="s">
        <v>34</v>
      </c>
      <c r="E910">
        <v>6277.59</v>
      </c>
      <c r="F910">
        <v>13</v>
      </c>
      <c r="G910" t="s">
        <v>16</v>
      </c>
      <c r="H910">
        <v>3087.73</v>
      </c>
      <c r="I910">
        <v>3263.96</v>
      </c>
      <c r="J910" t="s">
        <v>30</v>
      </c>
      <c r="K910">
        <v>0.24</v>
      </c>
      <c r="L910" t="s">
        <v>18</v>
      </c>
      <c r="M910" t="s">
        <v>22</v>
      </c>
      <c r="N910" t="s">
        <v>52</v>
      </c>
    </row>
    <row r="911" spans="1:14" x14ac:dyDescent="0.25">
      <c r="A911">
        <v>1056</v>
      </c>
      <c r="B911" s="1">
        <v>45285</v>
      </c>
      <c r="C911" t="s">
        <v>14</v>
      </c>
      <c r="D911" t="s">
        <v>15</v>
      </c>
      <c r="E911">
        <v>2809.04</v>
      </c>
      <c r="F911">
        <v>25</v>
      </c>
      <c r="G911" t="s">
        <v>29</v>
      </c>
      <c r="H911">
        <v>1154.28</v>
      </c>
      <c r="I911">
        <v>1408.4</v>
      </c>
      <c r="J911" t="s">
        <v>17</v>
      </c>
      <c r="K911">
        <v>0.28999999999999998</v>
      </c>
      <c r="L911" t="s">
        <v>27</v>
      </c>
      <c r="M911" t="s">
        <v>22</v>
      </c>
      <c r="N911" t="s">
        <v>20</v>
      </c>
    </row>
    <row r="912" spans="1:14" x14ac:dyDescent="0.25">
      <c r="A912">
        <v>1025</v>
      </c>
      <c r="B912" s="1">
        <v>45016</v>
      </c>
      <c r="C912" t="s">
        <v>24</v>
      </c>
      <c r="D912" t="s">
        <v>21</v>
      </c>
      <c r="E912">
        <v>4929.5600000000004</v>
      </c>
      <c r="F912">
        <v>4</v>
      </c>
      <c r="G912" t="s">
        <v>16</v>
      </c>
      <c r="H912">
        <v>2751.06</v>
      </c>
      <c r="I912">
        <v>2976.0099999999902</v>
      </c>
      <c r="J912" t="s">
        <v>17</v>
      </c>
      <c r="K912">
        <v>0.28000000000000003</v>
      </c>
      <c r="L912" t="s">
        <v>31</v>
      </c>
      <c r="M912" t="s">
        <v>19</v>
      </c>
      <c r="N912" t="s">
        <v>47</v>
      </c>
    </row>
    <row r="913" spans="1:14" x14ac:dyDescent="0.25">
      <c r="A913">
        <v>1067</v>
      </c>
      <c r="B913" s="1">
        <v>45100</v>
      </c>
      <c r="C913" t="s">
        <v>14</v>
      </c>
      <c r="D913" t="s">
        <v>15</v>
      </c>
      <c r="E913">
        <v>914.5</v>
      </c>
      <c r="F913">
        <v>11</v>
      </c>
      <c r="G913" t="s">
        <v>16</v>
      </c>
      <c r="H913">
        <v>3435.68</v>
      </c>
      <c r="I913">
        <v>3552.6299999999901</v>
      </c>
      <c r="J913" t="s">
        <v>30</v>
      </c>
      <c r="K913">
        <v>0.27</v>
      </c>
      <c r="L913" t="s">
        <v>18</v>
      </c>
      <c r="M913" t="s">
        <v>22</v>
      </c>
      <c r="N913" t="s">
        <v>20</v>
      </c>
    </row>
    <row r="914" spans="1:14" x14ac:dyDescent="0.25">
      <c r="A914">
        <v>1096</v>
      </c>
      <c r="B914" s="1">
        <v>45048</v>
      </c>
      <c r="C914" t="s">
        <v>42</v>
      </c>
      <c r="D914" t="s">
        <v>34</v>
      </c>
      <c r="E914">
        <v>4649.88</v>
      </c>
      <c r="F914">
        <v>32</v>
      </c>
      <c r="G914" t="s">
        <v>16</v>
      </c>
      <c r="H914">
        <v>991.63</v>
      </c>
      <c r="I914">
        <v>1065.55</v>
      </c>
      <c r="J914" t="s">
        <v>17</v>
      </c>
      <c r="K914">
        <v>0.22</v>
      </c>
      <c r="L914" t="s">
        <v>27</v>
      </c>
      <c r="M914" t="s">
        <v>22</v>
      </c>
      <c r="N914" t="s">
        <v>52</v>
      </c>
    </row>
    <row r="915" spans="1:14" x14ac:dyDescent="0.25">
      <c r="A915">
        <v>1067</v>
      </c>
      <c r="B915" s="1">
        <v>45069</v>
      </c>
      <c r="C915" t="s">
        <v>14</v>
      </c>
      <c r="D915" t="s">
        <v>15</v>
      </c>
      <c r="E915">
        <v>3133.99</v>
      </c>
      <c r="F915">
        <v>49</v>
      </c>
      <c r="G915" t="s">
        <v>16</v>
      </c>
      <c r="H915">
        <v>2628.38</v>
      </c>
      <c r="I915">
        <v>2644.54</v>
      </c>
      <c r="J915" t="s">
        <v>17</v>
      </c>
      <c r="K915">
        <v>0.11</v>
      </c>
      <c r="L915" t="s">
        <v>18</v>
      </c>
      <c r="M915" t="s">
        <v>19</v>
      </c>
      <c r="N915" t="s">
        <v>20</v>
      </c>
    </row>
    <row r="916" spans="1:14" x14ac:dyDescent="0.25">
      <c r="A916">
        <v>1027</v>
      </c>
      <c r="B916" s="1">
        <v>45032</v>
      </c>
      <c r="C916" t="s">
        <v>42</v>
      </c>
      <c r="D916" t="s">
        <v>34</v>
      </c>
      <c r="E916">
        <v>8241.57</v>
      </c>
      <c r="F916">
        <v>7</v>
      </c>
      <c r="G916" t="s">
        <v>26</v>
      </c>
      <c r="H916">
        <v>2371.85</v>
      </c>
      <c r="I916">
        <v>2457.29</v>
      </c>
      <c r="J916" t="s">
        <v>30</v>
      </c>
      <c r="K916">
        <v>0.03</v>
      </c>
      <c r="L916" t="s">
        <v>18</v>
      </c>
      <c r="M916" t="s">
        <v>22</v>
      </c>
      <c r="N916" t="s">
        <v>52</v>
      </c>
    </row>
    <row r="917" spans="1:14" x14ac:dyDescent="0.25">
      <c r="A917">
        <v>1093</v>
      </c>
      <c r="B917" s="1">
        <v>45231</v>
      </c>
      <c r="C917" t="s">
        <v>33</v>
      </c>
      <c r="D917" t="s">
        <v>15</v>
      </c>
      <c r="E917">
        <v>664.09</v>
      </c>
      <c r="F917">
        <v>46</v>
      </c>
      <c r="G917" t="s">
        <v>29</v>
      </c>
      <c r="H917">
        <v>401.64</v>
      </c>
      <c r="I917">
        <v>757.26</v>
      </c>
      <c r="J917" t="s">
        <v>30</v>
      </c>
      <c r="K917">
        <v>0.21</v>
      </c>
      <c r="L917" t="s">
        <v>31</v>
      </c>
      <c r="M917" t="s">
        <v>22</v>
      </c>
      <c r="N917" t="s">
        <v>53</v>
      </c>
    </row>
    <row r="918" spans="1:14" x14ac:dyDescent="0.25">
      <c r="A918">
        <v>1032</v>
      </c>
      <c r="B918" s="1">
        <v>45286</v>
      </c>
      <c r="C918" t="s">
        <v>24</v>
      </c>
      <c r="D918" t="s">
        <v>25</v>
      </c>
      <c r="E918">
        <v>4244.21</v>
      </c>
      <c r="F918">
        <v>11</v>
      </c>
      <c r="G918" t="s">
        <v>29</v>
      </c>
      <c r="H918">
        <v>4100.62</v>
      </c>
      <c r="I918">
        <v>4230</v>
      </c>
      <c r="J918" t="s">
        <v>30</v>
      </c>
      <c r="K918">
        <v>0.28999999999999998</v>
      </c>
      <c r="L918" t="s">
        <v>27</v>
      </c>
      <c r="M918" t="s">
        <v>19</v>
      </c>
      <c r="N918" t="s">
        <v>28</v>
      </c>
    </row>
    <row r="919" spans="1:14" x14ac:dyDescent="0.25">
      <c r="A919">
        <v>1050</v>
      </c>
      <c r="B919" s="1">
        <v>45243</v>
      </c>
      <c r="C919" t="s">
        <v>42</v>
      </c>
      <c r="D919" t="s">
        <v>15</v>
      </c>
      <c r="E919">
        <v>4638.47</v>
      </c>
      <c r="F919">
        <v>28</v>
      </c>
      <c r="G919" t="s">
        <v>26</v>
      </c>
      <c r="H919">
        <v>1711.63</v>
      </c>
      <c r="I919">
        <v>1951.24</v>
      </c>
      <c r="J919" t="s">
        <v>30</v>
      </c>
      <c r="K919">
        <v>0.22</v>
      </c>
      <c r="L919" t="s">
        <v>18</v>
      </c>
      <c r="M919" t="s">
        <v>19</v>
      </c>
      <c r="N919" t="s">
        <v>49</v>
      </c>
    </row>
    <row r="920" spans="1:14" x14ac:dyDescent="0.25">
      <c r="A920">
        <v>1061</v>
      </c>
      <c r="B920" s="1">
        <v>45049</v>
      </c>
      <c r="C920" t="s">
        <v>14</v>
      </c>
      <c r="D920" t="s">
        <v>25</v>
      </c>
      <c r="E920">
        <v>7277.56</v>
      </c>
      <c r="F920">
        <v>41</v>
      </c>
      <c r="G920" t="s">
        <v>16</v>
      </c>
      <c r="H920">
        <v>2894.18</v>
      </c>
      <c r="I920">
        <v>3193.92</v>
      </c>
      <c r="J920" t="s">
        <v>30</v>
      </c>
      <c r="K920">
        <v>0.28000000000000003</v>
      </c>
      <c r="L920" t="s">
        <v>27</v>
      </c>
      <c r="M920" t="s">
        <v>22</v>
      </c>
      <c r="N920" t="s">
        <v>32</v>
      </c>
    </row>
    <row r="921" spans="1:14" x14ac:dyDescent="0.25">
      <c r="A921">
        <v>1051</v>
      </c>
      <c r="B921" s="1">
        <v>44935</v>
      </c>
      <c r="C921" t="s">
        <v>24</v>
      </c>
      <c r="D921" t="s">
        <v>25</v>
      </c>
      <c r="E921">
        <v>5785.45</v>
      </c>
      <c r="F921">
        <v>23</v>
      </c>
      <c r="G921" t="s">
        <v>16</v>
      </c>
      <c r="H921">
        <v>2598.1799999999998</v>
      </c>
      <c r="I921">
        <v>3042.73</v>
      </c>
      <c r="J921" t="s">
        <v>17</v>
      </c>
      <c r="K921">
        <v>0.24</v>
      </c>
      <c r="L921" t="s">
        <v>31</v>
      </c>
      <c r="M921" t="s">
        <v>19</v>
      </c>
      <c r="N921" t="s">
        <v>28</v>
      </c>
    </row>
    <row r="922" spans="1:14" x14ac:dyDescent="0.25">
      <c r="A922">
        <v>1019</v>
      </c>
      <c r="B922" s="1">
        <v>45188</v>
      </c>
      <c r="C922" t="s">
        <v>33</v>
      </c>
      <c r="D922" t="s">
        <v>21</v>
      </c>
      <c r="E922">
        <v>6705.4</v>
      </c>
      <c r="F922">
        <v>45</v>
      </c>
      <c r="G922" t="s">
        <v>29</v>
      </c>
      <c r="H922">
        <v>2590.64</v>
      </c>
      <c r="I922">
        <v>3036.18</v>
      </c>
      <c r="J922" t="s">
        <v>30</v>
      </c>
      <c r="K922">
        <v>0.05</v>
      </c>
      <c r="L922" t="s">
        <v>27</v>
      </c>
      <c r="M922" t="s">
        <v>22</v>
      </c>
      <c r="N922" t="s">
        <v>37</v>
      </c>
    </row>
    <row r="923" spans="1:14" x14ac:dyDescent="0.25">
      <c r="A923">
        <v>1021</v>
      </c>
      <c r="B923" s="1">
        <v>44999</v>
      </c>
      <c r="C923" t="s">
        <v>24</v>
      </c>
      <c r="D923" t="s">
        <v>25</v>
      </c>
      <c r="E923">
        <v>7792.79</v>
      </c>
      <c r="F923">
        <v>23</v>
      </c>
      <c r="G923" t="s">
        <v>26</v>
      </c>
      <c r="H923">
        <v>580.75</v>
      </c>
      <c r="I923">
        <v>956.16</v>
      </c>
      <c r="J923" t="s">
        <v>17</v>
      </c>
      <c r="K923">
        <v>7.0000000000000007E-2</v>
      </c>
      <c r="L923" t="s">
        <v>18</v>
      </c>
      <c r="M923" t="s">
        <v>22</v>
      </c>
      <c r="N923" t="s">
        <v>28</v>
      </c>
    </row>
    <row r="924" spans="1:14" x14ac:dyDescent="0.25">
      <c r="A924">
        <v>1005</v>
      </c>
      <c r="B924" s="1">
        <v>45285</v>
      </c>
      <c r="C924" t="s">
        <v>42</v>
      </c>
      <c r="D924" t="s">
        <v>25</v>
      </c>
      <c r="E924">
        <v>8635.81</v>
      </c>
      <c r="F924">
        <v>28</v>
      </c>
      <c r="G924" t="s">
        <v>16</v>
      </c>
      <c r="H924">
        <v>2146.2399999999998</v>
      </c>
      <c r="I924">
        <v>2173.4699999999998</v>
      </c>
      <c r="J924" t="s">
        <v>17</v>
      </c>
      <c r="K924">
        <v>0.1</v>
      </c>
      <c r="L924" t="s">
        <v>18</v>
      </c>
      <c r="M924" t="s">
        <v>22</v>
      </c>
      <c r="N924" t="s">
        <v>43</v>
      </c>
    </row>
    <row r="925" spans="1:14" x14ac:dyDescent="0.25">
      <c r="A925">
        <v>1082</v>
      </c>
      <c r="B925" s="1">
        <v>45149</v>
      </c>
      <c r="C925" t="s">
        <v>33</v>
      </c>
      <c r="D925" t="s">
        <v>15</v>
      </c>
      <c r="E925">
        <v>3207.37</v>
      </c>
      <c r="F925">
        <v>43</v>
      </c>
      <c r="G925" t="s">
        <v>16</v>
      </c>
      <c r="H925">
        <v>2289.2199999999998</v>
      </c>
      <c r="I925">
        <v>2581</v>
      </c>
      <c r="J925" t="s">
        <v>30</v>
      </c>
      <c r="K925">
        <v>0.05</v>
      </c>
      <c r="L925" t="s">
        <v>27</v>
      </c>
      <c r="M925" t="s">
        <v>19</v>
      </c>
      <c r="N925" t="s">
        <v>53</v>
      </c>
    </row>
    <row r="926" spans="1:14" x14ac:dyDescent="0.25">
      <c r="A926">
        <v>1092</v>
      </c>
      <c r="B926" s="1">
        <v>44967</v>
      </c>
      <c r="C926" t="s">
        <v>14</v>
      </c>
      <c r="D926" t="s">
        <v>34</v>
      </c>
      <c r="E926">
        <v>5426.42</v>
      </c>
      <c r="F926">
        <v>47</v>
      </c>
      <c r="G926" t="s">
        <v>16</v>
      </c>
      <c r="H926">
        <v>3681.53</v>
      </c>
      <c r="I926">
        <v>4076.96</v>
      </c>
      <c r="J926" t="s">
        <v>17</v>
      </c>
      <c r="K926">
        <v>0.17</v>
      </c>
      <c r="L926" t="s">
        <v>18</v>
      </c>
      <c r="M926" t="s">
        <v>22</v>
      </c>
      <c r="N926" t="s">
        <v>46</v>
      </c>
    </row>
    <row r="927" spans="1:14" x14ac:dyDescent="0.25">
      <c r="A927">
        <v>1042</v>
      </c>
      <c r="B927" s="1">
        <v>45130</v>
      </c>
      <c r="C927" t="s">
        <v>33</v>
      </c>
      <c r="D927" t="s">
        <v>21</v>
      </c>
      <c r="E927">
        <v>8417.07</v>
      </c>
      <c r="F927">
        <v>26</v>
      </c>
      <c r="G927" t="s">
        <v>35</v>
      </c>
      <c r="H927">
        <v>4208.09</v>
      </c>
      <c r="I927">
        <v>4226.5600000000004</v>
      </c>
      <c r="J927" t="s">
        <v>17</v>
      </c>
      <c r="K927">
        <v>0.28999999999999998</v>
      </c>
      <c r="L927" t="s">
        <v>18</v>
      </c>
      <c r="M927" t="s">
        <v>22</v>
      </c>
      <c r="N927" t="s">
        <v>37</v>
      </c>
    </row>
    <row r="928" spans="1:14" x14ac:dyDescent="0.25">
      <c r="A928">
        <v>1061</v>
      </c>
      <c r="B928" s="1">
        <v>45190</v>
      </c>
      <c r="C928" t="s">
        <v>33</v>
      </c>
      <c r="D928" t="s">
        <v>25</v>
      </c>
      <c r="E928">
        <v>9895.57</v>
      </c>
      <c r="F928">
        <v>25</v>
      </c>
      <c r="G928" t="s">
        <v>26</v>
      </c>
      <c r="H928">
        <v>2747.66</v>
      </c>
      <c r="I928">
        <v>3027.0099999999902</v>
      </c>
      <c r="J928" t="s">
        <v>30</v>
      </c>
      <c r="K928">
        <v>0.23</v>
      </c>
      <c r="L928" t="s">
        <v>18</v>
      </c>
      <c r="M928" t="s">
        <v>19</v>
      </c>
      <c r="N928" t="s">
        <v>44</v>
      </c>
    </row>
    <row r="929" spans="1:14" x14ac:dyDescent="0.25">
      <c r="A929">
        <v>1022</v>
      </c>
      <c r="B929" s="1">
        <v>45254</v>
      </c>
      <c r="C929" t="s">
        <v>38</v>
      </c>
      <c r="D929" t="s">
        <v>21</v>
      </c>
      <c r="E929">
        <v>8906.24</v>
      </c>
      <c r="F929">
        <v>29</v>
      </c>
      <c r="G929" t="s">
        <v>16</v>
      </c>
      <c r="H929">
        <v>479.58</v>
      </c>
      <c r="I929">
        <v>909.88</v>
      </c>
      <c r="J929" t="s">
        <v>17</v>
      </c>
      <c r="K929">
        <v>0.13</v>
      </c>
      <c r="L929" t="s">
        <v>31</v>
      </c>
      <c r="M929" t="s">
        <v>22</v>
      </c>
      <c r="N929" t="s">
        <v>41</v>
      </c>
    </row>
    <row r="930" spans="1:14" x14ac:dyDescent="0.25">
      <c r="A930">
        <v>1021</v>
      </c>
      <c r="B930" s="1">
        <v>45104</v>
      </c>
      <c r="C930" t="s">
        <v>33</v>
      </c>
      <c r="D930" t="s">
        <v>15</v>
      </c>
      <c r="E930">
        <v>3777.53</v>
      </c>
      <c r="F930">
        <v>19</v>
      </c>
      <c r="G930" t="s">
        <v>35</v>
      </c>
      <c r="H930">
        <v>1222.4000000000001</v>
      </c>
      <c r="I930">
        <v>1464.71</v>
      </c>
      <c r="J930" t="s">
        <v>30</v>
      </c>
      <c r="K930">
        <v>0</v>
      </c>
      <c r="L930" t="s">
        <v>31</v>
      </c>
      <c r="M930" t="s">
        <v>22</v>
      </c>
      <c r="N930" t="s">
        <v>53</v>
      </c>
    </row>
    <row r="931" spans="1:14" x14ac:dyDescent="0.25">
      <c r="A931">
        <v>1070</v>
      </c>
      <c r="B931" s="1">
        <v>45274</v>
      </c>
      <c r="C931" t="s">
        <v>33</v>
      </c>
      <c r="D931" t="s">
        <v>25</v>
      </c>
      <c r="E931">
        <v>2032.15</v>
      </c>
      <c r="F931">
        <v>33</v>
      </c>
      <c r="G931" t="s">
        <v>26</v>
      </c>
      <c r="H931">
        <v>866.42</v>
      </c>
      <c r="I931">
        <v>878.43</v>
      </c>
      <c r="J931" t="s">
        <v>30</v>
      </c>
      <c r="K931">
        <v>0.09</v>
      </c>
      <c r="L931" t="s">
        <v>18</v>
      </c>
      <c r="M931" t="s">
        <v>22</v>
      </c>
      <c r="N931" t="s">
        <v>44</v>
      </c>
    </row>
    <row r="932" spans="1:14" x14ac:dyDescent="0.25">
      <c r="A932">
        <v>1001</v>
      </c>
      <c r="B932" s="1">
        <v>45244</v>
      </c>
      <c r="C932" t="s">
        <v>24</v>
      </c>
      <c r="D932" t="s">
        <v>15</v>
      </c>
      <c r="E932">
        <v>4944.99</v>
      </c>
      <c r="F932">
        <v>36</v>
      </c>
      <c r="G932" t="s">
        <v>16</v>
      </c>
      <c r="H932">
        <v>666.84</v>
      </c>
      <c r="I932">
        <v>682.24</v>
      </c>
      <c r="J932" t="s">
        <v>30</v>
      </c>
      <c r="K932">
        <v>0.16</v>
      </c>
      <c r="L932" t="s">
        <v>27</v>
      </c>
      <c r="M932" t="s">
        <v>22</v>
      </c>
      <c r="N932" t="s">
        <v>45</v>
      </c>
    </row>
    <row r="933" spans="1:14" x14ac:dyDescent="0.25">
      <c r="A933">
        <v>1005</v>
      </c>
      <c r="B933" s="1">
        <v>45010</v>
      </c>
      <c r="C933" t="s">
        <v>14</v>
      </c>
      <c r="D933" t="s">
        <v>21</v>
      </c>
      <c r="E933">
        <v>7442.25</v>
      </c>
      <c r="F933">
        <v>14</v>
      </c>
      <c r="G933" t="s">
        <v>29</v>
      </c>
      <c r="H933">
        <v>1861.2</v>
      </c>
      <c r="I933">
        <v>2075.35</v>
      </c>
      <c r="J933" t="s">
        <v>17</v>
      </c>
      <c r="K933">
        <v>0.1</v>
      </c>
      <c r="L933" t="s">
        <v>31</v>
      </c>
      <c r="M933" t="s">
        <v>22</v>
      </c>
      <c r="N933" t="s">
        <v>23</v>
      </c>
    </row>
    <row r="934" spans="1:14" x14ac:dyDescent="0.25">
      <c r="A934">
        <v>1012</v>
      </c>
      <c r="B934" s="1">
        <v>45244</v>
      </c>
      <c r="C934" t="s">
        <v>24</v>
      </c>
      <c r="D934" t="s">
        <v>15</v>
      </c>
      <c r="E934">
        <v>4976.43</v>
      </c>
      <c r="F934">
        <v>14</v>
      </c>
      <c r="G934" t="s">
        <v>35</v>
      </c>
      <c r="H934">
        <v>1185.5</v>
      </c>
      <c r="I934">
        <v>1271.45</v>
      </c>
      <c r="J934" t="s">
        <v>17</v>
      </c>
      <c r="K934">
        <v>0.03</v>
      </c>
      <c r="L934" t="s">
        <v>27</v>
      </c>
      <c r="M934" t="s">
        <v>22</v>
      </c>
      <c r="N934" t="s">
        <v>45</v>
      </c>
    </row>
    <row r="935" spans="1:14" x14ac:dyDescent="0.25">
      <c r="A935">
        <v>1090</v>
      </c>
      <c r="B935" s="1">
        <v>45037</v>
      </c>
      <c r="C935" t="s">
        <v>24</v>
      </c>
      <c r="D935" t="s">
        <v>21</v>
      </c>
      <c r="E935">
        <v>4883.49</v>
      </c>
      <c r="F935">
        <v>35</v>
      </c>
      <c r="G935" t="s">
        <v>35</v>
      </c>
      <c r="H935">
        <v>1130.5999999999999</v>
      </c>
      <c r="I935">
        <v>1466.1799999999901</v>
      </c>
      <c r="J935" t="s">
        <v>17</v>
      </c>
      <c r="K935">
        <v>0.13</v>
      </c>
      <c r="L935" t="s">
        <v>18</v>
      </c>
      <c r="M935" t="s">
        <v>19</v>
      </c>
      <c r="N935" t="s">
        <v>47</v>
      </c>
    </row>
    <row r="936" spans="1:14" x14ac:dyDescent="0.25">
      <c r="A936">
        <v>1046</v>
      </c>
      <c r="B936" s="1">
        <v>45177</v>
      </c>
      <c r="C936" t="s">
        <v>42</v>
      </c>
      <c r="D936" t="s">
        <v>15</v>
      </c>
      <c r="E936">
        <v>8398.48</v>
      </c>
      <c r="F936">
        <v>30</v>
      </c>
      <c r="G936" t="s">
        <v>16</v>
      </c>
      <c r="H936">
        <v>320.73</v>
      </c>
      <c r="I936">
        <v>678.04</v>
      </c>
      <c r="J936" t="s">
        <v>17</v>
      </c>
      <c r="K936">
        <v>0.08</v>
      </c>
      <c r="L936" t="s">
        <v>18</v>
      </c>
      <c r="M936" t="s">
        <v>22</v>
      </c>
      <c r="N936" t="s">
        <v>49</v>
      </c>
    </row>
    <row r="937" spans="1:14" x14ac:dyDescent="0.25">
      <c r="A937">
        <v>1034</v>
      </c>
      <c r="B937" s="1">
        <v>44933</v>
      </c>
      <c r="C937" t="s">
        <v>24</v>
      </c>
      <c r="D937" t="s">
        <v>21</v>
      </c>
      <c r="E937">
        <v>3677.9</v>
      </c>
      <c r="F937">
        <v>28</v>
      </c>
      <c r="G937" t="s">
        <v>16</v>
      </c>
      <c r="H937">
        <v>137.47</v>
      </c>
      <c r="I937">
        <v>234.63</v>
      </c>
      <c r="J937" t="s">
        <v>30</v>
      </c>
      <c r="K937">
        <v>0.27</v>
      </c>
      <c r="L937" t="s">
        <v>27</v>
      </c>
      <c r="M937" t="s">
        <v>22</v>
      </c>
      <c r="N937" t="s">
        <v>47</v>
      </c>
    </row>
    <row r="938" spans="1:14" x14ac:dyDescent="0.25">
      <c r="A938">
        <v>1049</v>
      </c>
      <c r="B938" s="1">
        <v>45010</v>
      </c>
      <c r="C938" t="s">
        <v>38</v>
      </c>
      <c r="D938" t="s">
        <v>34</v>
      </c>
      <c r="E938">
        <v>8611.9699999999993</v>
      </c>
      <c r="F938">
        <v>17</v>
      </c>
      <c r="G938" t="s">
        <v>35</v>
      </c>
      <c r="H938">
        <v>558.70000000000005</v>
      </c>
      <c r="I938">
        <v>1004.08</v>
      </c>
      <c r="J938" t="s">
        <v>17</v>
      </c>
      <c r="K938">
        <v>0.03</v>
      </c>
      <c r="L938" t="s">
        <v>31</v>
      </c>
      <c r="M938" t="s">
        <v>19</v>
      </c>
      <c r="N938" t="s">
        <v>48</v>
      </c>
    </row>
    <row r="939" spans="1:14" x14ac:dyDescent="0.25">
      <c r="A939">
        <v>1078</v>
      </c>
      <c r="B939" s="1">
        <v>45134</v>
      </c>
      <c r="C939" t="s">
        <v>38</v>
      </c>
      <c r="D939" t="s">
        <v>15</v>
      </c>
      <c r="E939">
        <v>4127.37</v>
      </c>
      <c r="F939">
        <v>3</v>
      </c>
      <c r="G939" t="s">
        <v>29</v>
      </c>
      <c r="H939">
        <v>902.38</v>
      </c>
      <c r="I939">
        <v>1128.9100000000001</v>
      </c>
      <c r="J939" t="s">
        <v>30</v>
      </c>
      <c r="K939">
        <v>0.01</v>
      </c>
      <c r="L939" t="s">
        <v>27</v>
      </c>
      <c r="M939" t="s">
        <v>22</v>
      </c>
      <c r="N939" t="s">
        <v>40</v>
      </c>
    </row>
    <row r="940" spans="1:14" x14ac:dyDescent="0.25">
      <c r="A940">
        <v>1090</v>
      </c>
      <c r="B940" s="1">
        <v>45240</v>
      </c>
      <c r="C940" t="s">
        <v>42</v>
      </c>
      <c r="D940" t="s">
        <v>15</v>
      </c>
      <c r="E940">
        <v>3349.51</v>
      </c>
      <c r="F940">
        <v>16</v>
      </c>
      <c r="G940" t="s">
        <v>29</v>
      </c>
      <c r="H940">
        <v>2183.37</v>
      </c>
      <c r="I940">
        <v>2263.3599999999901</v>
      </c>
      <c r="J940" t="s">
        <v>17</v>
      </c>
      <c r="K940">
        <v>0</v>
      </c>
      <c r="L940" t="s">
        <v>27</v>
      </c>
      <c r="M940" t="s">
        <v>22</v>
      </c>
      <c r="N940" t="s">
        <v>49</v>
      </c>
    </row>
    <row r="941" spans="1:14" x14ac:dyDescent="0.25">
      <c r="A941">
        <v>1045</v>
      </c>
      <c r="B941" s="1">
        <v>44948</v>
      </c>
      <c r="C941" t="s">
        <v>14</v>
      </c>
      <c r="D941" t="s">
        <v>34</v>
      </c>
      <c r="E941">
        <v>4594.5</v>
      </c>
      <c r="F941">
        <v>46</v>
      </c>
      <c r="G941" t="s">
        <v>26</v>
      </c>
      <c r="H941">
        <v>2577.08</v>
      </c>
      <c r="I941">
        <v>2961.56</v>
      </c>
      <c r="J941" t="s">
        <v>17</v>
      </c>
      <c r="K941">
        <v>0.1</v>
      </c>
      <c r="L941" t="s">
        <v>18</v>
      </c>
      <c r="M941" t="s">
        <v>19</v>
      </c>
      <c r="N941" t="s">
        <v>46</v>
      </c>
    </row>
    <row r="942" spans="1:14" x14ac:dyDescent="0.25">
      <c r="A942">
        <v>1027</v>
      </c>
      <c r="B942" s="1">
        <v>44929</v>
      </c>
      <c r="C942" t="s">
        <v>14</v>
      </c>
      <c r="D942" t="s">
        <v>34</v>
      </c>
      <c r="E942">
        <v>7648.22</v>
      </c>
      <c r="F942">
        <v>30</v>
      </c>
      <c r="G942" t="s">
        <v>16</v>
      </c>
      <c r="H942">
        <v>745.93</v>
      </c>
      <c r="I942">
        <v>1143.02</v>
      </c>
      <c r="J942" t="s">
        <v>17</v>
      </c>
      <c r="K942">
        <v>0.2</v>
      </c>
      <c r="L942" t="s">
        <v>31</v>
      </c>
      <c r="M942" t="s">
        <v>19</v>
      </c>
      <c r="N942" t="s">
        <v>46</v>
      </c>
    </row>
    <row r="943" spans="1:14" x14ac:dyDescent="0.25">
      <c r="A943">
        <v>1073</v>
      </c>
      <c r="B943" s="1">
        <v>45053</v>
      </c>
      <c r="C943" t="s">
        <v>24</v>
      </c>
      <c r="D943" t="s">
        <v>15</v>
      </c>
      <c r="E943">
        <v>1347.42</v>
      </c>
      <c r="F943">
        <v>29</v>
      </c>
      <c r="G943" t="s">
        <v>29</v>
      </c>
      <c r="H943">
        <v>2152.6799999999998</v>
      </c>
      <c r="I943">
        <v>2475.9299999999998</v>
      </c>
      <c r="J943" t="s">
        <v>17</v>
      </c>
      <c r="K943">
        <v>0.22</v>
      </c>
      <c r="L943" t="s">
        <v>27</v>
      </c>
      <c r="M943" t="s">
        <v>19</v>
      </c>
      <c r="N943" t="s">
        <v>45</v>
      </c>
    </row>
    <row r="944" spans="1:14" x14ac:dyDescent="0.25">
      <c r="A944">
        <v>1026</v>
      </c>
      <c r="B944" s="1">
        <v>45223</v>
      </c>
      <c r="C944" t="s">
        <v>24</v>
      </c>
      <c r="D944" t="s">
        <v>34</v>
      </c>
      <c r="E944">
        <v>2044.55</v>
      </c>
      <c r="F944">
        <v>45</v>
      </c>
      <c r="G944" t="s">
        <v>26</v>
      </c>
      <c r="H944">
        <v>1741.66</v>
      </c>
      <c r="I944">
        <v>2169.86</v>
      </c>
      <c r="J944" t="s">
        <v>17</v>
      </c>
      <c r="K944">
        <v>0.14000000000000001</v>
      </c>
      <c r="L944" t="s">
        <v>31</v>
      </c>
      <c r="M944" t="s">
        <v>19</v>
      </c>
      <c r="N944" t="s">
        <v>50</v>
      </c>
    </row>
    <row r="945" spans="1:14" x14ac:dyDescent="0.25">
      <c r="A945">
        <v>1047</v>
      </c>
      <c r="B945" s="1">
        <v>45114</v>
      </c>
      <c r="C945" t="s">
        <v>24</v>
      </c>
      <c r="D945" t="s">
        <v>25</v>
      </c>
      <c r="E945">
        <v>9519.2999999999993</v>
      </c>
      <c r="F945">
        <v>15</v>
      </c>
      <c r="G945" t="s">
        <v>29</v>
      </c>
      <c r="H945">
        <v>957.95</v>
      </c>
      <c r="I945">
        <v>1329.26</v>
      </c>
      <c r="J945" t="s">
        <v>30</v>
      </c>
      <c r="K945">
        <v>0.21</v>
      </c>
      <c r="L945" t="s">
        <v>18</v>
      </c>
      <c r="M945" t="s">
        <v>19</v>
      </c>
      <c r="N945" t="s">
        <v>28</v>
      </c>
    </row>
    <row r="946" spans="1:14" x14ac:dyDescent="0.25">
      <c r="A946">
        <v>1086</v>
      </c>
      <c r="B946" s="1">
        <v>45288</v>
      </c>
      <c r="C946" t="s">
        <v>14</v>
      </c>
      <c r="D946" t="s">
        <v>21</v>
      </c>
      <c r="E946">
        <v>1837.37</v>
      </c>
      <c r="F946">
        <v>46</v>
      </c>
      <c r="G946" t="s">
        <v>16</v>
      </c>
      <c r="H946">
        <v>83.86</v>
      </c>
      <c r="I946">
        <v>526.14</v>
      </c>
      <c r="J946" t="s">
        <v>17</v>
      </c>
      <c r="K946">
        <v>0.11</v>
      </c>
      <c r="L946" t="s">
        <v>31</v>
      </c>
      <c r="M946" t="s">
        <v>19</v>
      </c>
      <c r="N946" t="s">
        <v>23</v>
      </c>
    </row>
    <row r="947" spans="1:14" x14ac:dyDescent="0.25">
      <c r="A947">
        <v>1056</v>
      </c>
      <c r="B947" s="1">
        <v>44940</v>
      </c>
      <c r="C947" t="s">
        <v>33</v>
      </c>
      <c r="D947" t="s">
        <v>21</v>
      </c>
      <c r="E947">
        <v>5720.5</v>
      </c>
      <c r="F947">
        <v>25</v>
      </c>
      <c r="G947" t="s">
        <v>26</v>
      </c>
      <c r="H947">
        <v>2361.7399999999998</v>
      </c>
      <c r="I947">
        <v>2584.35</v>
      </c>
      <c r="J947" t="s">
        <v>17</v>
      </c>
      <c r="K947">
        <v>0.2</v>
      </c>
      <c r="L947" t="s">
        <v>18</v>
      </c>
      <c r="M947" t="s">
        <v>19</v>
      </c>
      <c r="N947" t="s">
        <v>37</v>
      </c>
    </row>
    <row r="948" spans="1:14" x14ac:dyDescent="0.25">
      <c r="A948">
        <v>1094</v>
      </c>
      <c r="B948" s="1">
        <v>44938</v>
      </c>
      <c r="C948" t="s">
        <v>38</v>
      </c>
      <c r="D948" t="s">
        <v>21</v>
      </c>
      <c r="E948">
        <v>5835.21</v>
      </c>
      <c r="F948">
        <v>38</v>
      </c>
      <c r="G948" t="s">
        <v>26</v>
      </c>
      <c r="H948">
        <v>3443.98</v>
      </c>
      <c r="I948">
        <v>3820.3</v>
      </c>
      <c r="J948" t="s">
        <v>17</v>
      </c>
      <c r="K948">
        <v>0.01</v>
      </c>
      <c r="L948" t="s">
        <v>31</v>
      </c>
      <c r="M948" t="s">
        <v>22</v>
      </c>
      <c r="N948" t="s">
        <v>41</v>
      </c>
    </row>
    <row r="949" spans="1:14" x14ac:dyDescent="0.25">
      <c r="A949">
        <v>1063</v>
      </c>
      <c r="B949" s="1">
        <v>45013</v>
      </c>
      <c r="C949" t="s">
        <v>33</v>
      </c>
      <c r="D949" t="s">
        <v>25</v>
      </c>
      <c r="E949">
        <v>4947.28</v>
      </c>
      <c r="F949">
        <v>42</v>
      </c>
      <c r="G949" t="s">
        <v>26</v>
      </c>
      <c r="H949">
        <v>1170.07</v>
      </c>
      <c r="I949">
        <v>1669.94999999999</v>
      </c>
      <c r="J949" t="s">
        <v>17</v>
      </c>
      <c r="K949">
        <v>0.12</v>
      </c>
      <c r="L949" t="s">
        <v>27</v>
      </c>
      <c r="M949" t="s">
        <v>22</v>
      </c>
      <c r="N949" t="s">
        <v>44</v>
      </c>
    </row>
    <row r="950" spans="1:14" x14ac:dyDescent="0.25">
      <c r="A950">
        <v>1048</v>
      </c>
      <c r="B950" s="1">
        <v>44938</v>
      </c>
      <c r="C950" t="s">
        <v>33</v>
      </c>
      <c r="D950" t="s">
        <v>34</v>
      </c>
      <c r="E950">
        <v>6482.98</v>
      </c>
      <c r="F950">
        <v>47</v>
      </c>
      <c r="G950" t="s">
        <v>29</v>
      </c>
      <c r="H950">
        <v>702.44</v>
      </c>
      <c r="I950">
        <v>1067.6600000000001</v>
      </c>
      <c r="J950" t="s">
        <v>30</v>
      </c>
      <c r="K950">
        <v>0.24</v>
      </c>
      <c r="L950" t="s">
        <v>18</v>
      </c>
      <c r="M950" t="s">
        <v>22</v>
      </c>
      <c r="N950" t="s">
        <v>36</v>
      </c>
    </row>
    <row r="951" spans="1:14" x14ac:dyDescent="0.25">
      <c r="A951">
        <v>1061</v>
      </c>
      <c r="B951" s="1">
        <v>44951</v>
      </c>
      <c r="C951" t="s">
        <v>14</v>
      </c>
      <c r="D951" t="s">
        <v>34</v>
      </c>
      <c r="E951">
        <v>2375.2800000000002</v>
      </c>
      <c r="F951">
        <v>38</v>
      </c>
      <c r="G951" t="s">
        <v>16</v>
      </c>
      <c r="H951">
        <v>4440.8599999999997</v>
      </c>
      <c r="I951">
        <v>4506.8099999999904</v>
      </c>
      <c r="J951" t="s">
        <v>17</v>
      </c>
      <c r="K951">
        <v>0.24</v>
      </c>
      <c r="L951" t="s">
        <v>27</v>
      </c>
      <c r="M951" t="s">
        <v>19</v>
      </c>
      <c r="N951" t="s">
        <v>46</v>
      </c>
    </row>
    <row r="952" spans="1:14" x14ac:dyDescent="0.25">
      <c r="A952">
        <v>1081</v>
      </c>
      <c r="B952" s="1">
        <v>45227</v>
      </c>
      <c r="C952" t="s">
        <v>33</v>
      </c>
      <c r="D952" t="s">
        <v>15</v>
      </c>
      <c r="E952">
        <v>5571.36</v>
      </c>
      <c r="F952">
        <v>23</v>
      </c>
      <c r="G952" t="s">
        <v>26</v>
      </c>
      <c r="H952">
        <v>1411.37</v>
      </c>
      <c r="I952">
        <v>1675.35</v>
      </c>
      <c r="J952" t="s">
        <v>30</v>
      </c>
      <c r="K952">
        <v>0.21</v>
      </c>
      <c r="L952" t="s">
        <v>18</v>
      </c>
      <c r="M952" t="s">
        <v>22</v>
      </c>
      <c r="N952" t="s">
        <v>53</v>
      </c>
    </row>
    <row r="953" spans="1:14" x14ac:dyDescent="0.25">
      <c r="A953">
        <v>1026</v>
      </c>
      <c r="B953" s="1">
        <v>45169</v>
      </c>
      <c r="C953" t="s">
        <v>42</v>
      </c>
      <c r="D953" t="s">
        <v>34</v>
      </c>
      <c r="E953">
        <v>3784.52</v>
      </c>
      <c r="F953">
        <v>25</v>
      </c>
      <c r="G953" t="s">
        <v>35</v>
      </c>
      <c r="H953">
        <v>1156.8800000000001</v>
      </c>
      <c r="I953">
        <v>1454.68</v>
      </c>
      <c r="J953" t="s">
        <v>17</v>
      </c>
      <c r="K953">
        <v>0.06</v>
      </c>
      <c r="L953" t="s">
        <v>31</v>
      </c>
      <c r="M953" t="s">
        <v>19</v>
      </c>
      <c r="N953" t="s">
        <v>52</v>
      </c>
    </row>
    <row r="954" spans="1:14" x14ac:dyDescent="0.25">
      <c r="A954">
        <v>1036</v>
      </c>
      <c r="B954" s="1">
        <v>45048</v>
      </c>
      <c r="C954" t="s">
        <v>24</v>
      </c>
      <c r="D954" t="s">
        <v>15</v>
      </c>
      <c r="E954">
        <v>6650.51</v>
      </c>
      <c r="F954">
        <v>42</v>
      </c>
      <c r="G954" t="s">
        <v>16</v>
      </c>
      <c r="H954">
        <v>4292.63</v>
      </c>
      <c r="I954">
        <v>4387.99</v>
      </c>
      <c r="J954" t="s">
        <v>30</v>
      </c>
      <c r="K954">
        <v>7.0000000000000007E-2</v>
      </c>
      <c r="L954" t="s">
        <v>31</v>
      </c>
      <c r="M954" t="s">
        <v>22</v>
      </c>
      <c r="N954" t="s">
        <v>45</v>
      </c>
    </row>
    <row r="955" spans="1:14" x14ac:dyDescent="0.25">
      <c r="A955">
        <v>1001</v>
      </c>
      <c r="B955" s="1">
        <v>45073</v>
      </c>
      <c r="C955" t="s">
        <v>42</v>
      </c>
      <c r="D955" t="s">
        <v>25</v>
      </c>
      <c r="E955">
        <v>1498.11</v>
      </c>
      <c r="F955">
        <v>7</v>
      </c>
      <c r="G955" t="s">
        <v>35</v>
      </c>
      <c r="H955">
        <v>4094.68</v>
      </c>
      <c r="I955">
        <v>4576.5</v>
      </c>
      <c r="J955" t="s">
        <v>30</v>
      </c>
      <c r="K955">
        <v>0.3</v>
      </c>
      <c r="L955" t="s">
        <v>18</v>
      </c>
      <c r="M955" t="s">
        <v>22</v>
      </c>
      <c r="N955" t="s">
        <v>43</v>
      </c>
    </row>
    <row r="956" spans="1:14" x14ac:dyDescent="0.25">
      <c r="A956">
        <v>1008</v>
      </c>
      <c r="B956" s="1">
        <v>44981</v>
      </c>
      <c r="C956" t="s">
        <v>38</v>
      </c>
      <c r="D956" t="s">
        <v>21</v>
      </c>
      <c r="E956">
        <v>5751.69</v>
      </c>
      <c r="F956">
        <v>22</v>
      </c>
      <c r="G956" t="s">
        <v>35</v>
      </c>
      <c r="H956">
        <v>2269.3200000000002</v>
      </c>
      <c r="I956">
        <v>2365.35</v>
      </c>
      <c r="J956" t="s">
        <v>30</v>
      </c>
      <c r="K956">
        <v>0.03</v>
      </c>
      <c r="L956" t="s">
        <v>18</v>
      </c>
      <c r="M956" t="s">
        <v>22</v>
      </c>
      <c r="N956" t="s">
        <v>41</v>
      </c>
    </row>
    <row r="957" spans="1:14" x14ac:dyDescent="0.25">
      <c r="A957">
        <v>1099</v>
      </c>
      <c r="B957" s="1">
        <v>45164</v>
      </c>
      <c r="C957" t="s">
        <v>24</v>
      </c>
      <c r="D957" t="s">
        <v>21</v>
      </c>
      <c r="E957">
        <v>1934.18</v>
      </c>
      <c r="F957">
        <v>17</v>
      </c>
      <c r="G957" t="s">
        <v>26</v>
      </c>
      <c r="H957">
        <v>2471.73</v>
      </c>
      <c r="I957">
        <v>2568.73</v>
      </c>
      <c r="J957" t="s">
        <v>30</v>
      </c>
      <c r="K957">
        <v>0.05</v>
      </c>
      <c r="L957" t="s">
        <v>18</v>
      </c>
      <c r="M957" t="s">
        <v>22</v>
      </c>
      <c r="N957" t="s">
        <v>47</v>
      </c>
    </row>
    <row r="958" spans="1:14" x14ac:dyDescent="0.25">
      <c r="A958">
        <v>1052</v>
      </c>
      <c r="B958" s="1">
        <v>45282</v>
      </c>
      <c r="C958" t="s">
        <v>33</v>
      </c>
      <c r="D958" t="s">
        <v>21</v>
      </c>
      <c r="E958">
        <v>2858.57</v>
      </c>
      <c r="F958">
        <v>18</v>
      </c>
      <c r="G958" t="s">
        <v>26</v>
      </c>
      <c r="H958">
        <v>1127.8599999999999</v>
      </c>
      <c r="I958">
        <v>1586.29</v>
      </c>
      <c r="J958" t="s">
        <v>30</v>
      </c>
      <c r="K958">
        <v>0.04</v>
      </c>
      <c r="L958" t="s">
        <v>31</v>
      </c>
      <c r="M958" t="s">
        <v>19</v>
      </c>
      <c r="N958" t="s">
        <v>37</v>
      </c>
    </row>
    <row r="959" spans="1:14" x14ac:dyDescent="0.25">
      <c r="A959">
        <v>1079</v>
      </c>
      <c r="B959" s="1">
        <v>45099</v>
      </c>
      <c r="C959" t="s">
        <v>38</v>
      </c>
      <c r="D959" t="s">
        <v>34</v>
      </c>
      <c r="E959">
        <v>2265.23</v>
      </c>
      <c r="F959">
        <v>49</v>
      </c>
      <c r="G959" t="s">
        <v>29</v>
      </c>
      <c r="H959">
        <v>437.59</v>
      </c>
      <c r="I959">
        <v>675.54</v>
      </c>
      <c r="J959" t="s">
        <v>17</v>
      </c>
      <c r="K959">
        <v>0.1</v>
      </c>
      <c r="L959" t="s">
        <v>18</v>
      </c>
      <c r="M959" t="s">
        <v>19</v>
      </c>
      <c r="N959" t="s">
        <v>48</v>
      </c>
    </row>
    <row r="960" spans="1:14" x14ac:dyDescent="0.25">
      <c r="A960">
        <v>1047</v>
      </c>
      <c r="B960" s="1">
        <v>45147</v>
      </c>
      <c r="C960" t="s">
        <v>24</v>
      </c>
      <c r="D960" t="s">
        <v>15</v>
      </c>
      <c r="E960">
        <v>1910.09</v>
      </c>
      <c r="F960">
        <v>41</v>
      </c>
      <c r="G960" t="s">
        <v>29</v>
      </c>
      <c r="H960">
        <v>2888.49</v>
      </c>
      <c r="I960">
        <v>2929.45</v>
      </c>
      <c r="J960" t="s">
        <v>30</v>
      </c>
      <c r="K960">
        <v>0.06</v>
      </c>
      <c r="L960" t="s">
        <v>18</v>
      </c>
      <c r="M960" t="s">
        <v>22</v>
      </c>
      <c r="N960" t="s">
        <v>45</v>
      </c>
    </row>
    <row r="961" spans="1:14" x14ac:dyDescent="0.25">
      <c r="A961">
        <v>1056</v>
      </c>
      <c r="B961" s="1">
        <v>45045</v>
      </c>
      <c r="C961" t="s">
        <v>33</v>
      </c>
      <c r="D961" t="s">
        <v>15</v>
      </c>
      <c r="E961">
        <v>8274.5400000000009</v>
      </c>
      <c r="F961">
        <v>10</v>
      </c>
      <c r="G961" t="s">
        <v>29</v>
      </c>
      <c r="H961">
        <v>536.80999999999995</v>
      </c>
      <c r="I961">
        <v>839.92</v>
      </c>
      <c r="J961" t="s">
        <v>17</v>
      </c>
      <c r="K961">
        <v>0.15</v>
      </c>
      <c r="L961" t="s">
        <v>27</v>
      </c>
      <c r="M961" t="s">
        <v>19</v>
      </c>
      <c r="N961" t="s">
        <v>53</v>
      </c>
    </row>
    <row r="962" spans="1:14" x14ac:dyDescent="0.25">
      <c r="A962">
        <v>1086</v>
      </c>
      <c r="B962" s="1">
        <v>45235</v>
      </c>
      <c r="C962" t="s">
        <v>42</v>
      </c>
      <c r="D962" t="s">
        <v>25</v>
      </c>
      <c r="E962">
        <v>2928.5</v>
      </c>
      <c r="F962">
        <v>10</v>
      </c>
      <c r="G962" t="s">
        <v>16</v>
      </c>
      <c r="H962">
        <v>2273.91</v>
      </c>
      <c r="I962">
        <v>2578.7999999999902</v>
      </c>
      <c r="J962" t="s">
        <v>30</v>
      </c>
      <c r="K962">
        <v>0.14000000000000001</v>
      </c>
      <c r="L962" t="s">
        <v>18</v>
      </c>
      <c r="M962" t="s">
        <v>19</v>
      </c>
      <c r="N962" t="s">
        <v>43</v>
      </c>
    </row>
    <row r="963" spans="1:14" x14ac:dyDescent="0.25">
      <c r="A963">
        <v>1014</v>
      </c>
      <c r="B963" s="1">
        <v>45109</v>
      </c>
      <c r="C963" t="s">
        <v>24</v>
      </c>
      <c r="D963" t="s">
        <v>34</v>
      </c>
      <c r="E963">
        <v>9278.5300000000007</v>
      </c>
      <c r="F963">
        <v>7</v>
      </c>
      <c r="G963" t="s">
        <v>29</v>
      </c>
      <c r="H963">
        <v>4705.46</v>
      </c>
      <c r="I963">
        <v>4747.07</v>
      </c>
      <c r="J963" t="s">
        <v>30</v>
      </c>
      <c r="K963">
        <v>0.27</v>
      </c>
      <c r="L963" t="s">
        <v>27</v>
      </c>
      <c r="M963" t="s">
        <v>22</v>
      </c>
      <c r="N963" t="s">
        <v>50</v>
      </c>
    </row>
    <row r="964" spans="1:14" x14ac:dyDescent="0.25">
      <c r="A964">
        <v>1090</v>
      </c>
      <c r="B964" s="1">
        <v>45214</v>
      </c>
      <c r="C964" t="s">
        <v>33</v>
      </c>
      <c r="D964" t="s">
        <v>25</v>
      </c>
      <c r="E964">
        <v>9702.27</v>
      </c>
      <c r="F964">
        <v>48</v>
      </c>
      <c r="G964" t="s">
        <v>35</v>
      </c>
      <c r="H964">
        <v>4766.53</v>
      </c>
      <c r="I964">
        <v>5253.07</v>
      </c>
      <c r="J964" t="s">
        <v>17</v>
      </c>
      <c r="K964">
        <v>0.01</v>
      </c>
      <c r="L964" t="s">
        <v>27</v>
      </c>
      <c r="M964" t="s">
        <v>19</v>
      </c>
      <c r="N964" t="s">
        <v>44</v>
      </c>
    </row>
    <row r="965" spans="1:14" x14ac:dyDescent="0.25">
      <c r="A965">
        <v>1028</v>
      </c>
      <c r="B965" s="1">
        <v>45233</v>
      </c>
      <c r="C965" t="s">
        <v>42</v>
      </c>
      <c r="D965" t="s">
        <v>15</v>
      </c>
      <c r="E965">
        <v>5755.48</v>
      </c>
      <c r="F965">
        <v>38</v>
      </c>
      <c r="G965" t="s">
        <v>29</v>
      </c>
      <c r="H965">
        <v>1234.69</v>
      </c>
      <c r="I965">
        <v>1511.26</v>
      </c>
      <c r="J965" t="s">
        <v>30</v>
      </c>
      <c r="K965">
        <v>0.1</v>
      </c>
      <c r="L965" t="s">
        <v>27</v>
      </c>
      <c r="M965" t="s">
        <v>19</v>
      </c>
      <c r="N965" t="s">
        <v>49</v>
      </c>
    </row>
    <row r="966" spans="1:14" x14ac:dyDescent="0.25">
      <c r="A966">
        <v>1087</v>
      </c>
      <c r="B966" s="1">
        <v>45226</v>
      </c>
      <c r="C966" t="s">
        <v>38</v>
      </c>
      <c r="D966" t="s">
        <v>15</v>
      </c>
      <c r="E966">
        <v>1515.71</v>
      </c>
      <c r="F966">
        <v>27</v>
      </c>
      <c r="G966" t="s">
        <v>26</v>
      </c>
      <c r="H966">
        <v>3139.36</v>
      </c>
      <c r="I966">
        <v>3423.66</v>
      </c>
      <c r="J966" t="s">
        <v>30</v>
      </c>
      <c r="K966">
        <v>0.18</v>
      </c>
      <c r="L966" t="s">
        <v>31</v>
      </c>
      <c r="M966" t="s">
        <v>19</v>
      </c>
      <c r="N966" t="s">
        <v>40</v>
      </c>
    </row>
    <row r="967" spans="1:14" x14ac:dyDescent="0.25">
      <c r="A967">
        <v>1078</v>
      </c>
      <c r="B967" s="1">
        <v>45008</v>
      </c>
      <c r="C967" t="s">
        <v>38</v>
      </c>
      <c r="D967" t="s">
        <v>21</v>
      </c>
      <c r="E967">
        <v>3808.03</v>
      </c>
      <c r="F967">
        <v>33</v>
      </c>
      <c r="G967" t="s">
        <v>29</v>
      </c>
      <c r="H967">
        <v>2396.6799999999998</v>
      </c>
      <c r="I967">
        <v>2661.54</v>
      </c>
      <c r="J967" t="s">
        <v>30</v>
      </c>
      <c r="K967">
        <v>0.18</v>
      </c>
      <c r="L967" t="s">
        <v>27</v>
      </c>
      <c r="M967" t="s">
        <v>19</v>
      </c>
      <c r="N967" t="s">
        <v>41</v>
      </c>
    </row>
    <row r="968" spans="1:14" x14ac:dyDescent="0.25">
      <c r="A968">
        <v>1088</v>
      </c>
      <c r="B968" s="1">
        <v>45137</v>
      </c>
      <c r="C968" t="s">
        <v>38</v>
      </c>
      <c r="D968" t="s">
        <v>34</v>
      </c>
      <c r="E968">
        <v>7997.55</v>
      </c>
      <c r="F968">
        <v>1</v>
      </c>
      <c r="G968" t="s">
        <v>16</v>
      </c>
      <c r="H968">
        <v>4384.6400000000003</v>
      </c>
      <c r="I968">
        <v>4693.8999999999996</v>
      </c>
      <c r="J968" t="s">
        <v>30</v>
      </c>
      <c r="K968">
        <v>0.14000000000000001</v>
      </c>
      <c r="L968" t="s">
        <v>18</v>
      </c>
      <c r="M968" t="s">
        <v>22</v>
      </c>
      <c r="N968" t="s">
        <v>48</v>
      </c>
    </row>
    <row r="969" spans="1:14" x14ac:dyDescent="0.25">
      <c r="A969">
        <v>1002</v>
      </c>
      <c r="B969" s="1">
        <v>45076</v>
      </c>
      <c r="C969" t="s">
        <v>38</v>
      </c>
      <c r="D969" t="s">
        <v>15</v>
      </c>
      <c r="E969">
        <v>3737.17</v>
      </c>
      <c r="F969">
        <v>44</v>
      </c>
      <c r="G969" t="s">
        <v>16</v>
      </c>
      <c r="H969">
        <v>1393.58</v>
      </c>
      <c r="I969">
        <v>1533.09</v>
      </c>
      <c r="J969" t="s">
        <v>17</v>
      </c>
      <c r="K969">
        <v>0.24</v>
      </c>
      <c r="L969" t="s">
        <v>31</v>
      </c>
      <c r="M969" t="s">
        <v>22</v>
      </c>
      <c r="N969" t="s">
        <v>40</v>
      </c>
    </row>
    <row r="970" spans="1:14" x14ac:dyDescent="0.25">
      <c r="A970">
        <v>1026</v>
      </c>
      <c r="B970" s="1">
        <v>44963</v>
      </c>
      <c r="C970" t="s">
        <v>14</v>
      </c>
      <c r="D970" t="s">
        <v>21</v>
      </c>
      <c r="E970">
        <v>961.47</v>
      </c>
      <c r="F970">
        <v>34</v>
      </c>
      <c r="G970" t="s">
        <v>35</v>
      </c>
      <c r="H970">
        <v>68.33</v>
      </c>
      <c r="I970">
        <v>219.07999999999899</v>
      </c>
      <c r="J970" t="s">
        <v>30</v>
      </c>
      <c r="K970">
        <v>0.02</v>
      </c>
      <c r="L970" t="s">
        <v>31</v>
      </c>
      <c r="M970" t="s">
        <v>19</v>
      </c>
      <c r="N970" t="s">
        <v>23</v>
      </c>
    </row>
    <row r="971" spans="1:14" x14ac:dyDescent="0.25">
      <c r="A971">
        <v>1014</v>
      </c>
      <c r="B971" s="1">
        <v>45278</v>
      </c>
      <c r="C971" t="s">
        <v>24</v>
      </c>
      <c r="D971" t="s">
        <v>34</v>
      </c>
      <c r="E971">
        <v>5612.17</v>
      </c>
      <c r="F971">
        <v>4</v>
      </c>
      <c r="G971" t="s">
        <v>16</v>
      </c>
      <c r="H971">
        <v>854.68</v>
      </c>
      <c r="I971">
        <v>1115.24</v>
      </c>
      <c r="J971" t="s">
        <v>30</v>
      </c>
      <c r="K971">
        <v>0.24</v>
      </c>
      <c r="L971" t="s">
        <v>31</v>
      </c>
      <c r="M971" t="s">
        <v>22</v>
      </c>
      <c r="N971" t="s">
        <v>50</v>
      </c>
    </row>
    <row r="972" spans="1:14" x14ac:dyDescent="0.25">
      <c r="A972">
        <v>1059</v>
      </c>
      <c r="B972" s="1">
        <v>45238</v>
      </c>
      <c r="C972" t="s">
        <v>24</v>
      </c>
      <c r="D972" t="s">
        <v>25</v>
      </c>
      <c r="E972">
        <v>8466.7000000000007</v>
      </c>
      <c r="F972">
        <v>17</v>
      </c>
      <c r="G972" t="s">
        <v>29</v>
      </c>
      <c r="H972">
        <v>1780.14</v>
      </c>
      <c r="I972">
        <v>2185.42</v>
      </c>
      <c r="J972" t="s">
        <v>17</v>
      </c>
      <c r="K972">
        <v>0.15</v>
      </c>
      <c r="L972" t="s">
        <v>31</v>
      </c>
      <c r="M972" t="s">
        <v>22</v>
      </c>
      <c r="N972" t="s">
        <v>28</v>
      </c>
    </row>
    <row r="973" spans="1:14" x14ac:dyDescent="0.25">
      <c r="A973">
        <v>1056</v>
      </c>
      <c r="B973" s="1">
        <v>45287</v>
      </c>
      <c r="C973" t="s">
        <v>14</v>
      </c>
      <c r="D973" t="s">
        <v>34</v>
      </c>
      <c r="E973">
        <v>7979.67</v>
      </c>
      <c r="F973">
        <v>4</v>
      </c>
      <c r="G973" t="s">
        <v>26</v>
      </c>
      <c r="H973">
        <v>1612.82</v>
      </c>
      <c r="I973">
        <v>1647.25</v>
      </c>
      <c r="J973" t="s">
        <v>17</v>
      </c>
      <c r="K973">
        <v>0.04</v>
      </c>
      <c r="L973" t="s">
        <v>31</v>
      </c>
      <c r="M973" t="s">
        <v>22</v>
      </c>
      <c r="N973" t="s">
        <v>46</v>
      </c>
    </row>
    <row r="974" spans="1:14" x14ac:dyDescent="0.25">
      <c r="A974">
        <v>1007</v>
      </c>
      <c r="B974" s="1">
        <v>44985</v>
      </c>
      <c r="C974" t="s">
        <v>33</v>
      </c>
      <c r="D974" t="s">
        <v>34</v>
      </c>
      <c r="E974">
        <v>1833.72</v>
      </c>
      <c r="F974">
        <v>43</v>
      </c>
      <c r="G974" t="s">
        <v>16</v>
      </c>
      <c r="H974">
        <v>3967.25</v>
      </c>
      <c r="I974">
        <v>4272.92</v>
      </c>
      <c r="J974" t="s">
        <v>30</v>
      </c>
      <c r="K974">
        <v>0.27</v>
      </c>
      <c r="L974" t="s">
        <v>31</v>
      </c>
      <c r="M974" t="s">
        <v>19</v>
      </c>
      <c r="N974" t="s">
        <v>36</v>
      </c>
    </row>
    <row r="975" spans="1:14" x14ac:dyDescent="0.25">
      <c r="A975">
        <v>1003</v>
      </c>
      <c r="B975" s="1">
        <v>45057</v>
      </c>
      <c r="C975" t="s">
        <v>33</v>
      </c>
      <c r="D975" t="s">
        <v>15</v>
      </c>
      <c r="E975">
        <v>6760.37</v>
      </c>
      <c r="F975">
        <v>26</v>
      </c>
      <c r="G975" t="s">
        <v>35</v>
      </c>
      <c r="H975">
        <v>3418.78</v>
      </c>
      <c r="I975">
        <v>3824.1</v>
      </c>
      <c r="J975" t="s">
        <v>30</v>
      </c>
      <c r="K975">
        <v>0.19</v>
      </c>
      <c r="L975" t="s">
        <v>31</v>
      </c>
      <c r="M975" t="s">
        <v>19</v>
      </c>
      <c r="N975" t="s">
        <v>53</v>
      </c>
    </row>
    <row r="976" spans="1:14" x14ac:dyDescent="0.25">
      <c r="A976">
        <v>1023</v>
      </c>
      <c r="B976" s="1">
        <v>45128</v>
      </c>
      <c r="C976" t="s">
        <v>38</v>
      </c>
      <c r="D976" t="s">
        <v>15</v>
      </c>
      <c r="E976">
        <v>2282.9899999999998</v>
      </c>
      <c r="F976">
        <v>4</v>
      </c>
      <c r="G976" t="s">
        <v>29</v>
      </c>
      <c r="H976">
        <v>1532.8</v>
      </c>
      <c r="I976">
        <v>1619.69</v>
      </c>
      <c r="J976" t="s">
        <v>17</v>
      </c>
      <c r="K976">
        <v>0.05</v>
      </c>
      <c r="L976" t="s">
        <v>27</v>
      </c>
      <c r="M976" t="s">
        <v>22</v>
      </c>
      <c r="N976" t="s">
        <v>40</v>
      </c>
    </row>
    <row r="977" spans="1:14" x14ac:dyDescent="0.25">
      <c r="A977">
        <v>1018</v>
      </c>
      <c r="B977" s="1">
        <v>45169</v>
      </c>
      <c r="C977" t="s">
        <v>42</v>
      </c>
      <c r="D977" t="s">
        <v>34</v>
      </c>
      <c r="E977">
        <v>2260.25</v>
      </c>
      <c r="F977">
        <v>1</v>
      </c>
      <c r="G977" t="s">
        <v>35</v>
      </c>
      <c r="H977">
        <v>2315.83</v>
      </c>
      <c r="I977">
        <v>2333.19</v>
      </c>
      <c r="J977" t="s">
        <v>30</v>
      </c>
      <c r="K977">
        <v>0.01</v>
      </c>
      <c r="L977" t="s">
        <v>18</v>
      </c>
      <c r="M977" t="s">
        <v>22</v>
      </c>
      <c r="N977" t="s">
        <v>52</v>
      </c>
    </row>
    <row r="978" spans="1:14" x14ac:dyDescent="0.25">
      <c r="A978">
        <v>1038</v>
      </c>
      <c r="B978" s="1">
        <v>44961</v>
      </c>
      <c r="C978" t="s">
        <v>33</v>
      </c>
      <c r="D978" t="s">
        <v>15</v>
      </c>
      <c r="E978">
        <v>8753.31</v>
      </c>
      <c r="F978">
        <v>7</v>
      </c>
      <c r="G978" t="s">
        <v>16</v>
      </c>
      <c r="H978">
        <v>523.02</v>
      </c>
      <c r="I978">
        <v>686.25</v>
      </c>
      <c r="J978" t="s">
        <v>17</v>
      </c>
      <c r="K978">
        <v>0.04</v>
      </c>
      <c r="L978" t="s">
        <v>18</v>
      </c>
      <c r="M978" t="s">
        <v>19</v>
      </c>
      <c r="N978" t="s">
        <v>53</v>
      </c>
    </row>
    <row r="979" spans="1:14" x14ac:dyDescent="0.25">
      <c r="A979">
        <v>1099</v>
      </c>
      <c r="B979" s="1">
        <v>45019</v>
      </c>
      <c r="C979" t="s">
        <v>42</v>
      </c>
      <c r="D979" t="s">
        <v>15</v>
      </c>
      <c r="E979">
        <v>2571.7199999999998</v>
      </c>
      <c r="F979">
        <v>30</v>
      </c>
      <c r="G979" t="s">
        <v>16</v>
      </c>
      <c r="H979">
        <v>4495.82</v>
      </c>
      <c r="I979">
        <v>4794.0099999999902</v>
      </c>
      <c r="J979" t="s">
        <v>30</v>
      </c>
      <c r="K979">
        <v>0.18</v>
      </c>
      <c r="L979" t="s">
        <v>27</v>
      </c>
      <c r="M979" t="s">
        <v>22</v>
      </c>
      <c r="N979" t="s">
        <v>49</v>
      </c>
    </row>
    <row r="980" spans="1:14" x14ac:dyDescent="0.25">
      <c r="A980">
        <v>1015</v>
      </c>
      <c r="B980" s="1">
        <v>45133</v>
      </c>
      <c r="C980" t="s">
        <v>24</v>
      </c>
      <c r="D980" t="s">
        <v>15</v>
      </c>
      <c r="E980">
        <v>2706.15</v>
      </c>
      <c r="F980">
        <v>9</v>
      </c>
      <c r="G980" t="s">
        <v>35</v>
      </c>
      <c r="H980">
        <v>4680.3500000000004</v>
      </c>
      <c r="I980">
        <v>4758.1099999999997</v>
      </c>
      <c r="J980" t="s">
        <v>17</v>
      </c>
      <c r="K980">
        <v>0.05</v>
      </c>
      <c r="L980" t="s">
        <v>27</v>
      </c>
      <c r="M980" t="s">
        <v>19</v>
      </c>
      <c r="N980" t="s">
        <v>45</v>
      </c>
    </row>
    <row r="981" spans="1:14" x14ac:dyDescent="0.25">
      <c r="A981">
        <v>1064</v>
      </c>
      <c r="B981" s="1">
        <v>45279</v>
      </c>
      <c r="C981" t="s">
        <v>42</v>
      </c>
      <c r="D981" t="s">
        <v>21</v>
      </c>
      <c r="E981">
        <v>106.47</v>
      </c>
      <c r="F981">
        <v>35</v>
      </c>
      <c r="G981" t="s">
        <v>29</v>
      </c>
      <c r="H981">
        <v>4900.03</v>
      </c>
      <c r="I981">
        <v>5118.83</v>
      </c>
      <c r="J981" t="s">
        <v>17</v>
      </c>
      <c r="K981">
        <v>7.0000000000000007E-2</v>
      </c>
      <c r="L981" t="s">
        <v>31</v>
      </c>
      <c r="M981" t="s">
        <v>22</v>
      </c>
      <c r="N981" t="s">
        <v>51</v>
      </c>
    </row>
    <row r="982" spans="1:14" x14ac:dyDescent="0.25">
      <c r="A982">
        <v>1089</v>
      </c>
      <c r="B982" s="1">
        <v>45258</v>
      </c>
      <c r="C982" t="s">
        <v>24</v>
      </c>
      <c r="D982" t="s">
        <v>21</v>
      </c>
      <c r="E982">
        <v>8719.6200000000008</v>
      </c>
      <c r="F982">
        <v>8</v>
      </c>
      <c r="G982" t="s">
        <v>16</v>
      </c>
      <c r="H982">
        <v>4349.34</v>
      </c>
      <c r="I982">
        <v>4629.9799999999996</v>
      </c>
      <c r="J982" t="s">
        <v>17</v>
      </c>
      <c r="K982">
        <v>0.01</v>
      </c>
      <c r="L982" t="s">
        <v>31</v>
      </c>
      <c r="M982" t="s">
        <v>19</v>
      </c>
      <c r="N982" t="s">
        <v>47</v>
      </c>
    </row>
    <row r="983" spans="1:14" x14ac:dyDescent="0.25">
      <c r="A983">
        <v>1028</v>
      </c>
      <c r="B983" s="1">
        <v>45231</v>
      </c>
      <c r="C983" t="s">
        <v>14</v>
      </c>
      <c r="D983" t="s">
        <v>34</v>
      </c>
      <c r="E983">
        <v>7946.69</v>
      </c>
      <c r="F983">
        <v>24</v>
      </c>
      <c r="G983" t="s">
        <v>26</v>
      </c>
      <c r="H983">
        <v>911.11</v>
      </c>
      <c r="I983">
        <v>1214.56</v>
      </c>
      <c r="J983" t="s">
        <v>30</v>
      </c>
      <c r="K983">
        <v>0.22</v>
      </c>
      <c r="L983" t="s">
        <v>27</v>
      </c>
      <c r="M983" t="s">
        <v>19</v>
      </c>
      <c r="N983" t="s">
        <v>46</v>
      </c>
    </row>
    <row r="984" spans="1:14" x14ac:dyDescent="0.25">
      <c r="A984">
        <v>1074</v>
      </c>
      <c r="B984" s="1">
        <v>45276</v>
      </c>
      <c r="C984" t="s">
        <v>14</v>
      </c>
      <c r="D984" t="s">
        <v>15</v>
      </c>
      <c r="E984">
        <v>6310.56</v>
      </c>
      <c r="F984">
        <v>19</v>
      </c>
      <c r="G984" t="s">
        <v>16</v>
      </c>
      <c r="H984">
        <v>278.67</v>
      </c>
      <c r="I984">
        <v>423.13</v>
      </c>
      <c r="J984" t="s">
        <v>30</v>
      </c>
      <c r="K984">
        <v>0.24</v>
      </c>
      <c r="L984" t="s">
        <v>31</v>
      </c>
      <c r="M984" t="s">
        <v>19</v>
      </c>
      <c r="N984" t="s">
        <v>20</v>
      </c>
    </row>
    <row r="985" spans="1:14" x14ac:dyDescent="0.25">
      <c r="A985">
        <v>1039</v>
      </c>
      <c r="B985" s="1">
        <v>45139</v>
      </c>
      <c r="C985" t="s">
        <v>38</v>
      </c>
      <c r="D985" t="s">
        <v>21</v>
      </c>
      <c r="E985">
        <v>7527.63</v>
      </c>
      <c r="F985">
        <v>36</v>
      </c>
      <c r="G985" t="s">
        <v>29</v>
      </c>
      <c r="H985">
        <v>2919</v>
      </c>
      <c r="I985">
        <v>3125.01</v>
      </c>
      <c r="J985" t="s">
        <v>30</v>
      </c>
      <c r="K985">
        <v>0.24</v>
      </c>
      <c r="L985" t="s">
        <v>18</v>
      </c>
      <c r="M985" t="s">
        <v>19</v>
      </c>
      <c r="N985" t="s">
        <v>41</v>
      </c>
    </row>
    <row r="986" spans="1:14" x14ac:dyDescent="0.25">
      <c r="A986">
        <v>1057</v>
      </c>
      <c r="B986" s="1">
        <v>45085</v>
      </c>
      <c r="C986" t="s">
        <v>33</v>
      </c>
      <c r="D986" t="s">
        <v>34</v>
      </c>
      <c r="E986">
        <v>1605.28</v>
      </c>
      <c r="F986">
        <v>43</v>
      </c>
      <c r="G986" t="s">
        <v>16</v>
      </c>
      <c r="H986">
        <v>4567.3900000000003</v>
      </c>
      <c r="I986">
        <v>4958.78</v>
      </c>
      <c r="J986" t="s">
        <v>30</v>
      </c>
      <c r="K986">
        <v>0.04</v>
      </c>
      <c r="L986" t="s">
        <v>18</v>
      </c>
      <c r="M986" t="s">
        <v>22</v>
      </c>
      <c r="N986" t="s">
        <v>36</v>
      </c>
    </row>
    <row r="987" spans="1:14" x14ac:dyDescent="0.25">
      <c r="A987">
        <v>1017</v>
      </c>
      <c r="B987" s="1">
        <v>44950</v>
      </c>
      <c r="C987" t="s">
        <v>38</v>
      </c>
      <c r="D987" t="s">
        <v>15</v>
      </c>
      <c r="E987">
        <v>4637.3999999999996</v>
      </c>
      <c r="F987">
        <v>27</v>
      </c>
      <c r="G987" t="s">
        <v>35</v>
      </c>
      <c r="H987">
        <v>927.89</v>
      </c>
      <c r="I987">
        <v>1399.09</v>
      </c>
      <c r="J987" t="s">
        <v>17</v>
      </c>
      <c r="K987">
        <v>0.27</v>
      </c>
      <c r="L987" t="s">
        <v>31</v>
      </c>
      <c r="M987" t="s">
        <v>19</v>
      </c>
      <c r="N987" t="s">
        <v>40</v>
      </c>
    </row>
    <row r="988" spans="1:14" x14ac:dyDescent="0.25">
      <c r="A988">
        <v>1086</v>
      </c>
      <c r="B988" s="1">
        <v>45219</v>
      </c>
      <c r="C988" t="s">
        <v>24</v>
      </c>
      <c r="D988" t="s">
        <v>25</v>
      </c>
      <c r="E988">
        <v>3577.07</v>
      </c>
      <c r="F988">
        <v>32</v>
      </c>
      <c r="G988" t="s">
        <v>16</v>
      </c>
      <c r="H988">
        <v>84.86</v>
      </c>
      <c r="I988">
        <v>517.17999999999995</v>
      </c>
      <c r="J988" t="s">
        <v>17</v>
      </c>
      <c r="K988">
        <v>0.2</v>
      </c>
      <c r="L988" t="s">
        <v>31</v>
      </c>
      <c r="M988" t="s">
        <v>22</v>
      </c>
      <c r="N988" t="s">
        <v>28</v>
      </c>
    </row>
    <row r="989" spans="1:14" x14ac:dyDescent="0.25">
      <c r="A989">
        <v>1090</v>
      </c>
      <c r="B989" s="1">
        <v>44930</v>
      </c>
      <c r="C989" t="s">
        <v>38</v>
      </c>
      <c r="D989" t="s">
        <v>15</v>
      </c>
      <c r="E989">
        <v>1028.3900000000001</v>
      </c>
      <c r="F989">
        <v>14</v>
      </c>
      <c r="G989" t="s">
        <v>16</v>
      </c>
      <c r="H989">
        <v>4037.21</v>
      </c>
      <c r="I989">
        <v>4323.71</v>
      </c>
      <c r="J989" t="s">
        <v>17</v>
      </c>
      <c r="K989">
        <v>0.27</v>
      </c>
      <c r="L989" t="s">
        <v>31</v>
      </c>
      <c r="M989" t="s">
        <v>19</v>
      </c>
      <c r="N989" t="s">
        <v>40</v>
      </c>
    </row>
    <row r="990" spans="1:14" x14ac:dyDescent="0.25">
      <c r="A990">
        <v>1044</v>
      </c>
      <c r="B990" s="1">
        <v>45146</v>
      </c>
      <c r="C990" t="s">
        <v>42</v>
      </c>
      <c r="D990" t="s">
        <v>15</v>
      </c>
      <c r="E990">
        <v>4912.6899999999996</v>
      </c>
      <c r="F990">
        <v>18</v>
      </c>
      <c r="G990" t="s">
        <v>29</v>
      </c>
      <c r="H990">
        <v>430.14</v>
      </c>
      <c r="I990">
        <v>641.17999999999995</v>
      </c>
      <c r="J990" t="s">
        <v>30</v>
      </c>
      <c r="K990">
        <v>0.13</v>
      </c>
      <c r="L990" t="s">
        <v>18</v>
      </c>
      <c r="M990" t="s">
        <v>19</v>
      </c>
      <c r="N990" t="s">
        <v>49</v>
      </c>
    </row>
    <row r="991" spans="1:14" x14ac:dyDescent="0.25">
      <c r="A991">
        <v>1025</v>
      </c>
      <c r="B991" s="1">
        <v>45290</v>
      </c>
      <c r="C991" t="s">
        <v>24</v>
      </c>
      <c r="D991" t="s">
        <v>21</v>
      </c>
      <c r="E991">
        <v>9215.32</v>
      </c>
      <c r="F991">
        <v>28</v>
      </c>
      <c r="G991" t="s">
        <v>35</v>
      </c>
      <c r="H991">
        <v>2097.84</v>
      </c>
      <c r="I991">
        <v>2270.9899999999998</v>
      </c>
      <c r="J991" t="s">
        <v>30</v>
      </c>
      <c r="K991">
        <v>0.13</v>
      </c>
      <c r="L991" t="s">
        <v>31</v>
      </c>
      <c r="M991" t="s">
        <v>22</v>
      </c>
      <c r="N991" t="s">
        <v>47</v>
      </c>
    </row>
    <row r="992" spans="1:14" x14ac:dyDescent="0.25">
      <c r="A992">
        <v>1017</v>
      </c>
      <c r="B992" s="1">
        <v>44946</v>
      </c>
      <c r="C992" t="s">
        <v>14</v>
      </c>
      <c r="D992" t="s">
        <v>34</v>
      </c>
      <c r="E992">
        <v>496.59</v>
      </c>
      <c r="F992">
        <v>29</v>
      </c>
      <c r="G992" t="s">
        <v>29</v>
      </c>
      <c r="H992">
        <v>3410.49</v>
      </c>
      <c r="I992">
        <v>3481.72</v>
      </c>
      <c r="J992" t="s">
        <v>30</v>
      </c>
      <c r="K992">
        <v>0.24</v>
      </c>
      <c r="L992" t="s">
        <v>27</v>
      </c>
      <c r="M992" t="s">
        <v>22</v>
      </c>
      <c r="N992" t="s">
        <v>46</v>
      </c>
    </row>
    <row r="993" spans="1:14" x14ac:dyDescent="0.25">
      <c r="A993">
        <v>1013</v>
      </c>
      <c r="B993" s="1">
        <v>45078</v>
      </c>
      <c r="C993" t="s">
        <v>33</v>
      </c>
      <c r="D993" t="s">
        <v>34</v>
      </c>
      <c r="E993">
        <v>2985.46</v>
      </c>
      <c r="F993">
        <v>16</v>
      </c>
      <c r="G993" t="s">
        <v>16</v>
      </c>
      <c r="H993">
        <v>1222.1500000000001</v>
      </c>
      <c r="I993">
        <v>1284.3599999999999</v>
      </c>
      <c r="J993" t="s">
        <v>17</v>
      </c>
      <c r="K993">
        <v>0.03</v>
      </c>
      <c r="L993" t="s">
        <v>31</v>
      </c>
      <c r="M993" t="s">
        <v>22</v>
      </c>
      <c r="N993" t="s">
        <v>36</v>
      </c>
    </row>
    <row r="994" spans="1:14" x14ac:dyDescent="0.25">
      <c r="A994">
        <v>1084</v>
      </c>
      <c r="B994" s="1">
        <v>44976</v>
      </c>
      <c r="C994" t="s">
        <v>24</v>
      </c>
      <c r="D994" t="s">
        <v>21</v>
      </c>
      <c r="E994">
        <v>2154.66</v>
      </c>
      <c r="F994">
        <v>35</v>
      </c>
      <c r="G994" t="s">
        <v>26</v>
      </c>
      <c r="H994">
        <v>465.61</v>
      </c>
      <c r="I994">
        <v>812.91</v>
      </c>
      <c r="J994" t="s">
        <v>30</v>
      </c>
      <c r="K994">
        <v>0.16</v>
      </c>
      <c r="L994" t="s">
        <v>27</v>
      </c>
      <c r="M994" t="s">
        <v>19</v>
      </c>
      <c r="N994" t="s">
        <v>47</v>
      </c>
    </row>
    <row r="995" spans="1:14" x14ac:dyDescent="0.25">
      <c r="A995">
        <v>1025</v>
      </c>
      <c r="B995" s="1">
        <v>45103</v>
      </c>
      <c r="C995" t="s">
        <v>24</v>
      </c>
      <c r="D995" t="s">
        <v>15</v>
      </c>
      <c r="E995">
        <v>2457.65</v>
      </c>
      <c r="F995">
        <v>47</v>
      </c>
      <c r="G995" t="s">
        <v>16</v>
      </c>
      <c r="H995">
        <v>3861.61</v>
      </c>
      <c r="I995">
        <v>3998.91</v>
      </c>
      <c r="J995" t="s">
        <v>30</v>
      </c>
      <c r="K995">
        <v>0.25</v>
      </c>
      <c r="L995" t="s">
        <v>31</v>
      </c>
      <c r="M995" t="s">
        <v>19</v>
      </c>
      <c r="N995" t="s">
        <v>45</v>
      </c>
    </row>
    <row r="996" spans="1:14" x14ac:dyDescent="0.25">
      <c r="A996">
        <v>1068</v>
      </c>
      <c r="B996" s="1">
        <v>45022</v>
      </c>
      <c r="C996" t="s">
        <v>42</v>
      </c>
      <c r="D996" t="s">
        <v>25</v>
      </c>
      <c r="E996">
        <v>9093.5</v>
      </c>
      <c r="F996">
        <v>31</v>
      </c>
      <c r="G996" t="s">
        <v>29</v>
      </c>
      <c r="H996">
        <v>3169.37</v>
      </c>
      <c r="I996">
        <v>3304.15</v>
      </c>
      <c r="J996" t="s">
        <v>17</v>
      </c>
      <c r="K996">
        <v>0.25</v>
      </c>
      <c r="L996" t="s">
        <v>31</v>
      </c>
      <c r="M996" t="s">
        <v>22</v>
      </c>
      <c r="N996" t="s">
        <v>43</v>
      </c>
    </row>
    <row r="997" spans="1:14" x14ac:dyDescent="0.25">
      <c r="A997">
        <v>1010</v>
      </c>
      <c r="B997" s="1">
        <v>45031</v>
      </c>
      <c r="C997" t="s">
        <v>33</v>
      </c>
      <c r="D997" t="s">
        <v>15</v>
      </c>
      <c r="E997">
        <v>4733.88</v>
      </c>
      <c r="F997">
        <v>4</v>
      </c>
      <c r="G997" t="s">
        <v>26</v>
      </c>
      <c r="H997">
        <v>4943.03</v>
      </c>
      <c r="I997">
        <v>5442.15</v>
      </c>
      <c r="J997" t="s">
        <v>17</v>
      </c>
      <c r="K997">
        <v>0.28999999999999998</v>
      </c>
      <c r="L997" t="s">
        <v>18</v>
      </c>
      <c r="M997" t="s">
        <v>19</v>
      </c>
      <c r="N997" t="s">
        <v>53</v>
      </c>
    </row>
    <row r="998" spans="1:14" x14ac:dyDescent="0.25">
      <c r="A998">
        <v>1067</v>
      </c>
      <c r="B998" s="1">
        <v>45176</v>
      </c>
      <c r="C998" t="s">
        <v>14</v>
      </c>
      <c r="D998" t="s">
        <v>15</v>
      </c>
      <c r="E998">
        <v>4716.3599999999997</v>
      </c>
      <c r="F998">
        <v>37</v>
      </c>
      <c r="G998" t="s">
        <v>29</v>
      </c>
      <c r="H998">
        <v>1754.32</v>
      </c>
      <c r="I998">
        <v>1856.3999999999901</v>
      </c>
      <c r="J998" t="s">
        <v>30</v>
      </c>
      <c r="K998">
        <v>0.21</v>
      </c>
      <c r="L998" t="s">
        <v>27</v>
      </c>
      <c r="M998" t="s">
        <v>22</v>
      </c>
      <c r="N998" t="s">
        <v>20</v>
      </c>
    </row>
    <row r="999" spans="1:14" x14ac:dyDescent="0.25">
      <c r="A999">
        <v>1018</v>
      </c>
      <c r="B999" s="1">
        <v>45043</v>
      </c>
      <c r="C999" t="s">
        <v>24</v>
      </c>
      <c r="D999" t="s">
        <v>25</v>
      </c>
      <c r="E999">
        <v>7629.7</v>
      </c>
      <c r="F999">
        <v>17</v>
      </c>
      <c r="G999" t="s">
        <v>29</v>
      </c>
      <c r="H999">
        <v>355.72</v>
      </c>
      <c r="I999">
        <v>438.27</v>
      </c>
      <c r="J999" t="s">
        <v>17</v>
      </c>
      <c r="K999">
        <v>0.06</v>
      </c>
      <c r="L999" t="s">
        <v>27</v>
      </c>
      <c r="M999" t="s">
        <v>19</v>
      </c>
      <c r="N999" t="s">
        <v>28</v>
      </c>
    </row>
    <row r="1000" spans="1:14" x14ac:dyDescent="0.25">
      <c r="A1000">
        <v>1100</v>
      </c>
      <c r="B1000" s="1">
        <v>45280</v>
      </c>
      <c r="C1000" t="s">
        <v>24</v>
      </c>
      <c r="D1000" t="s">
        <v>21</v>
      </c>
      <c r="E1000">
        <v>1629.47</v>
      </c>
      <c r="F1000">
        <v>39</v>
      </c>
      <c r="G1000" t="s">
        <v>35</v>
      </c>
      <c r="H1000">
        <v>3685.03</v>
      </c>
      <c r="I1000">
        <v>3743.39</v>
      </c>
      <c r="J1000" t="s">
        <v>30</v>
      </c>
      <c r="K1000">
        <v>0.01</v>
      </c>
      <c r="L1000" t="s">
        <v>27</v>
      </c>
      <c r="M1000" t="s">
        <v>19</v>
      </c>
      <c r="N1000" t="s">
        <v>47</v>
      </c>
    </row>
    <row r="1001" spans="1:14" x14ac:dyDescent="0.25">
      <c r="A1001">
        <v>1086</v>
      </c>
      <c r="B1001" s="1">
        <v>45154</v>
      </c>
      <c r="C1001" t="s">
        <v>42</v>
      </c>
      <c r="D1001" t="s">
        <v>34</v>
      </c>
      <c r="E1001">
        <v>4923.93</v>
      </c>
      <c r="F1001">
        <v>48</v>
      </c>
      <c r="G1001" t="s">
        <v>26</v>
      </c>
      <c r="H1001">
        <v>2632.58</v>
      </c>
      <c r="I1001">
        <v>2926.68</v>
      </c>
      <c r="J1001" t="s">
        <v>17</v>
      </c>
      <c r="K1001">
        <v>0.14000000000000001</v>
      </c>
      <c r="L1001" t="s">
        <v>18</v>
      </c>
      <c r="M1001" t="s">
        <v>19</v>
      </c>
      <c r="N1001" t="s">
        <v>52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F3774-72B8-4AC7-A29A-15D1C5424EEB}">
  <dimension ref="A1:O1001"/>
  <sheetViews>
    <sheetView topLeftCell="A605" workbookViewId="0">
      <selection activeCell="J611" sqref="J611"/>
    </sheetView>
  </sheetViews>
  <sheetFormatPr defaultRowHeight="15" x14ac:dyDescent="0.25"/>
  <cols>
    <col min="1" max="1" width="12.85546875" customWidth="1"/>
    <col min="2" max="2" width="13.42578125" customWidth="1"/>
    <col min="3" max="3" width="12.140625" customWidth="1"/>
    <col min="4" max="4" width="9.28515625" customWidth="1"/>
    <col min="5" max="5" width="15.85546875" style="2" customWidth="1"/>
    <col min="6" max="6" width="15.7109375" customWidth="1"/>
    <col min="7" max="7" width="18.85546875" customWidth="1"/>
    <col min="8" max="8" width="11.85546875" style="3" customWidth="1"/>
    <col min="9" max="10" width="12.42578125" style="3" customWidth="1"/>
    <col min="11" max="11" width="17" customWidth="1"/>
    <col min="12" max="12" width="10.85546875" style="3" customWidth="1"/>
    <col min="13" max="13" width="19.140625" customWidth="1"/>
    <col min="14" max="14" width="16" customWidth="1"/>
    <col min="15" max="15" width="23.5703125" customWidth="1"/>
  </cols>
  <sheetData>
    <row r="1" spans="1:15" x14ac:dyDescent="0.25">
      <c r="A1" t="s">
        <v>0</v>
      </c>
      <c r="B1" t="s">
        <v>1</v>
      </c>
      <c r="C1" t="s">
        <v>2</v>
      </c>
      <c r="D1" t="s">
        <v>3</v>
      </c>
      <c r="E1" s="2" t="s">
        <v>4</v>
      </c>
      <c r="F1" t="s">
        <v>5</v>
      </c>
      <c r="G1" t="s">
        <v>6</v>
      </c>
      <c r="H1" s="3" t="s">
        <v>7</v>
      </c>
      <c r="I1" s="3" t="s">
        <v>8</v>
      </c>
      <c r="J1" s="3" t="s">
        <v>72</v>
      </c>
      <c r="K1" t="s">
        <v>9</v>
      </c>
      <c r="L1" s="3" t="s">
        <v>10</v>
      </c>
      <c r="M1" t="s">
        <v>11</v>
      </c>
      <c r="N1" t="s">
        <v>12</v>
      </c>
      <c r="O1" t="s">
        <v>13</v>
      </c>
    </row>
    <row r="2" spans="1:15" x14ac:dyDescent="0.25">
      <c r="A2">
        <v>1054</v>
      </c>
      <c r="B2" s="1">
        <v>45135</v>
      </c>
      <c r="C2" t="s">
        <v>24</v>
      </c>
      <c r="D2" t="s">
        <v>34</v>
      </c>
      <c r="E2" s="2">
        <v>768.28</v>
      </c>
      <c r="F2">
        <v>20</v>
      </c>
      <c r="G2" t="s">
        <v>29</v>
      </c>
      <c r="H2" s="3">
        <v>4622.1400000000003</v>
      </c>
      <c r="I2" s="3">
        <v>5122.07</v>
      </c>
      <c r="J2" s="3">
        <f>Sales[Unit_Price] - Sales[Unit_Cost]</f>
        <v>499.92999999999938</v>
      </c>
      <c r="K2" t="s">
        <v>30</v>
      </c>
      <c r="L2" s="3">
        <v>0.26</v>
      </c>
      <c r="M2" t="s">
        <v>18</v>
      </c>
      <c r="N2" t="s">
        <v>22</v>
      </c>
      <c r="O2" t="s">
        <v>50</v>
      </c>
    </row>
    <row r="3" spans="1:15" x14ac:dyDescent="0.25">
      <c r="A3">
        <v>1063</v>
      </c>
      <c r="B3" s="1">
        <v>45013</v>
      </c>
      <c r="C3" t="s">
        <v>33</v>
      </c>
      <c r="D3" t="s">
        <v>25</v>
      </c>
      <c r="E3" s="2">
        <v>4947.28</v>
      </c>
      <c r="F3">
        <v>42</v>
      </c>
      <c r="G3" t="s">
        <v>26</v>
      </c>
      <c r="H3" s="3">
        <v>1170.07</v>
      </c>
      <c r="I3" s="3">
        <v>1669.94999999999</v>
      </c>
      <c r="J3" s="3">
        <f>Sales[Unit_Price] - Sales[Unit_Cost]</f>
        <v>499.8799999999901</v>
      </c>
      <c r="K3" t="s">
        <v>17</v>
      </c>
      <c r="L3" s="3">
        <v>0.12</v>
      </c>
      <c r="M3" t="s">
        <v>27</v>
      </c>
      <c r="N3" t="s">
        <v>22</v>
      </c>
      <c r="O3" t="s">
        <v>44</v>
      </c>
    </row>
    <row r="4" spans="1:15" x14ac:dyDescent="0.25">
      <c r="A4">
        <v>1053</v>
      </c>
      <c r="B4" s="1">
        <v>44946</v>
      </c>
      <c r="C4" t="s">
        <v>24</v>
      </c>
      <c r="D4" t="s">
        <v>21</v>
      </c>
      <c r="E4" s="2">
        <v>8785.77</v>
      </c>
      <c r="F4">
        <v>42</v>
      </c>
      <c r="G4" t="s">
        <v>16</v>
      </c>
      <c r="H4" s="3">
        <v>2443.5700000000002</v>
      </c>
      <c r="I4" s="3">
        <v>2943.31</v>
      </c>
      <c r="J4" s="3">
        <f>Sales[Unit_Price] - Sales[Unit_Cost]</f>
        <v>499.73999999999978</v>
      </c>
      <c r="K4" t="s">
        <v>30</v>
      </c>
      <c r="L4" s="3">
        <v>0.28999999999999998</v>
      </c>
      <c r="M4" t="s">
        <v>18</v>
      </c>
      <c r="N4" t="s">
        <v>19</v>
      </c>
      <c r="O4" t="s">
        <v>47</v>
      </c>
    </row>
    <row r="5" spans="1:15" x14ac:dyDescent="0.25">
      <c r="A5">
        <v>1050</v>
      </c>
      <c r="B5" s="1">
        <v>45078</v>
      </c>
      <c r="C5" t="s">
        <v>14</v>
      </c>
      <c r="D5" t="s">
        <v>25</v>
      </c>
      <c r="E5" s="2">
        <v>5105.78</v>
      </c>
      <c r="F5">
        <v>23</v>
      </c>
      <c r="G5" t="s">
        <v>16</v>
      </c>
      <c r="H5" s="3">
        <v>3756.06</v>
      </c>
      <c r="I5" s="3">
        <v>4255.7299999999996</v>
      </c>
      <c r="J5" s="3">
        <f>Sales[Unit_Price] - Sales[Unit_Cost]</f>
        <v>499.66999999999962</v>
      </c>
      <c r="K5" t="s">
        <v>17</v>
      </c>
      <c r="L5" s="3">
        <v>0.04</v>
      </c>
      <c r="M5" t="s">
        <v>18</v>
      </c>
      <c r="N5" t="s">
        <v>19</v>
      </c>
      <c r="O5" t="s">
        <v>32</v>
      </c>
    </row>
    <row r="6" spans="1:15" x14ac:dyDescent="0.25">
      <c r="A6">
        <v>1010</v>
      </c>
      <c r="B6" s="1">
        <v>45031</v>
      </c>
      <c r="C6" t="s">
        <v>33</v>
      </c>
      <c r="D6" t="s">
        <v>15</v>
      </c>
      <c r="E6" s="2">
        <v>4733.88</v>
      </c>
      <c r="F6">
        <v>4</v>
      </c>
      <c r="G6" t="s">
        <v>26</v>
      </c>
      <c r="H6" s="3">
        <v>4943.03</v>
      </c>
      <c r="I6" s="3">
        <v>5442.15</v>
      </c>
      <c r="J6" s="3">
        <f>Sales[Unit_Price] - Sales[Unit_Cost]</f>
        <v>499.11999999999989</v>
      </c>
      <c r="K6" t="s">
        <v>17</v>
      </c>
      <c r="L6" s="3">
        <v>0.28999999999999998</v>
      </c>
      <c r="M6" t="s">
        <v>18</v>
      </c>
      <c r="N6" t="s">
        <v>19</v>
      </c>
      <c r="O6" t="s">
        <v>53</v>
      </c>
    </row>
    <row r="7" spans="1:15" x14ac:dyDescent="0.25">
      <c r="A7">
        <v>1001</v>
      </c>
      <c r="B7" s="1">
        <v>45060</v>
      </c>
      <c r="C7" t="s">
        <v>38</v>
      </c>
      <c r="D7" t="s">
        <v>25</v>
      </c>
      <c r="E7" s="2">
        <v>2669.46</v>
      </c>
      <c r="F7">
        <v>35</v>
      </c>
      <c r="G7" t="s">
        <v>35</v>
      </c>
      <c r="H7" s="3">
        <v>2745.75</v>
      </c>
      <c r="I7" s="3">
        <v>3244.76</v>
      </c>
      <c r="J7" s="3">
        <f>Sales[Unit_Price] - Sales[Unit_Cost]</f>
        <v>499.01000000000022</v>
      </c>
      <c r="K7" t="s">
        <v>30</v>
      </c>
      <c r="L7" s="3">
        <v>0.05</v>
      </c>
      <c r="M7" t="s">
        <v>27</v>
      </c>
      <c r="N7" t="s">
        <v>19</v>
      </c>
      <c r="O7" t="s">
        <v>39</v>
      </c>
    </row>
    <row r="8" spans="1:15" x14ac:dyDescent="0.25">
      <c r="A8">
        <v>1088</v>
      </c>
      <c r="B8" s="1">
        <v>45279</v>
      </c>
      <c r="C8" t="s">
        <v>42</v>
      </c>
      <c r="D8" t="s">
        <v>34</v>
      </c>
      <c r="E8" s="2">
        <v>8452.1299999999992</v>
      </c>
      <c r="F8">
        <v>20</v>
      </c>
      <c r="G8" t="s">
        <v>29</v>
      </c>
      <c r="H8" s="3">
        <v>4590.24</v>
      </c>
      <c r="I8" s="3">
        <v>5088.28</v>
      </c>
      <c r="J8" s="3">
        <f>Sales[Unit_Price] - Sales[Unit_Cost]</f>
        <v>498.03999999999996</v>
      </c>
      <c r="K8" t="s">
        <v>30</v>
      </c>
      <c r="L8" s="3">
        <v>0.16</v>
      </c>
      <c r="M8" t="s">
        <v>27</v>
      </c>
      <c r="N8" t="s">
        <v>22</v>
      </c>
      <c r="O8" t="s">
        <v>52</v>
      </c>
    </row>
    <row r="9" spans="1:15" x14ac:dyDescent="0.25">
      <c r="A9">
        <v>1097</v>
      </c>
      <c r="B9" s="1">
        <v>45011</v>
      </c>
      <c r="C9" t="s">
        <v>24</v>
      </c>
      <c r="D9" t="s">
        <v>34</v>
      </c>
      <c r="E9" s="2">
        <v>6286.25</v>
      </c>
      <c r="F9">
        <v>7</v>
      </c>
      <c r="G9" t="s">
        <v>29</v>
      </c>
      <c r="H9" s="3">
        <v>1896.35</v>
      </c>
      <c r="I9" s="3">
        <v>2394.1999999999998</v>
      </c>
      <c r="J9" s="3">
        <f>Sales[Unit_Price] - Sales[Unit_Cost]</f>
        <v>497.84999999999991</v>
      </c>
      <c r="K9" t="s">
        <v>30</v>
      </c>
      <c r="L9" s="3">
        <v>0.22</v>
      </c>
      <c r="M9" t="s">
        <v>27</v>
      </c>
      <c r="N9" t="s">
        <v>19</v>
      </c>
      <c r="O9" t="s">
        <v>50</v>
      </c>
    </row>
    <row r="10" spans="1:15" x14ac:dyDescent="0.25">
      <c r="A10">
        <v>1008</v>
      </c>
      <c r="B10" s="1">
        <v>45091</v>
      </c>
      <c r="C10" t="s">
        <v>38</v>
      </c>
      <c r="D10" t="s">
        <v>15</v>
      </c>
      <c r="E10" s="2">
        <v>1403.98</v>
      </c>
      <c r="F10">
        <v>24</v>
      </c>
      <c r="G10" t="s">
        <v>29</v>
      </c>
      <c r="H10" s="3">
        <v>1394.17</v>
      </c>
      <c r="I10" s="3">
        <v>1891.02</v>
      </c>
      <c r="J10" s="3">
        <f>Sales[Unit_Price] - Sales[Unit_Cost]</f>
        <v>496.84999999999991</v>
      </c>
      <c r="K10" t="s">
        <v>30</v>
      </c>
      <c r="L10" s="3">
        <v>0.21</v>
      </c>
      <c r="M10" t="s">
        <v>31</v>
      </c>
      <c r="N10" t="s">
        <v>19</v>
      </c>
      <c r="O10" t="s">
        <v>40</v>
      </c>
    </row>
    <row r="11" spans="1:15" x14ac:dyDescent="0.25">
      <c r="A11">
        <v>1016</v>
      </c>
      <c r="B11" s="1">
        <v>45155</v>
      </c>
      <c r="C11" t="s">
        <v>38</v>
      </c>
      <c r="D11" t="s">
        <v>21</v>
      </c>
      <c r="E11" s="2">
        <v>777.74</v>
      </c>
      <c r="F11">
        <v>7</v>
      </c>
      <c r="G11" t="s">
        <v>26</v>
      </c>
      <c r="H11" s="3">
        <v>282.94</v>
      </c>
      <c r="I11" s="3">
        <v>779.32999999999902</v>
      </c>
      <c r="J11" s="3">
        <f>Sales[Unit_Price] - Sales[Unit_Cost]</f>
        <v>496.38999999999902</v>
      </c>
      <c r="K11" t="s">
        <v>17</v>
      </c>
      <c r="L11" s="3">
        <v>0.28000000000000003</v>
      </c>
      <c r="M11" t="s">
        <v>31</v>
      </c>
      <c r="N11" t="s">
        <v>19</v>
      </c>
      <c r="O11" t="s">
        <v>41</v>
      </c>
    </row>
    <row r="12" spans="1:15" x14ac:dyDescent="0.25">
      <c r="A12">
        <v>1089</v>
      </c>
      <c r="B12" s="1">
        <v>45162</v>
      </c>
      <c r="C12" t="s">
        <v>38</v>
      </c>
      <c r="D12" t="s">
        <v>15</v>
      </c>
      <c r="E12" s="2">
        <v>2528.9899999999998</v>
      </c>
      <c r="F12">
        <v>4</v>
      </c>
      <c r="G12" t="s">
        <v>16</v>
      </c>
      <c r="H12" s="3">
        <v>4231.75</v>
      </c>
      <c r="I12" s="3">
        <v>4727.75</v>
      </c>
      <c r="J12" s="3">
        <f>Sales[Unit_Price] - Sales[Unit_Cost]</f>
        <v>496</v>
      </c>
      <c r="K12" t="s">
        <v>17</v>
      </c>
      <c r="L12" s="3">
        <v>0.12</v>
      </c>
      <c r="M12" t="s">
        <v>31</v>
      </c>
      <c r="N12" t="s">
        <v>22</v>
      </c>
      <c r="O12" t="s">
        <v>40</v>
      </c>
    </row>
    <row r="13" spans="1:15" x14ac:dyDescent="0.25">
      <c r="A13">
        <v>1060</v>
      </c>
      <c r="B13" s="1">
        <v>45221</v>
      </c>
      <c r="C13" t="s">
        <v>14</v>
      </c>
      <c r="D13" t="s">
        <v>15</v>
      </c>
      <c r="E13" s="2">
        <v>2661.25</v>
      </c>
      <c r="F13">
        <v>11</v>
      </c>
      <c r="G13" t="s">
        <v>16</v>
      </c>
      <c r="H13" s="3">
        <v>3648.04</v>
      </c>
      <c r="I13" s="3">
        <v>4143.51</v>
      </c>
      <c r="J13" s="3">
        <f>Sales[Unit_Price] - Sales[Unit_Cost]</f>
        <v>495.47000000000025</v>
      </c>
      <c r="K13" t="s">
        <v>17</v>
      </c>
      <c r="L13" s="3">
        <v>0.17</v>
      </c>
      <c r="M13" t="s">
        <v>31</v>
      </c>
      <c r="N13" t="s">
        <v>22</v>
      </c>
      <c r="O13" t="s">
        <v>20</v>
      </c>
    </row>
    <row r="14" spans="1:15" x14ac:dyDescent="0.25">
      <c r="A14">
        <v>1060</v>
      </c>
      <c r="B14" s="1">
        <v>45276</v>
      </c>
      <c r="C14" t="s">
        <v>38</v>
      </c>
      <c r="D14" t="s">
        <v>34</v>
      </c>
      <c r="E14" s="2">
        <v>3224.71</v>
      </c>
      <c r="F14">
        <v>44</v>
      </c>
      <c r="G14" t="s">
        <v>29</v>
      </c>
      <c r="H14" s="3">
        <v>3784.96</v>
      </c>
      <c r="I14" s="3">
        <v>4276.99</v>
      </c>
      <c r="J14" s="3">
        <f>Sales[Unit_Price] - Sales[Unit_Cost]</f>
        <v>492.02999999999975</v>
      </c>
      <c r="K14" t="s">
        <v>30</v>
      </c>
      <c r="L14" s="3">
        <v>0.06</v>
      </c>
      <c r="M14" t="s">
        <v>27</v>
      </c>
      <c r="N14" t="s">
        <v>22</v>
      </c>
      <c r="O14" t="s">
        <v>48</v>
      </c>
    </row>
    <row r="15" spans="1:15" x14ac:dyDescent="0.25">
      <c r="A15">
        <v>1020</v>
      </c>
      <c r="B15" s="1">
        <v>44966</v>
      </c>
      <c r="C15" t="s">
        <v>33</v>
      </c>
      <c r="D15" t="s">
        <v>34</v>
      </c>
      <c r="E15" s="2">
        <v>2102.3200000000002</v>
      </c>
      <c r="F15">
        <v>29</v>
      </c>
      <c r="G15" t="s">
        <v>35</v>
      </c>
      <c r="H15" s="3">
        <v>184.05</v>
      </c>
      <c r="I15" s="3">
        <v>675.91</v>
      </c>
      <c r="J15" s="3">
        <f>Sales[Unit_Price] - Sales[Unit_Cost]</f>
        <v>491.85999999999996</v>
      </c>
      <c r="K15" t="s">
        <v>17</v>
      </c>
      <c r="L15" s="3">
        <v>0.1</v>
      </c>
      <c r="M15" t="s">
        <v>18</v>
      </c>
      <c r="N15" t="s">
        <v>22</v>
      </c>
      <c r="O15" t="s">
        <v>36</v>
      </c>
    </row>
    <row r="16" spans="1:15" x14ac:dyDescent="0.25">
      <c r="A16">
        <v>1006</v>
      </c>
      <c r="B16" s="1">
        <v>45083</v>
      </c>
      <c r="C16" t="s">
        <v>14</v>
      </c>
      <c r="D16" t="s">
        <v>34</v>
      </c>
      <c r="E16" s="2">
        <v>1044.45</v>
      </c>
      <c r="F16">
        <v>21</v>
      </c>
      <c r="G16" t="s">
        <v>35</v>
      </c>
      <c r="H16" s="3">
        <v>1701.62</v>
      </c>
      <c r="I16" s="3">
        <v>2193.2199999999998</v>
      </c>
      <c r="J16" s="3">
        <f>Sales[Unit_Price] - Sales[Unit_Cost]</f>
        <v>491.59999999999991</v>
      </c>
      <c r="K16" t="s">
        <v>30</v>
      </c>
      <c r="L16" s="3">
        <v>0.22</v>
      </c>
      <c r="M16" t="s">
        <v>27</v>
      </c>
      <c r="N16" t="s">
        <v>22</v>
      </c>
      <c r="O16" t="s">
        <v>46</v>
      </c>
    </row>
    <row r="17" spans="1:15" x14ac:dyDescent="0.25">
      <c r="A17">
        <v>1035</v>
      </c>
      <c r="B17" s="1">
        <v>45068</v>
      </c>
      <c r="C17" t="s">
        <v>42</v>
      </c>
      <c r="D17" t="s">
        <v>25</v>
      </c>
      <c r="E17" s="2">
        <v>3780.22</v>
      </c>
      <c r="F17">
        <v>45</v>
      </c>
      <c r="G17" t="s">
        <v>26</v>
      </c>
      <c r="H17" s="3">
        <v>4132.79</v>
      </c>
      <c r="I17" s="3">
        <v>4624.1000000000004</v>
      </c>
      <c r="J17" s="3">
        <f>Sales[Unit_Price] - Sales[Unit_Cost]</f>
        <v>491.3100000000004</v>
      </c>
      <c r="K17" t="s">
        <v>30</v>
      </c>
      <c r="L17" s="3">
        <v>0.15</v>
      </c>
      <c r="M17" t="s">
        <v>31</v>
      </c>
      <c r="N17" t="s">
        <v>22</v>
      </c>
      <c r="O17" t="s">
        <v>43</v>
      </c>
    </row>
    <row r="18" spans="1:15" x14ac:dyDescent="0.25">
      <c r="A18">
        <v>1074</v>
      </c>
      <c r="B18" s="1">
        <v>45255</v>
      </c>
      <c r="C18" t="s">
        <v>38</v>
      </c>
      <c r="D18" t="s">
        <v>15</v>
      </c>
      <c r="E18" s="2">
        <v>3570.15</v>
      </c>
      <c r="F18">
        <v>42</v>
      </c>
      <c r="G18" t="s">
        <v>16</v>
      </c>
      <c r="H18" s="3">
        <v>2120.81</v>
      </c>
      <c r="I18" s="3">
        <v>2611.94</v>
      </c>
      <c r="J18" s="3">
        <f>Sales[Unit_Price] - Sales[Unit_Cost]</f>
        <v>491.13000000000011</v>
      </c>
      <c r="K18" t="s">
        <v>17</v>
      </c>
      <c r="L18" s="3">
        <v>0.23</v>
      </c>
      <c r="M18" t="s">
        <v>18</v>
      </c>
      <c r="N18" t="s">
        <v>19</v>
      </c>
      <c r="O18" t="s">
        <v>40</v>
      </c>
    </row>
    <row r="19" spans="1:15" x14ac:dyDescent="0.25">
      <c r="A19">
        <v>1059</v>
      </c>
      <c r="B19" s="1">
        <v>45217</v>
      </c>
      <c r="C19" t="s">
        <v>42</v>
      </c>
      <c r="D19" t="s">
        <v>15</v>
      </c>
      <c r="E19" s="2">
        <v>5097.4799999999996</v>
      </c>
      <c r="F19">
        <v>28</v>
      </c>
      <c r="G19" t="s">
        <v>35</v>
      </c>
      <c r="H19" s="3">
        <v>224.32</v>
      </c>
      <c r="I19" s="3">
        <v>715.06</v>
      </c>
      <c r="J19" s="3">
        <f>Sales[Unit_Price] - Sales[Unit_Cost]</f>
        <v>490.73999999999995</v>
      </c>
      <c r="K19" t="s">
        <v>17</v>
      </c>
      <c r="L19" s="3">
        <v>0.01</v>
      </c>
      <c r="M19" t="s">
        <v>31</v>
      </c>
      <c r="N19" t="s">
        <v>19</v>
      </c>
      <c r="O19" t="s">
        <v>49</v>
      </c>
    </row>
    <row r="20" spans="1:15" x14ac:dyDescent="0.25">
      <c r="A20">
        <v>1014</v>
      </c>
      <c r="B20" s="1">
        <v>44968</v>
      </c>
      <c r="C20" t="s">
        <v>24</v>
      </c>
      <c r="D20" t="s">
        <v>21</v>
      </c>
      <c r="E20" s="2">
        <v>823.51</v>
      </c>
      <c r="F20">
        <v>44</v>
      </c>
      <c r="G20" t="s">
        <v>26</v>
      </c>
      <c r="H20" s="3">
        <v>2257.48</v>
      </c>
      <c r="I20" s="3">
        <v>2747.81</v>
      </c>
      <c r="J20" s="3">
        <f>Sales[Unit_Price] - Sales[Unit_Cost]</f>
        <v>490.32999999999993</v>
      </c>
      <c r="K20" t="s">
        <v>17</v>
      </c>
      <c r="L20" s="3">
        <v>0.27</v>
      </c>
      <c r="M20" t="s">
        <v>18</v>
      </c>
      <c r="N20" t="s">
        <v>19</v>
      </c>
      <c r="O20" t="s">
        <v>47</v>
      </c>
    </row>
    <row r="21" spans="1:15" x14ac:dyDescent="0.25">
      <c r="A21">
        <v>1057</v>
      </c>
      <c r="B21" s="1">
        <v>45221</v>
      </c>
      <c r="C21" t="s">
        <v>38</v>
      </c>
      <c r="D21" t="s">
        <v>25</v>
      </c>
      <c r="E21" s="2">
        <v>3297.97</v>
      </c>
      <c r="F21">
        <v>40</v>
      </c>
      <c r="G21" t="s">
        <v>29</v>
      </c>
      <c r="H21" s="3">
        <v>3233.37</v>
      </c>
      <c r="I21" s="3">
        <v>3723.21</v>
      </c>
      <c r="J21" s="3">
        <f>Sales[Unit_Price] - Sales[Unit_Cost]</f>
        <v>489.84000000000015</v>
      </c>
      <c r="K21" t="s">
        <v>30</v>
      </c>
      <c r="L21" s="3">
        <v>0.22</v>
      </c>
      <c r="M21" t="s">
        <v>27</v>
      </c>
      <c r="N21" t="s">
        <v>22</v>
      </c>
      <c r="O21" t="s">
        <v>39</v>
      </c>
    </row>
    <row r="22" spans="1:15" x14ac:dyDescent="0.25">
      <c r="A22">
        <v>1052</v>
      </c>
      <c r="B22" s="1">
        <v>45125</v>
      </c>
      <c r="C22" t="s">
        <v>38</v>
      </c>
      <c r="D22" t="s">
        <v>25</v>
      </c>
      <c r="E22" s="2">
        <v>6675.77</v>
      </c>
      <c r="F22">
        <v>42</v>
      </c>
      <c r="G22" t="s">
        <v>35</v>
      </c>
      <c r="H22" s="3">
        <v>417.96</v>
      </c>
      <c r="I22" s="3">
        <v>907.63</v>
      </c>
      <c r="J22" s="3">
        <f>Sales[Unit_Price] - Sales[Unit_Cost]</f>
        <v>489.67</v>
      </c>
      <c r="K22" t="s">
        <v>30</v>
      </c>
      <c r="L22" s="3">
        <v>0.04</v>
      </c>
      <c r="M22" t="s">
        <v>18</v>
      </c>
      <c r="N22" t="s">
        <v>22</v>
      </c>
      <c r="O22" t="s">
        <v>39</v>
      </c>
    </row>
    <row r="23" spans="1:15" x14ac:dyDescent="0.25">
      <c r="A23">
        <v>1096</v>
      </c>
      <c r="B23" s="1">
        <v>45087</v>
      </c>
      <c r="C23" t="s">
        <v>33</v>
      </c>
      <c r="D23" t="s">
        <v>25</v>
      </c>
      <c r="E23" s="2">
        <v>2320.5100000000002</v>
      </c>
      <c r="F23">
        <v>6</v>
      </c>
      <c r="G23" t="s">
        <v>16</v>
      </c>
      <c r="H23" s="3">
        <v>252.62</v>
      </c>
      <c r="I23" s="3">
        <v>742</v>
      </c>
      <c r="J23" s="3">
        <f>Sales[Unit_Price] - Sales[Unit_Cost]</f>
        <v>489.38</v>
      </c>
      <c r="K23" t="s">
        <v>30</v>
      </c>
      <c r="L23" s="3">
        <v>0.22</v>
      </c>
      <c r="M23" t="s">
        <v>31</v>
      </c>
      <c r="N23" t="s">
        <v>22</v>
      </c>
      <c r="O23" t="s">
        <v>44</v>
      </c>
    </row>
    <row r="24" spans="1:15" x14ac:dyDescent="0.25">
      <c r="A24">
        <v>1092</v>
      </c>
      <c r="B24" s="1">
        <v>45118</v>
      </c>
      <c r="C24" t="s">
        <v>38</v>
      </c>
      <c r="D24" t="s">
        <v>34</v>
      </c>
      <c r="E24" s="2">
        <v>7667.1</v>
      </c>
      <c r="F24">
        <v>33</v>
      </c>
      <c r="G24" t="s">
        <v>35</v>
      </c>
      <c r="H24" s="3">
        <v>2595.42</v>
      </c>
      <c r="I24" s="3">
        <v>3083.06</v>
      </c>
      <c r="J24" s="3">
        <f>Sales[Unit_Price] - Sales[Unit_Cost]</f>
        <v>487.63999999999987</v>
      </c>
      <c r="K24" t="s">
        <v>30</v>
      </c>
      <c r="L24" s="3">
        <v>0.08</v>
      </c>
      <c r="M24" t="s">
        <v>31</v>
      </c>
      <c r="N24" t="s">
        <v>19</v>
      </c>
      <c r="O24" t="s">
        <v>48</v>
      </c>
    </row>
    <row r="25" spans="1:15" x14ac:dyDescent="0.25">
      <c r="A25">
        <v>1007</v>
      </c>
      <c r="B25" s="1">
        <v>45015</v>
      </c>
      <c r="C25" t="s">
        <v>24</v>
      </c>
      <c r="D25" t="s">
        <v>34</v>
      </c>
      <c r="E25" s="2">
        <v>8088.96</v>
      </c>
      <c r="F25">
        <v>14</v>
      </c>
      <c r="G25" t="s">
        <v>16</v>
      </c>
      <c r="H25" s="3">
        <v>1122.07</v>
      </c>
      <c r="I25" s="3">
        <v>1608.76</v>
      </c>
      <c r="J25" s="3">
        <f>Sales[Unit_Price] - Sales[Unit_Cost]</f>
        <v>486.69000000000005</v>
      </c>
      <c r="K25" t="s">
        <v>30</v>
      </c>
      <c r="L25" s="3">
        <v>0.22</v>
      </c>
      <c r="M25" t="s">
        <v>18</v>
      </c>
      <c r="N25" t="s">
        <v>22</v>
      </c>
      <c r="O25" t="s">
        <v>50</v>
      </c>
    </row>
    <row r="26" spans="1:15" x14ac:dyDescent="0.25">
      <c r="A26">
        <v>1017</v>
      </c>
      <c r="B26" s="1">
        <v>44941</v>
      </c>
      <c r="C26" t="s">
        <v>38</v>
      </c>
      <c r="D26" t="s">
        <v>15</v>
      </c>
      <c r="E26" s="2">
        <v>289.52999999999997</v>
      </c>
      <c r="F26">
        <v>6</v>
      </c>
      <c r="G26" t="s">
        <v>16</v>
      </c>
      <c r="H26" s="3">
        <v>2594.42</v>
      </c>
      <c r="I26" s="3">
        <v>3081.04</v>
      </c>
      <c r="J26" s="3">
        <f>Sales[Unit_Price] - Sales[Unit_Cost]</f>
        <v>486.61999999999989</v>
      </c>
      <c r="K26" t="s">
        <v>17</v>
      </c>
      <c r="L26" s="3">
        <v>0.1</v>
      </c>
      <c r="M26" t="s">
        <v>27</v>
      </c>
      <c r="N26" t="s">
        <v>22</v>
      </c>
      <c r="O26" t="s">
        <v>40</v>
      </c>
    </row>
    <row r="27" spans="1:15" x14ac:dyDescent="0.25">
      <c r="A27">
        <v>1090</v>
      </c>
      <c r="B27" s="1">
        <v>45214</v>
      </c>
      <c r="C27" t="s">
        <v>33</v>
      </c>
      <c r="D27" t="s">
        <v>25</v>
      </c>
      <c r="E27" s="2">
        <v>9702.27</v>
      </c>
      <c r="F27">
        <v>48</v>
      </c>
      <c r="G27" t="s">
        <v>35</v>
      </c>
      <c r="H27" s="3">
        <v>4766.53</v>
      </c>
      <c r="I27" s="3">
        <v>5253.07</v>
      </c>
      <c r="J27" s="3">
        <f>Sales[Unit_Price] - Sales[Unit_Cost]</f>
        <v>486.53999999999996</v>
      </c>
      <c r="K27" t="s">
        <v>17</v>
      </c>
      <c r="L27" s="3">
        <v>0.01</v>
      </c>
      <c r="M27" t="s">
        <v>27</v>
      </c>
      <c r="N27" t="s">
        <v>19</v>
      </c>
      <c r="O27" t="s">
        <v>44</v>
      </c>
    </row>
    <row r="28" spans="1:15" x14ac:dyDescent="0.25">
      <c r="A28">
        <v>1066</v>
      </c>
      <c r="B28" s="1">
        <v>45194</v>
      </c>
      <c r="C28" t="s">
        <v>38</v>
      </c>
      <c r="D28" t="s">
        <v>34</v>
      </c>
      <c r="E28" s="2">
        <v>7391.7</v>
      </c>
      <c r="F28">
        <v>47</v>
      </c>
      <c r="G28" t="s">
        <v>26</v>
      </c>
      <c r="H28" s="3">
        <v>1319.24</v>
      </c>
      <c r="I28" s="3">
        <v>1805.56</v>
      </c>
      <c r="J28" s="3">
        <f>Sales[Unit_Price] - Sales[Unit_Cost]</f>
        <v>486.31999999999994</v>
      </c>
      <c r="K28" t="s">
        <v>30</v>
      </c>
      <c r="L28" s="3">
        <v>0.26</v>
      </c>
      <c r="M28" t="s">
        <v>31</v>
      </c>
      <c r="N28" t="s">
        <v>22</v>
      </c>
      <c r="O28" t="s">
        <v>48</v>
      </c>
    </row>
    <row r="29" spans="1:15" x14ac:dyDescent="0.25">
      <c r="A29">
        <v>1054</v>
      </c>
      <c r="B29" s="1">
        <v>45184</v>
      </c>
      <c r="C29" t="s">
        <v>14</v>
      </c>
      <c r="D29" t="s">
        <v>25</v>
      </c>
      <c r="E29" s="2">
        <v>2509.63</v>
      </c>
      <c r="F29">
        <v>16</v>
      </c>
      <c r="G29" t="s">
        <v>35</v>
      </c>
      <c r="H29" s="3">
        <v>4557.79</v>
      </c>
      <c r="I29" s="3">
        <v>5043.3599999999997</v>
      </c>
      <c r="J29" s="3">
        <f>Sales[Unit_Price] - Sales[Unit_Cost]</f>
        <v>485.56999999999971</v>
      </c>
      <c r="K29" t="s">
        <v>17</v>
      </c>
      <c r="L29" s="3">
        <v>0.14000000000000001</v>
      </c>
      <c r="M29" t="s">
        <v>31</v>
      </c>
      <c r="N29" t="s">
        <v>22</v>
      </c>
      <c r="O29" t="s">
        <v>32</v>
      </c>
    </row>
    <row r="30" spans="1:15" x14ac:dyDescent="0.25">
      <c r="A30">
        <v>1004</v>
      </c>
      <c r="B30" s="1">
        <v>45016</v>
      </c>
      <c r="C30" t="s">
        <v>33</v>
      </c>
      <c r="D30" t="s">
        <v>34</v>
      </c>
      <c r="E30" s="2">
        <v>6744.46</v>
      </c>
      <c r="F30">
        <v>12</v>
      </c>
      <c r="G30" t="s">
        <v>29</v>
      </c>
      <c r="H30" s="3">
        <v>4553.2299999999996</v>
      </c>
      <c r="I30" s="3">
        <v>5038.74</v>
      </c>
      <c r="J30" s="3">
        <f>Sales[Unit_Price] - Sales[Unit_Cost]</f>
        <v>485.51000000000022</v>
      </c>
      <c r="K30" t="s">
        <v>30</v>
      </c>
      <c r="L30" s="3">
        <v>0.09</v>
      </c>
      <c r="M30" t="s">
        <v>31</v>
      </c>
      <c r="N30" t="s">
        <v>22</v>
      </c>
      <c r="O30" t="s">
        <v>36</v>
      </c>
    </row>
    <row r="31" spans="1:15" x14ac:dyDescent="0.25">
      <c r="A31">
        <v>1071</v>
      </c>
      <c r="B31" s="1">
        <v>45229</v>
      </c>
      <c r="C31" t="s">
        <v>42</v>
      </c>
      <c r="D31" t="s">
        <v>21</v>
      </c>
      <c r="E31" s="2">
        <v>189.48</v>
      </c>
      <c r="F31">
        <v>22</v>
      </c>
      <c r="G31" t="s">
        <v>35</v>
      </c>
      <c r="H31" s="3">
        <v>2701.39</v>
      </c>
      <c r="I31" s="3">
        <v>3185.81</v>
      </c>
      <c r="J31" s="3">
        <f>Sales[Unit_Price] - Sales[Unit_Cost]</f>
        <v>484.42000000000007</v>
      </c>
      <c r="K31" t="s">
        <v>30</v>
      </c>
      <c r="L31" s="3">
        <v>0.01</v>
      </c>
      <c r="M31" t="s">
        <v>27</v>
      </c>
      <c r="N31" t="s">
        <v>19</v>
      </c>
      <c r="O31" t="s">
        <v>51</v>
      </c>
    </row>
    <row r="32" spans="1:15" x14ac:dyDescent="0.25">
      <c r="A32">
        <v>1045</v>
      </c>
      <c r="B32" s="1">
        <v>45083</v>
      </c>
      <c r="C32" t="s">
        <v>14</v>
      </c>
      <c r="D32" t="s">
        <v>25</v>
      </c>
      <c r="E32" s="2">
        <v>3284.53</v>
      </c>
      <c r="F32">
        <v>15</v>
      </c>
      <c r="G32" t="s">
        <v>35</v>
      </c>
      <c r="H32" s="3">
        <v>316.22000000000003</v>
      </c>
      <c r="I32" s="3">
        <v>799.04</v>
      </c>
      <c r="J32" s="3">
        <f>Sales[Unit_Price] - Sales[Unit_Cost]</f>
        <v>482.81999999999994</v>
      </c>
      <c r="K32" t="s">
        <v>30</v>
      </c>
      <c r="L32" s="3">
        <v>0</v>
      </c>
      <c r="M32" t="s">
        <v>27</v>
      </c>
      <c r="N32" t="s">
        <v>19</v>
      </c>
      <c r="O32" t="s">
        <v>32</v>
      </c>
    </row>
    <row r="33" spans="1:15" x14ac:dyDescent="0.25">
      <c r="A33">
        <v>1005</v>
      </c>
      <c r="B33" s="1">
        <v>45015</v>
      </c>
      <c r="C33" t="s">
        <v>42</v>
      </c>
      <c r="D33" t="s">
        <v>34</v>
      </c>
      <c r="E33" s="2">
        <v>6828.24</v>
      </c>
      <c r="F33">
        <v>12</v>
      </c>
      <c r="G33" t="s">
        <v>35</v>
      </c>
      <c r="H33" s="3">
        <v>319.83</v>
      </c>
      <c r="I33" s="3">
        <v>802.43</v>
      </c>
      <c r="J33" s="3">
        <f>Sales[Unit_Price] - Sales[Unit_Cost]</f>
        <v>482.59999999999997</v>
      </c>
      <c r="K33" t="s">
        <v>30</v>
      </c>
      <c r="L33" s="3">
        <v>0.04</v>
      </c>
      <c r="M33" t="s">
        <v>31</v>
      </c>
      <c r="N33" t="s">
        <v>22</v>
      </c>
      <c r="O33" t="s">
        <v>52</v>
      </c>
    </row>
    <row r="34" spans="1:15" x14ac:dyDescent="0.25">
      <c r="A34">
        <v>1089</v>
      </c>
      <c r="B34" s="1">
        <v>45217</v>
      </c>
      <c r="C34" t="s">
        <v>24</v>
      </c>
      <c r="D34" t="s">
        <v>15</v>
      </c>
      <c r="E34" s="2">
        <v>7405.38</v>
      </c>
      <c r="F34">
        <v>15</v>
      </c>
      <c r="G34" t="s">
        <v>26</v>
      </c>
      <c r="H34" s="3">
        <v>3841.05</v>
      </c>
      <c r="I34" s="3">
        <v>4323.62</v>
      </c>
      <c r="J34" s="3">
        <f>Sales[Unit_Price] - Sales[Unit_Cost]</f>
        <v>482.56999999999971</v>
      </c>
      <c r="K34" t="s">
        <v>17</v>
      </c>
      <c r="L34" s="3">
        <v>0.28999999999999998</v>
      </c>
      <c r="M34" t="s">
        <v>31</v>
      </c>
      <c r="N34" t="s">
        <v>22</v>
      </c>
      <c r="O34" t="s">
        <v>45</v>
      </c>
    </row>
    <row r="35" spans="1:15" x14ac:dyDescent="0.25">
      <c r="A35">
        <v>1081</v>
      </c>
      <c r="B35" s="1">
        <v>45032</v>
      </c>
      <c r="C35" t="s">
        <v>33</v>
      </c>
      <c r="D35" t="s">
        <v>21</v>
      </c>
      <c r="E35" s="2">
        <v>2896.71</v>
      </c>
      <c r="F35">
        <v>44</v>
      </c>
      <c r="G35" t="s">
        <v>35</v>
      </c>
      <c r="H35" s="3">
        <v>1362.15</v>
      </c>
      <c r="I35" s="3">
        <v>1844.07</v>
      </c>
      <c r="J35" s="3">
        <f>Sales[Unit_Price] - Sales[Unit_Cost]</f>
        <v>481.91999999999985</v>
      </c>
      <c r="K35" t="s">
        <v>30</v>
      </c>
      <c r="L35" s="3">
        <v>0.28999999999999998</v>
      </c>
      <c r="M35" t="s">
        <v>31</v>
      </c>
      <c r="N35" t="s">
        <v>19</v>
      </c>
      <c r="O35" t="s">
        <v>37</v>
      </c>
    </row>
    <row r="36" spans="1:15" x14ac:dyDescent="0.25">
      <c r="A36">
        <v>1092</v>
      </c>
      <c r="B36" s="1">
        <v>44966</v>
      </c>
      <c r="C36" t="s">
        <v>42</v>
      </c>
      <c r="D36" t="s">
        <v>25</v>
      </c>
      <c r="E36" s="2">
        <v>7192.33</v>
      </c>
      <c r="F36">
        <v>14</v>
      </c>
      <c r="G36" t="s">
        <v>29</v>
      </c>
      <c r="H36" s="3">
        <v>3586.58</v>
      </c>
      <c r="I36" s="3">
        <v>4068.43</v>
      </c>
      <c r="J36" s="3">
        <f>Sales[Unit_Price] - Sales[Unit_Cost]</f>
        <v>481.84999999999991</v>
      </c>
      <c r="K36" t="s">
        <v>30</v>
      </c>
      <c r="L36" s="3">
        <v>0.22</v>
      </c>
      <c r="M36" t="s">
        <v>31</v>
      </c>
      <c r="N36" t="s">
        <v>19</v>
      </c>
      <c r="O36" t="s">
        <v>43</v>
      </c>
    </row>
    <row r="37" spans="1:15" x14ac:dyDescent="0.25">
      <c r="A37">
        <v>1001</v>
      </c>
      <c r="B37" s="1">
        <v>45073</v>
      </c>
      <c r="C37" t="s">
        <v>42</v>
      </c>
      <c r="D37" t="s">
        <v>25</v>
      </c>
      <c r="E37" s="2">
        <v>1498.11</v>
      </c>
      <c r="F37">
        <v>7</v>
      </c>
      <c r="G37" t="s">
        <v>35</v>
      </c>
      <c r="H37" s="3">
        <v>4094.68</v>
      </c>
      <c r="I37" s="3">
        <v>4576.5</v>
      </c>
      <c r="J37" s="3">
        <f>Sales[Unit_Price] - Sales[Unit_Cost]</f>
        <v>481.82000000000016</v>
      </c>
      <c r="K37" t="s">
        <v>30</v>
      </c>
      <c r="L37" s="3">
        <v>0.3</v>
      </c>
      <c r="M37" t="s">
        <v>18</v>
      </c>
      <c r="N37" t="s">
        <v>22</v>
      </c>
      <c r="O37" t="s">
        <v>43</v>
      </c>
    </row>
    <row r="38" spans="1:15" x14ac:dyDescent="0.25">
      <c r="A38">
        <v>1033</v>
      </c>
      <c r="B38" s="1">
        <v>45058</v>
      </c>
      <c r="C38" t="s">
        <v>14</v>
      </c>
      <c r="D38" t="s">
        <v>15</v>
      </c>
      <c r="E38" s="2">
        <v>5055.9799999999996</v>
      </c>
      <c r="F38">
        <v>16</v>
      </c>
      <c r="G38" t="s">
        <v>16</v>
      </c>
      <c r="H38" s="3">
        <v>2915.88</v>
      </c>
      <c r="I38" s="3">
        <v>3397.36</v>
      </c>
      <c r="J38" s="3">
        <f>Sales[Unit_Price] - Sales[Unit_Cost]</f>
        <v>481.48</v>
      </c>
      <c r="K38" t="s">
        <v>30</v>
      </c>
      <c r="L38" s="3">
        <v>0.2</v>
      </c>
      <c r="M38" t="s">
        <v>27</v>
      </c>
      <c r="N38" t="s">
        <v>22</v>
      </c>
      <c r="O38" t="s">
        <v>20</v>
      </c>
    </row>
    <row r="39" spans="1:15" x14ac:dyDescent="0.25">
      <c r="A39">
        <v>1063</v>
      </c>
      <c r="B39" s="1">
        <v>45153</v>
      </c>
      <c r="C39" t="s">
        <v>42</v>
      </c>
      <c r="D39" t="s">
        <v>34</v>
      </c>
      <c r="E39" s="2">
        <v>2780.98</v>
      </c>
      <c r="F39">
        <v>26</v>
      </c>
      <c r="G39" t="s">
        <v>26</v>
      </c>
      <c r="H39" s="3">
        <v>1046.96</v>
      </c>
      <c r="I39" s="3">
        <v>1528.15</v>
      </c>
      <c r="J39" s="3">
        <f>Sales[Unit_Price] - Sales[Unit_Cost]</f>
        <v>481.19000000000005</v>
      </c>
      <c r="K39" t="s">
        <v>30</v>
      </c>
      <c r="L39" s="3">
        <v>7.0000000000000007E-2</v>
      </c>
      <c r="M39" t="s">
        <v>31</v>
      </c>
      <c r="N39" t="s">
        <v>22</v>
      </c>
      <c r="O39" t="s">
        <v>52</v>
      </c>
    </row>
    <row r="40" spans="1:15" x14ac:dyDescent="0.25">
      <c r="A40">
        <v>1097</v>
      </c>
      <c r="B40" s="1">
        <v>45193</v>
      </c>
      <c r="C40" t="s">
        <v>42</v>
      </c>
      <c r="D40" t="s">
        <v>34</v>
      </c>
      <c r="E40" s="2">
        <v>5025.6400000000003</v>
      </c>
      <c r="F40">
        <v>9</v>
      </c>
      <c r="G40" t="s">
        <v>26</v>
      </c>
      <c r="H40" s="3">
        <v>4067.28</v>
      </c>
      <c r="I40" s="3">
        <v>4548.09</v>
      </c>
      <c r="J40" s="3">
        <f>Sales[Unit_Price] - Sales[Unit_Cost]</f>
        <v>480.80999999999995</v>
      </c>
      <c r="K40" t="s">
        <v>17</v>
      </c>
      <c r="L40" s="3">
        <v>0.12</v>
      </c>
      <c r="M40" t="s">
        <v>31</v>
      </c>
      <c r="N40" t="s">
        <v>22</v>
      </c>
      <c r="O40" t="s">
        <v>52</v>
      </c>
    </row>
    <row r="41" spans="1:15" x14ac:dyDescent="0.25">
      <c r="A41">
        <v>1037</v>
      </c>
      <c r="B41" s="1">
        <v>45270</v>
      </c>
      <c r="C41" t="s">
        <v>14</v>
      </c>
      <c r="D41" t="s">
        <v>15</v>
      </c>
      <c r="E41" s="2">
        <v>6351.05</v>
      </c>
      <c r="F41">
        <v>32</v>
      </c>
      <c r="G41" t="s">
        <v>35</v>
      </c>
      <c r="H41" s="3">
        <v>2594.08</v>
      </c>
      <c r="I41" s="3">
        <v>3074.59</v>
      </c>
      <c r="J41" s="3">
        <f>Sales[Unit_Price] - Sales[Unit_Cost]</f>
        <v>480.51000000000022</v>
      </c>
      <c r="K41" t="s">
        <v>30</v>
      </c>
      <c r="L41" s="3">
        <v>0.14000000000000001</v>
      </c>
      <c r="M41" t="s">
        <v>18</v>
      </c>
      <c r="N41" t="s">
        <v>22</v>
      </c>
      <c r="O41" t="s">
        <v>20</v>
      </c>
    </row>
    <row r="42" spans="1:15" x14ac:dyDescent="0.25">
      <c r="A42">
        <v>1061</v>
      </c>
      <c r="B42" s="1">
        <v>45282</v>
      </c>
      <c r="C42" t="s">
        <v>42</v>
      </c>
      <c r="D42" t="s">
        <v>15</v>
      </c>
      <c r="E42" s="2">
        <v>1990.17</v>
      </c>
      <c r="F42">
        <v>45</v>
      </c>
      <c r="G42" t="s">
        <v>29</v>
      </c>
      <c r="H42" s="3">
        <v>1364.51</v>
      </c>
      <c r="I42" s="3">
        <v>1844.8</v>
      </c>
      <c r="J42" s="3">
        <f>Sales[Unit_Price] - Sales[Unit_Cost]</f>
        <v>480.28999999999996</v>
      </c>
      <c r="K42" t="s">
        <v>17</v>
      </c>
      <c r="L42" s="3">
        <v>0.18</v>
      </c>
      <c r="M42" t="s">
        <v>18</v>
      </c>
      <c r="N42" t="s">
        <v>19</v>
      </c>
      <c r="O42" t="s">
        <v>49</v>
      </c>
    </row>
    <row r="43" spans="1:15" x14ac:dyDescent="0.25">
      <c r="A43">
        <v>1039</v>
      </c>
      <c r="B43" s="1">
        <v>45129</v>
      </c>
      <c r="C43" t="s">
        <v>42</v>
      </c>
      <c r="D43" t="s">
        <v>34</v>
      </c>
      <c r="E43" s="2">
        <v>6807.67</v>
      </c>
      <c r="F43">
        <v>42</v>
      </c>
      <c r="G43" t="s">
        <v>29</v>
      </c>
      <c r="H43" s="3">
        <v>3120.19</v>
      </c>
      <c r="I43" s="3">
        <v>3600.14</v>
      </c>
      <c r="J43" s="3">
        <f>Sales[Unit_Price] - Sales[Unit_Cost]</f>
        <v>479.94999999999982</v>
      </c>
      <c r="K43" t="s">
        <v>17</v>
      </c>
      <c r="L43" s="3">
        <v>0.19</v>
      </c>
      <c r="M43" t="s">
        <v>31</v>
      </c>
      <c r="N43" t="s">
        <v>22</v>
      </c>
      <c r="O43" t="s">
        <v>52</v>
      </c>
    </row>
    <row r="44" spans="1:15" x14ac:dyDescent="0.25">
      <c r="A44">
        <v>1008</v>
      </c>
      <c r="B44" s="1">
        <v>45268</v>
      </c>
      <c r="C44" t="s">
        <v>42</v>
      </c>
      <c r="D44" t="s">
        <v>25</v>
      </c>
      <c r="E44" s="2">
        <v>3197.78</v>
      </c>
      <c r="F44">
        <v>49</v>
      </c>
      <c r="G44" t="s">
        <v>35</v>
      </c>
      <c r="H44" s="3">
        <v>2907.22</v>
      </c>
      <c r="I44" s="3">
        <v>3385.6099999999901</v>
      </c>
      <c r="J44" s="3">
        <f>Sales[Unit_Price] - Sales[Unit_Cost]</f>
        <v>478.38999999999032</v>
      </c>
      <c r="K44" t="s">
        <v>30</v>
      </c>
      <c r="L44" s="3">
        <v>0.13</v>
      </c>
      <c r="M44" t="s">
        <v>18</v>
      </c>
      <c r="N44" t="s">
        <v>19</v>
      </c>
      <c r="O44" t="s">
        <v>43</v>
      </c>
    </row>
    <row r="45" spans="1:15" x14ac:dyDescent="0.25">
      <c r="A45">
        <v>1047</v>
      </c>
      <c r="B45" s="1">
        <v>45285</v>
      </c>
      <c r="C45" t="s">
        <v>24</v>
      </c>
      <c r="D45" t="s">
        <v>15</v>
      </c>
      <c r="E45" s="2">
        <v>7405.06</v>
      </c>
      <c r="F45">
        <v>43</v>
      </c>
      <c r="G45" t="s">
        <v>35</v>
      </c>
      <c r="H45" s="3">
        <v>1249.17</v>
      </c>
      <c r="I45" s="3">
        <v>1727.15</v>
      </c>
      <c r="J45" s="3">
        <f>Sales[Unit_Price] - Sales[Unit_Cost]</f>
        <v>477.98</v>
      </c>
      <c r="K45" t="s">
        <v>30</v>
      </c>
      <c r="L45" s="3">
        <v>0.08</v>
      </c>
      <c r="M45" t="s">
        <v>18</v>
      </c>
      <c r="N45" t="s">
        <v>22</v>
      </c>
      <c r="O45" t="s">
        <v>45</v>
      </c>
    </row>
    <row r="46" spans="1:15" x14ac:dyDescent="0.25">
      <c r="A46">
        <v>1012</v>
      </c>
      <c r="B46" s="1">
        <v>45097</v>
      </c>
      <c r="C46" t="s">
        <v>42</v>
      </c>
      <c r="D46" t="s">
        <v>25</v>
      </c>
      <c r="E46" s="2">
        <v>2019.24</v>
      </c>
      <c r="F46">
        <v>47</v>
      </c>
      <c r="G46" t="s">
        <v>29</v>
      </c>
      <c r="H46" s="3">
        <v>325.75</v>
      </c>
      <c r="I46" s="3">
        <v>803.71</v>
      </c>
      <c r="J46" s="3">
        <f>Sales[Unit_Price] - Sales[Unit_Cost]</f>
        <v>477.96000000000004</v>
      </c>
      <c r="K46" t="s">
        <v>30</v>
      </c>
      <c r="L46" s="3">
        <v>0.12</v>
      </c>
      <c r="M46" t="s">
        <v>27</v>
      </c>
      <c r="N46" t="s">
        <v>22</v>
      </c>
      <c r="O46" t="s">
        <v>43</v>
      </c>
    </row>
    <row r="47" spans="1:15" x14ac:dyDescent="0.25">
      <c r="A47">
        <v>1052</v>
      </c>
      <c r="B47" s="1">
        <v>44931</v>
      </c>
      <c r="C47" t="s">
        <v>14</v>
      </c>
      <c r="D47" t="s">
        <v>15</v>
      </c>
      <c r="E47" s="2">
        <v>8837.34</v>
      </c>
      <c r="F47">
        <v>11</v>
      </c>
      <c r="G47" t="s">
        <v>29</v>
      </c>
      <c r="H47" s="3">
        <v>3451.59</v>
      </c>
      <c r="I47" s="3">
        <v>3929.26</v>
      </c>
      <c r="J47" s="3">
        <f>Sales[Unit_Price] - Sales[Unit_Cost]</f>
        <v>477.67000000000007</v>
      </c>
      <c r="K47" t="s">
        <v>30</v>
      </c>
      <c r="L47" s="3">
        <v>0.3</v>
      </c>
      <c r="M47" t="s">
        <v>31</v>
      </c>
      <c r="N47" t="s">
        <v>22</v>
      </c>
      <c r="O47" t="s">
        <v>20</v>
      </c>
    </row>
    <row r="48" spans="1:15" x14ac:dyDescent="0.25">
      <c r="A48">
        <v>1089</v>
      </c>
      <c r="B48" s="1">
        <v>45218</v>
      </c>
      <c r="C48" t="s">
        <v>38</v>
      </c>
      <c r="D48" t="s">
        <v>21</v>
      </c>
      <c r="E48" s="2">
        <v>9933.2199999999993</v>
      </c>
      <c r="F48">
        <v>23</v>
      </c>
      <c r="G48" t="s">
        <v>26</v>
      </c>
      <c r="H48" s="3">
        <v>2120.54</v>
      </c>
      <c r="I48" s="3">
        <v>2597.67</v>
      </c>
      <c r="J48" s="3">
        <f>Sales[Unit_Price] - Sales[Unit_Cost]</f>
        <v>477.13000000000011</v>
      </c>
      <c r="K48" t="s">
        <v>17</v>
      </c>
      <c r="L48" s="3">
        <v>0.26</v>
      </c>
      <c r="M48" t="s">
        <v>31</v>
      </c>
      <c r="N48" t="s">
        <v>22</v>
      </c>
      <c r="O48" t="s">
        <v>41</v>
      </c>
    </row>
    <row r="49" spans="1:15" x14ac:dyDescent="0.25">
      <c r="A49">
        <v>1007</v>
      </c>
      <c r="B49" s="1">
        <v>45024</v>
      </c>
      <c r="C49" t="s">
        <v>33</v>
      </c>
      <c r="D49" t="s">
        <v>34</v>
      </c>
      <c r="E49" s="2">
        <v>3758.78</v>
      </c>
      <c r="F49">
        <v>13</v>
      </c>
      <c r="G49" t="s">
        <v>29</v>
      </c>
      <c r="H49" s="3">
        <v>3597.2</v>
      </c>
      <c r="I49" s="3">
        <v>4071.8199999999902</v>
      </c>
      <c r="J49" s="3">
        <f>Sales[Unit_Price] - Sales[Unit_Cost]</f>
        <v>474.61999999999034</v>
      </c>
      <c r="K49" t="s">
        <v>17</v>
      </c>
      <c r="L49" s="3">
        <v>0.28999999999999998</v>
      </c>
      <c r="M49" t="s">
        <v>27</v>
      </c>
      <c r="N49" t="s">
        <v>19</v>
      </c>
      <c r="O49" t="s">
        <v>36</v>
      </c>
    </row>
    <row r="50" spans="1:15" x14ac:dyDescent="0.25">
      <c r="A50">
        <v>1062</v>
      </c>
      <c r="B50" s="1">
        <v>45134</v>
      </c>
      <c r="C50" t="s">
        <v>24</v>
      </c>
      <c r="D50" t="s">
        <v>25</v>
      </c>
      <c r="E50" s="2">
        <v>4078.68</v>
      </c>
      <c r="F50">
        <v>44</v>
      </c>
      <c r="G50" t="s">
        <v>35</v>
      </c>
      <c r="H50" s="3">
        <v>987.74</v>
      </c>
      <c r="I50" s="3">
        <v>1462.19</v>
      </c>
      <c r="J50" s="3">
        <f>Sales[Unit_Price] - Sales[Unit_Cost]</f>
        <v>474.45000000000005</v>
      </c>
      <c r="K50" t="s">
        <v>30</v>
      </c>
      <c r="L50" s="3">
        <v>0.24</v>
      </c>
      <c r="M50" t="s">
        <v>27</v>
      </c>
      <c r="N50" t="s">
        <v>19</v>
      </c>
      <c r="O50" t="s">
        <v>28</v>
      </c>
    </row>
    <row r="51" spans="1:15" x14ac:dyDescent="0.25">
      <c r="A51">
        <v>1074</v>
      </c>
      <c r="B51" s="1">
        <v>45153</v>
      </c>
      <c r="C51" t="s">
        <v>24</v>
      </c>
      <c r="D51" t="s">
        <v>21</v>
      </c>
      <c r="E51" s="2">
        <v>289.38</v>
      </c>
      <c r="F51">
        <v>29</v>
      </c>
      <c r="G51" t="s">
        <v>16</v>
      </c>
      <c r="H51" s="3">
        <v>1723.01</v>
      </c>
      <c r="I51" s="3">
        <v>2197.42</v>
      </c>
      <c r="J51" s="3">
        <f>Sales[Unit_Price] - Sales[Unit_Cost]</f>
        <v>474.41000000000008</v>
      </c>
      <c r="K51" t="s">
        <v>30</v>
      </c>
      <c r="L51" s="3">
        <v>7.0000000000000007E-2</v>
      </c>
      <c r="M51" t="s">
        <v>27</v>
      </c>
      <c r="N51" t="s">
        <v>22</v>
      </c>
      <c r="O51" t="s">
        <v>47</v>
      </c>
    </row>
    <row r="52" spans="1:15" x14ac:dyDescent="0.25">
      <c r="A52">
        <v>1050</v>
      </c>
      <c r="B52" s="1">
        <v>45063</v>
      </c>
      <c r="C52" t="s">
        <v>14</v>
      </c>
      <c r="D52" t="s">
        <v>15</v>
      </c>
      <c r="E52" s="2">
        <v>2254.91</v>
      </c>
      <c r="F52">
        <v>45</v>
      </c>
      <c r="G52" t="s">
        <v>16</v>
      </c>
      <c r="H52" s="3">
        <v>112.35</v>
      </c>
      <c r="I52" s="3">
        <v>586.17999999999995</v>
      </c>
      <c r="J52" s="3">
        <f>Sales[Unit_Price] - Sales[Unit_Cost]</f>
        <v>473.82999999999993</v>
      </c>
      <c r="K52" t="s">
        <v>17</v>
      </c>
      <c r="L52" s="3">
        <v>0.28000000000000003</v>
      </c>
      <c r="M52" t="s">
        <v>31</v>
      </c>
      <c r="N52" t="s">
        <v>22</v>
      </c>
      <c r="O52" t="s">
        <v>20</v>
      </c>
    </row>
    <row r="53" spans="1:15" x14ac:dyDescent="0.25">
      <c r="A53">
        <v>1090</v>
      </c>
      <c r="B53" s="1">
        <v>45250</v>
      </c>
      <c r="C53" t="s">
        <v>42</v>
      </c>
      <c r="D53" t="s">
        <v>21</v>
      </c>
      <c r="E53" s="2">
        <v>267.77999999999997</v>
      </c>
      <c r="F53">
        <v>32</v>
      </c>
      <c r="G53" t="s">
        <v>35</v>
      </c>
      <c r="H53" s="3">
        <v>2678.99</v>
      </c>
      <c r="I53" s="3">
        <v>3152.2799999999902</v>
      </c>
      <c r="J53" s="3">
        <f>Sales[Unit_Price] - Sales[Unit_Cost]</f>
        <v>473.28999999999041</v>
      </c>
      <c r="K53" t="s">
        <v>17</v>
      </c>
      <c r="L53" s="3">
        <v>0.22</v>
      </c>
      <c r="M53" t="s">
        <v>18</v>
      </c>
      <c r="N53" t="s">
        <v>22</v>
      </c>
      <c r="O53" t="s">
        <v>51</v>
      </c>
    </row>
    <row r="54" spans="1:15" x14ac:dyDescent="0.25">
      <c r="A54">
        <v>1012</v>
      </c>
      <c r="B54" s="1">
        <v>45244</v>
      </c>
      <c r="C54" t="s">
        <v>38</v>
      </c>
      <c r="D54" t="s">
        <v>15</v>
      </c>
      <c r="E54" s="2">
        <v>519.98</v>
      </c>
      <c r="F54">
        <v>6</v>
      </c>
      <c r="G54" t="s">
        <v>29</v>
      </c>
      <c r="H54" s="3">
        <v>3609.42</v>
      </c>
      <c r="I54" s="3">
        <v>4082.62</v>
      </c>
      <c r="J54" s="3">
        <f>Sales[Unit_Price] - Sales[Unit_Cost]</f>
        <v>473.19999999999982</v>
      </c>
      <c r="K54" t="s">
        <v>17</v>
      </c>
      <c r="L54" s="3">
        <v>0.3</v>
      </c>
      <c r="M54" t="s">
        <v>27</v>
      </c>
      <c r="N54" t="s">
        <v>22</v>
      </c>
      <c r="O54" t="s">
        <v>40</v>
      </c>
    </row>
    <row r="55" spans="1:15" x14ac:dyDescent="0.25">
      <c r="A55">
        <v>1027</v>
      </c>
      <c r="B55" s="1">
        <v>44965</v>
      </c>
      <c r="C55" t="s">
        <v>42</v>
      </c>
      <c r="D55" t="s">
        <v>21</v>
      </c>
      <c r="E55" s="2">
        <v>7179.49</v>
      </c>
      <c r="F55">
        <v>20</v>
      </c>
      <c r="G55" t="s">
        <v>35</v>
      </c>
      <c r="H55" s="3">
        <v>1748.11</v>
      </c>
      <c r="I55" s="3">
        <v>2220.9</v>
      </c>
      <c r="J55" s="3">
        <f>Sales[Unit_Price] - Sales[Unit_Cost]</f>
        <v>472.79000000000019</v>
      </c>
      <c r="K55" t="s">
        <v>30</v>
      </c>
      <c r="L55" s="3">
        <v>0.23</v>
      </c>
      <c r="M55" t="s">
        <v>31</v>
      </c>
      <c r="N55" t="s">
        <v>22</v>
      </c>
      <c r="O55" t="s">
        <v>51</v>
      </c>
    </row>
    <row r="56" spans="1:15" x14ac:dyDescent="0.25">
      <c r="A56">
        <v>1017</v>
      </c>
      <c r="B56" s="1">
        <v>44950</v>
      </c>
      <c r="C56" t="s">
        <v>38</v>
      </c>
      <c r="D56" t="s">
        <v>15</v>
      </c>
      <c r="E56" s="2">
        <v>4637.3999999999996</v>
      </c>
      <c r="F56">
        <v>27</v>
      </c>
      <c r="G56" t="s">
        <v>35</v>
      </c>
      <c r="H56" s="3">
        <v>927.89</v>
      </c>
      <c r="I56" s="3">
        <v>1399.09</v>
      </c>
      <c r="J56" s="3">
        <f>Sales[Unit_Price] - Sales[Unit_Cost]</f>
        <v>471.19999999999993</v>
      </c>
      <c r="K56" t="s">
        <v>17</v>
      </c>
      <c r="L56" s="3">
        <v>0.27</v>
      </c>
      <c r="M56" t="s">
        <v>31</v>
      </c>
      <c r="N56" t="s">
        <v>19</v>
      </c>
      <c r="O56" t="s">
        <v>40</v>
      </c>
    </row>
    <row r="57" spans="1:15" x14ac:dyDescent="0.25">
      <c r="A57">
        <v>1016</v>
      </c>
      <c r="B57" s="1">
        <v>45215</v>
      </c>
      <c r="C57" t="s">
        <v>38</v>
      </c>
      <c r="D57" t="s">
        <v>21</v>
      </c>
      <c r="E57" s="2">
        <v>8786.9500000000007</v>
      </c>
      <c r="F57">
        <v>11</v>
      </c>
      <c r="G57" t="s">
        <v>35</v>
      </c>
      <c r="H57" s="3">
        <v>3094.57</v>
      </c>
      <c r="I57" s="3">
        <v>3565.6</v>
      </c>
      <c r="J57" s="3">
        <f>Sales[Unit_Price] - Sales[Unit_Cost]</f>
        <v>471.02999999999975</v>
      </c>
      <c r="K57" t="s">
        <v>17</v>
      </c>
      <c r="L57" s="3">
        <v>0.1</v>
      </c>
      <c r="M57" t="s">
        <v>31</v>
      </c>
      <c r="N57" t="s">
        <v>22</v>
      </c>
      <c r="O57" t="s">
        <v>41</v>
      </c>
    </row>
    <row r="58" spans="1:15" x14ac:dyDescent="0.25">
      <c r="A58">
        <v>1086</v>
      </c>
      <c r="B58" s="1">
        <v>45291</v>
      </c>
      <c r="C58" t="s">
        <v>42</v>
      </c>
      <c r="D58" t="s">
        <v>25</v>
      </c>
      <c r="E58" s="2">
        <v>9269.32</v>
      </c>
      <c r="F58">
        <v>33</v>
      </c>
      <c r="G58" t="s">
        <v>29</v>
      </c>
      <c r="H58" s="3">
        <v>3419.33</v>
      </c>
      <c r="I58" s="3">
        <v>3890.3599999999901</v>
      </c>
      <c r="J58" s="3">
        <f>Sales[Unit_Price] - Sales[Unit_Cost]</f>
        <v>471.0299999999902</v>
      </c>
      <c r="K58" t="s">
        <v>17</v>
      </c>
      <c r="L58" s="3">
        <v>0.21</v>
      </c>
      <c r="M58" t="s">
        <v>18</v>
      </c>
      <c r="N58" t="s">
        <v>22</v>
      </c>
      <c r="O58" t="s">
        <v>43</v>
      </c>
    </row>
    <row r="59" spans="1:15" x14ac:dyDescent="0.25">
      <c r="A59">
        <v>1053</v>
      </c>
      <c r="B59" s="1">
        <v>45063</v>
      </c>
      <c r="C59" t="s">
        <v>14</v>
      </c>
      <c r="D59" t="s">
        <v>25</v>
      </c>
      <c r="E59" s="2">
        <v>7835.09</v>
      </c>
      <c r="F59">
        <v>36</v>
      </c>
      <c r="G59" t="s">
        <v>29</v>
      </c>
      <c r="H59" s="3">
        <v>4252.17</v>
      </c>
      <c r="I59" s="3">
        <v>4720.2700000000004</v>
      </c>
      <c r="J59" s="3">
        <f>Sales[Unit_Price] - Sales[Unit_Cost]</f>
        <v>468.10000000000036</v>
      </c>
      <c r="K59" t="s">
        <v>30</v>
      </c>
      <c r="L59" s="3">
        <v>0.09</v>
      </c>
      <c r="M59" t="s">
        <v>18</v>
      </c>
      <c r="N59" t="s">
        <v>22</v>
      </c>
      <c r="O59" t="s">
        <v>32</v>
      </c>
    </row>
    <row r="60" spans="1:15" x14ac:dyDescent="0.25">
      <c r="A60">
        <v>1059</v>
      </c>
      <c r="B60" s="1">
        <v>45105</v>
      </c>
      <c r="C60" t="s">
        <v>14</v>
      </c>
      <c r="D60" t="s">
        <v>15</v>
      </c>
      <c r="E60" s="2">
        <v>2338.64</v>
      </c>
      <c r="F60">
        <v>13</v>
      </c>
      <c r="G60" t="s">
        <v>35</v>
      </c>
      <c r="H60" s="3">
        <v>1969.78</v>
      </c>
      <c r="I60" s="3">
        <v>2437.6999999999998</v>
      </c>
      <c r="J60" s="3">
        <f>Sales[Unit_Price] - Sales[Unit_Cost]</f>
        <v>467.91999999999985</v>
      </c>
      <c r="K60" t="s">
        <v>30</v>
      </c>
      <c r="L60" s="3">
        <v>0.19</v>
      </c>
      <c r="M60" t="s">
        <v>31</v>
      </c>
      <c r="N60" t="s">
        <v>22</v>
      </c>
      <c r="O60" t="s">
        <v>20</v>
      </c>
    </row>
    <row r="61" spans="1:15" x14ac:dyDescent="0.25">
      <c r="A61">
        <v>1088</v>
      </c>
      <c r="B61" s="1">
        <v>45037</v>
      </c>
      <c r="C61" t="s">
        <v>33</v>
      </c>
      <c r="D61" t="s">
        <v>34</v>
      </c>
      <c r="E61" s="2">
        <v>456.59</v>
      </c>
      <c r="F61">
        <v>29</v>
      </c>
      <c r="G61" t="s">
        <v>16</v>
      </c>
      <c r="H61" s="3">
        <v>639.58000000000004</v>
      </c>
      <c r="I61" s="3">
        <v>1107.45</v>
      </c>
      <c r="J61" s="3">
        <f>Sales[Unit_Price] - Sales[Unit_Cost]</f>
        <v>467.87</v>
      </c>
      <c r="K61" t="s">
        <v>30</v>
      </c>
      <c r="L61" s="3">
        <v>0.28999999999999998</v>
      </c>
      <c r="M61" t="s">
        <v>18</v>
      </c>
      <c r="N61" t="s">
        <v>22</v>
      </c>
      <c r="O61" t="s">
        <v>36</v>
      </c>
    </row>
    <row r="62" spans="1:15" x14ac:dyDescent="0.25">
      <c r="A62">
        <v>1009</v>
      </c>
      <c r="B62" s="1">
        <v>45155</v>
      </c>
      <c r="C62" t="s">
        <v>14</v>
      </c>
      <c r="D62" t="s">
        <v>21</v>
      </c>
      <c r="E62" s="2">
        <v>8912.4</v>
      </c>
      <c r="F62">
        <v>33</v>
      </c>
      <c r="G62" t="s">
        <v>29</v>
      </c>
      <c r="H62" s="3">
        <v>450.72</v>
      </c>
      <c r="I62" s="3">
        <v>918.17</v>
      </c>
      <c r="J62" s="3">
        <f>Sales[Unit_Price] - Sales[Unit_Cost]</f>
        <v>467.44999999999993</v>
      </c>
      <c r="K62" t="s">
        <v>17</v>
      </c>
      <c r="L62" s="3">
        <v>0.11</v>
      </c>
      <c r="M62" t="s">
        <v>18</v>
      </c>
      <c r="N62" t="s">
        <v>19</v>
      </c>
      <c r="O62" t="s">
        <v>23</v>
      </c>
    </row>
    <row r="63" spans="1:15" x14ac:dyDescent="0.25">
      <c r="A63">
        <v>1050</v>
      </c>
      <c r="B63" s="1">
        <v>44990</v>
      </c>
      <c r="C63" t="s">
        <v>14</v>
      </c>
      <c r="D63" t="s">
        <v>15</v>
      </c>
      <c r="E63" s="2">
        <v>9755.9</v>
      </c>
      <c r="F63">
        <v>20</v>
      </c>
      <c r="G63" t="s">
        <v>35</v>
      </c>
      <c r="H63" s="3">
        <v>3318.92</v>
      </c>
      <c r="I63" s="3">
        <v>3785.91</v>
      </c>
      <c r="J63" s="3">
        <f>Sales[Unit_Price] - Sales[Unit_Cost]</f>
        <v>466.98999999999978</v>
      </c>
      <c r="K63" t="s">
        <v>30</v>
      </c>
      <c r="L63" s="3">
        <v>0.24</v>
      </c>
      <c r="M63" t="s">
        <v>27</v>
      </c>
      <c r="N63" t="s">
        <v>19</v>
      </c>
      <c r="O63" t="s">
        <v>20</v>
      </c>
    </row>
    <row r="64" spans="1:15" x14ac:dyDescent="0.25">
      <c r="A64">
        <v>1088</v>
      </c>
      <c r="B64" s="1">
        <v>45196</v>
      </c>
      <c r="C64" t="s">
        <v>38</v>
      </c>
      <c r="D64" t="s">
        <v>15</v>
      </c>
      <c r="E64" s="2">
        <v>7106.44</v>
      </c>
      <c r="F64">
        <v>12</v>
      </c>
      <c r="G64" t="s">
        <v>29</v>
      </c>
      <c r="H64" s="3">
        <v>4389.24</v>
      </c>
      <c r="I64" s="3">
        <v>4856.2199999999903</v>
      </c>
      <c r="J64" s="3">
        <f>Sales[Unit_Price] - Sales[Unit_Cost]</f>
        <v>466.97999999999047</v>
      </c>
      <c r="K64" t="s">
        <v>17</v>
      </c>
      <c r="L64" s="3">
        <v>0.15</v>
      </c>
      <c r="M64" t="s">
        <v>18</v>
      </c>
      <c r="N64" t="s">
        <v>22</v>
      </c>
      <c r="O64" t="s">
        <v>40</v>
      </c>
    </row>
    <row r="65" spans="1:15" x14ac:dyDescent="0.25">
      <c r="A65">
        <v>1026</v>
      </c>
      <c r="B65" s="1">
        <v>45054</v>
      </c>
      <c r="C65" t="s">
        <v>33</v>
      </c>
      <c r="D65" t="s">
        <v>21</v>
      </c>
      <c r="E65" s="2">
        <v>9519.09</v>
      </c>
      <c r="F65">
        <v>20</v>
      </c>
      <c r="G65" t="s">
        <v>29</v>
      </c>
      <c r="H65" s="3">
        <v>2985.63</v>
      </c>
      <c r="I65" s="3">
        <v>3452.14</v>
      </c>
      <c r="J65" s="3">
        <f>Sales[Unit_Price] - Sales[Unit_Cost]</f>
        <v>466.50999999999976</v>
      </c>
      <c r="K65" t="s">
        <v>30</v>
      </c>
      <c r="L65" s="3">
        <v>0.17</v>
      </c>
      <c r="M65" t="s">
        <v>31</v>
      </c>
      <c r="N65" t="s">
        <v>22</v>
      </c>
      <c r="O65" t="s">
        <v>37</v>
      </c>
    </row>
    <row r="66" spans="1:15" x14ac:dyDescent="0.25">
      <c r="A66">
        <v>1041</v>
      </c>
      <c r="B66" s="1">
        <v>45246</v>
      </c>
      <c r="C66" t="s">
        <v>24</v>
      </c>
      <c r="D66" t="s">
        <v>25</v>
      </c>
      <c r="E66" s="2">
        <v>3942.84</v>
      </c>
      <c r="F66">
        <v>40</v>
      </c>
      <c r="G66" t="s">
        <v>26</v>
      </c>
      <c r="H66" s="3">
        <v>601.86</v>
      </c>
      <c r="I66" s="3">
        <v>1067.53</v>
      </c>
      <c r="J66" s="3">
        <f>Sales[Unit_Price] - Sales[Unit_Cost]</f>
        <v>465.66999999999996</v>
      </c>
      <c r="K66" t="s">
        <v>30</v>
      </c>
      <c r="L66" s="3">
        <v>0.18</v>
      </c>
      <c r="M66" t="s">
        <v>18</v>
      </c>
      <c r="N66" t="s">
        <v>19</v>
      </c>
      <c r="O66" t="s">
        <v>28</v>
      </c>
    </row>
    <row r="67" spans="1:15" x14ac:dyDescent="0.25">
      <c r="A67">
        <v>1004</v>
      </c>
      <c r="B67" s="1">
        <v>45197</v>
      </c>
      <c r="C67" t="s">
        <v>38</v>
      </c>
      <c r="D67" t="s">
        <v>25</v>
      </c>
      <c r="E67" s="2">
        <v>4936.1099999999997</v>
      </c>
      <c r="F67">
        <v>27</v>
      </c>
      <c r="G67" t="s">
        <v>29</v>
      </c>
      <c r="H67" s="3">
        <v>4354.6000000000004</v>
      </c>
      <c r="I67" s="3">
        <v>4820.2</v>
      </c>
      <c r="J67" s="3">
        <f>Sales[Unit_Price] - Sales[Unit_Cost]</f>
        <v>465.59999999999945</v>
      </c>
      <c r="K67" t="s">
        <v>30</v>
      </c>
      <c r="L67" s="3">
        <v>0.14000000000000001</v>
      </c>
      <c r="M67" t="s">
        <v>31</v>
      </c>
      <c r="N67" t="s">
        <v>22</v>
      </c>
      <c r="O67" t="s">
        <v>39</v>
      </c>
    </row>
    <row r="68" spans="1:15" x14ac:dyDescent="0.25">
      <c r="A68">
        <v>1017</v>
      </c>
      <c r="B68" s="1">
        <v>44955</v>
      </c>
      <c r="C68" t="s">
        <v>33</v>
      </c>
      <c r="D68" t="s">
        <v>25</v>
      </c>
      <c r="E68" s="2">
        <v>4882.09</v>
      </c>
      <c r="F68">
        <v>19</v>
      </c>
      <c r="G68" t="s">
        <v>35</v>
      </c>
      <c r="H68" s="3">
        <v>1233.1199999999999</v>
      </c>
      <c r="I68" s="3">
        <v>1697.1899999999901</v>
      </c>
      <c r="J68" s="3">
        <f>Sales[Unit_Price] - Sales[Unit_Cost]</f>
        <v>464.06999999999016</v>
      </c>
      <c r="K68" t="s">
        <v>30</v>
      </c>
      <c r="L68" s="3">
        <v>0.1</v>
      </c>
      <c r="M68" t="s">
        <v>31</v>
      </c>
      <c r="N68" t="s">
        <v>19</v>
      </c>
      <c r="O68" t="s">
        <v>44</v>
      </c>
    </row>
    <row r="69" spans="1:15" x14ac:dyDescent="0.25">
      <c r="A69">
        <v>1035</v>
      </c>
      <c r="B69" s="1">
        <v>44948</v>
      </c>
      <c r="C69" t="s">
        <v>42</v>
      </c>
      <c r="D69" t="s">
        <v>15</v>
      </c>
      <c r="E69" s="2">
        <v>8387.48</v>
      </c>
      <c r="F69">
        <v>28</v>
      </c>
      <c r="G69" t="s">
        <v>16</v>
      </c>
      <c r="H69" s="3">
        <v>3771.38</v>
      </c>
      <c r="I69" s="3">
        <v>4234.92</v>
      </c>
      <c r="J69" s="3">
        <f>Sales[Unit_Price] - Sales[Unit_Cost]</f>
        <v>463.53999999999996</v>
      </c>
      <c r="K69" t="s">
        <v>30</v>
      </c>
      <c r="L69" s="3">
        <v>0.28000000000000003</v>
      </c>
      <c r="M69" t="s">
        <v>31</v>
      </c>
      <c r="N69" t="s">
        <v>22</v>
      </c>
      <c r="O69" t="s">
        <v>49</v>
      </c>
    </row>
    <row r="70" spans="1:15" x14ac:dyDescent="0.25">
      <c r="A70">
        <v>1047</v>
      </c>
      <c r="B70" s="1">
        <v>45086</v>
      </c>
      <c r="C70" t="s">
        <v>24</v>
      </c>
      <c r="D70" t="s">
        <v>34</v>
      </c>
      <c r="E70" s="2">
        <v>3746.64</v>
      </c>
      <c r="F70">
        <v>18</v>
      </c>
      <c r="G70" t="s">
        <v>29</v>
      </c>
      <c r="H70" s="3">
        <v>560.91999999999996</v>
      </c>
      <c r="I70" s="3">
        <v>1024.31</v>
      </c>
      <c r="J70" s="3">
        <f>Sales[Unit_Price] - Sales[Unit_Cost]</f>
        <v>463.39</v>
      </c>
      <c r="K70" t="s">
        <v>17</v>
      </c>
      <c r="L70" s="3">
        <v>0.26</v>
      </c>
      <c r="M70" t="s">
        <v>18</v>
      </c>
      <c r="N70" t="s">
        <v>19</v>
      </c>
      <c r="O70" t="s">
        <v>50</v>
      </c>
    </row>
    <row r="71" spans="1:15" x14ac:dyDescent="0.25">
      <c r="A71">
        <v>1035</v>
      </c>
      <c r="B71" s="1">
        <v>45151</v>
      </c>
      <c r="C71" t="s">
        <v>42</v>
      </c>
      <c r="D71" t="s">
        <v>21</v>
      </c>
      <c r="E71" s="2">
        <v>2049.56</v>
      </c>
      <c r="F71">
        <v>5</v>
      </c>
      <c r="G71" t="s">
        <v>29</v>
      </c>
      <c r="H71" s="3">
        <v>3991.69</v>
      </c>
      <c r="I71" s="3">
        <v>4454.97</v>
      </c>
      <c r="J71" s="3">
        <f>Sales[Unit_Price] - Sales[Unit_Cost]</f>
        <v>463.2800000000002</v>
      </c>
      <c r="K71" t="s">
        <v>30</v>
      </c>
      <c r="L71" s="3">
        <v>0.14000000000000001</v>
      </c>
      <c r="M71" t="s">
        <v>31</v>
      </c>
      <c r="N71" t="s">
        <v>22</v>
      </c>
      <c r="O71" t="s">
        <v>51</v>
      </c>
    </row>
    <row r="72" spans="1:15" x14ac:dyDescent="0.25">
      <c r="A72">
        <v>1048</v>
      </c>
      <c r="B72" s="1">
        <v>44962</v>
      </c>
      <c r="C72" t="s">
        <v>24</v>
      </c>
      <c r="D72" t="s">
        <v>15</v>
      </c>
      <c r="E72" s="2">
        <v>9070.26</v>
      </c>
      <c r="F72">
        <v>42</v>
      </c>
      <c r="G72" t="s">
        <v>35</v>
      </c>
      <c r="H72" s="3">
        <v>4723.83</v>
      </c>
      <c r="I72" s="3">
        <v>5186.1899999999996</v>
      </c>
      <c r="J72" s="3">
        <f>Sales[Unit_Price] - Sales[Unit_Cost]</f>
        <v>462.35999999999967</v>
      </c>
      <c r="K72" t="s">
        <v>17</v>
      </c>
      <c r="L72" s="3">
        <v>0.22</v>
      </c>
      <c r="M72" t="s">
        <v>31</v>
      </c>
      <c r="N72" t="s">
        <v>19</v>
      </c>
      <c r="O72" t="s">
        <v>45</v>
      </c>
    </row>
    <row r="73" spans="1:15" x14ac:dyDescent="0.25">
      <c r="A73">
        <v>1092</v>
      </c>
      <c r="B73" s="1">
        <v>45094</v>
      </c>
      <c r="C73" t="s">
        <v>24</v>
      </c>
      <c r="D73" t="s">
        <v>34</v>
      </c>
      <c r="E73" s="2">
        <v>862.02</v>
      </c>
      <c r="F73">
        <v>21</v>
      </c>
      <c r="G73" t="s">
        <v>29</v>
      </c>
      <c r="H73" s="3">
        <v>2792.2</v>
      </c>
      <c r="I73" s="3">
        <v>3254.5499999999902</v>
      </c>
      <c r="J73" s="3">
        <f>Sales[Unit_Price] - Sales[Unit_Cost]</f>
        <v>462.34999999999036</v>
      </c>
      <c r="K73" t="s">
        <v>30</v>
      </c>
      <c r="L73" s="3">
        <v>0.02</v>
      </c>
      <c r="M73" t="s">
        <v>31</v>
      </c>
      <c r="N73" t="s">
        <v>22</v>
      </c>
      <c r="O73" t="s">
        <v>50</v>
      </c>
    </row>
    <row r="74" spans="1:15" x14ac:dyDescent="0.25">
      <c r="A74">
        <v>1024</v>
      </c>
      <c r="B74" s="1">
        <v>45163</v>
      </c>
      <c r="C74" t="s">
        <v>24</v>
      </c>
      <c r="D74" t="s">
        <v>25</v>
      </c>
      <c r="E74" s="2">
        <v>1221.7</v>
      </c>
      <c r="F74">
        <v>42</v>
      </c>
      <c r="G74" t="s">
        <v>35</v>
      </c>
      <c r="H74" s="3">
        <v>1586.02</v>
      </c>
      <c r="I74" s="3">
        <v>2047.13</v>
      </c>
      <c r="J74" s="3">
        <f>Sales[Unit_Price] - Sales[Unit_Cost]</f>
        <v>461.11000000000013</v>
      </c>
      <c r="K74" t="s">
        <v>30</v>
      </c>
      <c r="L74" s="3">
        <v>0.25</v>
      </c>
      <c r="M74" t="s">
        <v>18</v>
      </c>
      <c r="N74" t="s">
        <v>22</v>
      </c>
      <c r="O74" t="s">
        <v>28</v>
      </c>
    </row>
    <row r="75" spans="1:15" x14ac:dyDescent="0.25">
      <c r="A75">
        <v>1067</v>
      </c>
      <c r="B75" s="1">
        <v>45109</v>
      </c>
      <c r="C75" t="s">
        <v>42</v>
      </c>
      <c r="D75" t="s">
        <v>15</v>
      </c>
      <c r="E75" s="2">
        <v>8602.2900000000009</v>
      </c>
      <c r="F75">
        <v>36</v>
      </c>
      <c r="G75" t="s">
        <v>35</v>
      </c>
      <c r="H75" s="3">
        <v>689.66</v>
      </c>
      <c r="I75" s="3">
        <v>1150.28</v>
      </c>
      <c r="J75" s="3">
        <f>Sales[Unit_Price] - Sales[Unit_Cost]</f>
        <v>460.62</v>
      </c>
      <c r="K75" t="s">
        <v>30</v>
      </c>
      <c r="L75" s="3">
        <v>0.2</v>
      </c>
      <c r="M75" t="s">
        <v>27</v>
      </c>
      <c r="N75" t="s">
        <v>19</v>
      </c>
      <c r="O75" t="s">
        <v>49</v>
      </c>
    </row>
    <row r="76" spans="1:15" x14ac:dyDescent="0.25">
      <c r="A76">
        <v>1096</v>
      </c>
      <c r="B76" s="1">
        <v>45219</v>
      </c>
      <c r="C76" t="s">
        <v>24</v>
      </c>
      <c r="D76" t="s">
        <v>25</v>
      </c>
      <c r="E76" s="2">
        <v>7051.25</v>
      </c>
      <c r="F76">
        <v>10</v>
      </c>
      <c r="G76" t="s">
        <v>29</v>
      </c>
      <c r="H76" s="3">
        <v>2927.02</v>
      </c>
      <c r="I76" s="3">
        <v>3387.21</v>
      </c>
      <c r="J76" s="3">
        <f>Sales[Unit_Price] - Sales[Unit_Cost]</f>
        <v>460.19000000000005</v>
      </c>
      <c r="K76" t="s">
        <v>17</v>
      </c>
      <c r="L76" s="3">
        <v>0.12</v>
      </c>
      <c r="M76" t="s">
        <v>18</v>
      </c>
      <c r="N76" t="s">
        <v>22</v>
      </c>
      <c r="O76" t="s">
        <v>28</v>
      </c>
    </row>
    <row r="77" spans="1:15" x14ac:dyDescent="0.25">
      <c r="A77">
        <v>1019</v>
      </c>
      <c r="B77" s="1">
        <v>45078</v>
      </c>
      <c r="C77" t="s">
        <v>14</v>
      </c>
      <c r="D77" t="s">
        <v>34</v>
      </c>
      <c r="E77" s="2">
        <v>3109.03</v>
      </c>
      <c r="F77">
        <v>38</v>
      </c>
      <c r="G77" t="s">
        <v>29</v>
      </c>
      <c r="H77" s="3">
        <v>3637.25</v>
      </c>
      <c r="I77" s="3">
        <v>4096.96</v>
      </c>
      <c r="J77" s="3">
        <f>Sales[Unit_Price] - Sales[Unit_Cost]</f>
        <v>459.71000000000004</v>
      </c>
      <c r="K77" t="s">
        <v>17</v>
      </c>
      <c r="L77" s="3">
        <v>0.09</v>
      </c>
      <c r="M77" t="s">
        <v>27</v>
      </c>
      <c r="N77" t="s">
        <v>19</v>
      </c>
      <c r="O77" t="s">
        <v>46</v>
      </c>
    </row>
    <row r="78" spans="1:15" x14ac:dyDescent="0.25">
      <c r="A78">
        <v>1008</v>
      </c>
      <c r="B78" s="1">
        <v>45039</v>
      </c>
      <c r="C78" t="s">
        <v>38</v>
      </c>
      <c r="D78" t="s">
        <v>15</v>
      </c>
      <c r="E78" s="2">
        <v>9154.0300000000007</v>
      </c>
      <c r="F78">
        <v>35</v>
      </c>
      <c r="G78" t="s">
        <v>29</v>
      </c>
      <c r="H78" s="3">
        <v>600.20000000000005</v>
      </c>
      <c r="I78" s="3">
        <v>1059.82</v>
      </c>
      <c r="J78" s="3">
        <f>Sales[Unit_Price] - Sales[Unit_Cost]</f>
        <v>459.61999999999989</v>
      </c>
      <c r="K78" t="s">
        <v>17</v>
      </c>
      <c r="L78" s="3">
        <v>0.28999999999999998</v>
      </c>
      <c r="M78" t="s">
        <v>27</v>
      </c>
      <c r="N78" t="s">
        <v>22</v>
      </c>
      <c r="O78" t="s">
        <v>40</v>
      </c>
    </row>
    <row r="79" spans="1:15" x14ac:dyDescent="0.25">
      <c r="A79">
        <v>1059</v>
      </c>
      <c r="B79" s="1">
        <v>45018</v>
      </c>
      <c r="C79" t="s">
        <v>38</v>
      </c>
      <c r="D79" t="s">
        <v>21</v>
      </c>
      <c r="E79" s="2">
        <v>3595.2</v>
      </c>
      <c r="F79">
        <v>12</v>
      </c>
      <c r="G79" t="s">
        <v>26</v>
      </c>
      <c r="H79" s="3">
        <v>3496.15</v>
      </c>
      <c r="I79" s="3">
        <v>3955.75</v>
      </c>
      <c r="J79" s="3">
        <f>Sales[Unit_Price] - Sales[Unit_Cost]</f>
        <v>459.59999999999991</v>
      </c>
      <c r="K79" t="s">
        <v>17</v>
      </c>
      <c r="L79" s="3">
        <v>0.28000000000000003</v>
      </c>
      <c r="M79" t="s">
        <v>18</v>
      </c>
      <c r="N79" t="s">
        <v>22</v>
      </c>
      <c r="O79" t="s">
        <v>41</v>
      </c>
    </row>
    <row r="80" spans="1:15" x14ac:dyDescent="0.25">
      <c r="A80">
        <v>1069</v>
      </c>
      <c r="B80" s="1">
        <v>44958</v>
      </c>
      <c r="C80" t="s">
        <v>38</v>
      </c>
      <c r="D80" t="s">
        <v>15</v>
      </c>
      <c r="E80" s="2">
        <v>2726.73</v>
      </c>
      <c r="F80">
        <v>18</v>
      </c>
      <c r="G80" t="s">
        <v>16</v>
      </c>
      <c r="H80" s="3">
        <v>2760.21</v>
      </c>
      <c r="I80" s="3">
        <v>3219.58</v>
      </c>
      <c r="J80" s="3">
        <f>Sales[Unit_Price] - Sales[Unit_Cost]</f>
        <v>459.36999999999989</v>
      </c>
      <c r="K80" t="s">
        <v>30</v>
      </c>
      <c r="L80" s="3">
        <v>0.27</v>
      </c>
      <c r="M80" t="s">
        <v>27</v>
      </c>
      <c r="N80" t="s">
        <v>22</v>
      </c>
      <c r="O80" t="s">
        <v>40</v>
      </c>
    </row>
    <row r="81" spans="1:15" x14ac:dyDescent="0.25">
      <c r="A81">
        <v>1002</v>
      </c>
      <c r="B81" s="1">
        <v>45096</v>
      </c>
      <c r="C81" t="s">
        <v>38</v>
      </c>
      <c r="D81" t="s">
        <v>21</v>
      </c>
      <c r="E81" s="2">
        <v>1263.76</v>
      </c>
      <c r="F81">
        <v>18</v>
      </c>
      <c r="G81" t="s">
        <v>26</v>
      </c>
      <c r="H81" s="3">
        <v>117.63</v>
      </c>
      <c r="I81" s="3">
        <v>576.44000000000005</v>
      </c>
      <c r="J81" s="3">
        <f>Sales[Unit_Price] - Sales[Unit_Cost]</f>
        <v>458.81000000000006</v>
      </c>
      <c r="K81" t="s">
        <v>30</v>
      </c>
      <c r="L81" s="3">
        <v>0.18</v>
      </c>
      <c r="M81" t="s">
        <v>31</v>
      </c>
      <c r="N81" t="s">
        <v>22</v>
      </c>
      <c r="O81" t="s">
        <v>41</v>
      </c>
    </row>
    <row r="82" spans="1:15" x14ac:dyDescent="0.25">
      <c r="A82">
        <v>1052</v>
      </c>
      <c r="B82" s="1">
        <v>45282</v>
      </c>
      <c r="C82" t="s">
        <v>33</v>
      </c>
      <c r="D82" t="s">
        <v>21</v>
      </c>
      <c r="E82" s="2">
        <v>2858.57</v>
      </c>
      <c r="F82">
        <v>18</v>
      </c>
      <c r="G82" t="s">
        <v>26</v>
      </c>
      <c r="H82" s="3">
        <v>1127.8599999999999</v>
      </c>
      <c r="I82" s="3">
        <v>1586.29</v>
      </c>
      <c r="J82" s="3">
        <f>Sales[Unit_Price] - Sales[Unit_Cost]</f>
        <v>458.43000000000006</v>
      </c>
      <c r="K82" t="s">
        <v>30</v>
      </c>
      <c r="L82" s="3">
        <v>0.04</v>
      </c>
      <c r="M82" t="s">
        <v>31</v>
      </c>
      <c r="N82" t="s">
        <v>19</v>
      </c>
      <c r="O82" t="s">
        <v>37</v>
      </c>
    </row>
    <row r="83" spans="1:15" x14ac:dyDescent="0.25">
      <c r="A83">
        <v>1089</v>
      </c>
      <c r="B83" s="1">
        <v>45285</v>
      </c>
      <c r="C83" t="s">
        <v>38</v>
      </c>
      <c r="D83" t="s">
        <v>25</v>
      </c>
      <c r="E83" s="2">
        <v>2032.88</v>
      </c>
      <c r="F83">
        <v>32</v>
      </c>
      <c r="G83" t="s">
        <v>29</v>
      </c>
      <c r="H83" s="3">
        <v>4248.5</v>
      </c>
      <c r="I83" s="3">
        <v>4706.7</v>
      </c>
      <c r="J83" s="3">
        <f>Sales[Unit_Price] - Sales[Unit_Cost]</f>
        <v>458.19999999999982</v>
      </c>
      <c r="K83" t="s">
        <v>30</v>
      </c>
      <c r="L83" s="3">
        <v>0.01</v>
      </c>
      <c r="M83" t="s">
        <v>27</v>
      </c>
      <c r="N83" t="s">
        <v>22</v>
      </c>
      <c r="O83" t="s">
        <v>39</v>
      </c>
    </row>
    <row r="84" spans="1:15" x14ac:dyDescent="0.25">
      <c r="A84">
        <v>1069</v>
      </c>
      <c r="B84" s="1">
        <v>45232</v>
      </c>
      <c r="C84" t="s">
        <v>33</v>
      </c>
      <c r="D84" t="s">
        <v>15</v>
      </c>
      <c r="E84" s="2">
        <v>6283.68</v>
      </c>
      <c r="F84">
        <v>23</v>
      </c>
      <c r="G84" t="s">
        <v>16</v>
      </c>
      <c r="H84" s="3">
        <v>530.24</v>
      </c>
      <c r="I84" s="3">
        <v>987.41</v>
      </c>
      <c r="J84" s="3">
        <f>Sales[Unit_Price] - Sales[Unit_Cost]</f>
        <v>457.16999999999996</v>
      </c>
      <c r="K84" t="s">
        <v>17</v>
      </c>
      <c r="L84" s="3">
        <v>0.23</v>
      </c>
      <c r="M84" t="s">
        <v>31</v>
      </c>
      <c r="N84" t="s">
        <v>19</v>
      </c>
      <c r="O84" t="s">
        <v>53</v>
      </c>
    </row>
    <row r="85" spans="1:15" x14ac:dyDescent="0.25">
      <c r="A85">
        <v>1090</v>
      </c>
      <c r="B85" s="1">
        <v>44939</v>
      </c>
      <c r="C85" t="s">
        <v>42</v>
      </c>
      <c r="D85" t="s">
        <v>34</v>
      </c>
      <c r="E85" s="2">
        <v>2359.5300000000002</v>
      </c>
      <c r="F85">
        <v>17</v>
      </c>
      <c r="G85" t="s">
        <v>29</v>
      </c>
      <c r="H85" s="3">
        <v>2382.98</v>
      </c>
      <c r="I85" s="3">
        <v>2839.73</v>
      </c>
      <c r="J85" s="3">
        <f>Sales[Unit_Price] - Sales[Unit_Cost]</f>
        <v>456.75</v>
      </c>
      <c r="K85" t="s">
        <v>17</v>
      </c>
      <c r="L85" s="3">
        <v>0.23</v>
      </c>
      <c r="M85" t="s">
        <v>27</v>
      </c>
      <c r="N85" t="s">
        <v>22</v>
      </c>
      <c r="O85" t="s">
        <v>52</v>
      </c>
    </row>
    <row r="86" spans="1:15" x14ac:dyDescent="0.25">
      <c r="A86">
        <v>1062</v>
      </c>
      <c r="B86" s="1">
        <v>45248</v>
      </c>
      <c r="C86" t="s">
        <v>42</v>
      </c>
      <c r="D86" t="s">
        <v>34</v>
      </c>
      <c r="E86" s="2">
        <v>291.33999999999997</v>
      </c>
      <c r="F86">
        <v>12</v>
      </c>
      <c r="G86" t="s">
        <v>16</v>
      </c>
      <c r="H86" s="3">
        <v>1088.99</v>
      </c>
      <c r="I86" s="3">
        <v>1545</v>
      </c>
      <c r="J86" s="3">
        <f>Sales[Unit_Price] - Sales[Unit_Cost]</f>
        <v>456.01</v>
      </c>
      <c r="K86" t="s">
        <v>17</v>
      </c>
      <c r="L86" s="3">
        <v>0.04</v>
      </c>
      <c r="M86" t="s">
        <v>27</v>
      </c>
      <c r="N86" t="s">
        <v>22</v>
      </c>
      <c r="O86" t="s">
        <v>52</v>
      </c>
    </row>
    <row r="87" spans="1:15" x14ac:dyDescent="0.25">
      <c r="A87">
        <v>1085</v>
      </c>
      <c r="B87" s="1">
        <v>44984</v>
      </c>
      <c r="C87" t="s">
        <v>38</v>
      </c>
      <c r="D87" t="s">
        <v>21</v>
      </c>
      <c r="E87" s="2">
        <v>5324.01</v>
      </c>
      <c r="F87">
        <v>45</v>
      </c>
      <c r="G87" t="s">
        <v>16</v>
      </c>
      <c r="H87" s="3">
        <v>3325.96</v>
      </c>
      <c r="I87" s="3">
        <v>3781.4</v>
      </c>
      <c r="J87" s="3">
        <f>Sales[Unit_Price] - Sales[Unit_Cost]</f>
        <v>455.44000000000005</v>
      </c>
      <c r="K87" t="s">
        <v>17</v>
      </c>
      <c r="L87" s="3">
        <v>0.27</v>
      </c>
      <c r="M87" t="s">
        <v>31</v>
      </c>
      <c r="N87" t="s">
        <v>19</v>
      </c>
      <c r="O87" t="s">
        <v>41</v>
      </c>
    </row>
    <row r="88" spans="1:15" x14ac:dyDescent="0.25">
      <c r="A88">
        <v>1090</v>
      </c>
      <c r="B88" s="1">
        <v>44951</v>
      </c>
      <c r="C88" t="s">
        <v>33</v>
      </c>
      <c r="D88" t="s">
        <v>25</v>
      </c>
      <c r="E88" s="2">
        <v>2381.12</v>
      </c>
      <c r="F88">
        <v>17</v>
      </c>
      <c r="G88" t="s">
        <v>29</v>
      </c>
      <c r="H88" s="3">
        <v>4190.26</v>
      </c>
      <c r="I88" s="3">
        <v>4645.3500000000004</v>
      </c>
      <c r="J88" s="3">
        <f>Sales[Unit_Price] - Sales[Unit_Cost]</f>
        <v>455.09000000000015</v>
      </c>
      <c r="K88" t="s">
        <v>30</v>
      </c>
      <c r="L88" s="3">
        <v>0.12</v>
      </c>
      <c r="M88" t="s">
        <v>31</v>
      </c>
      <c r="N88" t="s">
        <v>22</v>
      </c>
      <c r="O88" t="s">
        <v>44</v>
      </c>
    </row>
    <row r="89" spans="1:15" x14ac:dyDescent="0.25">
      <c r="A89">
        <v>1021</v>
      </c>
      <c r="B89" s="1">
        <v>45081</v>
      </c>
      <c r="C89" t="s">
        <v>38</v>
      </c>
      <c r="D89" t="s">
        <v>15</v>
      </c>
      <c r="E89" s="2">
        <v>2265.2800000000002</v>
      </c>
      <c r="F89">
        <v>22</v>
      </c>
      <c r="G89" t="s">
        <v>35</v>
      </c>
      <c r="H89" s="3">
        <v>1296.44</v>
      </c>
      <c r="I89" s="3">
        <v>1751.24</v>
      </c>
      <c r="J89" s="3">
        <f>Sales[Unit_Price] - Sales[Unit_Cost]</f>
        <v>454.79999999999995</v>
      </c>
      <c r="K89" t="s">
        <v>30</v>
      </c>
      <c r="L89" s="3">
        <v>0.22</v>
      </c>
      <c r="M89" t="s">
        <v>18</v>
      </c>
      <c r="N89" t="s">
        <v>19</v>
      </c>
      <c r="O89" t="s">
        <v>40</v>
      </c>
    </row>
    <row r="90" spans="1:15" x14ac:dyDescent="0.25">
      <c r="A90">
        <v>1075</v>
      </c>
      <c r="B90" s="1">
        <v>45208</v>
      </c>
      <c r="C90" t="s">
        <v>33</v>
      </c>
      <c r="D90" t="s">
        <v>21</v>
      </c>
      <c r="E90" s="2">
        <v>8239.58</v>
      </c>
      <c r="F90">
        <v>18</v>
      </c>
      <c r="G90" t="s">
        <v>29</v>
      </c>
      <c r="H90" s="3">
        <v>2228.35</v>
      </c>
      <c r="I90" s="3">
        <v>2682.34</v>
      </c>
      <c r="J90" s="3">
        <f>Sales[Unit_Price] - Sales[Unit_Cost]</f>
        <v>453.99000000000024</v>
      </c>
      <c r="K90" t="s">
        <v>30</v>
      </c>
      <c r="L90" s="3">
        <v>0.13</v>
      </c>
      <c r="M90" t="s">
        <v>27</v>
      </c>
      <c r="N90" t="s">
        <v>19</v>
      </c>
      <c r="O90" t="s">
        <v>37</v>
      </c>
    </row>
    <row r="91" spans="1:15" x14ac:dyDescent="0.25">
      <c r="A91">
        <v>1074</v>
      </c>
      <c r="B91" s="1">
        <v>44930</v>
      </c>
      <c r="C91" t="s">
        <v>38</v>
      </c>
      <c r="D91" t="s">
        <v>25</v>
      </c>
      <c r="E91" s="2">
        <v>7508.72</v>
      </c>
      <c r="F91">
        <v>38</v>
      </c>
      <c r="G91" t="s">
        <v>16</v>
      </c>
      <c r="H91" s="3">
        <v>1394.74</v>
      </c>
      <c r="I91" s="3">
        <v>1848.69</v>
      </c>
      <c r="J91" s="3">
        <f>Sales[Unit_Price] - Sales[Unit_Cost]</f>
        <v>453.95000000000005</v>
      </c>
      <c r="K91" t="s">
        <v>17</v>
      </c>
      <c r="L91" s="3">
        <v>0</v>
      </c>
      <c r="M91" t="s">
        <v>27</v>
      </c>
      <c r="N91" t="s">
        <v>22</v>
      </c>
      <c r="O91" t="s">
        <v>39</v>
      </c>
    </row>
    <row r="92" spans="1:15" x14ac:dyDescent="0.25">
      <c r="A92">
        <v>1095</v>
      </c>
      <c r="B92" s="1">
        <v>45255</v>
      </c>
      <c r="C92" t="s">
        <v>42</v>
      </c>
      <c r="D92" t="s">
        <v>34</v>
      </c>
      <c r="E92" s="2">
        <v>9432.9699999999993</v>
      </c>
      <c r="F92">
        <v>37</v>
      </c>
      <c r="G92" t="s">
        <v>35</v>
      </c>
      <c r="H92" s="3">
        <v>407.77</v>
      </c>
      <c r="I92" s="3">
        <v>860.95</v>
      </c>
      <c r="J92" s="3">
        <f>Sales[Unit_Price] - Sales[Unit_Cost]</f>
        <v>453.18000000000006</v>
      </c>
      <c r="K92" t="s">
        <v>30</v>
      </c>
      <c r="L92" s="3">
        <v>0.1</v>
      </c>
      <c r="M92" t="s">
        <v>31</v>
      </c>
      <c r="N92" t="s">
        <v>22</v>
      </c>
      <c r="O92" t="s">
        <v>52</v>
      </c>
    </row>
    <row r="93" spans="1:15" x14ac:dyDescent="0.25">
      <c r="A93">
        <v>1062</v>
      </c>
      <c r="B93" s="1">
        <v>45208</v>
      </c>
      <c r="C93" t="s">
        <v>14</v>
      </c>
      <c r="D93" t="s">
        <v>34</v>
      </c>
      <c r="E93" s="2">
        <v>544.62</v>
      </c>
      <c r="F93">
        <v>4</v>
      </c>
      <c r="G93" t="s">
        <v>35</v>
      </c>
      <c r="H93" s="3">
        <v>1581.59</v>
      </c>
      <c r="I93" s="3">
        <v>2034.1499999999901</v>
      </c>
      <c r="J93" s="3">
        <f>Sales[Unit_Price] - Sales[Unit_Cost]</f>
        <v>452.55999999999017</v>
      </c>
      <c r="K93" t="s">
        <v>17</v>
      </c>
      <c r="L93" s="3">
        <v>0.21</v>
      </c>
      <c r="M93" t="s">
        <v>18</v>
      </c>
      <c r="N93" t="s">
        <v>19</v>
      </c>
      <c r="O93" t="s">
        <v>46</v>
      </c>
    </row>
    <row r="94" spans="1:15" x14ac:dyDescent="0.25">
      <c r="A94">
        <v>1047</v>
      </c>
      <c r="B94" s="1">
        <v>45037</v>
      </c>
      <c r="C94" t="s">
        <v>38</v>
      </c>
      <c r="D94" t="s">
        <v>21</v>
      </c>
      <c r="E94" s="2">
        <v>6413.11</v>
      </c>
      <c r="F94">
        <v>17</v>
      </c>
      <c r="G94" t="s">
        <v>16</v>
      </c>
      <c r="H94" s="3">
        <v>1591.34</v>
      </c>
      <c r="I94" s="3">
        <v>2043.82</v>
      </c>
      <c r="J94" s="3">
        <f>Sales[Unit_Price] - Sales[Unit_Cost]</f>
        <v>452.48</v>
      </c>
      <c r="K94" t="s">
        <v>30</v>
      </c>
      <c r="L94" s="3">
        <v>0.28999999999999998</v>
      </c>
      <c r="M94" t="s">
        <v>18</v>
      </c>
      <c r="N94" t="s">
        <v>22</v>
      </c>
      <c r="O94" t="s">
        <v>41</v>
      </c>
    </row>
    <row r="95" spans="1:15" x14ac:dyDescent="0.25">
      <c r="A95">
        <v>1001</v>
      </c>
      <c r="B95" s="1">
        <v>45183</v>
      </c>
      <c r="C95" t="s">
        <v>38</v>
      </c>
      <c r="D95" t="s">
        <v>25</v>
      </c>
      <c r="E95" s="2">
        <v>2126.33</v>
      </c>
      <c r="F95">
        <v>39</v>
      </c>
      <c r="G95" t="s">
        <v>26</v>
      </c>
      <c r="H95" s="3">
        <v>2437.2600000000002</v>
      </c>
      <c r="I95" s="3">
        <v>2889.67</v>
      </c>
      <c r="J95" s="3">
        <f>Sales[Unit_Price] - Sales[Unit_Cost]</f>
        <v>452.40999999999985</v>
      </c>
      <c r="K95" t="s">
        <v>17</v>
      </c>
      <c r="L95" s="3">
        <v>0.25</v>
      </c>
      <c r="M95" t="s">
        <v>18</v>
      </c>
      <c r="N95" t="s">
        <v>19</v>
      </c>
      <c r="O95" t="s">
        <v>39</v>
      </c>
    </row>
    <row r="96" spans="1:15" x14ac:dyDescent="0.25">
      <c r="A96">
        <v>1089</v>
      </c>
      <c r="B96" s="1">
        <v>45211</v>
      </c>
      <c r="C96" t="s">
        <v>24</v>
      </c>
      <c r="D96" t="s">
        <v>25</v>
      </c>
      <c r="E96" s="2">
        <v>9813.07</v>
      </c>
      <c r="F96">
        <v>25</v>
      </c>
      <c r="G96" t="s">
        <v>16</v>
      </c>
      <c r="H96" s="3">
        <v>3512.69</v>
      </c>
      <c r="I96" s="3">
        <v>3964.63</v>
      </c>
      <c r="J96" s="3">
        <f>Sales[Unit_Price] - Sales[Unit_Cost]</f>
        <v>451.94000000000005</v>
      </c>
      <c r="K96" t="s">
        <v>17</v>
      </c>
      <c r="L96" s="3">
        <v>0.03</v>
      </c>
      <c r="M96" t="s">
        <v>31</v>
      </c>
      <c r="N96" t="s">
        <v>22</v>
      </c>
      <c r="O96" t="s">
        <v>28</v>
      </c>
    </row>
    <row r="97" spans="1:15" x14ac:dyDescent="0.25">
      <c r="A97">
        <v>1004</v>
      </c>
      <c r="B97" s="1">
        <v>45063</v>
      </c>
      <c r="C97" t="s">
        <v>42</v>
      </c>
      <c r="D97" t="s">
        <v>15</v>
      </c>
      <c r="E97" s="2">
        <v>5198.5600000000004</v>
      </c>
      <c r="F97">
        <v>36</v>
      </c>
      <c r="G97" t="s">
        <v>26</v>
      </c>
      <c r="H97" s="3">
        <v>3981.2</v>
      </c>
      <c r="I97" s="3">
        <v>4432.3499999999904</v>
      </c>
      <c r="J97" s="3">
        <f>Sales[Unit_Price] - Sales[Unit_Cost]</f>
        <v>451.14999999999054</v>
      </c>
      <c r="K97" t="s">
        <v>30</v>
      </c>
      <c r="L97" s="3">
        <v>0.14000000000000001</v>
      </c>
      <c r="M97" t="s">
        <v>18</v>
      </c>
      <c r="N97" t="s">
        <v>19</v>
      </c>
      <c r="O97" t="s">
        <v>49</v>
      </c>
    </row>
    <row r="98" spans="1:15" x14ac:dyDescent="0.25">
      <c r="A98">
        <v>1001</v>
      </c>
      <c r="B98" s="1">
        <v>45056</v>
      </c>
      <c r="C98" t="s">
        <v>24</v>
      </c>
      <c r="D98" t="s">
        <v>34</v>
      </c>
      <c r="E98" s="2">
        <v>3793.91</v>
      </c>
      <c r="F98">
        <v>47</v>
      </c>
      <c r="G98" t="s">
        <v>26</v>
      </c>
      <c r="H98" s="3">
        <v>4865.33</v>
      </c>
      <c r="I98" s="3">
        <v>5316.13</v>
      </c>
      <c r="J98" s="3">
        <f>Sales[Unit_Price] - Sales[Unit_Cost]</f>
        <v>450.80000000000018</v>
      </c>
      <c r="K98" t="s">
        <v>30</v>
      </c>
      <c r="L98" s="3">
        <v>0.06</v>
      </c>
      <c r="M98" t="s">
        <v>27</v>
      </c>
      <c r="N98" t="s">
        <v>19</v>
      </c>
      <c r="O98" t="s">
        <v>50</v>
      </c>
    </row>
    <row r="99" spans="1:15" x14ac:dyDescent="0.25">
      <c r="A99">
        <v>1052</v>
      </c>
      <c r="B99" s="1">
        <v>45238</v>
      </c>
      <c r="C99" t="s">
        <v>33</v>
      </c>
      <c r="D99" t="s">
        <v>34</v>
      </c>
      <c r="E99" s="2">
        <v>2072.7800000000002</v>
      </c>
      <c r="F99">
        <v>18</v>
      </c>
      <c r="G99" t="s">
        <v>16</v>
      </c>
      <c r="H99" s="3">
        <v>3271.62</v>
      </c>
      <c r="I99" s="3">
        <v>3722.38</v>
      </c>
      <c r="J99" s="3">
        <f>Sales[Unit_Price] - Sales[Unit_Cost]</f>
        <v>450.76000000000022</v>
      </c>
      <c r="K99" t="s">
        <v>17</v>
      </c>
      <c r="L99" s="3">
        <v>0.19</v>
      </c>
      <c r="M99" t="s">
        <v>27</v>
      </c>
      <c r="N99" t="s">
        <v>22</v>
      </c>
      <c r="O99" t="s">
        <v>36</v>
      </c>
    </row>
    <row r="100" spans="1:15" x14ac:dyDescent="0.25">
      <c r="A100">
        <v>1042</v>
      </c>
      <c r="B100" s="1">
        <v>45083</v>
      </c>
      <c r="C100" t="s">
        <v>14</v>
      </c>
      <c r="D100" t="s">
        <v>15</v>
      </c>
      <c r="E100" s="2">
        <v>9442.65</v>
      </c>
      <c r="F100">
        <v>20</v>
      </c>
      <c r="G100" t="s">
        <v>26</v>
      </c>
      <c r="H100" s="3">
        <v>3115.06</v>
      </c>
      <c r="I100" s="3">
        <v>3565.58</v>
      </c>
      <c r="J100" s="3">
        <f>Sales[Unit_Price] - Sales[Unit_Cost]</f>
        <v>450.52</v>
      </c>
      <c r="K100" t="s">
        <v>17</v>
      </c>
      <c r="L100" s="3">
        <v>0.3</v>
      </c>
      <c r="M100" t="s">
        <v>31</v>
      </c>
      <c r="N100" t="s">
        <v>22</v>
      </c>
      <c r="O100" t="s">
        <v>20</v>
      </c>
    </row>
    <row r="101" spans="1:15" x14ac:dyDescent="0.25">
      <c r="A101">
        <v>1026</v>
      </c>
      <c r="B101" s="1">
        <v>44961</v>
      </c>
      <c r="C101" t="s">
        <v>42</v>
      </c>
      <c r="D101" t="s">
        <v>21</v>
      </c>
      <c r="E101" s="2">
        <v>1554.93</v>
      </c>
      <c r="F101">
        <v>19</v>
      </c>
      <c r="G101" t="s">
        <v>35</v>
      </c>
      <c r="H101" s="3">
        <v>1265.48</v>
      </c>
      <c r="I101" s="3">
        <v>1715.83</v>
      </c>
      <c r="J101" s="3">
        <f>Sales[Unit_Price] - Sales[Unit_Cost]</f>
        <v>450.34999999999991</v>
      </c>
      <c r="K101" t="s">
        <v>30</v>
      </c>
      <c r="L101" s="3">
        <v>0.05</v>
      </c>
      <c r="M101" t="s">
        <v>31</v>
      </c>
      <c r="N101" t="s">
        <v>22</v>
      </c>
      <c r="O101" t="s">
        <v>51</v>
      </c>
    </row>
    <row r="102" spans="1:15" x14ac:dyDescent="0.25">
      <c r="A102">
        <v>1066</v>
      </c>
      <c r="B102" s="1">
        <v>45204</v>
      </c>
      <c r="C102" t="s">
        <v>42</v>
      </c>
      <c r="D102" t="s">
        <v>25</v>
      </c>
      <c r="E102" s="2">
        <v>3530.59</v>
      </c>
      <c r="F102">
        <v>4</v>
      </c>
      <c r="G102" t="s">
        <v>16</v>
      </c>
      <c r="H102" s="3">
        <v>4596.68</v>
      </c>
      <c r="I102" s="3">
        <v>5044.74</v>
      </c>
      <c r="J102" s="3">
        <f>Sales[Unit_Price] - Sales[Unit_Cost]</f>
        <v>448.05999999999949</v>
      </c>
      <c r="K102" t="s">
        <v>30</v>
      </c>
      <c r="L102" s="3">
        <v>0.01</v>
      </c>
      <c r="M102" t="s">
        <v>27</v>
      </c>
      <c r="N102" t="s">
        <v>19</v>
      </c>
      <c r="O102" t="s">
        <v>43</v>
      </c>
    </row>
    <row r="103" spans="1:15" x14ac:dyDescent="0.25">
      <c r="A103">
        <v>1054</v>
      </c>
      <c r="B103" s="1">
        <v>44950</v>
      </c>
      <c r="C103" t="s">
        <v>14</v>
      </c>
      <c r="D103" t="s">
        <v>34</v>
      </c>
      <c r="E103" s="2">
        <v>6624.55</v>
      </c>
      <c r="F103">
        <v>22</v>
      </c>
      <c r="G103" t="s">
        <v>35</v>
      </c>
      <c r="H103" s="3">
        <v>4200.08</v>
      </c>
      <c r="I103" s="3">
        <v>4647.28</v>
      </c>
      <c r="J103" s="3">
        <f>Sales[Unit_Price] - Sales[Unit_Cost]</f>
        <v>447.19999999999982</v>
      </c>
      <c r="K103" t="s">
        <v>17</v>
      </c>
      <c r="L103" s="3">
        <v>0.11</v>
      </c>
      <c r="M103" t="s">
        <v>18</v>
      </c>
      <c r="N103" t="s">
        <v>19</v>
      </c>
      <c r="O103" t="s">
        <v>46</v>
      </c>
    </row>
    <row r="104" spans="1:15" x14ac:dyDescent="0.25">
      <c r="A104">
        <v>1075</v>
      </c>
      <c r="B104" s="1">
        <v>45162</v>
      </c>
      <c r="C104" t="s">
        <v>33</v>
      </c>
      <c r="D104" t="s">
        <v>21</v>
      </c>
      <c r="E104" s="2">
        <v>2301.38</v>
      </c>
      <c r="F104">
        <v>42</v>
      </c>
      <c r="G104" t="s">
        <v>29</v>
      </c>
      <c r="H104" s="3">
        <v>967.77</v>
      </c>
      <c r="I104" s="3">
        <v>1414.88</v>
      </c>
      <c r="J104" s="3">
        <f>Sales[Unit_Price] - Sales[Unit_Cost]</f>
        <v>447.11000000000013</v>
      </c>
      <c r="K104" t="s">
        <v>30</v>
      </c>
      <c r="L104" s="3">
        <v>0.17</v>
      </c>
      <c r="M104" t="s">
        <v>27</v>
      </c>
      <c r="N104" t="s">
        <v>19</v>
      </c>
      <c r="O104" t="s">
        <v>37</v>
      </c>
    </row>
    <row r="105" spans="1:15" x14ac:dyDescent="0.25">
      <c r="A105">
        <v>1042</v>
      </c>
      <c r="B105" s="1">
        <v>44955</v>
      </c>
      <c r="C105" t="s">
        <v>38</v>
      </c>
      <c r="D105" t="s">
        <v>15</v>
      </c>
      <c r="E105" s="2">
        <v>9772.3700000000008</v>
      </c>
      <c r="F105">
        <v>25</v>
      </c>
      <c r="G105" t="s">
        <v>26</v>
      </c>
      <c r="H105" s="3">
        <v>2403.54</v>
      </c>
      <c r="I105" s="3">
        <v>2850.56</v>
      </c>
      <c r="J105" s="3">
        <f>Sales[Unit_Price] - Sales[Unit_Cost]</f>
        <v>447.02</v>
      </c>
      <c r="K105" t="s">
        <v>30</v>
      </c>
      <c r="L105" s="3">
        <v>0.13</v>
      </c>
      <c r="M105" t="s">
        <v>27</v>
      </c>
      <c r="N105" t="s">
        <v>19</v>
      </c>
      <c r="O105" t="s">
        <v>40</v>
      </c>
    </row>
    <row r="106" spans="1:15" x14ac:dyDescent="0.25">
      <c r="A106">
        <v>1039</v>
      </c>
      <c r="B106" s="1">
        <v>45041</v>
      </c>
      <c r="C106" t="s">
        <v>42</v>
      </c>
      <c r="D106" t="s">
        <v>34</v>
      </c>
      <c r="E106" s="2">
        <v>5830.19</v>
      </c>
      <c r="F106">
        <v>24</v>
      </c>
      <c r="G106" t="s">
        <v>29</v>
      </c>
      <c r="H106" s="3">
        <v>2615.48</v>
      </c>
      <c r="I106" s="3">
        <v>3062.22</v>
      </c>
      <c r="J106" s="3">
        <f>Sales[Unit_Price] - Sales[Unit_Cost]</f>
        <v>446.73999999999978</v>
      </c>
      <c r="K106" t="s">
        <v>30</v>
      </c>
      <c r="L106" s="3">
        <v>0.19</v>
      </c>
      <c r="M106" t="s">
        <v>27</v>
      </c>
      <c r="N106" t="s">
        <v>22</v>
      </c>
      <c r="O106" t="s">
        <v>52</v>
      </c>
    </row>
    <row r="107" spans="1:15" x14ac:dyDescent="0.25">
      <c r="A107">
        <v>1060</v>
      </c>
      <c r="B107" s="1">
        <v>45155</v>
      </c>
      <c r="C107" t="s">
        <v>14</v>
      </c>
      <c r="D107" t="s">
        <v>34</v>
      </c>
      <c r="E107" s="2">
        <v>8371.25</v>
      </c>
      <c r="F107">
        <v>16</v>
      </c>
      <c r="G107" t="s">
        <v>29</v>
      </c>
      <c r="H107" s="3">
        <v>3975.99</v>
      </c>
      <c r="I107" s="3">
        <v>4422.59</v>
      </c>
      <c r="J107" s="3">
        <f>Sales[Unit_Price] - Sales[Unit_Cost]</f>
        <v>446.60000000000036</v>
      </c>
      <c r="K107" t="s">
        <v>30</v>
      </c>
      <c r="L107" s="3">
        <v>0.24</v>
      </c>
      <c r="M107" t="s">
        <v>18</v>
      </c>
      <c r="N107" t="s">
        <v>19</v>
      </c>
      <c r="O107" t="s">
        <v>46</v>
      </c>
    </row>
    <row r="108" spans="1:15" x14ac:dyDescent="0.25">
      <c r="A108">
        <v>1019</v>
      </c>
      <c r="B108" s="1">
        <v>45188</v>
      </c>
      <c r="C108" t="s">
        <v>33</v>
      </c>
      <c r="D108" t="s">
        <v>21</v>
      </c>
      <c r="E108" s="2">
        <v>6705.4</v>
      </c>
      <c r="F108">
        <v>45</v>
      </c>
      <c r="G108" t="s">
        <v>29</v>
      </c>
      <c r="H108" s="3">
        <v>2590.64</v>
      </c>
      <c r="I108" s="3">
        <v>3036.18</v>
      </c>
      <c r="J108" s="3">
        <f>Sales[Unit_Price] - Sales[Unit_Cost]</f>
        <v>445.53999999999996</v>
      </c>
      <c r="K108" t="s">
        <v>30</v>
      </c>
      <c r="L108" s="3">
        <v>0.05</v>
      </c>
      <c r="M108" t="s">
        <v>27</v>
      </c>
      <c r="N108" t="s">
        <v>22</v>
      </c>
      <c r="O108" t="s">
        <v>37</v>
      </c>
    </row>
    <row r="109" spans="1:15" x14ac:dyDescent="0.25">
      <c r="A109">
        <v>1035</v>
      </c>
      <c r="B109" s="1">
        <v>45008</v>
      </c>
      <c r="C109" t="s">
        <v>24</v>
      </c>
      <c r="D109" t="s">
        <v>34</v>
      </c>
      <c r="E109" s="2">
        <v>613.16999999999996</v>
      </c>
      <c r="F109">
        <v>30</v>
      </c>
      <c r="G109" t="s">
        <v>29</v>
      </c>
      <c r="H109" s="3">
        <v>1300.03</v>
      </c>
      <c r="I109" s="3">
        <v>1745.52</v>
      </c>
      <c r="J109" s="3">
        <f>Sales[Unit_Price] - Sales[Unit_Cost]</f>
        <v>445.49</v>
      </c>
      <c r="K109" t="s">
        <v>30</v>
      </c>
      <c r="L109" s="3">
        <v>0.09</v>
      </c>
      <c r="M109" t="s">
        <v>18</v>
      </c>
      <c r="N109" t="s">
        <v>22</v>
      </c>
      <c r="O109" t="s">
        <v>50</v>
      </c>
    </row>
    <row r="110" spans="1:15" x14ac:dyDescent="0.25">
      <c r="A110">
        <v>1039</v>
      </c>
      <c r="B110" s="1">
        <v>45001</v>
      </c>
      <c r="C110" t="s">
        <v>38</v>
      </c>
      <c r="D110" t="s">
        <v>15</v>
      </c>
      <c r="E110" s="2">
        <v>6076.01</v>
      </c>
      <c r="F110">
        <v>35</v>
      </c>
      <c r="G110" t="s">
        <v>16</v>
      </c>
      <c r="H110" s="3">
        <v>2735.74</v>
      </c>
      <c r="I110" s="3">
        <v>3181.22999999999</v>
      </c>
      <c r="J110" s="3">
        <f>Sales[Unit_Price] - Sales[Unit_Cost]</f>
        <v>445.48999999999023</v>
      </c>
      <c r="K110" t="s">
        <v>30</v>
      </c>
      <c r="L110" s="3">
        <v>0.1</v>
      </c>
      <c r="M110" t="s">
        <v>31</v>
      </c>
      <c r="N110" t="s">
        <v>22</v>
      </c>
      <c r="O110" t="s">
        <v>40</v>
      </c>
    </row>
    <row r="111" spans="1:15" x14ac:dyDescent="0.25">
      <c r="A111">
        <v>1069</v>
      </c>
      <c r="B111" s="1">
        <v>45006</v>
      </c>
      <c r="C111" t="s">
        <v>14</v>
      </c>
      <c r="D111" t="s">
        <v>34</v>
      </c>
      <c r="E111" s="2">
        <v>9369.18</v>
      </c>
      <c r="F111">
        <v>29</v>
      </c>
      <c r="G111" t="s">
        <v>16</v>
      </c>
      <c r="H111" s="3">
        <v>2462.66</v>
      </c>
      <c r="I111" s="3">
        <v>2908.0899999999901</v>
      </c>
      <c r="J111" s="3">
        <f>Sales[Unit_Price] - Sales[Unit_Cost]</f>
        <v>445.42999999999029</v>
      </c>
      <c r="K111" t="s">
        <v>30</v>
      </c>
      <c r="L111" s="3">
        <v>0.12</v>
      </c>
      <c r="M111" t="s">
        <v>31</v>
      </c>
      <c r="N111" t="s">
        <v>19</v>
      </c>
      <c r="O111" t="s">
        <v>46</v>
      </c>
    </row>
    <row r="112" spans="1:15" x14ac:dyDescent="0.25">
      <c r="A112">
        <v>1049</v>
      </c>
      <c r="B112" s="1">
        <v>45010</v>
      </c>
      <c r="C112" t="s">
        <v>38</v>
      </c>
      <c r="D112" t="s">
        <v>34</v>
      </c>
      <c r="E112" s="2">
        <v>8611.9699999999993</v>
      </c>
      <c r="F112">
        <v>17</v>
      </c>
      <c r="G112" t="s">
        <v>35</v>
      </c>
      <c r="H112" s="3">
        <v>558.70000000000005</v>
      </c>
      <c r="I112" s="3">
        <v>1004.08</v>
      </c>
      <c r="J112" s="3">
        <f>Sales[Unit_Price] - Sales[Unit_Cost]</f>
        <v>445.38</v>
      </c>
      <c r="K112" t="s">
        <v>17</v>
      </c>
      <c r="L112" s="3">
        <v>0.03</v>
      </c>
      <c r="M112" t="s">
        <v>31</v>
      </c>
      <c r="N112" t="s">
        <v>19</v>
      </c>
      <c r="O112" t="s">
        <v>48</v>
      </c>
    </row>
    <row r="113" spans="1:15" x14ac:dyDescent="0.25">
      <c r="A113">
        <v>1100</v>
      </c>
      <c r="B113" s="1">
        <v>45186</v>
      </c>
      <c r="C113" t="s">
        <v>33</v>
      </c>
      <c r="D113" t="s">
        <v>15</v>
      </c>
      <c r="E113" s="2">
        <v>4795.12</v>
      </c>
      <c r="F113">
        <v>17</v>
      </c>
      <c r="G113" t="s">
        <v>35</v>
      </c>
      <c r="H113" s="3">
        <v>83.64</v>
      </c>
      <c r="I113" s="3">
        <v>528.49</v>
      </c>
      <c r="J113" s="3">
        <f>Sales[Unit_Price] - Sales[Unit_Cost]</f>
        <v>444.85</v>
      </c>
      <c r="K113" t="s">
        <v>30</v>
      </c>
      <c r="L113" s="3">
        <v>0.13</v>
      </c>
      <c r="M113" t="s">
        <v>31</v>
      </c>
      <c r="N113" t="s">
        <v>19</v>
      </c>
      <c r="O113" t="s">
        <v>53</v>
      </c>
    </row>
    <row r="114" spans="1:15" x14ac:dyDescent="0.25">
      <c r="A114">
        <v>1051</v>
      </c>
      <c r="B114" s="1">
        <v>44935</v>
      </c>
      <c r="C114" t="s">
        <v>24</v>
      </c>
      <c r="D114" t="s">
        <v>25</v>
      </c>
      <c r="E114" s="2">
        <v>5785.45</v>
      </c>
      <c r="F114">
        <v>23</v>
      </c>
      <c r="G114" t="s">
        <v>16</v>
      </c>
      <c r="H114" s="3">
        <v>2598.1799999999998</v>
      </c>
      <c r="I114" s="3">
        <v>3042.73</v>
      </c>
      <c r="J114" s="3">
        <f>Sales[Unit_Price] - Sales[Unit_Cost]</f>
        <v>444.55000000000018</v>
      </c>
      <c r="K114" t="s">
        <v>17</v>
      </c>
      <c r="L114" s="3">
        <v>0.24</v>
      </c>
      <c r="M114" t="s">
        <v>31</v>
      </c>
      <c r="N114" t="s">
        <v>19</v>
      </c>
      <c r="O114" t="s">
        <v>28</v>
      </c>
    </row>
    <row r="115" spans="1:15" x14ac:dyDescent="0.25">
      <c r="A115">
        <v>1086</v>
      </c>
      <c r="B115" s="1">
        <v>45259</v>
      </c>
      <c r="C115" t="s">
        <v>14</v>
      </c>
      <c r="D115" t="s">
        <v>21</v>
      </c>
      <c r="E115" s="2">
        <v>5127.2700000000004</v>
      </c>
      <c r="F115">
        <v>7</v>
      </c>
      <c r="G115" t="s">
        <v>26</v>
      </c>
      <c r="H115" s="3">
        <v>737.9</v>
      </c>
      <c r="I115" s="3">
        <v>1182</v>
      </c>
      <c r="J115" s="3">
        <f>Sales[Unit_Price] - Sales[Unit_Cost]</f>
        <v>444.1</v>
      </c>
      <c r="K115" t="s">
        <v>30</v>
      </c>
      <c r="L115" s="3">
        <v>0.23</v>
      </c>
      <c r="M115" t="s">
        <v>31</v>
      </c>
      <c r="N115" t="s">
        <v>22</v>
      </c>
      <c r="O115" t="s">
        <v>23</v>
      </c>
    </row>
    <row r="116" spans="1:15" x14ac:dyDescent="0.25">
      <c r="A116">
        <v>1037</v>
      </c>
      <c r="B116" s="1">
        <v>45182</v>
      </c>
      <c r="C116" t="s">
        <v>14</v>
      </c>
      <c r="D116" t="s">
        <v>25</v>
      </c>
      <c r="E116" s="2">
        <v>2929.01</v>
      </c>
      <c r="F116">
        <v>5</v>
      </c>
      <c r="G116" t="s">
        <v>16</v>
      </c>
      <c r="H116" s="3">
        <v>1941.56</v>
      </c>
      <c r="I116" s="3">
        <v>2385.48</v>
      </c>
      <c r="J116" s="3">
        <f>Sales[Unit_Price] - Sales[Unit_Cost]</f>
        <v>443.92000000000007</v>
      </c>
      <c r="K116" t="s">
        <v>17</v>
      </c>
      <c r="L116" s="3">
        <v>0.15</v>
      </c>
      <c r="M116" t="s">
        <v>31</v>
      </c>
      <c r="N116" t="s">
        <v>19</v>
      </c>
      <c r="O116" t="s">
        <v>32</v>
      </c>
    </row>
    <row r="117" spans="1:15" x14ac:dyDescent="0.25">
      <c r="A117">
        <v>1017</v>
      </c>
      <c r="B117" s="1">
        <v>45283</v>
      </c>
      <c r="C117" t="s">
        <v>42</v>
      </c>
      <c r="D117" t="s">
        <v>34</v>
      </c>
      <c r="E117" s="2">
        <v>780.27</v>
      </c>
      <c r="F117">
        <v>33</v>
      </c>
      <c r="G117" t="s">
        <v>26</v>
      </c>
      <c r="H117" s="3">
        <v>1551.25</v>
      </c>
      <c r="I117" s="3">
        <v>1994.01</v>
      </c>
      <c r="J117" s="3">
        <f>Sales[Unit_Price] - Sales[Unit_Cost]</f>
        <v>442.76</v>
      </c>
      <c r="K117" t="s">
        <v>17</v>
      </c>
      <c r="L117" s="3">
        <v>0.08</v>
      </c>
      <c r="M117" t="s">
        <v>18</v>
      </c>
      <c r="N117" t="s">
        <v>19</v>
      </c>
      <c r="O117" t="s">
        <v>52</v>
      </c>
    </row>
    <row r="118" spans="1:15" x14ac:dyDescent="0.25">
      <c r="A118">
        <v>1005</v>
      </c>
      <c r="B118" s="1">
        <v>45158</v>
      </c>
      <c r="C118" t="s">
        <v>14</v>
      </c>
      <c r="D118" t="s">
        <v>15</v>
      </c>
      <c r="E118" s="2">
        <v>4400.59</v>
      </c>
      <c r="F118">
        <v>21</v>
      </c>
      <c r="G118" t="s">
        <v>26</v>
      </c>
      <c r="H118" s="3">
        <v>4376.37</v>
      </c>
      <c r="I118" s="3">
        <v>4818.95</v>
      </c>
      <c r="J118" s="3">
        <f>Sales[Unit_Price] - Sales[Unit_Cost]</f>
        <v>442.57999999999993</v>
      </c>
      <c r="K118" t="s">
        <v>30</v>
      </c>
      <c r="L118" s="3">
        <v>0</v>
      </c>
      <c r="M118" t="s">
        <v>31</v>
      </c>
      <c r="N118" t="s">
        <v>22</v>
      </c>
      <c r="O118" t="s">
        <v>20</v>
      </c>
    </row>
    <row r="119" spans="1:15" x14ac:dyDescent="0.25">
      <c r="A119">
        <v>1093</v>
      </c>
      <c r="B119" s="1">
        <v>45152</v>
      </c>
      <c r="C119" t="s">
        <v>24</v>
      </c>
      <c r="D119" t="s">
        <v>21</v>
      </c>
      <c r="E119" s="2">
        <v>6885.89</v>
      </c>
      <c r="F119">
        <v>6</v>
      </c>
      <c r="G119" t="s">
        <v>26</v>
      </c>
      <c r="H119" s="3">
        <v>235.12</v>
      </c>
      <c r="I119" s="3">
        <v>677.5</v>
      </c>
      <c r="J119" s="3">
        <f>Sales[Unit_Price] - Sales[Unit_Cost]</f>
        <v>442.38</v>
      </c>
      <c r="K119" t="s">
        <v>17</v>
      </c>
      <c r="L119" s="3">
        <v>0.16</v>
      </c>
      <c r="M119" t="s">
        <v>31</v>
      </c>
      <c r="N119" t="s">
        <v>19</v>
      </c>
      <c r="O119" t="s">
        <v>47</v>
      </c>
    </row>
    <row r="120" spans="1:15" x14ac:dyDescent="0.25">
      <c r="A120">
        <v>1086</v>
      </c>
      <c r="B120" s="1">
        <v>45288</v>
      </c>
      <c r="C120" t="s">
        <v>14</v>
      </c>
      <c r="D120" t="s">
        <v>21</v>
      </c>
      <c r="E120" s="2">
        <v>1837.37</v>
      </c>
      <c r="F120">
        <v>46</v>
      </c>
      <c r="G120" t="s">
        <v>16</v>
      </c>
      <c r="H120" s="3">
        <v>83.86</v>
      </c>
      <c r="I120" s="3">
        <v>526.14</v>
      </c>
      <c r="J120" s="3">
        <f>Sales[Unit_Price] - Sales[Unit_Cost]</f>
        <v>442.28</v>
      </c>
      <c r="K120" t="s">
        <v>17</v>
      </c>
      <c r="L120" s="3">
        <v>0.11</v>
      </c>
      <c r="M120" t="s">
        <v>31</v>
      </c>
      <c r="N120" t="s">
        <v>19</v>
      </c>
      <c r="O120" t="s">
        <v>23</v>
      </c>
    </row>
    <row r="121" spans="1:15" x14ac:dyDescent="0.25">
      <c r="A121">
        <v>1073</v>
      </c>
      <c r="B121" s="1">
        <v>45261</v>
      </c>
      <c r="C121" t="s">
        <v>24</v>
      </c>
      <c r="D121" t="s">
        <v>21</v>
      </c>
      <c r="E121" s="2">
        <v>5238.42</v>
      </c>
      <c r="F121">
        <v>40</v>
      </c>
      <c r="G121" t="s">
        <v>16</v>
      </c>
      <c r="H121" s="3">
        <v>2565.3000000000002</v>
      </c>
      <c r="I121" s="3">
        <v>3007.47</v>
      </c>
      <c r="J121" s="3">
        <f>Sales[Unit_Price] - Sales[Unit_Cost]</f>
        <v>442.16999999999962</v>
      </c>
      <c r="K121" t="s">
        <v>17</v>
      </c>
      <c r="L121" s="3">
        <v>0.17</v>
      </c>
      <c r="M121" t="s">
        <v>31</v>
      </c>
      <c r="N121" t="s">
        <v>22</v>
      </c>
      <c r="O121" t="s">
        <v>47</v>
      </c>
    </row>
    <row r="122" spans="1:15" x14ac:dyDescent="0.25">
      <c r="A122">
        <v>1058</v>
      </c>
      <c r="B122" s="1">
        <v>45252</v>
      </c>
      <c r="C122" t="s">
        <v>42</v>
      </c>
      <c r="D122" t="s">
        <v>21</v>
      </c>
      <c r="E122" s="2">
        <v>8085.98</v>
      </c>
      <c r="F122">
        <v>15</v>
      </c>
      <c r="G122" t="s">
        <v>29</v>
      </c>
      <c r="H122" s="3">
        <v>894.48</v>
      </c>
      <c r="I122" s="3">
        <v>1336.37</v>
      </c>
      <c r="J122" s="3">
        <f>Sales[Unit_Price] - Sales[Unit_Cost]</f>
        <v>441.88999999999987</v>
      </c>
      <c r="K122" t="s">
        <v>17</v>
      </c>
      <c r="L122" s="3">
        <v>0.26</v>
      </c>
      <c r="M122" t="s">
        <v>18</v>
      </c>
      <c r="N122" t="s">
        <v>22</v>
      </c>
      <c r="O122" t="s">
        <v>51</v>
      </c>
    </row>
    <row r="123" spans="1:15" x14ac:dyDescent="0.25">
      <c r="A123">
        <v>1021</v>
      </c>
      <c r="B123" s="1">
        <v>45254</v>
      </c>
      <c r="C123" t="s">
        <v>38</v>
      </c>
      <c r="D123" t="s">
        <v>15</v>
      </c>
      <c r="E123" s="2">
        <v>213.04</v>
      </c>
      <c r="F123">
        <v>15</v>
      </c>
      <c r="G123" t="s">
        <v>26</v>
      </c>
      <c r="H123" s="3">
        <v>3771.27</v>
      </c>
      <c r="I123" s="3">
        <v>4212.55</v>
      </c>
      <c r="J123" s="3">
        <f>Sales[Unit_Price] - Sales[Unit_Cost]</f>
        <v>441.2800000000002</v>
      </c>
      <c r="K123" t="s">
        <v>17</v>
      </c>
      <c r="L123" s="3">
        <v>0.16</v>
      </c>
      <c r="M123" t="s">
        <v>31</v>
      </c>
      <c r="N123" t="s">
        <v>22</v>
      </c>
      <c r="O123" t="s">
        <v>40</v>
      </c>
    </row>
    <row r="124" spans="1:15" x14ac:dyDescent="0.25">
      <c r="A124">
        <v>1008</v>
      </c>
      <c r="B124" s="1">
        <v>44927</v>
      </c>
      <c r="C124" t="s">
        <v>38</v>
      </c>
      <c r="D124" t="s">
        <v>15</v>
      </c>
      <c r="E124" s="2">
        <v>5227.8100000000004</v>
      </c>
      <c r="F124">
        <v>38</v>
      </c>
      <c r="G124" t="s">
        <v>29</v>
      </c>
      <c r="H124" s="3">
        <v>4635.2299999999996</v>
      </c>
      <c r="I124" s="3">
        <v>5075.4399999999996</v>
      </c>
      <c r="J124" s="3">
        <f>Sales[Unit_Price] - Sales[Unit_Cost]</f>
        <v>440.21000000000004</v>
      </c>
      <c r="K124" t="s">
        <v>17</v>
      </c>
      <c r="L124" s="3">
        <v>0.05</v>
      </c>
      <c r="M124" t="s">
        <v>18</v>
      </c>
      <c r="N124" t="s">
        <v>19</v>
      </c>
      <c r="O124" t="s">
        <v>40</v>
      </c>
    </row>
    <row r="125" spans="1:15" x14ac:dyDescent="0.25">
      <c r="A125">
        <v>1011</v>
      </c>
      <c r="B125" s="1">
        <v>45263</v>
      </c>
      <c r="C125" t="s">
        <v>14</v>
      </c>
      <c r="D125" t="s">
        <v>34</v>
      </c>
      <c r="E125" s="2">
        <v>8186.12</v>
      </c>
      <c r="F125">
        <v>13</v>
      </c>
      <c r="G125" t="s">
        <v>35</v>
      </c>
      <c r="H125" s="3">
        <v>1442.69</v>
      </c>
      <c r="I125" s="3">
        <v>1882.57</v>
      </c>
      <c r="J125" s="3">
        <f>Sales[Unit_Price] - Sales[Unit_Cost]</f>
        <v>439.87999999999988</v>
      </c>
      <c r="K125" t="s">
        <v>17</v>
      </c>
      <c r="L125" s="3">
        <v>0.28000000000000003</v>
      </c>
      <c r="M125" t="s">
        <v>18</v>
      </c>
      <c r="N125" t="s">
        <v>19</v>
      </c>
      <c r="O125" t="s">
        <v>46</v>
      </c>
    </row>
    <row r="126" spans="1:15" x14ac:dyDescent="0.25">
      <c r="A126">
        <v>1030</v>
      </c>
      <c r="B126" s="1">
        <v>45143</v>
      </c>
      <c r="C126" t="s">
        <v>14</v>
      </c>
      <c r="D126" t="s">
        <v>21</v>
      </c>
      <c r="E126" s="2">
        <v>9733.4599999999991</v>
      </c>
      <c r="F126">
        <v>34</v>
      </c>
      <c r="G126" t="s">
        <v>35</v>
      </c>
      <c r="H126" s="3">
        <v>3125.07</v>
      </c>
      <c r="I126" s="3">
        <v>3564.19</v>
      </c>
      <c r="J126" s="3">
        <f>Sales[Unit_Price] - Sales[Unit_Cost]</f>
        <v>439.11999999999989</v>
      </c>
      <c r="K126" t="s">
        <v>17</v>
      </c>
      <c r="L126" s="3">
        <v>0.09</v>
      </c>
      <c r="M126" t="s">
        <v>18</v>
      </c>
      <c r="N126" t="s">
        <v>19</v>
      </c>
      <c r="O126" t="s">
        <v>23</v>
      </c>
    </row>
    <row r="127" spans="1:15" x14ac:dyDescent="0.25">
      <c r="A127">
        <v>1097</v>
      </c>
      <c r="B127" s="1">
        <v>44958</v>
      </c>
      <c r="C127" t="s">
        <v>42</v>
      </c>
      <c r="D127" t="s">
        <v>21</v>
      </c>
      <c r="E127" s="2">
        <v>1099.68</v>
      </c>
      <c r="F127">
        <v>27</v>
      </c>
      <c r="G127" t="s">
        <v>35</v>
      </c>
      <c r="H127" s="3">
        <v>3955.19</v>
      </c>
      <c r="I127" s="3">
        <v>4393.68</v>
      </c>
      <c r="J127" s="3">
        <f>Sales[Unit_Price] - Sales[Unit_Cost]</f>
        <v>438.49000000000024</v>
      </c>
      <c r="K127" t="s">
        <v>17</v>
      </c>
      <c r="L127" s="3">
        <v>0.04</v>
      </c>
      <c r="M127" t="s">
        <v>31</v>
      </c>
      <c r="N127" t="s">
        <v>19</v>
      </c>
      <c r="O127" t="s">
        <v>51</v>
      </c>
    </row>
    <row r="128" spans="1:15" x14ac:dyDescent="0.25">
      <c r="A128">
        <v>1085</v>
      </c>
      <c r="B128" s="1">
        <v>45187</v>
      </c>
      <c r="C128" t="s">
        <v>38</v>
      </c>
      <c r="D128" t="s">
        <v>34</v>
      </c>
      <c r="E128" s="2">
        <v>4716.47</v>
      </c>
      <c r="F128">
        <v>40</v>
      </c>
      <c r="G128" t="s">
        <v>29</v>
      </c>
      <c r="H128" s="3">
        <v>4083.23</v>
      </c>
      <c r="I128" s="3">
        <v>4521.57</v>
      </c>
      <c r="J128" s="3">
        <f>Sales[Unit_Price] - Sales[Unit_Cost]</f>
        <v>438.33999999999969</v>
      </c>
      <c r="K128" t="s">
        <v>30</v>
      </c>
      <c r="L128" s="3">
        <v>0.27</v>
      </c>
      <c r="M128" t="s">
        <v>27</v>
      </c>
      <c r="N128" t="s">
        <v>22</v>
      </c>
      <c r="O128" t="s">
        <v>48</v>
      </c>
    </row>
    <row r="129" spans="1:15" x14ac:dyDescent="0.25">
      <c r="A129">
        <v>1063</v>
      </c>
      <c r="B129" s="1">
        <v>45279</v>
      </c>
      <c r="C129" t="s">
        <v>33</v>
      </c>
      <c r="D129" t="s">
        <v>21</v>
      </c>
      <c r="E129" s="2">
        <v>3889.71</v>
      </c>
      <c r="F129">
        <v>46</v>
      </c>
      <c r="G129" t="s">
        <v>16</v>
      </c>
      <c r="H129" s="3">
        <v>2302.62</v>
      </c>
      <c r="I129" s="3">
        <v>2740.93</v>
      </c>
      <c r="J129" s="3">
        <f>Sales[Unit_Price] - Sales[Unit_Cost]</f>
        <v>438.30999999999995</v>
      </c>
      <c r="K129" t="s">
        <v>17</v>
      </c>
      <c r="L129" s="3">
        <v>0.25</v>
      </c>
      <c r="M129" t="s">
        <v>27</v>
      </c>
      <c r="N129" t="s">
        <v>19</v>
      </c>
      <c r="O129" t="s">
        <v>37</v>
      </c>
    </row>
    <row r="130" spans="1:15" x14ac:dyDescent="0.25">
      <c r="A130">
        <v>1047</v>
      </c>
      <c r="B130" s="1">
        <v>45196</v>
      </c>
      <c r="C130" t="s">
        <v>38</v>
      </c>
      <c r="D130" t="s">
        <v>15</v>
      </c>
      <c r="E130" s="2">
        <v>8657.89</v>
      </c>
      <c r="F130">
        <v>32</v>
      </c>
      <c r="G130" t="s">
        <v>35</v>
      </c>
      <c r="H130" s="3">
        <v>367.98</v>
      </c>
      <c r="I130" s="3">
        <v>806.14</v>
      </c>
      <c r="J130" s="3">
        <f>Sales[Unit_Price] - Sales[Unit_Cost]</f>
        <v>438.15999999999997</v>
      </c>
      <c r="K130" t="s">
        <v>17</v>
      </c>
      <c r="L130" s="3">
        <v>0.22</v>
      </c>
      <c r="M130" t="s">
        <v>31</v>
      </c>
      <c r="N130" t="s">
        <v>22</v>
      </c>
      <c r="O130" t="s">
        <v>40</v>
      </c>
    </row>
    <row r="131" spans="1:15" x14ac:dyDescent="0.25">
      <c r="A131">
        <v>1091</v>
      </c>
      <c r="B131" s="1">
        <v>45200</v>
      </c>
      <c r="C131" t="s">
        <v>38</v>
      </c>
      <c r="D131" t="s">
        <v>34</v>
      </c>
      <c r="E131" s="2">
        <v>3917.42</v>
      </c>
      <c r="F131">
        <v>15</v>
      </c>
      <c r="G131" t="s">
        <v>35</v>
      </c>
      <c r="H131" s="3">
        <v>1534.7</v>
      </c>
      <c r="I131" s="3">
        <v>1972.62</v>
      </c>
      <c r="J131" s="3">
        <f>Sales[Unit_Price] - Sales[Unit_Cost]</f>
        <v>437.91999999999985</v>
      </c>
      <c r="K131" t="s">
        <v>17</v>
      </c>
      <c r="L131" s="3">
        <v>0.06</v>
      </c>
      <c r="M131" t="s">
        <v>31</v>
      </c>
      <c r="N131" t="s">
        <v>22</v>
      </c>
      <c r="O131" t="s">
        <v>48</v>
      </c>
    </row>
    <row r="132" spans="1:15" x14ac:dyDescent="0.25">
      <c r="A132">
        <v>1100</v>
      </c>
      <c r="B132" s="1">
        <v>45192</v>
      </c>
      <c r="C132" t="s">
        <v>33</v>
      </c>
      <c r="D132" t="s">
        <v>15</v>
      </c>
      <c r="E132" s="2">
        <v>797.87</v>
      </c>
      <c r="F132">
        <v>19</v>
      </c>
      <c r="G132" t="s">
        <v>35</v>
      </c>
      <c r="H132" s="3">
        <v>1820.89</v>
      </c>
      <c r="I132" s="3">
        <v>2257.92</v>
      </c>
      <c r="J132" s="3">
        <f>Sales[Unit_Price] - Sales[Unit_Cost]</f>
        <v>437.03</v>
      </c>
      <c r="K132" t="s">
        <v>30</v>
      </c>
      <c r="L132" s="3">
        <v>0.12</v>
      </c>
      <c r="M132" t="s">
        <v>18</v>
      </c>
      <c r="N132" t="s">
        <v>22</v>
      </c>
      <c r="O132" t="s">
        <v>53</v>
      </c>
    </row>
    <row r="133" spans="1:15" x14ac:dyDescent="0.25">
      <c r="A133">
        <v>1014</v>
      </c>
      <c r="B133" s="1">
        <v>45027</v>
      </c>
      <c r="C133" t="s">
        <v>42</v>
      </c>
      <c r="D133" t="s">
        <v>25</v>
      </c>
      <c r="E133" s="2">
        <v>9582.1200000000008</v>
      </c>
      <c r="F133">
        <v>38</v>
      </c>
      <c r="G133" t="s">
        <v>26</v>
      </c>
      <c r="H133" s="3">
        <v>2091.21</v>
      </c>
      <c r="I133" s="3">
        <v>2527</v>
      </c>
      <c r="J133" s="3">
        <f>Sales[Unit_Price] - Sales[Unit_Cost]</f>
        <v>435.78999999999996</v>
      </c>
      <c r="K133" t="s">
        <v>17</v>
      </c>
      <c r="L133" s="3">
        <v>0.01</v>
      </c>
      <c r="M133" t="s">
        <v>31</v>
      </c>
      <c r="N133" t="s">
        <v>19</v>
      </c>
      <c r="O133" t="s">
        <v>43</v>
      </c>
    </row>
    <row r="134" spans="1:15" x14ac:dyDescent="0.25">
      <c r="A134">
        <v>1091</v>
      </c>
      <c r="B134" s="1">
        <v>45029</v>
      </c>
      <c r="C134" t="s">
        <v>38</v>
      </c>
      <c r="D134" t="s">
        <v>21</v>
      </c>
      <c r="E134" s="2">
        <v>9146.51</v>
      </c>
      <c r="F134">
        <v>36</v>
      </c>
      <c r="G134" t="s">
        <v>35</v>
      </c>
      <c r="H134" s="3">
        <v>3951.59</v>
      </c>
      <c r="I134" s="3">
        <v>4387.01</v>
      </c>
      <c r="J134" s="3">
        <f>Sales[Unit_Price] - Sales[Unit_Cost]</f>
        <v>435.42000000000007</v>
      </c>
      <c r="K134" t="s">
        <v>30</v>
      </c>
      <c r="L134" s="3">
        <v>7.0000000000000007E-2</v>
      </c>
      <c r="M134" t="s">
        <v>27</v>
      </c>
      <c r="N134" t="s">
        <v>22</v>
      </c>
      <c r="O134" t="s">
        <v>41</v>
      </c>
    </row>
    <row r="135" spans="1:15" x14ac:dyDescent="0.25">
      <c r="A135">
        <v>1049</v>
      </c>
      <c r="B135" s="1">
        <v>45289</v>
      </c>
      <c r="C135" t="s">
        <v>33</v>
      </c>
      <c r="D135" t="s">
        <v>25</v>
      </c>
      <c r="E135" s="2">
        <v>4380.2299999999996</v>
      </c>
      <c r="F135">
        <v>38</v>
      </c>
      <c r="G135" t="s">
        <v>26</v>
      </c>
      <c r="H135" s="3">
        <v>2945.92</v>
      </c>
      <c r="I135" s="3">
        <v>3381.22</v>
      </c>
      <c r="J135" s="3">
        <f>Sales[Unit_Price] - Sales[Unit_Cost]</f>
        <v>435.29999999999973</v>
      </c>
      <c r="K135" t="s">
        <v>17</v>
      </c>
      <c r="L135" s="3">
        <v>0.23</v>
      </c>
      <c r="M135" t="s">
        <v>18</v>
      </c>
      <c r="N135" t="s">
        <v>22</v>
      </c>
      <c r="O135" t="s">
        <v>44</v>
      </c>
    </row>
    <row r="136" spans="1:15" x14ac:dyDescent="0.25">
      <c r="A136">
        <v>1058</v>
      </c>
      <c r="B136" s="1">
        <v>45097</v>
      </c>
      <c r="C136" t="s">
        <v>38</v>
      </c>
      <c r="D136" t="s">
        <v>21</v>
      </c>
      <c r="E136" s="2">
        <v>2896.54</v>
      </c>
      <c r="F136">
        <v>48</v>
      </c>
      <c r="G136" t="s">
        <v>29</v>
      </c>
      <c r="H136" s="3">
        <v>2614.48</v>
      </c>
      <c r="I136" s="3">
        <v>3049.04</v>
      </c>
      <c r="J136" s="3">
        <f>Sales[Unit_Price] - Sales[Unit_Cost]</f>
        <v>434.55999999999995</v>
      </c>
      <c r="K136" t="s">
        <v>30</v>
      </c>
      <c r="L136" s="3">
        <v>0.1</v>
      </c>
      <c r="M136" t="s">
        <v>31</v>
      </c>
      <c r="N136" t="s">
        <v>22</v>
      </c>
      <c r="O136" t="s">
        <v>41</v>
      </c>
    </row>
    <row r="137" spans="1:15" x14ac:dyDescent="0.25">
      <c r="A137">
        <v>1061</v>
      </c>
      <c r="B137" s="1">
        <v>45275</v>
      </c>
      <c r="C137" t="s">
        <v>42</v>
      </c>
      <c r="D137" t="s">
        <v>15</v>
      </c>
      <c r="E137" s="2">
        <v>3867.13</v>
      </c>
      <c r="F137">
        <v>32</v>
      </c>
      <c r="G137" t="s">
        <v>26</v>
      </c>
      <c r="H137" s="3">
        <v>2759.26</v>
      </c>
      <c r="I137" s="3">
        <v>3193.25</v>
      </c>
      <c r="J137" s="3">
        <f>Sales[Unit_Price] - Sales[Unit_Cost]</f>
        <v>433.98999999999978</v>
      </c>
      <c r="K137" t="s">
        <v>30</v>
      </c>
      <c r="L137" s="3">
        <v>0.2</v>
      </c>
      <c r="M137" t="s">
        <v>27</v>
      </c>
      <c r="N137" t="s">
        <v>19</v>
      </c>
      <c r="O137" t="s">
        <v>49</v>
      </c>
    </row>
    <row r="138" spans="1:15" x14ac:dyDescent="0.25">
      <c r="A138">
        <v>1055</v>
      </c>
      <c r="B138" s="1">
        <v>45172</v>
      </c>
      <c r="C138" t="s">
        <v>33</v>
      </c>
      <c r="D138" t="s">
        <v>21</v>
      </c>
      <c r="E138" s="2">
        <v>7169.12</v>
      </c>
      <c r="F138">
        <v>12</v>
      </c>
      <c r="G138" t="s">
        <v>35</v>
      </c>
      <c r="H138" s="3">
        <v>2538.61</v>
      </c>
      <c r="I138" s="3">
        <v>2971.75</v>
      </c>
      <c r="J138" s="3">
        <f>Sales[Unit_Price] - Sales[Unit_Cost]</f>
        <v>433.13999999999987</v>
      </c>
      <c r="K138" t="s">
        <v>17</v>
      </c>
      <c r="L138" s="3">
        <v>0.24</v>
      </c>
      <c r="M138" t="s">
        <v>18</v>
      </c>
      <c r="N138" t="s">
        <v>19</v>
      </c>
      <c r="O138" t="s">
        <v>37</v>
      </c>
    </row>
    <row r="139" spans="1:15" x14ac:dyDescent="0.25">
      <c r="A139">
        <v>1086</v>
      </c>
      <c r="B139" s="1">
        <v>45219</v>
      </c>
      <c r="C139" t="s">
        <v>24</v>
      </c>
      <c r="D139" t="s">
        <v>25</v>
      </c>
      <c r="E139" s="2">
        <v>3577.07</v>
      </c>
      <c r="F139">
        <v>32</v>
      </c>
      <c r="G139" t="s">
        <v>16</v>
      </c>
      <c r="H139" s="3">
        <v>84.86</v>
      </c>
      <c r="I139" s="3">
        <v>517.17999999999995</v>
      </c>
      <c r="J139" s="3">
        <f>Sales[Unit_Price] - Sales[Unit_Cost]</f>
        <v>432.31999999999994</v>
      </c>
      <c r="K139" t="s">
        <v>17</v>
      </c>
      <c r="L139" s="3">
        <v>0.2</v>
      </c>
      <c r="M139" t="s">
        <v>31</v>
      </c>
      <c r="N139" t="s">
        <v>22</v>
      </c>
      <c r="O139" t="s">
        <v>28</v>
      </c>
    </row>
    <row r="140" spans="1:15" x14ac:dyDescent="0.25">
      <c r="A140">
        <v>1009</v>
      </c>
      <c r="B140" s="1">
        <v>45060</v>
      </c>
      <c r="C140" t="s">
        <v>24</v>
      </c>
      <c r="D140" t="s">
        <v>21</v>
      </c>
      <c r="E140" s="2">
        <v>2584.91</v>
      </c>
      <c r="F140">
        <v>40</v>
      </c>
      <c r="G140" t="s">
        <v>16</v>
      </c>
      <c r="H140" s="3">
        <v>2799.71</v>
      </c>
      <c r="I140" s="3">
        <v>3231.08</v>
      </c>
      <c r="J140" s="3">
        <f>Sales[Unit_Price] - Sales[Unit_Cost]</f>
        <v>431.36999999999989</v>
      </c>
      <c r="K140" t="s">
        <v>17</v>
      </c>
      <c r="L140" s="3">
        <v>0.28999999999999998</v>
      </c>
      <c r="M140" t="s">
        <v>31</v>
      </c>
      <c r="N140" t="s">
        <v>22</v>
      </c>
      <c r="O140" t="s">
        <v>47</v>
      </c>
    </row>
    <row r="141" spans="1:15" x14ac:dyDescent="0.25">
      <c r="A141">
        <v>1059</v>
      </c>
      <c r="B141" s="1">
        <v>45169</v>
      </c>
      <c r="C141" t="s">
        <v>42</v>
      </c>
      <c r="D141" t="s">
        <v>15</v>
      </c>
      <c r="E141" s="2">
        <v>1203.97</v>
      </c>
      <c r="F141">
        <v>35</v>
      </c>
      <c r="G141" t="s">
        <v>26</v>
      </c>
      <c r="H141" s="3">
        <v>3333.64</v>
      </c>
      <c r="I141" s="3">
        <v>3764.52</v>
      </c>
      <c r="J141" s="3">
        <f>Sales[Unit_Price] - Sales[Unit_Cost]</f>
        <v>430.88000000000011</v>
      </c>
      <c r="K141" t="s">
        <v>17</v>
      </c>
      <c r="L141" s="3">
        <v>0.02</v>
      </c>
      <c r="M141" t="s">
        <v>31</v>
      </c>
      <c r="N141" t="s">
        <v>19</v>
      </c>
      <c r="O141" t="s">
        <v>49</v>
      </c>
    </row>
    <row r="142" spans="1:15" x14ac:dyDescent="0.25">
      <c r="A142">
        <v>1099</v>
      </c>
      <c r="B142" s="1">
        <v>44971</v>
      </c>
      <c r="C142" t="s">
        <v>24</v>
      </c>
      <c r="D142" t="s">
        <v>25</v>
      </c>
      <c r="E142" s="2">
        <v>7802.45</v>
      </c>
      <c r="F142">
        <v>32</v>
      </c>
      <c r="G142" t="s">
        <v>29</v>
      </c>
      <c r="H142" s="3">
        <v>1517.86</v>
      </c>
      <c r="I142" s="3">
        <v>1948.46</v>
      </c>
      <c r="J142" s="3">
        <f>Sales[Unit_Price] - Sales[Unit_Cost]</f>
        <v>430.60000000000014</v>
      </c>
      <c r="K142" t="s">
        <v>30</v>
      </c>
      <c r="L142" s="3">
        <v>0.02</v>
      </c>
      <c r="M142" t="s">
        <v>31</v>
      </c>
      <c r="N142" t="s">
        <v>19</v>
      </c>
      <c r="O142" t="s">
        <v>28</v>
      </c>
    </row>
    <row r="143" spans="1:15" x14ac:dyDescent="0.25">
      <c r="A143">
        <v>1005</v>
      </c>
      <c r="B143" s="1">
        <v>44993</v>
      </c>
      <c r="C143" t="s">
        <v>42</v>
      </c>
      <c r="D143" t="s">
        <v>15</v>
      </c>
      <c r="E143" s="2">
        <v>4426.26</v>
      </c>
      <c r="F143">
        <v>12</v>
      </c>
      <c r="G143" t="s">
        <v>29</v>
      </c>
      <c r="H143" s="3">
        <v>253.29</v>
      </c>
      <c r="I143" s="3">
        <v>683.78</v>
      </c>
      <c r="J143" s="3">
        <f>Sales[Unit_Price] - Sales[Unit_Cost]</f>
        <v>430.49</v>
      </c>
      <c r="K143" t="s">
        <v>30</v>
      </c>
      <c r="L143" s="3">
        <v>0.25</v>
      </c>
      <c r="M143" t="s">
        <v>31</v>
      </c>
      <c r="N143" t="s">
        <v>19</v>
      </c>
      <c r="O143" t="s">
        <v>49</v>
      </c>
    </row>
    <row r="144" spans="1:15" x14ac:dyDescent="0.25">
      <c r="A144">
        <v>1022</v>
      </c>
      <c r="B144" s="1">
        <v>45254</v>
      </c>
      <c r="C144" t="s">
        <v>38</v>
      </c>
      <c r="D144" t="s">
        <v>21</v>
      </c>
      <c r="E144" s="2">
        <v>8906.24</v>
      </c>
      <c r="F144">
        <v>29</v>
      </c>
      <c r="G144" t="s">
        <v>16</v>
      </c>
      <c r="H144" s="3">
        <v>479.58</v>
      </c>
      <c r="I144" s="3">
        <v>909.88</v>
      </c>
      <c r="J144" s="3">
        <f>Sales[Unit_Price] - Sales[Unit_Cost]</f>
        <v>430.3</v>
      </c>
      <c r="K144" t="s">
        <v>17</v>
      </c>
      <c r="L144" s="3">
        <v>0.13</v>
      </c>
      <c r="M144" t="s">
        <v>31</v>
      </c>
      <c r="N144" t="s">
        <v>22</v>
      </c>
      <c r="O144" t="s">
        <v>41</v>
      </c>
    </row>
    <row r="145" spans="1:15" x14ac:dyDescent="0.25">
      <c r="A145">
        <v>1063</v>
      </c>
      <c r="B145" s="1">
        <v>45139</v>
      </c>
      <c r="C145" t="s">
        <v>14</v>
      </c>
      <c r="D145" t="s">
        <v>25</v>
      </c>
      <c r="E145" s="2">
        <v>6346.13</v>
      </c>
      <c r="F145">
        <v>4</v>
      </c>
      <c r="G145" t="s">
        <v>35</v>
      </c>
      <c r="H145" s="3">
        <v>1046.26</v>
      </c>
      <c r="I145" s="3">
        <v>1475.29</v>
      </c>
      <c r="J145" s="3">
        <f>Sales[Unit_Price] - Sales[Unit_Cost]</f>
        <v>429.03</v>
      </c>
      <c r="K145" t="s">
        <v>17</v>
      </c>
      <c r="L145" s="3">
        <v>0.09</v>
      </c>
      <c r="M145" t="s">
        <v>27</v>
      </c>
      <c r="N145" t="s">
        <v>22</v>
      </c>
      <c r="O145" t="s">
        <v>32</v>
      </c>
    </row>
    <row r="146" spans="1:15" x14ac:dyDescent="0.25">
      <c r="A146">
        <v>1033</v>
      </c>
      <c r="B146" s="1">
        <v>45230</v>
      </c>
      <c r="C146" t="s">
        <v>38</v>
      </c>
      <c r="D146" t="s">
        <v>34</v>
      </c>
      <c r="E146" s="2">
        <v>7982.79</v>
      </c>
      <c r="F146">
        <v>18</v>
      </c>
      <c r="G146" t="s">
        <v>16</v>
      </c>
      <c r="H146" s="3">
        <v>3124.48</v>
      </c>
      <c r="I146" s="3">
        <v>3553.27</v>
      </c>
      <c r="J146" s="3">
        <f>Sales[Unit_Price] - Sales[Unit_Cost]</f>
        <v>428.78999999999996</v>
      </c>
      <c r="K146" t="s">
        <v>17</v>
      </c>
      <c r="L146" s="3">
        <v>0.12</v>
      </c>
      <c r="M146" t="s">
        <v>18</v>
      </c>
      <c r="N146" t="s">
        <v>22</v>
      </c>
      <c r="O146" t="s">
        <v>48</v>
      </c>
    </row>
    <row r="147" spans="1:15" x14ac:dyDescent="0.25">
      <c r="A147">
        <v>1026</v>
      </c>
      <c r="B147" s="1">
        <v>45223</v>
      </c>
      <c r="C147" t="s">
        <v>24</v>
      </c>
      <c r="D147" t="s">
        <v>34</v>
      </c>
      <c r="E147" s="2">
        <v>2044.55</v>
      </c>
      <c r="F147">
        <v>45</v>
      </c>
      <c r="G147" t="s">
        <v>26</v>
      </c>
      <c r="H147" s="3">
        <v>1741.66</v>
      </c>
      <c r="I147" s="3">
        <v>2169.86</v>
      </c>
      <c r="J147" s="3">
        <f>Sales[Unit_Price] - Sales[Unit_Cost]</f>
        <v>428.20000000000005</v>
      </c>
      <c r="K147" t="s">
        <v>17</v>
      </c>
      <c r="L147" s="3">
        <v>0.14000000000000001</v>
      </c>
      <c r="M147" t="s">
        <v>31</v>
      </c>
      <c r="N147" t="s">
        <v>19</v>
      </c>
      <c r="O147" t="s">
        <v>50</v>
      </c>
    </row>
    <row r="148" spans="1:15" x14ac:dyDescent="0.25">
      <c r="A148">
        <v>1038</v>
      </c>
      <c r="B148" s="1">
        <v>45239</v>
      </c>
      <c r="C148" t="s">
        <v>24</v>
      </c>
      <c r="D148" t="s">
        <v>34</v>
      </c>
      <c r="E148" s="2">
        <v>6966.82</v>
      </c>
      <c r="F148">
        <v>1</v>
      </c>
      <c r="G148" t="s">
        <v>26</v>
      </c>
      <c r="H148" s="3">
        <v>1281.6500000000001</v>
      </c>
      <c r="I148" s="3">
        <v>1709.71</v>
      </c>
      <c r="J148" s="3">
        <f>Sales[Unit_Price] - Sales[Unit_Cost]</f>
        <v>428.05999999999995</v>
      </c>
      <c r="K148" t="s">
        <v>17</v>
      </c>
      <c r="L148" s="3">
        <v>0.14000000000000001</v>
      </c>
      <c r="M148" t="s">
        <v>31</v>
      </c>
      <c r="N148" t="s">
        <v>19</v>
      </c>
      <c r="O148" t="s">
        <v>50</v>
      </c>
    </row>
    <row r="149" spans="1:15" x14ac:dyDescent="0.25">
      <c r="A149">
        <v>1071</v>
      </c>
      <c r="B149" s="1">
        <v>45287</v>
      </c>
      <c r="C149" t="s">
        <v>24</v>
      </c>
      <c r="D149" t="s">
        <v>34</v>
      </c>
      <c r="E149" s="2">
        <v>4752.88</v>
      </c>
      <c r="F149">
        <v>40</v>
      </c>
      <c r="G149" t="s">
        <v>26</v>
      </c>
      <c r="H149" s="3">
        <v>1447.72</v>
      </c>
      <c r="I149" s="3">
        <v>1875.75</v>
      </c>
      <c r="J149" s="3">
        <f>Sales[Unit_Price] - Sales[Unit_Cost]</f>
        <v>428.03</v>
      </c>
      <c r="K149" t="s">
        <v>30</v>
      </c>
      <c r="L149" s="3">
        <v>0.13</v>
      </c>
      <c r="M149" t="s">
        <v>18</v>
      </c>
      <c r="N149" t="s">
        <v>22</v>
      </c>
      <c r="O149" t="s">
        <v>50</v>
      </c>
    </row>
    <row r="150" spans="1:15" x14ac:dyDescent="0.25">
      <c r="A150">
        <v>1040</v>
      </c>
      <c r="B150" s="1">
        <v>45249</v>
      </c>
      <c r="C150" t="s">
        <v>24</v>
      </c>
      <c r="D150" t="s">
        <v>15</v>
      </c>
      <c r="E150" s="2">
        <v>6601.62</v>
      </c>
      <c r="F150">
        <v>47</v>
      </c>
      <c r="G150" t="s">
        <v>35</v>
      </c>
      <c r="H150" s="3">
        <v>2189.54</v>
      </c>
      <c r="I150" s="3">
        <v>2617</v>
      </c>
      <c r="J150" s="3">
        <f>Sales[Unit_Price] - Sales[Unit_Cost]</f>
        <v>427.46000000000004</v>
      </c>
      <c r="K150" t="s">
        <v>30</v>
      </c>
      <c r="L150" s="3">
        <v>0.01</v>
      </c>
      <c r="M150" t="s">
        <v>27</v>
      </c>
      <c r="N150" t="s">
        <v>19</v>
      </c>
      <c r="O150" t="s">
        <v>45</v>
      </c>
    </row>
    <row r="151" spans="1:15" x14ac:dyDescent="0.25">
      <c r="A151">
        <v>1095</v>
      </c>
      <c r="B151" s="1">
        <v>45003</v>
      </c>
      <c r="C151" t="s">
        <v>38</v>
      </c>
      <c r="D151" t="s">
        <v>25</v>
      </c>
      <c r="E151" s="2">
        <v>8057.67</v>
      </c>
      <c r="F151">
        <v>43</v>
      </c>
      <c r="G151" t="s">
        <v>16</v>
      </c>
      <c r="H151" s="3">
        <v>1331.86</v>
      </c>
      <c r="I151" s="3">
        <v>1758.98</v>
      </c>
      <c r="J151" s="3">
        <f>Sales[Unit_Price] - Sales[Unit_Cost]</f>
        <v>427.12000000000012</v>
      </c>
      <c r="K151" t="s">
        <v>17</v>
      </c>
      <c r="L151" s="3">
        <v>0.23</v>
      </c>
      <c r="M151" t="s">
        <v>27</v>
      </c>
      <c r="N151" t="s">
        <v>22</v>
      </c>
      <c r="O151" t="s">
        <v>39</v>
      </c>
    </row>
    <row r="152" spans="1:15" x14ac:dyDescent="0.25">
      <c r="A152">
        <v>1033</v>
      </c>
      <c r="B152" s="1">
        <v>45023</v>
      </c>
      <c r="C152" t="s">
        <v>14</v>
      </c>
      <c r="D152" t="s">
        <v>34</v>
      </c>
      <c r="E152" s="2">
        <v>5509.66</v>
      </c>
      <c r="F152">
        <v>4</v>
      </c>
      <c r="G152" t="s">
        <v>26</v>
      </c>
      <c r="H152" s="3">
        <v>2000.75</v>
      </c>
      <c r="I152" s="3">
        <v>2426.9899999999998</v>
      </c>
      <c r="J152" s="3">
        <f>Sales[Unit_Price] - Sales[Unit_Cost]</f>
        <v>426.23999999999978</v>
      </c>
      <c r="K152" t="s">
        <v>17</v>
      </c>
      <c r="L152" s="3">
        <v>0.17</v>
      </c>
      <c r="M152" t="s">
        <v>27</v>
      </c>
      <c r="N152" t="s">
        <v>19</v>
      </c>
      <c r="O152" t="s">
        <v>46</v>
      </c>
    </row>
    <row r="153" spans="1:15" x14ac:dyDescent="0.25">
      <c r="A153">
        <v>1055</v>
      </c>
      <c r="B153" s="1">
        <v>45127</v>
      </c>
      <c r="C153" t="s">
        <v>38</v>
      </c>
      <c r="D153" t="s">
        <v>21</v>
      </c>
      <c r="E153" s="2">
        <v>7354.06</v>
      </c>
      <c r="F153">
        <v>43</v>
      </c>
      <c r="G153" t="s">
        <v>16</v>
      </c>
      <c r="H153" s="3">
        <v>4111.7</v>
      </c>
      <c r="I153" s="3">
        <v>4537.9399999999996</v>
      </c>
      <c r="J153" s="3">
        <f>Sales[Unit_Price] - Sales[Unit_Cost]</f>
        <v>426.23999999999978</v>
      </c>
      <c r="K153" t="s">
        <v>17</v>
      </c>
      <c r="L153" s="3">
        <v>0.13</v>
      </c>
      <c r="M153" t="s">
        <v>27</v>
      </c>
      <c r="N153" t="s">
        <v>19</v>
      </c>
      <c r="O153" t="s">
        <v>41</v>
      </c>
    </row>
    <row r="154" spans="1:15" x14ac:dyDescent="0.25">
      <c r="A154">
        <v>1036</v>
      </c>
      <c r="B154" s="1">
        <v>45250</v>
      </c>
      <c r="C154" t="s">
        <v>42</v>
      </c>
      <c r="D154" t="s">
        <v>34</v>
      </c>
      <c r="E154" s="2">
        <v>5454.96</v>
      </c>
      <c r="F154">
        <v>32</v>
      </c>
      <c r="G154" t="s">
        <v>29</v>
      </c>
      <c r="H154" s="3">
        <v>700.49</v>
      </c>
      <c r="I154" s="3">
        <v>1126.52</v>
      </c>
      <c r="J154" s="3">
        <f>Sales[Unit_Price] - Sales[Unit_Cost]</f>
        <v>426.03</v>
      </c>
      <c r="K154" t="s">
        <v>30</v>
      </c>
      <c r="L154" s="3">
        <v>0.28999999999999998</v>
      </c>
      <c r="M154" t="s">
        <v>31</v>
      </c>
      <c r="N154" t="s">
        <v>22</v>
      </c>
      <c r="O154" t="s">
        <v>52</v>
      </c>
    </row>
    <row r="155" spans="1:15" x14ac:dyDescent="0.25">
      <c r="A155">
        <v>1092</v>
      </c>
      <c r="B155" s="1">
        <v>45244</v>
      </c>
      <c r="C155" t="s">
        <v>38</v>
      </c>
      <c r="D155" t="s">
        <v>34</v>
      </c>
      <c r="E155" s="2">
        <v>6528.29</v>
      </c>
      <c r="F155">
        <v>28</v>
      </c>
      <c r="G155" t="s">
        <v>29</v>
      </c>
      <c r="H155" s="3">
        <v>3936.69</v>
      </c>
      <c r="I155" s="3">
        <v>4362.51</v>
      </c>
      <c r="J155" s="3">
        <f>Sales[Unit_Price] - Sales[Unit_Cost]</f>
        <v>425.82000000000016</v>
      </c>
      <c r="K155" t="s">
        <v>17</v>
      </c>
      <c r="L155" s="3">
        <v>7.0000000000000007E-2</v>
      </c>
      <c r="M155" t="s">
        <v>31</v>
      </c>
      <c r="N155" t="s">
        <v>22</v>
      </c>
      <c r="O155" t="s">
        <v>48</v>
      </c>
    </row>
    <row r="156" spans="1:15" x14ac:dyDescent="0.25">
      <c r="A156">
        <v>1040</v>
      </c>
      <c r="B156" s="1">
        <v>44941</v>
      </c>
      <c r="C156" t="s">
        <v>33</v>
      </c>
      <c r="D156" t="s">
        <v>15</v>
      </c>
      <c r="E156" s="2">
        <v>8601.77</v>
      </c>
      <c r="F156">
        <v>19</v>
      </c>
      <c r="G156" t="s">
        <v>16</v>
      </c>
      <c r="H156" s="3">
        <v>342.3</v>
      </c>
      <c r="I156" s="3">
        <v>768.06</v>
      </c>
      <c r="J156" s="3">
        <f>Sales[Unit_Price] - Sales[Unit_Cost]</f>
        <v>425.75999999999993</v>
      </c>
      <c r="K156" t="s">
        <v>17</v>
      </c>
      <c r="L156" s="3">
        <v>0.09</v>
      </c>
      <c r="M156" t="s">
        <v>31</v>
      </c>
      <c r="N156" t="s">
        <v>19</v>
      </c>
      <c r="O156" t="s">
        <v>53</v>
      </c>
    </row>
    <row r="157" spans="1:15" x14ac:dyDescent="0.25">
      <c r="A157">
        <v>1099</v>
      </c>
      <c r="B157" s="1">
        <v>44989</v>
      </c>
      <c r="C157" t="s">
        <v>24</v>
      </c>
      <c r="D157" t="s">
        <v>34</v>
      </c>
      <c r="E157" s="2">
        <v>7952.11</v>
      </c>
      <c r="F157">
        <v>10</v>
      </c>
      <c r="G157" t="s">
        <v>16</v>
      </c>
      <c r="H157" s="3">
        <v>1531.2</v>
      </c>
      <c r="I157" s="3">
        <v>1955.56</v>
      </c>
      <c r="J157" s="3">
        <f>Sales[Unit_Price] - Sales[Unit_Cost]</f>
        <v>424.3599999999999</v>
      </c>
      <c r="K157" t="s">
        <v>30</v>
      </c>
      <c r="L157" s="3">
        <v>0</v>
      </c>
      <c r="M157" t="s">
        <v>31</v>
      </c>
      <c r="N157" t="s">
        <v>19</v>
      </c>
      <c r="O157" t="s">
        <v>50</v>
      </c>
    </row>
    <row r="158" spans="1:15" x14ac:dyDescent="0.25">
      <c r="A158">
        <v>1096</v>
      </c>
      <c r="B158" s="1">
        <v>45180</v>
      </c>
      <c r="C158" t="s">
        <v>38</v>
      </c>
      <c r="D158" t="s">
        <v>25</v>
      </c>
      <c r="E158" s="2">
        <v>7597.37</v>
      </c>
      <c r="F158">
        <v>23</v>
      </c>
      <c r="G158" t="s">
        <v>35</v>
      </c>
      <c r="H158" s="3">
        <v>608.57000000000005</v>
      </c>
      <c r="I158" s="3">
        <v>1032.22</v>
      </c>
      <c r="J158" s="3">
        <f>Sales[Unit_Price] - Sales[Unit_Cost]</f>
        <v>423.65</v>
      </c>
      <c r="K158" t="s">
        <v>30</v>
      </c>
      <c r="L158" s="3">
        <v>0.25</v>
      </c>
      <c r="M158" t="s">
        <v>18</v>
      </c>
      <c r="N158" t="s">
        <v>22</v>
      </c>
      <c r="O158" t="s">
        <v>39</v>
      </c>
    </row>
    <row r="159" spans="1:15" x14ac:dyDescent="0.25">
      <c r="A159">
        <v>1092</v>
      </c>
      <c r="B159" s="1">
        <v>45273</v>
      </c>
      <c r="C159" t="s">
        <v>33</v>
      </c>
      <c r="D159" t="s">
        <v>15</v>
      </c>
      <c r="E159" s="2">
        <v>3206.89</v>
      </c>
      <c r="F159">
        <v>15</v>
      </c>
      <c r="G159" t="s">
        <v>29</v>
      </c>
      <c r="H159" s="3">
        <v>2273.88</v>
      </c>
      <c r="I159" s="3">
        <v>2696.02</v>
      </c>
      <c r="J159" s="3">
        <f>Sales[Unit_Price] - Sales[Unit_Cost]</f>
        <v>422.13999999999987</v>
      </c>
      <c r="K159" t="s">
        <v>30</v>
      </c>
      <c r="L159" s="3">
        <v>0.3</v>
      </c>
      <c r="M159" t="s">
        <v>18</v>
      </c>
      <c r="N159" t="s">
        <v>19</v>
      </c>
      <c r="O159" t="s">
        <v>53</v>
      </c>
    </row>
    <row r="160" spans="1:15" x14ac:dyDescent="0.25">
      <c r="A160">
        <v>1080</v>
      </c>
      <c r="B160" s="1">
        <v>45104</v>
      </c>
      <c r="C160" t="s">
        <v>38</v>
      </c>
      <c r="D160" t="s">
        <v>21</v>
      </c>
      <c r="E160" s="2">
        <v>5012.96</v>
      </c>
      <c r="F160">
        <v>35</v>
      </c>
      <c r="G160" t="s">
        <v>16</v>
      </c>
      <c r="H160" s="3">
        <v>900.97</v>
      </c>
      <c r="I160" s="3">
        <v>1321.18</v>
      </c>
      <c r="J160" s="3">
        <f>Sales[Unit_Price] - Sales[Unit_Cost]</f>
        <v>420.21000000000004</v>
      </c>
      <c r="K160" t="s">
        <v>17</v>
      </c>
      <c r="L160" s="3">
        <v>0.1</v>
      </c>
      <c r="M160" t="s">
        <v>18</v>
      </c>
      <c r="N160" t="s">
        <v>19</v>
      </c>
      <c r="O160" t="s">
        <v>41</v>
      </c>
    </row>
    <row r="161" spans="1:15" x14ac:dyDescent="0.25">
      <c r="A161">
        <v>1019</v>
      </c>
      <c r="B161" s="1">
        <v>45210</v>
      </c>
      <c r="C161" t="s">
        <v>38</v>
      </c>
      <c r="D161" t="s">
        <v>25</v>
      </c>
      <c r="E161" s="2">
        <v>2030.25</v>
      </c>
      <c r="F161">
        <v>32</v>
      </c>
      <c r="G161" t="s">
        <v>35</v>
      </c>
      <c r="H161" s="3">
        <v>2866.47</v>
      </c>
      <c r="I161" s="3">
        <v>3286.47</v>
      </c>
      <c r="J161" s="3">
        <f>Sales[Unit_Price] - Sales[Unit_Cost]</f>
        <v>420</v>
      </c>
      <c r="K161" t="s">
        <v>30</v>
      </c>
      <c r="L161" s="3">
        <v>0.09</v>
      </c>
      <c r="M161" t="s">
        <v>31</v>
      </c>
      <c r="N161" t="s">
        <v>19</v>
      </c>
      <c r="O161" t="s">
        <v>39</v>
      </c>
    </row>
    <row r="162" spans="1:15" x14ac:dyDescent="0.25">
      <c r="A162">
        <v>1017</v>
      </c>
      <c r="B162" s="1">
        <v>45074</v>
      </c>
      <c r="C162" t="s">
        <v>24</v>
      </c>
      <c r="D162" t="s">
        <v>34</v>
      </c>
      <c r="E162" s="2">
        <v>2222.62</v>
      </c>
      <c r="F162">
        <v>35</v>
      </c>
      <c r="G162" t="s">
        <v>35</v>
      </c>
      <c r="H162" s="3">
        <v>4867.6400000000003</v>
      </c>
      <c r="I162" s="3">
        <v>5287.05</v>
      </c>
      <c r="J162" s="3">
        <f>Sales[Unit_Price] - Sales[Unit_Cost]</f>
        <v>419.40999999999985</v>
      </c>
      <c r="K162" t="s">
        <v>17</v>
      </c>
      <c r="L162" s="3">
        <v>0.28000000000000003</v>
      </c>
      <c r="M162" t="s">
        <v>31</v>
      </c>
      <c r="N162" t="s">
        <v>19</v>
      </c>
      <c r="O162" t="s">
        <v>50</v>
      </c>
    </row>
    <row r="163" spans="1:15" x14ac:dyDescent="0.25">
      <c r="A163">
        <v>1036</v>
      </c>
      <c r="B163" s="1">
        <v>45192</v>
      </c>
      <c r="C163" t="s">
        <v>14</v>
      </c>
      <c r="D163" t="s">
        <v>15</v>
      </c>
      <c r="E163" s="2">
        <v>3971.23</v>
      </c>
      <c r="F163">
        <v>42</v>
      </c>
      <c r="G163" t="s">
        <v>16</v>
      </c>
      <c r="H163" s="3">
        <v>3549.43</v>
      </c>
      <c r="I163" s="3">
        <v>3967.6899999999901</v>
      </c>
      <c r="J163" s="3">
        <f>Sales[Unit_Price] - Sales[Unit_Cost]</f>
        <v>418.25999999999021</v>
      </c>
      <c r="K163" t="s">
        <v>30</v>
      </c>
      <c r="L163" s="3">
        <v>0.14000000000000001</v>
      </c>
      <c r="M163" t="s">
        <v>27</v>
      </c>
      <c r="N163" t="s">
        <v>19</v>
      </c>
      <c r="O163" t="s">
        <v>20</v>
      </c>
    </row>
    <row r="164" spans="1:15" x14ac:dyDescent="0.25">
      <c r="A164">
        <v>1085</v>
      </c>
      <c r="B164" s="1">
        <v>45244</v>
      </c>
      <c r="C164" t="s">
        <v>33</v>
      </c>
      <c r="D164" t="s">
        <v>25</v>
      </c>
      <c r="E164" s="2">
        <v>2038.75</v>
      </c>
      <c r="F164">
        <v>32</v>
      </c>
      <c r="G164" t="s">
        <v>16</v>
      </c>
      <c r="H164" s="3">
        <v>1074.93</v>
      </c>
      <c r="I164" s="3">
        <v>1492.48</v>
      </c>
      <c r="J164" s="3">
        <f>Sales[Unit_Price] - Sales[Unit_Cost]</f>
        <v>417.54999999999995</v>
      </c>
      <c r="K164" t="s">
        <v>17</v>
      </c>
      <c r="L164" s="3">
        <v>0.04</v>
      </c>
      <c r="M164" t="s">
        <v>31</v>
      </c>
      <c r="N164" t="s">
        <v>22</v>
      </c>
      <c r="O164" t="s">
        <v>44</v>
      </c>
    </row>
    <row r="165" spans="1:15" x14ac:dyDescent="0.25">
      <c r="A165">
        <v>1063</v>
      </c>
      <c r="B165" s="1">
        <v>45264</v>
      </c>
      <c r="C165" t="s">
        <v>24</v>
      </c>
      <c r="D165" t="s">
        <v>25</v>
      </c>
      <c r="E165" s="2">
        <v>2186.85</v>
      </c>
      <c r="F165">
        <v>14</v>
      </c>
      <c r="G165" t="s">
        <v>29</v>
      </c>
      <c r="H165" s="3">
        <v>2188.35</v>
      </c>
      <c r="I165" s="3">
        <v>2605.3599999999901</v>
      </c>
      <c r="J165" s="3">
        <f>Sales[Unit_Price] - Sales[Unit_Cost]</f>
        <v>417.00999999999021</v>
      </c>
      <c r="K165" t="s">
        <v>17</v>
      </c>
      <c r="L165" s="3">
        <v>0.2</v>
      </c>
      <c r="M165" t="s">
        <v>31</v>
      </c>
      <c r="N165" t="s">
        <v>22</v>
      </c>
      <c r="O165" t="s">
        <v>28</v>
      </c>
    </row>
    <row r="166" spans="1:15" x14ac:dyDescent="0.25">
      <c r="A166">
        <v>1029</v>
      </c>
      <c r="B166" s="1">
        <v>44943</v>
      </c>
      <c r="C166" t="s">
        <v>33</v>
      </c>
      <c r="D166" t="s">
        <v>15</v>
      </c>
      <c r="E166" s="2">
        <v>6275.06</v>
      </c>
      <c r="F166">
        <v>31</v>
      </c>
      <c r="G166" t="s">
        <v>35</v>
      </c>
      <c r="H166" s="3">
        <v>2719</v>
      </c>
      <c r="I166" s="3">
        <v>3133.55</v>
      </c>
      <c r="J166" s="3">
        <f>Sales[Unit_Price] - Sales[Unit_Cost]</f>
        <v>414.55000000000018</v>
      </c>
      <c r="K166" t="s">
        <v>17</v>
      </c>
      <c r="L166" s="3">
        <v>0.17</v>
      </c>
      <c r="M166" t="s">
        <v>27</v>
      </c>
      <c r="N166" t="s">
        <v>22</v>
      </c>
      <c r="O166" t="s">
        <v>53</v>
      </c>
    </row>
    <row r="167" spans="1:15" x14ac:dyDescent="0.25">
      <c r="A167">
        <v>1032</v>
      </c>
      <c r="B167" s="1">
        <v>45149</v>
      </c>
      <c r="C167" t="s">
        <v>24</v>
      </c>
      <c r="D167" t="s">
        <v>34</v>
      </c>
      <c r="E167" s="2">
        <v>3147.18</v>
      </c>
      <c r="F167">
        <v>5</v>
      </c>
      <c r="G167" t="s">
        <v>26</v>
      </c>
      <c r="H167" s="3">
        <v>4714.74</v>
      </c>
      <c r="I167" s="3">
        <v>5129.1099999999997</v>
      </c>
      <c r="J167" s="3">
        <f>Sales[Unit_Price] - Sales[Unit_Cost]</f>
        <v>414.36999999999989</v>
      </c>
      <c r="K167" t="s">
        <v>30</v>
      </c>
      <c r="L167" s="3">
        <v>0.25</v>
      </c>
      <c r="M167" t="s">
        <v>27</v>
      </c>
      <c r="N167" t="s">
        <v>19</v>
      </c>
      <c r="O167" t="s">
        <v>50</v>
      </c>
    </row>
    <row r="168" spans="1:15" x14ac:dyDescent="0.25">
      <c r="A168">
        <v>1048</v>
      </c>
      <c r="B168" s="1">
        <v>44945</v>
      </c>
      <c r="C168" t="s">
        <v>14</v>
      </c>
      <c r="D168" t="s">
        <v>21</v>
      </c>
      <c r="E168" s="2">
        <v>5187.16</v>
      </c>
      <c r="F168">
        <v>7</v>
      </c>
      <c r="G168" t="s">
        <v>29</v>
      </c>
      <c r="H168" s="3">
        <v>4310.95</v>
      </c>
      <c r="I168" s="3">
        <v>4723.2</v>
      </c>
      <c r="J168" s="3">
        <f>Sales[Unit_Price] - Sales[Unit_Cost]</f>
        <v>412.25</v>
      </c>
      <c r="K168" t="s">
        <v>17</v>
      </c>
      <c r="L168" s="3">
        <v>0.05</v>
      </c>
      <c r="M168" t="s">
        <v>31</v>
      </c>
      <c r="N168" t="s">
        <v>22</v>
      </c>
      <c r="O168" t="s">
        <v>23</v>
      </c>
    </row>
    <row r="169" spans="1:15" x14ac:dyDescent="0.25">
      <c r="A169">
        <v>1072</v>
      </c>
      <c r="B169" s="1">
        <v>45286</v>
      </c>
      <c r="C169" t="s">
        <v>33</v>
      </c>
      <c r="D169" t="s">
        <v>15</v>
      </c>
      <c r="E169" s="2">
        <v>3635.5</v>
      </c>
      <c r="F169">
        <v>23</v>
      </c>
      <c r="G169" t="s">
        <v>16</v>
      </c>
      <c r="H169" s="3">
        <v>1662.83</v>
      </c>
      <c r="I169" s="3">
        <v>2074.25</v>
      </c>
      <c r="J169" s="3">
        <f>Sales[Unit_Price] - Sales[Unit_Cost]</f>
        <v>411.42000000000007</v>
      </c>
      <c r="K169" t="s">
        <v>30</v>
      </c>
      <c r="L169" s="3">
        <v>0.12</v>
      </c>
      <c r="M169" t="s">
        <v>27</v>
      </c>
      <c r="N169" t="s">
        <v>19</v>
      </c>
      <c r="O169" t="s">
        <v>53</v>
      </c>
    </row>
    <row r="170" spans="1:15" x14ac:dyDescent="0.25">
      <c r="A170">
        <v>1100</v>
      </c>
      <c r="B170" s="1">
        <v>45261</v>
      </c>
      <c r="C170" t="s">
        <v>42</v>
      </c>
      <c r="D170" t="s">
        <v>34</v>
      </c>
      <c r="E170" s="2">
        <v>1387.8</v>
      </c>
      <c r="F170">
        <v>34</v>
      </c>
      <c r="G170" t="s">
        <v>16</v>
      </c>
      <c r="H170" s="3">
        <v>4991.09</v>
      </c>
      <c r="I170" s="3">
        <v>5402.28</v>
      </c>
      <c r="J170" s="3">
        <f>Sales[Unit_Price] - Sales[Unit_Cost]</f>
        <v>411.1899999999996</v>
      </c>
      <c r="K170" t="s">
        <v>17</v>
      </c>
      <c r="L170" s="3">
        <v>0</v>
      </c>
      <c r="M170" t="s">
        <v>18</v>
      </c>
      <c r="N170" t="s">
        <v>22</v>
      </c>
      <c r="O170" t="s">
        <v>52</v>
      </c>
    </row>
    <row r="171" spans="1:15" x14ac:dyDescent="0.25">
      <c r="A171">
        <v>1099</v>
      </c>
      <c r="B171" s="1">
        <v>45214</v>
      </c>
      <c r="C171" t="s">
        <v>24</v>
      </c>
      <c r="D171" t="s">
        <v>34</v>
      </c>
      <c r="E171" s="2">
        <v>6807.56</v>
      </c>
      <c r="F171">
        <v>39</v>
      </c>
      <c r="G171" t="s">
        <v>35</v>
      </c>
      <c r="H171" s="3">
        <v>3592.89</v>
      </c>
      <c r="I171" s="3">
        <v>4004</v>
      </c>
      <c r="J171" s="3">
        <f>Sales[Unit_Price] - Sales[Unit_Cost]</f>
        <v>411.11000000000013</v>
      </c>
      <c r="K171" t="s">
        <v>30</v>
      </c>
      <c r="L171" s="3">
        <v>0.13</v>
      </c>
      <c r="M171" t="s">
        <v>18</v>
      </c>
      <c r="N171" t="s">
        <v>19</v>
      </c>
      <c r="O171" t="s">
        <v>50</v>
      </c>
    </row>
    <row r="172" spans="1:15" x14ac:dyDescent="0.25">
      <c r="A172">
        <v>1009</v>
      </c>
      <c r="B172" s="1">
        <v>45231</v>
      </c>
      <c r="C172" t="s">
        <v>14</v>
      </c>
      <c r="D172" t="s">
        <v>25</v>
      </c>
      <c r="E172" s="2">
        <v>7172.8</v>
      </c>
      <c r="F172">
        <v>14</v>
      </c>
      <c r="G172" t="s">
        <v>26</v>
      </c>
      <c r="H172" s="3">
        <v>547.79</v>
      </c>
      <c r="I172" s="3">
        <v>958.76</v>
      </c>
      <c r="J172" s="3">
        <f>Sales[Unit_Price] - Sales[Unit_Cost]</f>
        <v>410.97</v>
      </c>
      <c r="K172" t="s">
        <v>17</v>
      </c>
      <c r="L172" s="3">
        <v>7.0000000000000007E-2</v>
      </c>
      <c r="M172" t="s">
        <v>31</v>
      </c>
      <c r="N172" t="s">
        <v>22</v>
      </c>
      <c r="O172" t="s">
        <v>32</v>
      </c>
    </row>
    <row r="173" spans="1:15" x14ac:dyDescent="0.25">
      <c r="A173">
        <v>1001</v>
      </c>
      <c r="B173" s="1">
        <v>45209</v>
      </c>
      <c r="C173" t="s">
        <v>24</v>
      </c>
      <c r="D173" t="s">
        <v>21</v>
      </c>
      <c r="E173" s="2">
        <v>3780.07</v>
      </c>
      <c r="F173">
        <v>18</v>
      </c>
      <c r="G173" t="s">
        <v>16</v>
      </c>
      <c r="H173" s="3">
        <v>2602.6</v>
      </c>
      <c r="I173" s="3">
        <v>3013.49</v>
      </c>
      <c r="J173" s="3">
        <f>Sales[Unit_Price] - Sales[Unit_Cost]</f>
        <v>410.88999999999987</v>
      </c>
      <c r="K173" t="s">
        <v>17</v>
      </c>
      <c r="L173" s="3">
        <v>0.08</v>
      </c>
      <c r="M173" t="s">
        <v>27</v>
      </c>
      <c r="N173" t="s">
        <v>19</v>
      </c>
      <c r="O173" t="s">
        <v>47</v>
      </c>
    </row>
    <row r="174" spans="1:15" x14ac:dyDescent="0.25">
      <c r="A174">
        <v>1045</v>
      </c>
      <c r="B174" s="1">
        <v>44938</v>
      </c>
      <c r="C174" t="s">
        <v>33</v>
      </c>
      <c r="D174" t="s">
        <v>25</v>
      </c>
      <c r="E174" s="2">
        <v>9613.11</v>
      </c>
      <c r="F174">
        <v>35</v>
      </c>
      <c r="G174" t="s">
        <v>16</v>
      </c>
      <c r="H174" s="3">
        <v>3777.94</v>
      </c>
      <c r="I174" s="3">
        <v>4188.66</v>
      </c>
      <c r="J174" s="3">
        <f>Sales[Unit_Price] - Sales[Unit_Cost]</f>
        <v>410.7199999999998</v>
      </c>
      <c r="K174" t="s">
        <v>30</v>
      </c>
      <c r="L174" s="3">
        <v>0.17</v>
      </c>
      <c r="M174" t="s">
        <v>27</v>
      </c>
      <c r="N174" t="s">
        <v>19</v>
      </c>
      <c r="O174" t="s">
        <v>44</v>
      </c>
    </row>
    <row r="175" spans="1:15" x14ac:dyDescent="0.25">
      <c r="A175">
        <v>1039</v>
      </c>
      <c r="B175" s="1">
        <v>45059</v>
      </c>
      <c r="C175" t="s">
        <v>38</v>
      </c>
      <c r="D175" t="s">
        <v>21</v>
      </c>
      <c r="E175" s="2">
        <v>4422.4799999999996</v>
      </c>
      <c r="F175">
        <v>40</v>
      </c>
      <c r="G175" t="s">
        <v>16</v>
      </c>
      <c r="H175" s="3">
        <v>3536.46</v>
      </c>
      <c r="I175" s="3">
        <v>3945.82</v>
      </c>
      <c r="J175" s="3">
        <f>Sales[Unit_Price] - Sales[Unit_Cost]</f>
        <v>409.36000000000013</v>
      </c>
      <c r="K175" t="s">
        <v>30</v>
      </c>
      <c r="L175" s="3">
        <v>0.24</v>
      </c>
      <c r="M175" t="s">
        <v>27</v>
      </c>
      <c r="N175" t="s">
        <v>19</v>
      </c>
      <c r="O175" t="s">
        <v>41</v>
      </c>
    </row>
    <row r="176" spans="1:15" x14ac:dyDescent="0.25">
      <c r="A176">
        <v>1036</v>
      </c>
      <c r="B176" s="1">
        <v>45044</v>
      </c>
      <c r="C176" t="s">
        <v>33</v>
      </c>
      <c r="D176" t="s">
        <v>21</v>
      </c>
      <c r="E176" s="2">
        <v>7739.11</v>
      </c>
      <c r="F176">
        <v>25</v>
      </c>
      <c r="G176" t="s">
        <v>16</v>
      </c>
      <c r="H176" s="3">
        <v>4037.73</v>
      </c>
      <c r="I176" s="3">
        <v>4446.45</v>
      </c>
      <c r="J176" s="3">
        <f>Sales[Unit_Price] - Sales[Unit_Cost]</f>
        <v>408.7199999999998</v>
      </c>
      <c r="K176" t="s">
        <v>17</v>
      </c>
      <c r="L176" s="3">
        <v>0.09</v>
      </c>
      <c r="M176" t="s">
        <v>27</v>
      </c>
      <c r="N176" t="s">
        <v>19</v>
      </c>
      <c r="O176" t="s">
        <v>37</v>
      </c>
    </row>
    <row r="177" spans="1:15" x14ac:dyDescent="0.25">
      <c r="A177">
        <v>1080</v>
      </c>
      <c r="B177" s="1">
        <v>44962</v>
      </c>
      <c r="C177" t="s">
        <v>33</v>
      </c>
      <c r="D177" t="s">
        <v>25</v>
      </c>
      <c r="E177" s="2">
        <v>245.46</v>
      </c>
      <c r="F177">
        <v>9</v>
      </c>
      <c r="G177" t="s">
        <v>35</v>
      </c>
      <c r="H177" s="3">
        <v>1141.52</v>
      </c>
      <c r="I177" s="3">
        <v>1550.19</v>
      </c>
      <c r="J177" s="3">
        <f>Sales[Unit_Price] - Sales[Unit_Cost]</f>
        <v>408.67000000000007</v>
      </c>
      <c r="K177" t="s">
        <v>30</v>
      </c>
      <c r="L177" s="3">
        <v>0.28000000000000003</v>
      </c>
      <c r="M177" t="s">
        <v>31</v>
      </c>
      <c r="N177" t="s">
        <v>22</v>
      </c>
      <c r="O177" t="s">
        <v>44</v>
      </c>
    </row>
    <row r="178" spans="1:15" x14ac:dyDescent="0.25">
      <c r="A178">
        <v>1036</v>
      </c>
      <c r="B178" s="1">
        <v>45002</v>
      </c>
      <c r="C178" t="s">
        <v>42</v>
      </c>
      <c r="D178" t="s">
        <v>34</v>
      </c>
      <c r="E178" s="2">
        <v>2583.84</v>
      </c>
      <c r="F178">
        <v>23</v>
      </c>
      <c r="G178" t="s">
        <v>26</v>
      </c>
      <c r="H178" s="3">
        <v>3335.53</v>
      </c>
      <c r="I178" s="3">
        <v>3742.12</v>
      </c>
      <c r="J178" s="3">
        <f>Sales[Unit_Price] - Sales[Unit_Cost]</f>
        <v>406.58999999999969</v>
      </c>
      <c r="K178" t="s">
        <v>30</v>
      </c>
      <c r="L178" s="3">
        <v>0.03</v>
      </c>
      <c r="M178" t="s">
        <v>27</v>
      </c>
      <c r="N178" t="s">
        <v>22</v>
      </c>
      <c r="O178" t="s">
        <v>52</v>
      </c>
    </row>
    <row r="179" spans="1:15" x14ac:dyDescent="0.25">
      <c r="A179">
        <v>1051</v>
      </c>
      <c r="B179" s="1">
        <v>45245</v>
      </c>
      <c r="C179" t="s">
        <v>42</v>
      </c>
      <c r="D179" t="s">
        <v>15</v>
      </c>
      <c r="E179" s="2">
        <v>4703.59</v>
      </c>
      <c r="F179">
        <v>23</v>
      </c>
      <c r="G179" t="s">
        <v>35</v>
      </c>
      <c r="H179" s="3">
        <v>1676.42</v>
      </c>
      <c r="I179" s="3">
        <v>2082.52</v>
      </c>
      <c r="J179" s="3">
        <f>Sales[Unit_Price] - Sales[Unit_Cost]</f>
        <v>406.09999999999991</v>
      </c>
      <c r="K179" t="s">
        <v>30</v>
      </c>
      <c r="L179" s="3">
        <v>0.15</v>
      </c>
      <c r="M179" t="s">
        <v>27</v>
      </c>
      <c r="N179" t="s">
        <v>22</v>
      </c>
      <c r="O179" t="s">
        <v>49</v>
      </c>
    </row>
    <row r="180" spans="1:15" x14ac:dyDescent="0.25">
      <c r="A180">
        <v>1003</v>
      </c>
      <c r="B180" s="1">
        <v>45057</v>
      </c>
      <c r="C180" t="s">
        <v>33</v>
      </c>
      <c r="D180" t="s">
        <v>15</v>
      </c>
      <c r="E180" s="2">
        <v>6760.37</v>
      </c>
      <c r="F180">
        <v>26</v>
      </c>
      <c r="G180" t="s">
        <v>35</v>
      </c>
      <c r="H180" s="3">
        <v>3418.78</v>
      </c>
      <c r="I180" s="3">
        <v>3824.1</v>
      </c>
      <c r="J180" s="3">
        <f>Sales[Unit_Price] - Sales[Unit_Cost]</f>
        <v>405.31999999999971</v>
      </c>
      <c r="K180" t="s">
        <v>30</v>
      </c>
      <c r="L180" s="3">
        <v>0.19</v>
      </c>
      <c r="M180" t="s">
        <v>31</v>
      </c>
      <c r="N180" t="s">
        <v>19</v>
      </c>
      <c r="O180" t="s">
        <v>53</v>
      </c>
    </row>
    <row r="181" spans="1:15" x14ac:dyDescent="0.25">
      <c r="A181">
        <v>1059</v>
      </c>
      <c r="B181" s="1">
        <v>45238</v>
      </c>
      <c r="C181" t="s">
        <v>24</v>
      </c>
      <c r="D181" t="s">
        <v>25</v>
      </c>
      <c r="E181" s="2">
        <v>8466.7000000000007</v>
      </c>
      <c r="F181">
        <v>17</v>
      </c>
      <c r="G181" t="s">
        <v>29</v>
      </c>
      <c r="H181" s="3">
        <v>1780.14</v>
      </c>
      <c r="I181" s="3">
        <v>2185.42</v>
      </c>
      <c r="J181" s="3">
        <f>Sales[Unit_Price] - Sales[Unit_Cost]</f>
        <v>405.28</v>
      </c>
      <c r="K181" t="s">
        <v>17</v>
      </c>
      <c r="L181" s="3">
        <v>0.15</v>
      </c>
      <c r="M181" t="s">
        <v>31</v>
      </c>
      <c r="N181" t="s">
        <v>22</v>
      </c>
      <c r="O181" t="s">
        <v>28</v>
      </c>
    </row>
    <row r="182" spans="1:15" x14ac:dyDescent="0.25">
      <c r="A182">
        <v>1092</v>
      </c>
      <c r="B182" s="1">
        <v>45008</v>
      </c>
      <c r="C182" t="s">
        <v>14</v>
      </c>
      <c r="D182" t="s">
        <v>25</v>
      </c>
      <c r="E182" s="2">
        <v>7914</v>
      </c>
      <c r="F182">
        <v>18</v>
      </c>
      <c r="G182" t="s">
        <v>26</v>
      </c>
      <c r="H182" s="3">
        <v>3070.47</v>
      </c>
      <c r="I182" s="3">
        <v>3475.29</v>
      </c>
      <c r="J182" s="3">
        <f>Sales[Unit_Price] - Sales[Unit_Cost]</f>
        <v>404.82000000000016</v>
      </c>
      <c r="K182" t="s">
        <v>17</v>
      </c>
      <c r="L182" s="3">
        <v>0.2</v>
      </c>
      <c r="M182" t="s">
        <v>27</v>
      </c>
      <c r="N182" t="s">
        <v>19</v>
      </c>
      <c r="O182" t="s">
        <v>32</v>
      </c>
    </row>
    <row r="183" spans="1:15" x14ac:dyDescent="0.25">
      <c r="A183">
        <v>1070</v>
      </c>
      <c r="B183" s="1">
        <v>45273</v>
      </c>
      <c r="C183" t="s">
        <v>42</v>
      </c>
      <c r="D183" t="s">
        <v>21</v>
      </c>
      <c r="E183" s="2">
        <v>100.12</v>
      </c>
      <c r="F183">
        <v>8</v>
      </c>
      <c r="G183" t="s">
        <v>29</v>
      </c>
      <c r="H183" s="3">
        <v>3762.27</v>
      </c>
      <c r="I183" s="3">
        <v>4166.95</v>
      </c>
      <c r="J183" s="3">
        <f>Sales[Unit_Price] - Sales[Unit_Cost]</f>
        <v>404.67999999999984</v>
      </c>
      <c r="K183" t="s">
        <v>17</v>
      </c>
      <c r="L183" s="3">
        <v>0.16</v>
      </c>
      <c r="M183" t="s">
        <v>27</v>
      </c>
      <c r="N183" t="s">
        <v>19</v>
      </c>
      <c r="O183" t="s">
        <v>51</v>
      </c>
    </row>
    <row r="184" spans="1:15" x14ac:dyDescent="0.25">
      <c r="A184">
        <v>1090</v>
      </c>
      <c r="B184" s="1">
        <v>44999</v>
      </c>
      <c r="C184" t="s">
        <v>24</v>
      </c>
      <c r="D184" t="s">
        <v>34</v>
      </c>
      <c r="E184" s="2">
        <v>6761.43</v>
      </c>
      <c r="F184">
        <v>47</v>
      </c>
      <c r="G184" t="s">
        <v>16</v>
      </c>
      <c r="H184" s="3">
        <v>2310.8200000000002</v>
      </c>
      <c r="I184" s="3">
        <v>2714.71</v>
      </c>
      <c r="J184" s="3">
        <f>Sales[Unit_Price] - Sales[Unit_Cost]</f>
        <v>403.88999999999987</v>
      </c>
      <c r="K184" t="s">
        <v>30</v>
      </c>
      <c r="L184" s="3">
        <v>0.19</v>
      </c>
      <c r="M184" t="s">
        <v>18</v>
      </c>
      <c r="N184" t="s">
        <v>22</v>
      </c>
      <c r="O184" t="s">
        <v>50</v>
      </c>
    </row>
    <row r="185" spans="1:15" x14ac:dyDescent="0.25">
      <c r="A185">
        <v>1017</v>
      </c>
      <c r="B185" s="1">
        <v>45086</v>
      </c>
      <c r="C185" t="s">
        <v>33</v>
      </c>
      <c r="D185" t="s">
        <v>34</v>
      </c>
      <c r="E185" s="2">
        <v>2638.98</v>
      </c>
      <c r="F185">
        <v>35</v>
      </c>
      <c r="G185" t="s">
        <v>16</v>
      </c>
      <c r="H185" s="3">
        <v>4480.63</v>
      </c>
      <c r="I185" s="3">
        <v>4884.12</v>
      </c>
      <c r="J185" s="3">
        <f>Sales[Unit_Price] - Sales[Unit_Cost]</f>
        <v>403.48999999999978</v>
      </c>
      <c r="K185" t="s">
        <v>30</v>
      </c>
      <c r="L185" s="3">
        <v>0.04</v>
      </c>
      <c r="M185" t="s">
        <v>18</v>
      </c>
      <c r="N185" t="s">
        <v>19</v>
      </c>
      <c r="O185" t="s">
        <v>36</v>
      </c>
    </row>
    <row r="186" spans="1:15" x14ac:dyDescent="0.25">
      <c r="A186">
        <v>1032</v>
      </c>
      <c r="B186" s="1">
        <v>45239</v>
      </c>
      <c r="C186" t="s">
        <v>14</v>
      </c>
      <c r="D186" t="s">
        <v>34</v>
      </c>
      <c r="E186" s="2">
        <v>804.47</v>
      </c>
      <c r="F186">
        <v>25</v>
      </c>
      <c r="G186" t="s">
        <v>35</v>
      </c>
      <c r="H186" s="3">
        <v>2934.3</v>
      </c>
      <c r="I186" s="3">
        <v>3337.4</v>
      </c>
      <c r="J186" s="3">
        <f>Sales[Unit_Price] - Sales[Unit_Cost]</f>
        <v>403.09999999999991</v>
      </c>
      <c r="K186" t="s">
        <v>17</v>
      </c>
      <c r="L186" s="3">
        <v>0.25</v>
      </c>
      <c r="M186" t="s">
        <v>31</v>
      </c>
      <c r="N186" t="s">
        <v>22</v>
      </c>
      <c r="O186" t="s">
        <v>46</v>
      </c>
    </row>
    <row r="187" spans="1:15" x14ac:dyDescent="0.25">
      <c r="A187">
        <v>1013</v>
      </c>
      <c r="B187" s="1">
        <v>44942</v>
      </c>
      <c r="C187" t="s">
        <v>38</v>
      </c>
      <c r="D187" t="s">
        <v>34</v>
      </c>
      <c r="E187" s="2">
        <v>6769.09</v>
      </c>
      <c r="F187">
        <v>20</v>
      </c>
      <c r="G187" t="s">
        <v>29</v>
      </c>
      <c r="H187" s="3">
        <v>3356.62</v>
      </c>
      <c r="I187" s="3">
        <v>3759.0099999999902</v>
      </c>
      <c r="J187" s="3">
        <f>Sales[Unit_Price] - Sales[Unit_Cost]</f>
        <v>402.38999999999032</v>
      </c>
      <c r="K187" t="s">
        <v>17</v>
      </c>
      <c r="L187" s="3">
        <v>0.05</v>
      </c>
      <c r="M187" t="s">
        <v>31</v>
      </c>
      <c r="N187" t="s">
        <v>22</v>
      </c>
      <c r="O187" t="s">
        <v>48</v>
      </c>
    </row>
    <row r="188" spans="1:15" x14ac:dyDescent="0.25">
      <c r="A188">
        <v>1037</v>
      </c>
      <c r="B188" s="1">
        <v>44949</v>
      </c>
      <c r="C188" t="s">
        <v>14</v>
      </c>
      <c r="D188" t="s">
        <v>15</v>
      </c>
      <c r="E188" s="2">
        <v>9813.81</v>
      </c>
      <c r="F188">
        <v>40</v>
      </c>
      <c r="G188" t="s">
        <v>29</v>
      </c>
      <c r="H188" s="3">
        <v>2790.11</v>
      </c>
      <c r="I188" s="3">
        <v>3192.37</v>
      </c>
      <c r="J188" s="3">
        <f>Sales[Unit_Price] - Sales[Unit_Cost]</f>
        <v>402.25999999999976</v>
      </c>
      <c r="K188" t="s">
        <v>17</v>
      </c>
      <c r="L188" s="3">
        <v>0.26</v>
      </c>
      <c r="M188" t="s">
        <v>27</v>
      </c>
      <c r="N188" t="s">
        <v>19</v>
      </c>
      <c r="O188" t="s">
        <v>20</v>
      </c>
    </row>
    <row r="189" spans="1:15" x14ac:dyDescent="0.25">
      <c r="A189">
        <v>1074</v>
      </c>
      <c r="B189" s="1">
        <v>44972</v>
      </c>
      <c r="C189" t="s">
        <v>14</v>
      </c>
      <c r="D189" t="s">
        <v>21</v>
      </c>
      <c r="E189" s="2">
        <v>1383.82</v>
      </c>
      <c r="F189">
        <v>1</v>
      </c>
      <c r="G189" t="s">
        <v>16</v>
      </c>
      <c r="H189" s="3">
        <v>1304.23</v>
      </c>
      <c r="I189" s="3">
        <v>1705.71</v>
      </c>
      <c r="J189" s="3">
        <f>Sales[Unit_Price] - Sales[Unit_Cost]</f>
        <v>401.48</v>
      </c>
      <c r="K189" t="s">
        <v>17</v>
      </c>
      <c r="L189" s="3">
        <v>0.01</v>
      </c>
      <c r="M189" t="s">
        <v>18</v>
      </c>
      <c r="N189" t="s">
        <v>22</v>
      </c>
      <c r="O189" t="s">
        <v>23</v>
      </c>
    </row>
    <row r="190" spans="1:15" x14ac:dyDescent="0.25">
      <c r="A190">
        <v>1075</v>
      </c>
      <c r="B190" s="1">
        <v>45042</v>
      </c>
      <c r="C190" t="s">
        <v>24</v>
      </c>
      <c r="D190" t="s">
        <v>25</v>
      </c>
      <c r="E190" s="2">
        <v>1457.77</v>
      </c>
      <c r="F190">
        <v>37</v>
      </c>
      <c r="G190" t="s">
        <v>35</v>
      </c>
      <c r="H190" s="3">
        <v>4399.8</v>
      </c>
      <c r="I190" s="3">
        <v>4801.0600000000004</v>
      </c>
      <c r="J190" s="3">
        <f>Sales[Unit_Price] - Sales[Unit_Cost]</f>
        <v>401.26000000000022</v>
      </c>
      <c r="K190" t="s">
        <v>30</v>
      </c>
      <c r="L190" s="3">
        <v>0.13</v>
      </c>
      <c r="M190" t="s">
        <v>27</v>
      </c>
      <c r="N190" t="s">
        <v>22</v>
      </c>
      <c r="O190" t="s">
        <v>28</v>
      </c>
    </row>
    <row r="191" spans="1:15" x14ac:dyDescent="0.25">
      <c r="A191">
        <v>1019</v>
      </c>
      <c r="B191" s="1">
        <v>45125</v>
      </c>
      <c r="C191" t="s">
        <v>42</v>
      </c>
      <c r="D191" t="s">
        <v>15</v>
      </c>
      <c r="E191" s="2">
        <v>7948.31</v>
      </c>
      <c r="F191">
        <v>12</v>
      </c>
      <c r="G191" t="s">
        <v>29</v>
      </c>
      <c r="H191" s="3">
        <v>4745.18</v>
      </c>
      <c r="I191" s="3">
        <v>5145.88</v>
      </c>
      <c r="J191" s="3">
        <f>Sales[Unit_Price] - Sales[Unit_Cost]</f>
        <v>400.69999999999982</v>
      </c>
      <c r="K191" t="s">
        <v>17</v>
      </c>
      <c r="L191" s="3">
        <v>0.19</v>
      </c>
      <c r="M191" t="s">
        <v>31</v>
      </c>
      <c r="N191" t="s">
        <v>19</v>
      </c>
      <c r="O191" t="s">
        <v>49</v>
      </c>
    </row>
    <row r="192" spans="1:15" x14ac:dyDescent="0.25">
      <c r="A192">
        <v>1073</v>
      </c>
      <c r="B192" s="1">
        <v>45220</v>
      </c>
      <c r="C192" t="s">
        <v>42</v>
      </c>
      <c r="D192" t="s">
        <v>21</v>
      </c>
      <c r="E192" s="2">
        <v>1365.88</v>
      </c>
      <c r="F192">
        <v>45</v>
      </c>
      <c r="G192" t="s">
        <v>16</v>
      </c>
      <c r="H192" s="3">
        <v>2558.09</v>
      </c>
      <c r="I192" s="3">
        <v>2958.55</v>
      </c>
      <c r="J192" s="3">
        <f>Sales[Unit_Price] - Sales[Unit_Cost]</f>
        <v>400.46000000000004</v>
      </c>
      <c r="K192" t="s">
        <v>30</v>
      </c>
      <c r="L192" s="3">
        <v>0.08</v>
      </c>
      <c r="M192" t="s">
        <v>18</v>
      </c>
      <c r="N192" t="s">
        <v>19</v>
      </c>
      <c r="O192" t="s">
        <v>51</v>
      </c>
    </row>
    <row r="193" spans="1:15" x14ac:dyDescent="0.25">
      <c r="A193">
        <v>1029</v>
      </c>
      <c r="B193" s="1">
        <v>45096</v>
      </c>
      <c r="C193" t="s">
        <v>38</v>
      </c>
      <c r="D193" t="s">
        <v>25</v>
      </c>
      <c r="E193" s="2">
        <v>8064.5</v>
      </c>
      <c r="F193">
        <v>27</v>
      </c>
      <c r="G193" t="s">
        <v>26</v>
      </c>
      <c r="H193" s="3">
        <v>3196.38</v>
      </c>
      <c r="I193" s="3">
        <v>3596.64</v>
      </c>
      <c r="J193" s="3">
        <f>Sales[Unit_Price] - Sales[Unit_Cost]</f>
        <v>400.25999999999976</v>
      </c>
      <c r="K193" t="s">
        <v>30</v>
      </c>
      <c r="L193" s="3">
        <v>0.01</v>
      </c>
      <c r="M193" t="s">
        <v>18</v>
      </c>
      <c r="N193" t="s">
        <v>22</v>
      </c>
      <c r="O193" t="s">
        <v>39</v>
      </c>
    </row>
    <row r="194" spans="1:15" x14ac:dyDescent="0.25">
      <c r="A194">
        <v>1062</v>
      </c>
      <c r="B194" s="1">
        <v>44999</v>
      </c>
      <c r="C194" t="s">
        <v>42</v>
      </c>
      <c r="D194" t="s">
        <v>34</v>
      </c>
      <c r="E194" s="2">
        <v>4178.3900000000003</v>
      </c>
      <c r="F194">
        <v>24</v>
      </c>
      <c r="G194" t="s">
        <v>26</v>
      </c>
      <c r="H194" s="3">
        <v>3018.01</v>
      </c>
      <c r="I194" s="3">
        <v>3418.19</v>
      </c>
      <c r="J194" s="3">
        <f>Sales[Unit_Price] - Sales[Unit_Cost]</f>
        <v>400.17999999999984</v>
      </c>
      <c r="K194" t="s">
        <v>17</v>
      </c>
      <c r="L194" s="3">
        <v>0.23</v>
      </c>
      <c r="M194" t="s">
        <v>27</v>
      </c>
      <c r="N194" t="s">
        <v>22</v>
      </c>
      <c r="O194" t="s">
        <v>52</v>
      </c>
    </row>
    <row r="195" spans="1:15" x14ac:dyDescent="0.25">
      <c r="A195">
        <v>1064</v>
      </c>
      <c r="B195" s="1">
        <v>45043</v>
      </c>
      <c r="C195" t="s">
        <v>14</v>
      </c>
      <c r="D195" t="s">
        <v>15</v>
      </c>
      <c r="E195" s="2">
        <v>717.7</v>
      </c>
      <c r="F195">
        <v>13</v>
      </c>
      <c r="G195" t="s">
        <v>29</v>
      </c>
      <c r="H195" s="3">
        <v>1645.51</v>
      </c>
      <c r="I195" s="3">
        <v>2045.53</v>
      </c>
      <c r="J195" s="3">
        <f>Sales[Unit_Price] - Sales[Unit_Cost]</f>
        <v>400.02</v>
      </c>
      <c r="K195" t="s">
        <v>17</v>
      </c>
      <c r="L195" s="3">
        <v>0.28000000000000003</v>
      </c>
      <c r="M195" t="s">
        <v>18</v>
      </c>
      <c r="N195" t="s">
        <v>22</v>
      </c>
      <c r="O195" t="s">
        <v>20</v>
      </c>
    </row>
    <row r="196" spans="1:15" x14ac:dyDescent="0.25">
      <c r="A196">
        <v>1082</v>
      </c>
      <c r="B196" s="1">
        <v>45135</v>
      </c>
      <c r="C196" t="s">
        <v>42</v>
      </c>
      <c r="D196" t="s">
        <v>34</v>
      </c>
      <c r="E196" s="2">
        <v>8540.2199999999993</v>
      </c>
      <c r="F196">
        <v>48</v>
      </c>
      <c r="G196" t="s">
        <v>26</v>
      </c>
      <c r="H196" s="3">
        <v>3380.52</v>
      </c>
      <c r="I196" s="3">
        <v>3778.94</v>
      </c>
      <c r="J196" s="3">
        <f>Sales[Unit_Price] - Sales[Unit_Cost]</f>
        <v>398.42000000000007</v>
      </c>
      <c r="K196" t="s">
        <v>17</v>
      </c>
      <c r="L196" s="3">
        <v>0.3</v>
      </c>
      <c r="M196" t="s">
        <v>27</v>
      </c>
      <c r="N196" t="s">
        <v>19</v>
      </c>
      <c r="O196" t="s">
        <v>52</v>
      </c>
    </row>
    <row r="197" spans="1:15" x14ac:dyDescent="0.25">
      <c r="A197">
        <v>1027</v>
      </c>
      <c r="B197" s="1">
        <v>44929</v>
      </c>
      <c r="C197" t="s">
        <v>14</v>
      </c>
      <c r="D197" t="s">
        <v>34</v>
      </c>
      <c r="E197" s="2">
        <v>7648.22</v>
      </c>
      <c r="F197">
        <v>30</v>
      </c>
      <c r="G197" t="s">
        <v>16</v>
      </c>
      <c r="H197" s="3">
        <v>745.93</v>
      </c>
      <c r="I197" s="3">
        <v>1143.02</v>
      </c>
      <c r="J197" s="3">
        <f>Sales[Unit_Price] - Sales[Unit_Cost]</f>
        <v>397.09000000000003</v>
      </c>
      <c r="K197" t="s">
        <v>17</v>
      </c>
      <c r="L197" s="3">
        <v>0.2</v>
      </c>
      <c r="M197" t="s">
        <v>31</v>
      </c>
      <c r="N197" t="s">
        <v>19</v>
      </c>
      <c r="O197" t="s">
        <v>46</v>
      </c>
    </row>
    <row r="198" spans="1:15" x14ac:dyDescent="0.25">
      <c r="A198">
        <v>1043</v>
      </c>
      <c r="B198" s="1">
        <v>45141</v>
      </c>
      <c r="C198" t="s">
        <v>24</v>
      </c>
      <c r="D198" t="s">
        <v>34</v>
      </c>
      <c r="E198" s="2">
        <v>6601.89</v>
      </c>
      <c r="F198">
        <v>22</v>
      </c>
      <c r="G198" t="s">
        <v>35</v>
      </c>
      <c r="H198" s="3">
        <v>4260</v>
      </c>
      <c r="I198" s="3">
        <v>4656.58</v>
      </c>
      <c r="J198" s="3">
        <f>Sales[Unit_Price] - Sales[Unit_Cost]</f>
        <v>396.57999999999993</v>
      </c>
      <c r="K198" t="s">
        <v>30</v>
      </c>
      <c r="L198" s="3">
        <v>0</v>
      </c>
      <c r="M198" t="s">
        <v>27</v>
      </c>
      <c r="N198" t="s">
        <v>19</v>
      </c>
      <c r="O198" t="s">
        <v>50</v>
      </c>
    </row>
    <row r="199" spans="1:15" x14ac:dyDescent="0.25">
      <c r="A199">
        <v>1092</v>
      </c>
      <c r="B199" s="1">
        <v>44967</v>
      </c>
      <c r="C199" t="s">
        <v>14</v>
      </c>
      <c r="D199" t="s">
        <v>34</v>
      </c>
      <c r="E199" s="2">
        <v>5426.42</v>
      </c>
      <c r="F199">
        <v>47</v>
      </c>
      <c r="G199" t="s">
        <v>16</v>
      </c>
      <c r="H199" s="3">
        <v>3681.53</v>
      </c>
      <c r="I199" s="3">
        <v>4076.96</v>
      </c>
      <c r="J199" s="3">
        <f>Sales[Unit_Price] - Sales[Unit_Cost]</f>
        <v>395.42999999999984</v>
      </c>
      <c r="K199" t="s">
        <v>17</v>
      </c>
      <c r="L199" s="3">
        <v>0.17</v>
      </c>
      <c r="M199" t="s">
        <v>18</v>
      </c>
      <c r="N199" t="s">
        <v>22</v>
      </c>
      <c r="O199" t="s">
        <v>46</v>
      </c>
    </row>
    <row r="200" spans="1:15" x14ac:dyDescent="0.25">
      <c r="A200">
        <v>1002</v>
      </c>
      <c r="B200" s="1">
        <v>45076</v>
      </c>
      <c r="C200" t="s">
        <v>24</v>
      </c>
      <c r="D200" t="s">
        <v>15</v>
      </c>
      <c r="E200" s="2">
        <v>6810.35</v>
      </c>
      <c r="F200">
        <v>17</v>
      </c>
      <c r="G200" t="s">
        <v>16</v>
      </c>
      <c r="H200" s="3">
        <v>4024.76</v>
      </c>
      <c r="I200" s="3">
        <v>4420.1499999999996</v>
      </c>
      <c r="J200" s="3">
        <f>Sales[Unit_Price] - Sales[Unit_Cost]</f>
        <v>395.38999999999942</v>
      </c>
      <c r="K200" t="s">
        <v>17</v>
      </c>
      <c r="L200" s="3">
        <v>0.04</v>
      </c>
      <c r="M200" t="s">
        <v>18</v>
      </c>
      <c r="N200" t="s">
        <v>19</v>
      </c>
      <c r="O200" t="s">
        <v>45</v>
      </c>
    </row>
    <row r="201" spans="1:15" x14ac:dyDescent="0.25">
      <c r="A201">
        <v>1028</v>
      </c>
      <c r="B201" s="1">
        <v>45169</v>
      </c>
      <c r="C201" t="s">
        <v>38</v>
      </c>
      <c r="D201" t="s">
        <v>15</v>
      </c>
      <c r="E201" s="2">
        <v>5403</v>
      </c>
      <c r="F201">
        <v>28</v>
      </c>
      <c r="G201" t="s">
        <v>16</v>
      </c>
      <c r="H201" s="3">
        <v>2055.2800000000002</v>
      </c>
      <c r="I201" s="3">
        <v>2449.64</v>
      </c>
      <c r="J201" s="3">
        <f>Sales[Unit_Price] - Sales[Unit_Cost]</f>
        <v>394.35999999999967</v>
      </c>
      <c r="K201" t="s">
        <v>30</v>
      </c>
      <c r="L201" s="3">
        <v>0.19</v>
      </c>
      <c r="M201" t="s">
        <v>31</v>
      </c>
      <c r="N201" t="s">
        <v>19</v>
      </c>
      <c r="O201" t="s">
        <v>40</v>
      </c>
    </row>
    <row r="202" spans="1:15" x14ac:dyDescent="0.25">
      <c r="A202">
        <v>1021</v>
      </c>
      <c r="B202" s="1">
        <v>45101</v>
      </c>
      <c r="C202" t="s">
        <v>42</v>
      </c>
      <c r="D202" t="s">
        <v>21</v>
      </c>
      <c r="E202" s="2">
        <v>9422.75</v>
      </c>
      <c r="F202">
        <v>24</v>
      </c>
      <c r="G202" t="s">
        <v>35</v>
      </c>
      <c r="H202" s="3">
        <v>4916.17</v>
      </c>
      <c r="I202" s="3">
        <v>5309.32</v>
      </c>
      <c r="J202" s="3">
        <f>Sales[Unit_Price] - Sales[Unit_Cost]</f>
        <v>393.14999999999964</v>
      </c>
      <c r="K202" t="s">
        <v>17</v>
      </c>
      <c r="L202" s="3">
        <v>0.19</v>
      </c>
      <c r="M202" t="s">
        <v>31</v>
      </c>
      <c r="N202" t="s">
        <v>19</v>
      </c>
      <c r="O202" t="s">
        <v>51</v>
      </c>
    </row>
    <row r="203" spans="1:15" x14ac:dyDescent="0.25">
      <c r="A203">
        <v>1093</v>
      </c>
      <c r="B203" s="1">
        <v>45037</v>
      </c>
      <c r="C203" t="s">
        <v>14</v>
      </c>
      <c r="D203" t="s">
        <v>21</v>
      </c>
      <c r="E203" s="2">
        <v>4384.0200000000004</v>
      </c>
      <c r="F203">
        <v>17</v>
      </c>
      <c r="G203" t="s">
        <v>16</v>
      </c>
      <c r="H203" s="3">
        <v>3816.39</v>
      </c>
      <c r="I203" s="3">
        <v>4209.4399999999996</v>
      </c>
      <c r="J203" s="3">
        <f>Sales[Unit_Price] - Sales[Unit_Cost]</f>
        <v>393.04999999999973</v>
      </c>
      <c r="K203" t="s">
        <v>17</v>
      </c>
      <c r="L203" s="3">
        <v>0.11</v>
      </c>
      <c r="M203" t="s">
        <v>18</v>
      </c>
      <c r="N203" t="s">
        <v>22</v>
      </c>
      <c r="O203" t="s">
        <v>23</v>
      </c>
    </row>
    <row r="204" spans="1:15" x14ac:dyDescent="0.25">
      <c r="A204">
        <v>1060</v>
      </c>
      <c r="B204" s="1">
        <v>44943</v>
      </c>
      <c r="C204" t="s">
        <v>14</v>
      </c>
      <c r="D204" t="s">
        <v>25</v>
      </c>
      <c r="E204" s="2">
        <v>2747.28</v>
      </c>
      <c r="F204">
        <v>3</v>
      </c>
      <c r="G204" t="s">
        <v>35</v>
      </c>
      <c r="H204" s="3">
        <v>1190.4100000000001</v>
      </c>
      <c r="I204" s="3">
        <v>1582.89</v>
      </c>
      <c r="J204" s="3">
        <f>Sales[Unit_Price] - Sales[Unit_Cost]</f>
        <v>392.48</v>
      </c>
      <c r="K204" t="s">
        <v>30</v>
      </c>
      <c r="L204" s="3">
        <v>0.02</v>
      </c>
      <c r="M204" t="s">
        <v>31</v>
      </c>
      <c r="N204" t="s">
        <v>22</v>
      </c>
      <c r="O204" t="s">
        <v>32</v>
      </c>
    </row>
    <row r="205" spans="1:15" x14ac:dyDescent="0.25">
      <c r="A205">
        <v>1074</v>
      </c>
      <c r="B205" s="1">
        <v>45183</v>
      </c>
      <c r="C205" t="s">
        <v>24</v>
      </c>
      <c r="D205" t="s">
        <v>25</v>
      </c>
      <c r="E205" s="2">
        <v>8389.93</v>
      </c>
      <c r="F205">
        <v>29</v>
      </c>
      <c r="G205" t="s">
        <v>16</v>
      </c>
      <c r="H205" s="3">
        <v>173.67</v>
      </c>
      <c r="I205" s="3">
        <v>565.62</v>
      </c>
      <c r="J205" s="3">
        <f>Sales[Unit_Price] - Sales[Unit_Cost]</f>
        <v>391.95000000000005</v>
      </c>
      <c r="K205" t="s">
        <v>17</v>
      </c>
      <c r="L205" s="3">
        <v>0.3</v>
      </c>
      <c r="M205" t="s">
        <v>18</v>
      </c>
      <c r="N205" t="s">
        <v>19</v>
      </c>
      <c r="O205" t="s">
        <v>28</v>
      </c>
    </row>
    <row r="206" spans="1:15" x14ac:dyDescent="0.25">
      <c r="A206">
        <v>1033</v>
      </c>
      <c r="B206" s="1">
        <v>44989</v>
      </c>
      <c r="C206" t="s">
        <v>14</v>
      </c>
      <c r="D206" t="s">
        <v>21</v>
      </c>
      <c r="E206" s="2">
        <v>8499.41</v>
      </c>
      <c r="F206">
        <v>14</v>
      </c>
      <c r="G206" t="s">
        <v>29</v>
      </c>
      <c r="H206" s="3">
        <v>362.38</v>
      </c>
      <c r="I206" s="3">
        <v>753.81</v>
      </c>
      <c r="J206" s="3">
        <f>Sales[Unit_Price] - Sales[Unit_Cost]</f>
        <v>391.42999999999995</v>
      </c>
      <c r="K206" t="s">
        <v>17</v>
      </c>
      <c r="L206" s="3">
        <v>0.19</v>
      </c>
      <c r="M206" t="s">
        <v>18</v>
      </c>
      <c r="N206" t="s">
        <v>22</v>
      </c>
      <c r="O206" t="s">
        <v>23</v>
      </c>
    </row>
    <row r="207" spans="1:15" x14ac:dyDescent="0.25">
      <c r="A207">
        <v>1057</v>
      </c>
      <c r="B207" s="1">
        <v>45085</v>
      </c>
      <c r="C207" t="s">
        <v>33</v>
      </c>
      <c r="D207" t="s">
        <v>34</v>
      </c>
      <c r="E207" s="2">
        <v>1605.28</v>
      </c>
      <c r="F207">
        <v>43</v>
      </c>
      <c r="G207" t="s">
        <v>16</v>
      </c>
      <c r="H207" s="3">
        <v>4567.3900000000003</v>
      </c>
      <c r="I207" s="3">
        <v>4958.78</v>
      </c>
      <c r="J207" s="3">
        <f>Sales[Unit_Price] - Sales[Unit_Cost]</f>
        <v>391.38999999999942</v>
      </c>
      <c r="K207" t="s">
        <v>30</v>
      </c>
      <c r="L207" s="3">
        <v>0.04</v>
      </c>
      <c r="M207" t="s">
        <v>18</v>
      </c>
      <c r="N207" t="s">
        <v>22</v>
      </c>
      <c r="O207" t="s">
        <v>36</v>
      </c>
    </row>
    <row r="208" spans="1:15" x14ac:dyDescent="0.25">
      <c r="A208">
        <v>1061</v>
      </c>
      <c r="B208" s="1">
        <v>45024</v>
      </c>
      <c r="C208" t="s">
        <v>33</v>
      </c>
      <c r="D208" t="s">
        <v>34</v>
      </c>
      <c r="E208" s="2">
        <v>3988.03</v>
      </c>
      <c r="F208">
        <v>29</v>
      </c>
      <c r="G208" t="s">
        <v>29</v>
      </c>
      <c r="H208" s="3">
        <v>1221.74</v>
      </c>
      <c r="I208" s="3">
        <v>1611.92</v>
      </c>
      <c r="J208" s="3">
        <f>Sales[Unit_Price] - Sales[Unit_Cost]</f>
        <v>390.18000000000006</v>
      </c>
      <c r="K208" t="s">
        <v>30</v>
      </c>
      <c r="L208" s="3">
        <v>0.15</v>
      </c>
      <c r="M208" t="s">
        <v>18</v>
      </c>
      <c r="N208" t="s">
        <v>22</v>
      </c>
      <c r="O208" t="s">
        <v>36</v>
      </c>
    </row>
    <row r="209" spans="1:15" x14ac:dyDescent="0.25">
      <c r="A209">
        <v>1019</v>
      </c>
      <c r="B209" s="1">
        <v>45170</v>
      </c>
      <c r="C209" t="s">
        <v>24</v>
      </c>
      <c r="D209" t="s">
        <v>21</v>
      </c>
      <c r="E209" s="2">
        <v>2550.84</v>
      </c>
      <c r="F209">
        <v>16</v>
      </c>
      <c r="G209" t="s">
        <v>29</v>
      </c>
      <c r="H209" s="3">
        <v>97.24</v>
      </c>
      <c r="I209" s="3">
        <v>487.03</v>
      </c>
      <c r="J209" s="3">
        <f>Sales[Unit_Price] - Sales[Unit_Cost]</f>
        <v>389.78999999999996</v>
      </c>
      <c r="K209" t="s">
        <v>30</v>
      </c>
      <c r="L209" s="3">
        <v>0.22</v>
      </c>
      <c r="M209" t="s">
        <v>27</v>
      </c>
      <c r="N209" t="s">
        <v>22</v>
      </c>
      <c r="O209" t="s">
        <v>47</v>
      </c>
    </row>
    <row r="210" spans="1:15" x14ac:dyDescent="0.25">
      <c r="A210">
        <v>1013</v>
      </c>
      <c r="B210" s="1">
        <v>45152</v>
      </c>
      <c r="C210" t="s">
        <v>42</v>
      </c>
      <c r="D210" t="s">
        <v>34</v>
      </c>
      <c r="E210" s="2">
        <v>4250.79</v>
      </c>
      <c r="F210">
        <v>26</v>
      </c>
      <c r="G210" t="s">
        <v>29</v>
      </c>
      <c r="H210" s="3">
        <v>3749.12</v>
      </c>
      <c r="I210" s="3">
        <v>4138.83</v>
      </c>
      <c r="J210" s="3">
        <f>Sales[Unit_Price] - Sales[Unit_Cost]</f>
        <v>389.71000000000004</v>
      </c>
      <c r="K210" t="s">
        <v>30</v>
      </c>
      <c r="L210" s="3">
        <v>0.13</v>
      </c>
      <c r="M210" t="s">
        <v>31</v>
      </c>
      <c r="N210" t="s">
        <v>19</v>
      </c>
      <c r="O210" t="s">
        <v>52</v>
      </c>
    </row>
    <row r="211" spans="1:15" x14ac:dyDescent="0.25">
      <c r="A211">
        <v>1071</v>
      </c>
      <c r="B211" s="1">
        <v>45103</v>
      </c>
      <c r="C211" t="s">
        <v>24</v>
      </c>
      <c r="D211" t="s">
        <v>15</v>
      </c>
      <c r="E211" s="2">
        <v>6664.17</v>
      </c>
      <c r="F211">
        <v>35</v>
      </c>
      <c r="G211" t="s">
        <v>29</v>
      </c>
      <c r="H211" s="3">
        <v>295.82</v>
      </c>
      <c r="I211" s="3">
        <v>684.67</v>
      </c>
      <c r="J211" s="3">
        <f>Sales[Unit_Price] - Sales[Unit_Cost]</f>
        <v>388.84999999999997</v>
      </c>
      <c r="K211" t="s">
        <v>30</v>
      </c>
      <c r="L211" s="3">
        <v>0.03</v>
      </c>
      <c r="M211" t="s">
        <v>31</v>
      </c>
      <c r="N211" t="s">
        <v>19</v>
      </c>
      <c r="O211" t="s">
        <v>45</v>
      </c>
    </row>
    <row r="212" spans="1:15" x14ac:dyDescent="0.25">
      <c r="A212">
        <v>1063</v>
      </c>
      <c r="B212" s="1">
        <v>45152</v>
      </c>
      <c r="C212" t="s">
        <v>14</v>
      </c>
      <c r="D212" t="s">
        <v>15</v>
      </c>
      <c r="E212" s="2">
        <v>9956.75</v>
      </c>
      <c r="F212">
        <v>27</v>
      </c>
      <c r="G212" t="s">
        <v>29</v>
      </c>
      <c r="H212" s="3">
        <v>3760.25</v>
      </c>
      <c r="I212" s="3">
        <v>4147.1099999999997</v>
      </c>
      <c r="J212" s="3">
        <f>Sales[Unit_Price] - Sales[Unit_Cost]</f>
        <v>386.85999999999967</v>
      </c>
      <c r="K212" t="s">
        <v>30</v>
      </c>
      <c r="L212" s="3">
        <v>0.22</v>
      </c>
      <c r="M212" t="s">
        <v>18</v>
      </c>
      <c r="N212" t="s">
        <v>19</v>
      </c>
      <c r="O212" t="s">
        <v>20</v>
      </c>
    </row>
    <row r="213" spans="1:15" x14ac:dyDescent="0.25">
      <c r="A213">
        <v>1090</v>
      </c>
      <c r="B213" s="1">
        <v>45080</v>
      </c>
      <c r="C213" t="s">
        <v>38</v>
      </c>
      <c r="D213" t="s">
        <v>15</v>
      </c>
      <c r="E213" s="2">
        <v>2132.8000000000002</v>
      </c>
      <c r="F213">
        <v>41</v>
      </c>
      <c r="G213" t="s">
        <v>16</v>
      </c>
      <c r="H213" s="3">
        <v>2055.4899999999998</v>
      </c>
      <c r="I213" s="3">
        <v>2441.46</v>
      </c>
      <c r="J213" s="3">
        <f>Sales[Unit_Price] - Sales[Unit_Cost]</f>
        <v>385.97000000000025</v>
      </c>
      <c r="K213" t="s">
        <v>30</v>
      </c>
      <c r="L213" s="3">
        <v>0.24</v>
      </c>
      <c r="M213" t="s">
        <v>31</v>
      </c>
      <c r="N213" t="s">
        <v>19</v>
      </c>
      <c r="O213" t="s">
        <v>40</v>
      </c>
    </row>
    <row r="214" spans="1:15" x14ac:dyDescent="0.25">
      <c r="A214">
        <v>1083</v>
      </c>
      <c r="B214" s="1">
        <v>44984</v>
      </c>
      <c r="C214" t="s">
        <v>42</v>
      </c>
      <c r="D214" t="s">
        <v>21</v>
      </c>
      <c r="E214" s="2">
        <v>1780.31</v>
      </c>
      <c r="F214">
        <v>20</v>
      </c>
      <c r="G214" t="s">
        <v>29</v>
      </c>
      <c r="H214" s="3">
        <v>3617.59</v>
      </c>
      <c r="I214" s="3">
        <v>4003.5</v>
      </c>
      <c r="J214" s="3">
        <f>Sales[Unit_Price] - Sales[Unit_Cost]</f>
        <v>385.90999999999985</v>
      </c>
      <c r="K214" t="s">
        <v>30</v>
      </c>
      <c r="L214" s="3">
        <v>0.01</v>
      </c>
      <c r="M214" t="s">
        <v>31</v>
      </c>
      <c r="N214" t="s">
        <v>22</v>
      </c>
      <c r="O214" t="s">
        <v>51</v>
      </c>
    </row>
    <row r="215" spans="1:15" x14ac:dyDescent="0.25">
      <c r="A215">
        <v>1077</v>
      </c>
      <c r="B215" s="1">
        <v>44937</v>
      </c>
      <c r="C215" t="s">
        <v>38</v>
      </c>
      <c r="D215" t="s">
        <v>15</v>
      </c>
      <c r="E215" s="2">
        <v>9192.42</v>
      </c>
      <c r="F215">
        <v>35</v>
      </c>
      <c r="G215" t="s">
        <v>35</v>
      </c>
      <c r="H215" s="3">
        <v>585.37</v>
      </c>
      <c r="I215" s="3">
        <v>970.49</v>
      </c>
      <c r="J215" s="3">
        <f>Sales[Unit_Price] - Sales[Unit_Cost]</f>
        <v>385.12</v>
      </c>
      <c r="K215" t="s">
        <v>17</v>
      </c>
      <c r="L215" s="3">
        <v>0.15</v>
      </c>
      <c r="M215" t="s">
        <v>27</v>
      </c>
      <c r="N215" t="s">
        <v>22</v>
      </c>
      <c r="O215" t="s">
        <v>40</v>
      </c>
    </row>
    <row r="216" spans="1:15" x14ac:dyDescent="0.25">
      <c r="A216">
        <v>1002</v>
      </c>
      <c r="B216" s="1">
        <v>45213</v>
      </c>
      <c r="C216" t="s">
        <v>24</v>
      </c>
      <c r="D216" t="s">
        <v>25</v>
      </c>
      <c r="E216" s="2">
        <v>8951.5300000000007</v>
      </c>
      <c r="F216">
        <v>39</v>
      </c>
      <c r="G216" t="s">
        <v>29</v>
      </c>
      <c r="H216" s="3">
        <v>1004.71</v>
      </c>
      <c r="I216" s="3">
        <v>1389.35</v>
      </c>
      <c r="J216" s="3">
        <f>Sales[Unit_Price] - Sales[Unit_Cost]</f>
        <v>384.63999999999987</v>
      </c>
      <c r="K216" t="s">
        <v>30</v>
      </c>
      <c r="L216" s="3">
        <v>0.24</v>
      </c>
      <c r="M216" t="s">
        <v>27</v>
      </c>
      <c r="N216" t="s">
        <v>19</v>
      </c>
      <c r="O216" t="s">
        <v>28</v>
      </c>
    </row>
    <row r="217" spans="1:15" x14ac:dyDescent="0.25">
      <c r="A217">
        <v>1045</v>
      </c>
      <c r="B217" s="1">
        <v>44948</v>
      </c>
      <c r="C217" t="s">
        <v>14</v>
      </c>
      <c r="D217" t="s">
        <v>34</v>
      </c>
      <c r="E217" s="2">
        <v>4594.5</v>
      </c>
      <c r="F217">
        <v>46</v>
      </c>
      <c r="G217" t="s">
        <v>26</v>
      </c>
      <c r="H217" s="3">
        <v>2577.08</v>
      </c>
      <c r="I217" s="3">
        <v>2961.56</v>
      </c>
      <c r="J217" s="3">
        <f>Sales[Unit_Price] - Sales[Unit_Cost]</f>
        <v>384.48</v>
      </c>
      <c r="K217" t="s">
        <v>17</v>
      </c>
      <c r="L217" s="3">
        <v>0.1</v>
      </c>
      <c r="M217" t="s">
        <v>18</v>
      </c>
      <c r="N217" t="s">
        <v>19</v>
      </c>
      <c r="O217" t="s">
        <v>46</v>
      </c>
    </row>
    <row r="218" spans="1:15" x14ac:dyDescent="0.25">
      <c r="A218">
        <v>1090</v>
      </c>
      <c r="B218" s="1">
        <v>45108</v>
      </c>
      <c r="C218" t="s">
        <v>24</v>
      </c>
      <c r="D218" t="s">
        <v>15</v>
      </c>
      <c r="E218" s="2">
        <v>2150.0500000000002</v>
      </c>
      <c r="F218">
        <v>31</v>
      </c>
      <c r="G218" t="s">
        <v>16</v>
      </c>
      <c r="H218" s="3">
        <v>4496.8599999999997</v>
      </c>
      <c r="I218" s="3">
        <v>4880.7999999999902</v>
      </c>
      <c r="J218" s="3">
        <f>Sales[Unit_Price] - Sales[Unit_Cost]</f>
        <v>383.9399999999905</v>
      </c>
      <c r="K218" t="s">
        <v>30</v>
      </c>
      <c r="L218" s="3">
        <v>0.06</v>
      </c>
      <c r="M218" t="s">
        <v>18</v>
      </c>
      <c r="N218" t="s">
        <v>22</v>
      </c>
      <c r="O218" t="s">
        <v>45</v>
      </c>
    </row>
    <row r="219" spans="1:15" x14ac:dyDescent="0.25">
      <c r="A219">
        <v>1044</v>
      </c>
      <c r="B219" s="1">
        <v>45228</v>
      </c>
      <c r="C219" t="s">
        <v>33</v>
      </c>
      <c r="D219" t="s">
        <v>15</v>
      </c>
      <c r="E219" s="2">
        <v>1996.77</v>
      </c>
      <c r="F219">
        <v>11</v>
      </c>
      <c r="G219" t="s">
        <v>29</v>
      </c>
      <c r="H219" s="3">
        <v>1812.66</v>
      </c>
      <c r="I219" s="3">
        <v>2196.3000000000002</v>
      </c>
      <c r="J219" s="3">
        <f>Sales[Unit_Price] - Sales[Unit_Cost]</f>
        <v>383.6400000000001</v>
      </c>
      <c r="K219" t="s">
        <v>30</v>
      </c>
      <c r="L219" s="3">
        <v>0.08</v>
      </c>
      <c r="M219" t="s">
        <v>18</v>
      </c>
      <c r="N219" t="s">
        <v>19</v>
      </c>
      <c r="O219" t="s">
        <v>53</v>
      </c>
    </row>
    <row r="220" spans="1:15" x14ac:dyDescent="0.25">
      <c r="A220">
        <v>1069</v>
      </c>
      <c r="B220" s="1">
        <v>44933</v>
      </c>
      <c r="C220" t="s">
        <v>42</v>
      </c>
      <c r="D220" t="s">
        <v>34</v>
      </c>
      <c r="E220" s="2">
        <v>2574.5700000000002</v>
      </c>
      <c r="F220">
        <v>6</v>
      </c>
      <c r="G220" t="s">
        <v>26</v>
      </c>
      <c r="H220" s="3">
        <v>1768.6</v>
      </c>
      <c r="I220" s="3">
        <v>2152.1999999999998</v>
      </c>
      <c r="J220" s="3">
        <f>Sales[Unit_Price] - Sales[Unit_Cost]</f>
        <v>383.59999999999991</v>
      </c>
      <c r="K220" t="s">
        <v>30</v>
      </c>
      <c r="L220" s="3">
        <v>0.25</v>
      </c>
      <c r="M220" t="s">
        <v>27</v>
      </c>
      <c r="N220" t="s">
        <v>22</v>
      </c>
      <c r="O220" t="s">
        <v>52</v>
      </c>
    </row>
    <row r="221" spans="1:15" x14ac:dyDescent="0.25">
      <c r="A221">
        <v>1030</v>
      </c>
      <c r="B221" s="1">
        <v>45004</v>
      </c>
      <c r="C221" t="s">
        <v>24</v>
      </c>
      <c r="D221" t="s">
        <v>34</v>
      </c>
      <c r="E221" s="2">
        <v>1874.63</v>
      </c>
      <c r="F221">
        <v>2</v>
      </c>
      <c r="G221" t="s">
        <v>29</v>
      </c>
      <c r="H221" s="3">
        <v>844.94</v>
      </c>
      <c r="I221" s="3">
        <v>1225.6400000000001</v>
      </c>
      <c r="J221" s="3">
        <f>Sales[Unit_Price] - Sales[Unit_Cost]</f>
        <v>380.70000000000005</v>
      </c>
      <c r="K221" t="s">
        <v>17</v>
      </c>
      <c r="L221" s="3">
        <v>0.23</v>
      </c>
      <c r="M221" t="s">
        <v>31</v>
      </c>
      <c r="N221" t="s">
        <v>19</v>
      </c>
      <c r="O221" t="s">
        <v>50</v>
      </c>
    </row>
    <row r="222" spans="1:15" x14ac:dyDescent="0.25">
      <c r="A222">
        <v>1083</v>
      </c>
      <c r="B222" s="1">
        <v>44951</v>
      </c>
      <c r="C222" t="s">
        <v>24</v>
      </c>
      <c r="D222" t="s">
        <v>34</v>
      </c>
      <c r="E222" s="2">
        <v>757.99</v>
      </c>
      <c r="F222">
        <v>34</v>
      </c>
      <c r="G222" t="s">
        <v>29</v>
      </c>
      <c r="H222" s="3">
        <v>1167.9100000000001</v>
      </c>
      <c r="I222" s="3">
        <v>1547.26</v>
      </c>
      <c r="J222" s="3">
        <f>Sales[Unit_Price] - Sales[Unit_Cost]</f>
        <v>379.34999999999991</v>
      </c>
      <c r="K222" t="s">
        <v>30</v>
      </c>
      <c r="L222" s="3">
        <v>0.11</v>
      </c>
      <c r="M222" t="s">
        <v>27</v>
      </c>
      <c r="N222" t="s">
        <v>19</v>
      </c>
      <c r="O222" t="s">
        <v>50</v>
      </c>
    </row>
    <row r="223" spans="1:15" x14ac:dyDescent="0.25">
      <c r="A223">
        <v>1033</v>
      </c>
      <c r="B223" s="1">
        <v>45244</v>
      </c>
      <c r="C223" t="s">
        <v>24</v>
      </c>
      <c r="D223" t="s">
        <v>25</v>
      </c>
      <c r="E223" s="2">
        <v>4011.8</v>
      </c>
      <c r="F223">
        <v>23</v>
      </c>
      <c r="G223" t="s">
        <v>16</v>
      </c>
      <c r="H223" s="3">
        <v>2981.5</v>
      </c>
      <c r="I223" s="3">
        <v>3360.4</v>
      </c>
      <c r="J223" s="3">
        <f>Sales[Unit_Price] - Sales[Unit_Cost]</f>
        <v>378.90000000000009</v>
      </c>
      <c r="K223" t="s">
        <v>17</v>
      </c>
      <c r="L223" s="3">
        <v>0.22</v>
      </c>
      <c r="M223" t="s">
        <v>27</v>
      </c>
      <c r="N223" t="s">
        <v>22</v>
      </c>
      <c r="O223" t="s">
        <v>28</v>
      </c>
    </row>
    <row r="224" spans="1:15" x14ac:dyDescent="0.25">
      <c r="A224">
        <v>1051</v>
      </c>
      <c r="B224" s="1">
        <v>45215</v>
      </c>
      <c r="C224" t="s">
        <v>42</v>
      </c>
      <c r="D224" t="s">
        <v>21</v>
      </c>
      <c r="E224" s="2">
        <v>7617</v>
      </c>
      <c r="F224">
        <v>43</v>
      </c>
      <c r="G224" t="s">
        <v>29</v>
      </c>
      <c r="H224" s="3">
        <v>287.99</v>
      </c>
      <c r="I224" s="3">
        <v>666.64</v>
      </c>
      <c r="J224" s="3">
        <f>Sales[Unit_Price] - Sales[Unit_Cost]</f>
        <v>378.65</v>
      </c>
      <c r="K224" t="s">
        <v>17</v>
      </c>
      <c r="L224" s="3">
        <v>0</v>
      </c>
      <c r="M224" t="s">
        <v>27</v>
      </c>
      <c r="N224" t="s">
        <v>19</v>
      </c>
      <c r="O224" t="s">
        <v>51</v>
      </c>
    </row>
    <row r="225" spans="1:15" x14ac:dyDescent="0.25">
      <c r="A225">
        <v>1060</v>
      </c>
      <c r="B225" s="1">
        <v>45039</v>
      </c>
      <c r="C225" t="s">
        <v>38</v>
      </c>
      <c r="D225" t="s">
        <v>34</v>
      </c>
      <c r="E225" s="2">
        <v>273.77</v>
      </c>
      <c r="F225">
        <v>23</v>
      </c>
      <c r="G225" t="s">
        <v>29</v>
      </c>
      <c r="H225" s="3">
        <v>4110.6000000000004</v>
      </c>
      <c r="I225" s="3">
        <v>4488.37</v>
      </c>
      <c r="J225" s="3">
        <f>Sales[Unit_Price] - Sales[Unit_Cost]</f>
        <v>377.76999999999953</v>
      </c>
      <c r="K225" t="s">
        <v>30</v>
      </c>
      <c r="L225" s="3">
        <v>0.12</v>
      </c>
      <c r="M225" t="s">
        <v>31</v>
      </c>
      <c r="N225" t="s">
        <v>19</v>
      </c>
      <c r="O225" t="s">
        <v>48</v>
      </c>
    </row>
    <row r="226" spans="1:15" x14ac:dyDescent="0.25">
      <c r="A226">
        <v>1016</v>
      </c>
      <c r="B226" s="1">
        <v>45039</v>
      </c>
      <c r="C226" t="s">
        <v>24</v>
      </c>
      <c r="D226" t="s">
        <v>25</v>
      </c>
      <c r="E226" s="2">
        <v>9961.9599999999991</v>
      </c>
      <c r="F226">
        <v>6</v>
      </c>
      <c r="G226" t="s">
        <v>16</v>
      </c>
      <c r="H226" s="3">
        <v>4502.09</v>
      </c>
      <c r="I226" s="3">
        <v>4879.72</v>
      </c>
      <c r="J226" s="3">
        <f>Sales[Unit_Price] - Sales[Unit_Cost]</f>
        <v>377.63000000000011</v>
      </c>
      <c r="K226" t="s">
        <v>30</v>
      </c>
      <c r="L226" s="3">
        <v>0.13</v>
      </c>
      <c r="M226" t="s">
        <v>31</v>
      </c>
      <c r="N226" t="s">
        <v>19</v>
      </c>
      <c r="O226" t="s">
        <v>28</v>
      </c>
    </row>
    <row r="227" spans="1:15" x14ac:dyDescent="0.25">
      <c r="A227">
        <v>1086</v>
      </c>
      <c r="B227" s="1">
        <v>45050</v>
      </c>
      <c r="C227" t="s">
        <v>14</v>
      </c>
      <c r="D227" t="s">
        <v>21</v>
      </c>
      <c r="E227" s="2">
        <v>7841.4</v>
      </c>
      <c r="F227">
        <v>25</v>
      </c>
      <c r="G227" t="s">
        <v>26</v>
      </c>
      <c r="H227" s="3">
        <v>2248.71</v>
      </c>
      <c r="I227" s="3">
        <v>2626.02</v>
      </c>
      <c r="J227" s="3">
        <f>Sales[Unit_Price] - Sales[Unit_Cost]</f>
        <v>377.30999999999995</v>
      </c>
      <c r="K227" t="s">
        <v>30</v>
      </c>
      <c r="L227" s="3">
        <v>0.08</v>
      </c>
      <c r="M227" t="s">
        <v>27</v>
      </c>
      <c r="N227" t="s">
        <v>19</v>
      </c>
      <c r="O227" t="s">
        <v>23</v>
      </c>
    </row>
    <row r="228" spans="1:15" x14ac:dyDescent="0.25">
      <c r="A228">
        <v>1099</v>
      </c>
      <c r="B228" s="1">
        <v>45221</v>
      </c>
      <c r="C228" t="s">
        <v>14</v>
      </c>
      <c r="D228" t="s">
        <v>21</v>
      </c>
      <c r="E228" s="2">
        <v>1514.14</v>
      </c>
      <c r="F228">
        <v>43</v>
      </c>
      <c r="G228" t="s">
        <v>29</v>
      </c>
      <c r="H228" s="3">
        <v>906.47</v>
      </c>
      <c r="I228" s="3">
        <v>1283.04</v>
      </c>
      <c r="J228" s="3">
        <f>Sales[Unit_Price] - Sales[Unit_Cost]</f>
        <v>376.56999999999994</v>
      </c>
      <c r="K228" t="s">
        <v>30</v>
      </c>
      <c r="L228" s="3">
        <v>0.24</v>
      </c>
      <c r="M228" t="s">
        <v>18</v>
      </c>
      <c r="N228" t="s">
        <v>19</v>
      </c>
      <c r="O228" t="s">
        <v>23</v>
      </c>
    </row>
    <row r="229" spans="1:15" x14ac:dyDescent="0.25">
      <c r="A229">
        <v>1094</v>
      </c>
      <c r="B229" s="1">
        <v>44938</v>
      </c>
      <c r="C229" t="s">
        <v>38</v>
      </c>
      <c r="D229" t="s">
        <v>21</v>
      </c>
      <c r="E229" s="2">
        <v>5835.21</v>
      </c>
      <c r="F229">
        <v>38</v>
      </c>
      <c r="G229" t="s">
        <v>26</v>
      </c>
      <c r="H229" s="3">
        <v>3443.98</v>
      </c>
      <c r="I229" s="3">
        <v>3820.3</v>
      </c>
      <c r="J229" s="3">
        <f>Sales[Unit_Price] - Sales[Unit_Cost]</f>
        <v>376.32000000000016</v>
      </c>
      <c r="K229" t="s">
        <v>17</v>
      </c>
      <c r="L229" s="3">
        <v>0.01</v>
      </c>
      <c r="M229" t="s">
        <v>31</v>
      </c>
      <c r="N229" t="s">
        <v>22</v>
      </c>
      <c r="O229" t="s">
        <v>41</v>
      </c>
    </row>
    <row r="230" spans="1:15" x14ac:dyDescent="0.25">
      <c r="A230">
        <v>1017</v>
      </c>
      <c r="B230" s="1">
        <v>45122</v>
      </c>
      <c r="C230" t="s">
        <v>24</v>
      </c>
      <c r="D230" t="s">
        <v>15</v>
      </c>
      <c r="E230" s="2">
        <v>5705.19</v>
      </c>
      <c r="F230">
        <v>23</v>
      </c>
      <c r="G230" t="s">
        <v>35</v>
      </c>
      <c r="H230" s="3">
        <v>1771.52</v>
      </c>
      <c r="I230" s="3">
        <v>2147.8000000000002</v>
      </c>
      <c r="J230" s="3">
        <f>Sales[Unit_Price] - Sales[Unit_Cost]</f>
        <v>376.2800000000002</v>
      </c>
      <c r="K230" t="s">
        <v>30</v>
      </c>
      <c r="L230" s="3">
        <v>7.0000000000000007E-2</v>
      </c>
      <c r="M230" t="s">
        <v>27</v>
      </c>
      <c r="N230" t="s">
        <v>19</v>
      </c>
      <c r="O230" t="s">
        <v>45</v>
      </c>
    </row>
    <row r="231" spans="1:15" x14ac:dyDescent="0.25">
      <c r="A231">
        <v>1006</v>
      </c>
      <c r="B231" s="1">
        <v>45195</v>
      </c>
      <c r="C231" t="s">
        <v>14</v>
      </c>
      <c r="D231" t="s">
        <v>34</v>
      </c>
      <c r="E231" s="2">
        <v>6954.35</v>
      </c>
      <c r="F231">
        <v>14</v>
      </c>
      <c r="G231" t="s">
        <v>26</v>
      </c>
      <c r="H231" s="3">
        <v>4503.7299999999996</v>
      </c>
      <c r="I231" s="3">
        <v>4879.8799999999901</v>
      </c>
      <c r="J231" s="3">
        <f>Sales[Unit_Price] - Sales[Unit_Cost]</f>
        <v>376.14999999999054</v>
      </c>
      <c r="K231" t="s">
        <v>30</v>
      </c>
      <c r="L231" s="3">
        <v>0.24</v>
      </c>
      <c r="M231" t="s">
        <v>27</v>
      </c>
      <c r="N231" t="s">
        <v>22</v>
      </c>
      <c r="O231" t="s">
        <v>46</v>
      </c>
    </row>
    <row r="232" spans="1:15" x14ac:dyDescent="0.25">
      <c r="A232">
        <v>1071</v>
      </c>
      <c r="B232" s="1">
        <v>45066</v>
      </c>
      <c r="C232" t="s">
        <v>38</v>
      </c>
      <c r="D232" t="s">
        <v>21</v>
      </c>
      <c r="E232" s="2">
        <v>3003.76</v>
      </c>
      <c r="F232">
        <v>6</v>
      </c>
      <c r="G232" t="s">
        <v>16</v>
      </c>
      <c r="H232" s="3">
        <v>2831.23</v>
      </c>
      <c r="I232" s="3">
        <v>3206.98</v>
      </c>
      <c r="J232" s="3">
        <f>Sales[Unit_Price] - Sales[Unit_Cost]</f>
        <v>375.75</v>
      </c>
      <c r="K232" t="s">
        <v>17</v>
      </c>
      <c r="L232" s="3">
        <v>0.06</v>
      </c>
      <c r="M232" t="s">
        <v>27</v>
      </c>
      <c r="N232" t="s">
        <v>22</v>
      </c>
      <c r="O232" t="s">
        <v>41</v>
      </c>
    </row>
    <row r="233" spans="1:15" x14ac:dyDescent="0.25">
      <c r="A233">
        <v>1021</v>
      </c>
      <c r="B233" s="1">
        <v>44999</v>
      </c>
      <c r="C233" t="s">
        <v>24</v>
      </c>
      <c r="D233" t="s">
        <v>25</v>
      </c>
      <c r="E233" s="2">
        <v>7792.79</v>
      </c>
      <c r="F233">
        <v>23</v>
      </c>
      <c r="G233" t="s">
        <v>26</v>
      </c>
      <c r="H233" s="3">
        <v>580.75</v>
      </c>
      <c r="I233" s="3">
        <v>956.16</v>
      </c>
      <c r="J233" s="3">
        <f>Sales[Unit_Price] - Sales[Unit_Cost]</f>
        <v>375.40999999999997</v>
      </c>
      <c r="K233" t="s">
        <v>17</v>
      </c>
      <c r="L233" s="3">
        <v>7.0000000000000007E-2</v>
      </c>
      <c r="M233" t="s">
        <v>18</v>
      </c>
      <c r="N233" t="s">
        <v>22</v>
      </c>
      <c r="O233" t="s">
        <v>28</v>
      </c>
    </row>
    <row r="234" spans="1:15" x14ac:dyDescent="0.25">
      <c r="A234">
        <v>1064</v>
      </c>
      <c r="B234" s="1">
        <v>45077</v>
      </c>
      <c r="C234" t="s">
        <v>24</v>
      </c>
      <c r="D234" t="s">
        <v>25</v>
      </c>
      <c r="E234" s="2">
        <v>2579.63</v>
      </c>
      <c r="F234">
        <v>8</v>
      </c>
      <c r="G234" t="s">
        <v>29</v>
      </c>
      <c r="H234" s="3">
        <v>816.54</v>
      </c>
      <c r="I234" s="3">
        <v>1191.9000000000001</v>
      </c>
      <c r="J234" s="3">
        <f>Sales[Unit_Price] - Sales[Unit_Cost]</f>
        <v>375.36000000000013</v>
      </c>
      <c r="K234" t="s">
        <v>30</v>
      </c>
      <c r="L234" s="3">
        <v>0.03</v>
      </c>
      <c r="M234" t="s">
        <v>18</v>
      </c>
      <c r="N234" t="s">
        <v>22</v>
      </c>
      <c r="O234" t="s">
        <v>28</v>
      </c>
    </row>
    <row r="235" spans="1:15" x14ac:dyDescent="0.25">
      <c r="A235">
        <v>1048</v>
      </c>
      <c r="B235" s="1">
        <v>44965</v>
      </c>
      <c r="C235" t="s">
        <v>33</v>
      </c>
      <c r="D235" t="s">
        <v>21</v>
      </c>
      <c r="E235" s="2">
        <v>7454.53</v>
      </c>
      <c r="F235">
        <v>27</v>
      </c>
      <c r="G235" t="s">
        <v>29</v>
      </c>
      <c r="H235" s="3">
        <v>3197.76</v>
      </c>
      <c r="I235" s="3">
        <v>3572.61</v>
      </c>
      <c r="J235" s="3">
        <f>Sales[Unit_Price] - Sales[Unit_Cost]</f>
        <v>374.84999999999991</v>
      </c>
      <c r="K235" t="s">
        <v>17</v>
      </c>
      <c r="L235" s="3">
        <v>0.08</v>
      </c>
      <c r="M235" t="s">
        <v>31</v>
      </c>
      <c r="N235" t="s">
        <v>19</v>
      </c>
      <c r="O235" t="s">
        <v>37</v>
      </c>
    </row>
    <row r="236" spans="1:15" x14ac:dyDescent="0.25">
      <c r="A236">
        <v>1096</v>
      </c>
      <c r="B236" s="1">
        <v>45081</v>
      </c>
      <c r="C236" t="s">
        <v>14</v>
      </c>
      <c r="D236" t="s">
        <v>25</v>
      </c>
      <c r="E236" s="2">
        <v>9019.51</v>
      </c>
      <c r="F236">
        <v>14</v>
      </c>
      <c r="G236" t="s">
        <v>16</v>
      </c>
      <c r="H236" s="3">
        <v>2251.9499999999998</v>
      </c>
      <c r="I236" s="3">
        <v>2626.3199999999902</v>
      </c>
      <c r="J236" s="3">
        <f>Sales[Unit_Price] - Sales[Unit_Cost]</f>
        <v>374.36999999999034</v>
      </c>
      <c r="K236" t="s">
        <v>17</v>
      </c>
      <c r="L236" s="3">
        <v>0.21</v>
      </c>
      <c r="M236" t="s">
        <v>31</v>
      </c>
      <c r="N236" t="s">
        <v>19</v>
      </c>
      <c r="O236" t="s">
        <v>32</v>
      </c>
    </row>
    <row r="237" spans="1:15" x14ac:dyDescent="0.25">
      <c r="A237">
        <v>1001</v>
      </c>
      <c r="B237" s="1">
        <v>45207</v>
      </c>
      <c r="C237" t="s">
        <v>14</v>
      </c>
      <c r="D237" t="s">
        <v>21</v>
      </c>
      <c r="E237" s="2">
        <v>8397.73</v>
      </c>
      <c r="F237">
        <v>33</v>
      </c>
      <c r="G237" t="s">
        <v>16</v>
      </c>
      <c r="H237" s="3">
        <v>2933.54</v>
      </c>
      <c r="I237" s="3">
        <v>3307.75</v>
      </c>
      <c r="J237" s="3">
        <f>Sales[Unit_Price] - Sales[Unit_Cost]</f>
        <v>374.21000000000004</v>
      </c>
      <c r="K237" t="s">
        <v>17</v>
      </c>
      <c r="L237" s="3">
        <v>0.01</v>
      </c>
      <c r="M237" t="s">
        <v>27</v>
      </c>
      <c r="N237" t="s">
        <v>22</v>
      </c>
      <c r="O237" t="s">
        <v>23</v>
      </c>
    </row>
    <row r="238" spans="1:15" x14ac:dyDescent="0.25">
      <c r="A238">
        <v>1009</v>
      </c>
      <c r="B238" s="1">
        <v>45037</v>
      </c>
      <c r="C238" t="s">
        <v>38</v>
      </c>
      <c r="D238" t="s">
        <v>15</v>
      </c>
      <c r="E238" s="2">
        <v>9813.66</v>
      </c>
      <c r="F238">
        <v>47</v>
      </c>
      <c r="G238" t="s">
        <v>29</v>
      </c>
      <c r="H238" s="3">
        <v>359.41</v>
      </c>
      <c r="I238" s="3">
        <v>733</v>
      </c>
      <c r="J238" s="3">
        <f>Sales[Unit_Price] - Sales[Unit_Cost]</f>
        <v>373.59</v>
      </c>
      <c r="K238" t="s">
        <v>17</v>
      </c>
      <c r="L238" s="3">
        <v>0.2</v>
      </c>
      <c r="M238" t="s">
        <v>27</v>
      </c>
      <c r="N238" t="s">
        <v>22</v>
      </c>
      <c r="O238" t="s">
        <v>40</v>
      </c>
    </row>
    <row r="239" spans="1:15" x14ac:dyDescent="0.25">
      <c r="A239">
        <v>1086</v>
      </c>
      <c r="B239" s="1">
        <v>45022</v>
      </c>
      <c r="C239" t="s">
        <v>33</v>
      </c>
      <c r="D239" t="s">
        <v>21</v>
      </c>
      <c r="E239" s="2">
        <v>7212.69</v>
      </c>
      <c r="F239">
        <v>32</v>
      </c>
      <c r="G239" t="s">
        <v>35</v>
      </c>
      <c r="H239" s="3">
        <v>3743.59</v>
      </c>
      <c r="I239" s="3">
        <v>4116.38</v>
      </c>
      <c r="J239" s="3">
        <f>Sales[Unit_Price] - Sales[Unit_Cost]</f>
        <v>372.78999999999996</v>
      </c>
      <c r="K239" t="s">
        <v>17</v>
      </c>
      <c r="L239" s="3">
        <v>0.11</v>
      </c>
      <c r="M239" t="s">
        <v>18</v>
      </c>
      <c r="N239" t="s">
        <v>19</v>
      </c>
      <c r="O239" t="s">
        <v>37</v>
      </c>
    </row>
    <row r="240" spans="1:15" x14ac:dyDescent="0.25">
      <c r="A240">
        <v>1054</v>
      </c>
      <c r="B240" s="1">
        <v>45087</v>
      </c>
      <c r="C240" t="s">
        <v>14</v>
      </c>
      <c r="D240" t="s">
        <v>25</v>
      </c>
      <c r="E240" s="2">
        <v>7853.66</v>
      </c>
      <c r="F240">
        <v>21</v>
      </c>
      <c r="G240" t="s">
        <v>16</v>
      </c>
      <c r="H240" s="3">
        <v>4668.1400000000003</v>
      </c>
      <c r="I240" s="3">
        <v>5040.22</v>
      </c>
      <c r="J240" s="3">
        <f>Sales[Unit_Price] - Sales[Unit_Cost]</f>
        <v>372.07999999999993</v>
      </c>
      <c r="K240" t="s">
        <v>30</v>
      </c>
      <c r="L240" s="3">
        <v>0.05</v>
      </c>
      <c r="M240" t="s">
        <v>27</v>
      </c>
      <c r="N240" t="s">
        <v>19</v>
      </c>
      <c r="O240" t="s">
        <v>32</v>
      </c>
    </row>
    <row r="241" spans="1:15" x14ac:dyDescent="0.25">
      <c r="A241">
        <v>1047</v>
      </c>
      <c r="B241" s="1">
        <v>45114</v>
      </c>
      <c r="C241" t="s">
        <v>24</v>
      </c>
      <c r="D241" t="s">
        <v>25</v>
      </c>
      <c r="E241" s="2">
        <v>9519.2999999999993</v>
      </c>
      <c r="F241">
        <v>15</v>
      </c>
      <c r="G241" t="s">
        <v>29</v>
      </c>
      <c r="H241" s="3">
        <v>957.95</v>
      </c>
      <c r="I241" s="3">
        <v>1329.26</v>
      </c>
      <c r="J241" s="3">
        <f>Sales[Unit_Price] - Sales[Unit_Cost]</f>
        <v>371.30999999999995</v>
      </c>
      <c r="K241" t="s">
        <v>30</v>
      </c>
      <c r="L241" s="3">
        <v>0.21</v>
      </c>
      <c r="M241" t="s">
        <v>18</v>
      </c>
      <c r="N241" t="s">
        <v>19</v>
      </c>
      <c r="O241" t="s">
        <v>28</v>
      </c>
    </row>
    <row r="242" spans="1:15" x14ac:dyDescent="0.25">
      <c r="A242">
        <v>1045</v>
      </c>
      <c r="B242" s="1">
        <v>45271</v>
      </c>
      <c r="C242" t="s">
        <v>42</v>
      </c>
      <c r="D242" t="s">
        <v>21</v>
      </c>
      <c r="E242" s="2">
        <v>6400.11</v>
      </c>
      <c r="F242">
        <v>22</v>
      </c>
      <c r="G242" t="s">
        <v>29</v>
      </c>
      <c r="H242" s="3">
        <v>241.85</v>
      </c>
      <c r="I242" s="3">
        <v>613.09</v>
      </c>
      <c r="J242" s="3">
        <f>Sales[Unit_Price] - Sales[Unit_Cost]</f>
        <v>371.24</v>
      </c>
      <c r="K242" t="s">
        <v>17</v>
      </c>
      <c r="L242" s="3">
        <v>0.06</v>
      </c>
      <c r="M242" t="s">
        <v>18</v>
      </c>
      <c r="N242" t="s">
        <v>19</v>
      </c>
      <c r="O242" t="s">
        <v>51</v>
      </c>
    </row>
    <row r="243" spans="1:15" x14ac:dyDescent="0.25">
      <c r="A243">
        <v>1085</v>
      </c>
      <c r="B243" s="1">
        <v>44933</v>
      </c>
      <c r="C243" t="s">
        <v>38</v>
      </c>
      <c r="D243" t="s">
        <v>21</v>
      </c>
      <c r="E243" s="2">
        <v>2719.89</v>
      </c>
      <c r="F243">
        <v>16</v>
      </c>
      <c r="G243" t="s">
        <v>26</v>
      </c>
      <c r="H243" s="3">
        <v>472.08</v>
      </c>
      <c r="I243" s="3">
        <v>842.46</v>
      </c>
      <c r="J243" s="3">
        <f>Sales[Unit_Price] - Sales[Unit_Cost]</f>
        <v>370.38000000000005</v>
      </c>
      <c r="K243" t="s">
        <v>30</v>
      </c>
      <c r="L243" s="3">
        <v>0</v>
      </c>
      <c r="M243" t="s">
        <v>18</v>
      </c>
      <c r="N243" t="s">
        <v>22</v>
      </c>
      <c r="O243" t="s">
        <v>41</v>
      </c>
    </row>
    <row r="244" spans="1:15" x14ac:dyDescent="0.25">
      <c r="A244">
        <v>1059</v>
      </c>
      <c r="B244" s="1">
        <v>45079</v>
      </c>
      <c r="C244" t="s">
        <v>14</v>
      </c>
      <c r="D244" t="s">
        <v>21</v>
      </c>
      <c r="E244" s="2">
        <v>279.43</v>
      </c>
      <c r="F244">
        <v>47</v>
      </c>
      <c r="G244" t="s">
        <v>16</v>
      </c>
      <c r="H244" s="3">
        <v>287.17</v>
      </c>
      <c r="I244" s="3">
        <v>657.44</v>
      </c>
      <c r="J244" s="3">
        <f>Sales[Unit_Price] - Sales[Unit_Cost]</f>
        <v>370.27000000000004</v>
      </c>
      <c r="K244" t="s">
        <v>17</v>
      </c>
      <c r="L244" s="3">
        <v>0.14000000000000001</v>
      </c>
      <c r="M244" t="s">
        <v>31</v>
      </c>
      <c r="N244" t="s">
        <v>22</v>
      </c>
      <c r="O244" t="s">
        <v>23</v>
      </c>
    </row>
    <row r="245" spans="1:15" x14ac:dyDescent="0.25">
      <c r="A245">
        <v>1062</v>
      </c>
      <c r="B245" s="1">
        <v>45242</v>
      </c>
      <c r="C245" t="s">
        <v>38</v>
      </c>
      <c r="D245" t="s">
        <v>25</v>
      </c>
      <c r="E245" s="2">
        <v>8681.0300000000007</v>
      </c>
      <c r="F245">
        <v>9</v>
      </c>
      <c r="G245" t="s">
        <v>35</v>
      </c>
      <c r="H245" s="3">
        <v>1468.05</v>
      </c>
      <c r="I245" s="3">
        <v>1838.21</v>
      </c>
      <c r="J245" s="3">
        <f>Sales[Unit_Price] - Sales[Unit_Cost]</f>
        <v>370.16000000000008</v>
      </c>
      <c r="K245" t="s">
        <v>30</v>
      </c>
      <c r="L245" s="3">
        <v>0.15</v>
      </c>
      <c r="M245" t="s">
        <v>27</v>
      </c>
      <c r="N245" t="s">
        <v>22</v>
      </c>
      <c r="O245" t="s">
        <v>39</v>
      </c>
    </row>
    <row r="246" spans="1:15" x14ac:dyDescent="0.25">
      <c r="A246">
        <v>1036</v>
      </c>
      <c r="B246" s="1">
        <v>45245</v>
      </c>
      <c r="C246" t="s">
        <v>14</v>
      </c>
      <c r="D246" t="s">
        <v>21</v>
      </c>
      <c r="E246" s="2">
        <v>7316.91</v>
      </c>
      <c r="F246">
        <v>19</v>
      </c>
      <c r="G246" t="s">
        <v>16</v>
      </c>
      <c r="H246" s="3">
        <v>2844.97</v>
      </c>
      <c r="I246" s="3">
        <v>3215</v>
      </c>
      <c r="J246" s="3">
        <f>Sales[Unit_Price] - Sales[Unit_Cost]</f>
        <v>370.0300000000002</v>
      </c>
      <c r="K246" t="s">
        <v>17</v>
      </c>
      <c r="L246" s="3">
        <v>0.09</v>
      </c>
      <c r="M246" t="s">
        <v>31</v>
      </c>
      <c r="N246" t="s">
        <v>22</v>
      </c>
      <c r="O246" t="s">
        <v>23</v>
      </c>
    </row>
    <row r="247" spans="1:15" x14ac:dyDescent="0.25">
      <c r="A247">
        <v>1052</v>
      </c>
      <c r="B247" s="1">
        <v>45033</v>
      </c>
      <c r="C247" t="s">
        <v>42</v>
      </c>
      <c r="D247" t="s">
        <v>25</v>
      </c>
      <c r="E247" s="2">
        <v>8448.93</v>
      </c>
      <c r="F247">
        <v>2</v>
      </c>
      <c r="G247" t="s">
        <v>26</v>
      </c>
      <c r="H247" s="3">
        <v>1935.41</v>
      </c>
      <c r="I247" s="3">
        <v>2305.44</v>
      </c>
      <c r="J247" s="3">
        <f>Sales[Unit_Price] - Sales[Unit_Cost]</f>
        <v>370.03</v>
      </c>
      <c r="K247" t="s">
        <v>17</v>
      </c>
      <c r="L247" s="3">
        <v>0.22</v>
      </c>
      <c r="M247" t="s">
        <v>31</v>
      </c>
      <c r="N247" t="s">
        <v>19</v>
      </c>
      <c r="O247" t="s">
        <v>43</v>
      </c>
    </row>
    <row r="248" spans="1:15" x14ac:dyDescent="0.25">
      <c r="A248">
        <v>1029</v>
      </c>
      <c r="B248" s="1">
        <v>45111</v>
      </c>
      <c r="C248" t="s">
        <v>33</v>
      </c>
      <c r="D248" t="s">
        <v>15</v>
      </c>
      <c r="E248" s="2">
        <v>5240.32</v>
      </c>
      <c r="F248">
        <v>31</v>
      </c>
      <c r="G248" t="s">
        <v>16</v>
      </c>
      <c r="H248" s="3">
        <v>951.21</v>
      </c>
      <c r="I248" s="3">
        <v>1320.32</v>
      </c>
      <c r="J248" s="3">
        <f>Sales[Unit_Price] - Sales[Unit_Cost]</f>
        <v>369.1099999999999</v>
      </c>
      <c r="K248" t="s">
        <v>30</v>
      </c>
      <c r="L248" s="3">
        <v>0.15</v>
      </c>
      <c r="M248" t="s">
        <v>18</v>
      </c>
      <c r="N248" t="s">
        <v>19</v>
      </c>
      <c r="O248" t="s">
        <v>53</v>
      </c>
    </row>
    <row r="249" spans="1:15" x14ac:dyDescent="0.25">
      <c r="A249">
        <v>1007</v>
      </c>
      <c r="B249" s="1">
        <v>44975</v>
      </c>
      <c r="C249" t="s">
        <v>42</v>
      </c>
      <c r="D249" t="s">
        <v>25</v>
      </c>
      <c r="E249" s="2">
        <v>876.71</v>
      </c>
      <c r="F249">
        <v>34</v>
      </c>
      <c r="G249" t="s">
        <v>29</v>
      </c>
      <c r="H249" s="3">
        <v>1921.07</v>
      </c>
      <c r="I249" s="3">
        <v>2289.27</v>
      </c>
      <c r="J249" s="3">
        <f>Sales[Unit_Price] - Sales[Unit_Cost]</f>
        <v>368.20000000000005</v>
      </c>
      <c r="K249" t="s">
        <v>17</v>
      </c>
      <c r="L249" s="3">
        <v>7.0000000000000007E-2</v>
      </c>
      <c r="M249" t="s">
        <v>27</v>
      </c>
      <c r="N249" t="s">
        <v>22</v>
      </c>
      <c r="O249" t="s">
        <v>43</v>
      </c>
    </row>
    <row r="250" spans="1:15" x14ac:dyDescent="0.25">
      <c r="A250">
        <v>1009</v>
      </c>
      <c r="B250" s="1">
        <v>44989</v>
      </c>
      <c r="C250" t="s">
        <v>24</v>
      </c>
      <c r="D250" t="s">
        <v>34</v>
      </c>
      <c r="E250" s="2">
        <v>198.79</v>
      </c>
      <c r="F250">
        <v>1</v>
      </c>
      <c r="G250" t="s">
        <v>29</v>
      </c>
      <c r="H250" s="3">
        <v>3223.07</v>
      </c>
      <c r="I250" s="3">
        <v>3590.83</v>
      </c>
      <c r="J250" s="3">
        <f>Sales[Unit_Price] - Sales[Unit_Cost]</f>
        <v>367.75999999999976</v>
      </c>
      <c r="K250" t="s">
        <v>30</v>
      </c>
      <c r="L250" s="3">
        <v>0.19</v>
      </c>
      <c r="M250" t="s">
        <v>27</v>
      </c>
      <c r="N250" t="s">
        <v>22</v>
      </c>
      <c r="O250" t="s">
        <v>50</v>
      </c>
    </row>
    <row r="251" spans="1:15" x14ac:dyDescent="0.25">
      <c r="A251">
        <v>1004</v>
      </c>
      <c r="B251" s="1">
        <v>45114</v>
      </c>
      <c r="C251" t="s">
        <v>38</v>
      </c>
      <c r="D251" t="s">
        <v>15</v>
      </c>
      <c r="E251" s="2">
        <v>6772.8</v>
      </c>
      <c r="F251">
        <v>35</v>
      </c>
      <c r="G251" t="s">
        <v>29</v>
      </c>
      <c r="H251" s="3">
        <v>2278.87</v>
      </c>
      <c r="I251" s="3">
        <v>2646.5299999999902</v>
      </c>
      <c r="J251" s="3">
        <f>Sales[Unit_Price] - Sales[Unit_Cost]</f>
        <v>367.6599999999903</v>
      </c>
      <c r="K251" t="s">
        <v>17</v>
      </c>
      <c r="L251" s="3">
        <v>0.09</v>
      </c>
      <c r="M251" t="s">
        <v>27</v>
      </c>
      <c r="N251" t="s">
        <v>19</v>
      </c>
      <c r="O251" t="s">
        <v>40</v>
      </c>
    </row>
    <row r="252" spans="1:15" x14ac:dyDescent="0.25">
      <c r="A252">
        <v>1080</v>
      </c>
      <c r="B252" s="1">
        <v>45114</v>
      </c>
      <c r="C252" t="s">
        <v>33</v>
      </c>
      <c r="D252" t="s">
        <v>21</v>
      </c>
      <c r="E252" s="2">
        <v>5993.5</v>
      </c>
      <c r="F252">
        <v>14</v>
      </c>
      <c r="G252" t="s">
        <v>26</v>
      </c>
      <c r="H252" s="3">
        <v>4127.54</v>
      </c>
      <c r="I252" s="3">
        <v>4495.13</v>
      </c>
      <c r="J252" s="3">
        <f>Sales[Unit_Price] - Sales[Unit_Cost]</f>
        <v>367.59000000000015</v>
      </c>
      <c r="K252" t="s">
        <v>30</v>
      </c>
      <c r="L252" s="3">
        <v>0.06</v>
      </c>
      <c r="M252" t="s">
        <v>27</v>
      </c>
      <c r="N252" t="s">
        <v>22</v>
      </c>
      <c r="O252" t="s">
        <v>37</v>
      </c>
    </row>
    <row r="253" spans="1:15" x14ac:dyDescent="0.25">
      <c r="A253">
        <v>1014</v>
      </c>
      <c r="B253" s="1">
        <v>45154</v>
      </c>
      <c r="C253" t="s">
        <v>24</v>
      </c>
      <c r="D253" t="s">
        <v>25</v>
      </c>
      <c r="E253" s="2">
        <v>8983.92</v>
      </c>
      <c r="F253">
        <v>26</v>
      </c>
      <c r="G253" t="s">
        <v>16</v>
      </c>
      <c r="H253" s="3">
        <v>433.19</v>
      </c>
      <c r="I253" s="3">
        <v>800.6</v>
      </c>
      <c r="J253" s="3">
        <f>Sales[Unit_Price] - Sales[Unit_Cost]</f>
        <v>367.41</v>
      </c>
      <c r="K253" t="s">
        <v>17</v>
      </c>
      <c r="L253" s="3">
        <v>0.2</v>
      </c>
      <c r="M253" t="s">
        <v>18</v>
      </c>
      <c r="N253" t="s">
        <v>19</v>
      </c>
      <c r="O253" t="s">
        <v>28</v>
      </c>
    </row>
    <row r="254" spans="1:15" x14ac:dyDescent="0.25">
      <c r="A254">
        <v>1063</v>
      </c>
      <c r="B254" s="1">
        <v>45056</v>
      </c>
      <c r="C254" t="s">
        <v>24</v>
      </c>
      <c r="D254" t="s">
        <v>34</v>
      </c>
      <c r="E254" s="2">
        <v>5870.97</v>
      </c>
      <c r="F254">
        <v>47</v>
      </c>
      <c r="G254" t="s">
        <v>35</v>
      </c>
      <c r="H254" s="3">
        <v>4291.33</v>
      </c>
      <c r="I254" s="3">
        <v>4658.6400000000003</v>
      </c>
      <c r="J254" s="3">
        <f>Sales[Unit_Price] - Sales[Unit_Cost]</f>
        <v>367.3100000000004</v>
      </c>
      <c r="K254" t="s">
        <v>30</v>
      </c>
      <c r="L254" s="3">
        <v>0.24</v>
      </c>
      <c r="M254" t="s">
        <v>31</v>
      </c>
      <c r="N254" t="s">
        <v>22</v>
      </c>
      <c r="O254" t="s">
        <v>50</v>
      </c>
    </row>
    <row r="255" spans="1:15" x14ac:dyDescent="0.25">
      <c r="A255">
        <v>1018</v>
      </c>
      <c r="B255" s="1">
        <v>45292</v>
      </c>
      <c r="C255" t="s">
        <v>42</v>
      </c>
      <c r="D255" t="s">
        <v>21</v>
      </c>
      <c r="E255" s="2">
        <v>8579.7199999999993</v>
      </c>
      <c r="F255">
        <v>24</v>
      </c>
      <c r="G255" t="s">
        <v>35</v>
      </c>
      <c r="H255" s="3">
        <v>1362.78</v>
      </c>
      <c r="I255" s="3">
        <v>1729.81</v>
      </c>
      <c r="J255" s="3">
        <f>Sales[Unit_Price] - Sales[Unit_Cost]</f>
        <v>367.03</v>
      </c>
      <c r="K255" t="s">
        <v>30</v>
      </c>
      <c r="L255" s="3">
        <v>0.28999999999999998</v>
      </c>
      <c r="M255" t="s">
        <v>27</v>
      </c>
      <c r="N255" t="s">
        <v>19</v>
      </c>
      <c r="O255" t="s">
        <v>51</v>
      </c>
    </row>
    <row r="256" spans="1:15" x14ac:dyDescent="0.25">
      <c r="A256">
        <v>1094</v>
      </c>
      <c r="B256" s="1">
        <v>45265</v>
      </c>
      <c r="C256" t="s">
        <v>38</v>
      </c>
      <c r="D256" t="s">
        <v>34</v>
      </c>
      <c r="E256" s="2">
        <v>8264.9599999999991</v>
      </c>
      <c r="F256">
        <v>12</v>
      </c>
      <c r="G256" t="s">
        <v>16</v>
      </c>
      <c r="H256" s="3">
        <v>333.32</v>
      </c>
      <c r="I256" s="3">
        <v>700.25</v>
      </c>
      <c r="J256" s="3">
        <f>Sales[Unit_Price] - Sales[Unit_Cost]</f>
        <v>366.93</v>
      </c>
      <c r="K256" t="s">
        <v>17</v>
      </c>
      <c r="L256" s="3">
        <v>0.14000000000000001</v>
      </c>
      <c r="M256" t="s">
        <v>18</v>
      </c>
      <c r="N256" t="s">
        <v>19</v>
      </c>
      <c r="O256" t="s">
        <v>48</v>
      </c>
    </row>
    <row r="257" spans="1:15" x14ac:dyDescent="0.25">
      <c r="A257">
        <v>1017</v>
      </c>
      <c r="B257" s="1">
        <v>44964</v>
      </c>
      <c r="C257" t="s">
        <v>33</v>
      </c>
      <c r="D257" t="s">
        <v>21</v>
      </c>
      <c r="E257" s="2">
        <v>7542.3</v>
      </c>
      <c r="F257">
        <v>2</v>
      </c>
      <c r="G257" t="s">
        <v>26</v>
      </c>
      <c r="H257" s="3">
        <v>728.41</v>
      </c>
      <c r="I257" s="3">
        <v>1094.92</v>
      </c>
      <c r="J257" s="3">
        <f>Sales[Unit_Price] - Sales[Unit_Cost]</f>
        <v>366.5100000000001</v>
      </c>
      <c r="K257" t="s">
        <v>30</v>
      </c>
      <c r="L257" s="3">
        <v>0.24</v>
      </c>
      <c r="M257" t="s">
        <v>18</v>
      </c>
      <c r="N257" t="s">
        <v>22</v>
      </c>
      <c r="O257" t="s">
        <v>37</v>
      </c>
    </row>
    <row r="258" spans="1:15" x14ac:dyDescent="0.25">
      <c r="A258">
        <v>1100</v>
      </c>
      <c r="B258" s="1">
        <v>45247</v>
      </c>
      <c r="C258" t="s">
        <v>14</v>
      </c>
      <c r="D258" t="s">
        <v>34</v>
      </c>
      <c r="E258" s="2">
        <v>7883.44</v>
      </c>
      <c r="F258">
        <v>13</v>
      </c>
      <c r="G258" t="s">
        <v>26</v>
      </c>
      <c r="H258" s="3">
        <v>366.2</v>
      </c>
      <c r="I258" s="3">
        <v>732.69</v>
      </c>
      <c r="J258" s="3">
        <f>Sales[Unit_Price] - Sales[Unit_Cost]</f>
        <v>366.49000000000007</v>
      </c>
      <c r="K258" t="s">
        <v>30</v>
      </c>
      <c r="L258" s="3">
        <v>0.04</v>
      </c>
      <c r="M258" t="s">
        <v>18</v>
      </c>
      <c r="N258" t="s">
        <v>22</v>
      </c>
      <c r="O258" t="s">
        <v>46</v>
      </c>
    </row>
    <row r="259" spans="1:15" x14ac:dyDescent="0.25">
      <c r="A259">
        <v>1053</v>
      </c>
      <c r="B259" s="1">
        <v>45215</v>
      </c>
      <c r="C259" t="s">
        <v>14</v>
      </c>
      <c r="D259" t="s">
        <v>15</v>
      </c>
      <c r="E259" s="2">
        <v>2235.83</v>
      </c>
      <c r="F259">
        <v>48</v>
      </c>
      <c r="G259" t="s">
        <v>16</v>
      </c>
      <c r="H259" s="3">
        <v>121.19</v>
      </c>
      <c r="I259" s="3">
        <v>487.65</v>
      </c>
      <c r="J259" s="3">
        <f>Sales[Unit_Price] - Sales[Unit_Cost]</f>
        <v>366.46</v>
      </c>
      <c r="K259" t="s">
        <v>30</v>
      </c>
      <c r="L259" s="3">
        <v>0.18</v>
      </c>
      <c r="M259" t="s">
        <v>18</v>
      </c>
      <c r="N259" t="s">
        <v>22</v>
      </c>
      <c r="O259" t="s">
        <v>20</v>
      </c>
    </row>
    <row r="260" spans="1:15" x14ac:dyDescent="0.25">
      <c r="A260">
        <v>1024</v>
      </c>
      <c r="B260" s="1">
        <v>44991</v>
      </c>
      <c r="C260" t="s">
        <v>42</v>
      </c>
      <c r="D260" t="s">
        <v>25</v>
      </c>
      <c r="E260" s="2">
        <v>9602.64</v>
      </c>
      <c r="F260">
        <v>35</v>
      </c>
      <c r="G260" t="s">
        <v>35</v>
      </c>
      <c r="H260" s="3">
        <v>1258.53</v>
      </c>
      <c r="I260" s="3">
        <v>1624.8899999999901</v>
      </c>
      <c r="J260" s="3">
        <f>Sales[Unit_Price] - Sales[Unit_Cost]</f>
        <v>366.35999999999012</v>
      </c>
      <c r="K260" t="s">
        <v>30</v>
      </c>
      <c r="L260" s="3">
        <v>0.08</v>
      </c>
      <c r="M260" t="s">
        <v>31</v>
      </c>
      <c r="N260" t="s">
        <v>19</v>
      </c>
      <c r="O260" t="s">
        <v>43</v>
      </c>
    </row>
    <row r="261" spans="1:15" x14ac:dyDescent="0.25">
      <c r="A261">
        <v>1027</v>
      </c>
      <c r="B261" s="1">
        <v>45121</v>
      </c>
      <c r="C261" t="s">
        <v>14</v>
      </c>
      <c r="D261" t="s">
        <v>25</v>
      </c>
      <c r="E261" s="2">
        <v>6650.67</v>
      </c>
      <c r="F261">
        <v>22</v>
      </c>
      <c r="G261" t="s">
        <v>26</v>
      </c>
      <c r="H261" s="3">
        <v>3240.2</v>
      </c>
      <c r="I261" s="3">
        <v>3606.0899999999901</v>
      </c>
      <c r="J261" s="3">
        <f>Sales[Unit_Price] - Sales[Unit_Cost]</f>
        <v>365.88999999999032</v>
      </c>
      <c r="K261" t="s">
        <v>30</v>
      </c>
      <c r="L261" s="3">
        <v>7.0000000000000007E-2</v>
      </c>
      <c r="M261" t="s">
        <v>18</v>
      </c>
      <c r="N261" t="s">
        <v>19</v>
      </c>
      <c r="O261" t="s">
        <v>32</v>
      </c>
    </row>
    <row r="262" spans="1:15" x14ac:dyDescent="0.25">
      <c r="A262">
        <v>1036</v>
      </c>
      <c r="B262" s="1">
        <v>45108</v>
      </c>
      <c r="C262" t="s">
        <v>42</v>
      </c>
      <c r="D262" t="s">
        <v>21</v>
      </c>
      <c r="E262" s="2">
        <v>3111.57</v>
      </c>
      <c r="F262">
        <v>17</v>
      </c>
      <c r="G262" t="s">
        <v>16</v>
      </c>
      <c r="H262" s="3">
        <v>1475</v>
      </c>
      <c r="I262" s="3">
        <v>1840.77</v>
      </c>
      <c r="J262" s="3">
        <f>Sales[Unit_Price] - Sales[Unit_Cost]</f>
        <v>365.77</v>
      </c>
      <c r="K262" t="s">
        <v>17</v>
      </c>
      <c r="L262" s="3">
        <v>0.1</v>
      </c>
      <c r="M262" t="s">
        <v>31</v>
      </c>
      <c r="N262" t="s">
        <v>19</v>
      </c>
      <c r="O262" t="s">
        <v>51</v>
      </c>
    </row>
    <row r="263" spans="1:15" x14ac:dyDescent="0.25">
      <c r="A263">
        <v>1048</v>
      </c>
      <c r="B263" s="1">
        <v>44938</v>
      </c>
      <c r="C263" t="s">
        <v>33</v>
      </c>
      <c r="D263" t="s">
        <v>34</v>
      </c>
      <c r="E263" s="2">
        <v>6482.98</v>
      </c>
      <c r="F263">
        <v>47</v>
      </c>
      <c r="G263" t="s">
        <v>29</v>
      </c>
      <c r="H263" s="3">
        <v>702.44</v>
      </c>
      <c r="I263" s="3">
        <v>1067.6600000000001</v>
      </c>
      <c r="J263" s="3">
        <f>Sales[Unit_Price] - Sales[Unit_Cost]</f>
        <v>365.22</v>
      </c>
      <c r="K263" t="s">
        <v>30</v>
      </c>
      <c r="L263" s="3">
        <v>0.24</v>
      </c>
      <c r="M263" t="s">
        <v>18</v>
      </c>
      <c r="N263" t="s">
        <v>22</v>
      </c>
      <c r="O263" t="s">
        <v>36</v>
      </c>
    </row>
    <row r="264" spans="1:15" x14ac:dyDescent="0.25">
      <c r="A264">
        <v>1021</v>
      </c>
      <c r="B264" s="1">
        <v>44933</v>
      </c>
      <c r="C264" t="s">
        <v>14</v>
      </c>
      <c r="D264" t="s">
        <v>15</v>
      </c>
      <c r="E264" s="2">
        <v>2971.45</v>
      </c>
      <c r="F264">
        <v>9</v>
      </c>
      <c r="G264" t="s">
        <v>16</v>
      </c>
      <c r="H264" s="3">
        <v>3365.28</v>
      </c>
      <c r="I264" s="3">
        <v>3730.43</v>
      </c>
      <c r="J264" s="3">
        <f>Sales[Unit_Price] - Sales[Unit_Cost]</f>
        <v>365.14999999999964</v>
      </c>
      <c r="K264" t="s">
        <v>30</v>
      </c>
      <c r="L264" s="3">
        <v>0.17</v>
      </c>
      <c r="M264" t="s">
        <v>27</v>
      </c>
      <c r="N264" t="s">
        <v>19</v>
      </c>
      <c r="O264" t="s">
        <v>20</v>
      </c>
    </row>
    <row r="265" spans="1:15" x14ac:dyDescent="0.25">
      <c r="A265">
        <v>1012</v>
      </c>
      <c r="B265" s="1">
        <v>45275</v>
      </c>
      <c r="C265" t="s">
        <v>14</v>
      </c>
      <c r="D265" t="s">
        <v>21</v>
      </c>
      <c r="E265" s="2">
        <v>8821.6299999999992</v>
      </c>
      <c r="F265">
        <v>13</v>
      </c>
      <c r="G265" t="s">
        <v>35</v>
      </c>
      <c r="H265" s="3">
        <v>2231.66</v>
      </c>
      <c r="I265" s="3">
        <v>2596.6099999999901</v>
      </c>
      <c r="J265" s="3">
        <f>Sales[Unit_Price] - Sales[Unit_Cost]</f>
        <v>364.94999999999027</v>
      </c>
      <c r="K265" t="s">
        <v>17</v>
      </c>
      <c r="L265" s="3">
        <v>0.09</v>
      </c>
      <c r="M265" t="s">
        <v>27</v>
      </c>
      <c r="N265" t="s">
        <v>22</v>
      </c>
      <c r="O265" t="s">
        <v>23</v>
      </c>
    </row>
    <row r="266" spans="1:15" x14ac:dyDescent="0.25">
      <c r="A266">
        <v>1095</v>
      </c>
      <c r="B266" s="1">
        <v>45268</v>
      </c>
      <c r="C266" t="s">
        <v>38</v>
      </c>
      <c r="D266" t="s">
        <v>34</v>
      </c>
      <c r="E266" s="2">
        <v>3801.82</v>
      </c>
      <c r="F266">
        <v>4</v>
      </c>
      <c r="G266" t="s">
        <v>29</v>
      </c>
      <c r="H266" s="3">
        <v>3191.05</v>
      </c>
      <c r="I266" s="3">
        <v>3555.35</v>
      </c>
      <c r="J266" s="3">
        <f>Sales[Unit_Price] - Sales[Unit_Cost]</f>
        <v>364.29999999999973</v>
      </c>
      <c r="K266" t="s">
        <v>30</v>
      </c>
      <c r="L266" s="3">
        <v>0.28000000000000003</v>
      </c>
      <c r="M266" t="s">
        <v>31</v>
      </c>
      <c r="N266" t="s">
        <v>19</v>
      </c>
      <c r="O266" t="s">
        <v>48</v>
      </c>
    </row>
    <row r="267" spans="1:15" x14ac:dyDescent="0.25">
      <c r="A267">
        <v>1048</v>
      </c>
      <c r="B267" s="1">
        <v>45137</v>
      </c>
      <c r="C267" t="s">
        <v>42</v>
      </c>
      <c r="D267" t="s">
        <v>15</v>
      </c>
      <c r="E267" s="2">
        <v>9527</v>
      </c>
      <c r="F267">
        <v>6</v>
      </c>
      <c r="G267" t="s">
        <v>16</v>
      </c>
      <c r="H267" s="3">
        <v>1945.27</v>
      </c>
      <c r="I267" s="3">
        <v>2309.4299999999998</v>
      </c>
      <c r="J267" s="3">
        <f>Sales[Unit_Price] - Sales[Unit_Cost]</f>
        <v>364.15999999999985</v>
      </c>
      <c r="K267" t="s">
        <v>30</v>
      </c>
      <c r="L267" s="3">
        <v>0.26</v>
      </c>
      <c r="M267" t="s">
        <v>31</v>
      </c>
      <c r="N267" t="s">
        <v>19</v>
      </c>
      <c r="O267" t="s">
        <v>49</v>
      </c>
    </row>
    <row r="268" spans="1:15" x14ac:dyDescent="0.25">
      <c r="A268">
        <v>1018</v>
      </c>
      <c r="B268" s="1">
        <v>45195</v>
      </c>
      <c r="C268" t="s">
        <v>24</v>
      </c>
      <c r="D268" t="s">
        <v>34</v>
      </c>
      <c r="E268" s="2">
        <v>5634.69</v>
      </c>
      <c r="F268">
        <v>25</v>
      </c>
      <c r="G268" t="s">
        <v>16</v>
      </c>
      <c r="H268" s="3">
        <v>739.63</v>
      </c>
      <c r="I268" s="3">
        <v>1103.03</v>
      </c>
      <c r="J268" s="3">
        <f>Sales[Unit_Price] - Sales[Unit_Cost]</f>
        <v>363.4</v>
      </c>
      <c r="K268" t="s">
        <v>30</v>
      </c>
      <c r="L268" s="3">
        <v>0.26</v>
      </c>
      <c r="M268" t="s">
        <v>27</v>
      </c>
      <c r="N268" t="s">
        <v>22</v>
      </c>
      <c r="O268" t="s">
        <v>50</v>
      </c>
    </row>
    <row r="269" spans="1:15" x14ac:dyDescent="0.25">
      <c r="A269">
        <v>1006</v>
      </c>
      <c r="B269" s="1">
        <v>45074</v>
      </c>
      <c r="C269" t="s">
        <v>14</v>
      </c>
      <c r="D269" t="s">
        <v>15</v>
      </c>
      <c r="E269" s="2">
        <v>8109.33</v>
      </c>
      <c r="F269">
        <v>11</v>
      </c>
      <c r="G269" t="s">
        <v>26</v>
      </c>
      <c r="H269" s="3">
        <v>4562.58</v>
      </c>
      <c r="I269" s="3">
        <v>4925.17</v>
      </c>
      <c r="J269" s="3">
        <f>Sales[Unit_Price] - Sales[Unit_Cost]</f>
        <v>362.59000000000015</v>
      </c>
      <c r="K269" t="s">
        <v>30</v>
      </c>
      <c r="L269" s="3">
        <v>0.23</v>
      </c>
      <c r="M269" t="s">
        <v>18</v>
      </c>
      <c r="N269" t="s">
        <v>22</v>
      </c>
      <c r="O269" t="s">
        <v>20</v>
      </c>
    </row>
    <row r="270" spans="1:15" x14ac:dyDescent="0.25">
      <c r="A270">
        <v>1072</v>
      </c>
      <c r="B270" s="1">
        <v>44964</v>
      </c>
      <c r="C270" t="s">
        <v>14</v>
      </c>
      <c r="D270" t="s">
        <v>34</v>
      </c>
      <c r="E270" s="2">
        <v>5490.38</v>
      </c>
      <c r="F270">
        <v>26</v>
      </c>
      <c r="G270" t="s">
        <v>26</v>
      </c>
      <c r="H270" s="3">
        <v>3640.17</v>
      </c>
      <c r="I270" s="3">
        <v>4002.63</v>
      </c>
      <c r="J270" s="3">
        <f>Sales[Unit_Price] - Sales[Unit_Cost]</f>
        <v>362.46000000000004</v>
      </c>
      <c r="K270" t="s">
        <v>30</v>
      </c>
      <c r="L270" s="3">
        <v>0.05</v>
      </c>
      <c r="M270" t="s">
        <v>31</v>
      </c>
      <c r="N270" t="s">
        <v>22</v>
      </c>
      <c r="O270" t="s">
        <v>46</v>
      </c>
    </row>
    <row r="271" spans="1:15" x14ac:dyDescent="0.25">
      <c r="A271">
        <v>1056</v>
      </c>
      <c r="B271" s="1">
        <v>45130</v>
      </c>
      <c r="C271" t="s">
        <v>14</v>
      </c>
      <c r="D271" t="s">
        <v>21</v>
      </c>
      <c r="E271" s="2">
        <v>7591.63</v>
      </c>
      <c r="F271">
        <v>35</v>
      </c>
      <c r="G271" t="s">
        <v>16</v>
      </c>
      <c r="H271" s="3">
        <v>2344.9299999999998</v>
      </c>
      <c r="I271" s="3">
        <v>2707.25</v>
      </c>
      <c r="J271" s="3">
        <f>Sales[Unit_Price] - Sales[Unit_Cost]</f>
        <v>362.32000000000016</v>
      </c>
      <c r="K271" t="s">
        <v>30</v>
      </c>
      <c r="L271" s="3">
        <v>0.12</v>
      </c>
      <c r="M271" t="s">
        <v>31</v>
      </c>
      <c r="N271" t="s">
        <v>22</v>
      </c>
      <c r="O271" t="s">
        <v>23</v>
      </c>
    </row>
    <row r="272" spans="1:15" x14ac:dyDescent="0.25">
      <c r="A272">
        <v>1093</v>
      </c>
      <c r="B272" s="1">
        <v>45200</v>
      </c>
      <c r="C272" t="s">
        <v>38</v>
      </c>
      <c r="D272" t="s">
        <v>34</v>
      </c>
      <c r="E272" s="2">
        <v>1697.49</v>
      </c>
      <c r="F272">
        <v>22</v>
      </c>
      <c r="G272" t="s">
        <v>35</v>
      </c>
      <c r="H272" s="3">
        <v>2593.64</v>
      </c>
      <c r="I272" s="3">
        <v>2955.5099999999902</v>
      </c>
      <c r="J272" s="3">
        <f>Sales[Unit_Price] - Sales[Unit_Cost]</f>
        <v>361.86999999999034</v>
      </c>
      <c r="K272" t="s">
        <v>17</v>
      </c>
      <c r="L272" s="3">
        <v>0</v>
      </c>
      <c r="M272" t="s">
        <v>27</v>
      </c>
      <c r="N272" t="s">
        <v>22</v>
      </c>
      <c r="O272" t="s">
        <v>48</v>
      </c>
    </row>
    <row r="273" spans="1:15" x14ac:dyDescent="0.25">
      <c r="A273">
        <v>1001</v>
      </c>
      <c r="B273" s="1">
        <v>45057</v>
      </c>
      <c r="C273" t="s">
        <v>38</v>
      </c>
      <c r="D273" t="s">
        <v>34</v>
      </c>
      <c r="E273" s="2">
        <v>5262.35</v>
      </c>
      <c r="F273">
        <v>8</v>
      </c>
      <c r="G273" t="s">
        <v>29</v>
      </c>
      <c r="H273" s="3">
        <v>442.11</v>
      </c>
      <c r="I273" s="3">
        <v>803.87</v>
      </c>
      <c r="J273" s="3">
        <f>Sales[Unit_Price] - Sales[Unit_Cost]</f>
        <v>361.76</v>
      </c>
      <c r="K273" t="s">
        <v>30</v>
      </c>
      <c r="L273" s="3">
        <v>0.18</v>
      </c>
      <c r="M273" t="s">
        <v>18</v>
      </c>
      <c r="N273" t="s">
        <v>22</v>
      </c>
      <c r="O273" t="s">
        <v>48</v>
      </c>
    </row>
    <row r="274" spans="1:15" x14ac:dyDescent="0.25">
      <c r="A274">
        <v>1004</v>
      </c>
      <c r="B274" s="1">
        <v>45099</v>
      </c>
      <c r="C274" t="s">
        <v>38</v>
      </c>
      <c r="D274" t="s">
        <v>25</v>
      </c>
      <c r="E274" s="2">
        <v>7762.51</v>
      </c>
      <c r="F274">
        <v>39</v>
      </c>
      <c r="G274" t="s">
        <v>35</v>
      </c>
      <c r="H274" s="3">
        <v>2416.89</v>
      </c>
      <c r="I274" s="3">
        <v>2778.3999999999901</v>
      </c>
      <c r="J274" s="3">
        <f>Sales[Unit_Price] - Sales[Unit_Cost]</f>
        <v>361.50999999999021</v>
      </c>
      <c r="K274" t="s">
        <v>17</v>
      </c>
      <c r="L274" s="3">
        <v>0.05</v>
      </c>
      <c r="M274" t="s">
        <v>18</v>
      </c>
      <c r="N274" t="s">
        <v>19</v>
      </c>
      <c r="O274" t="s">
        <v>39</v>
      </c>
    </row>
    <row r="275" spans="1:15" x14ac:dyDescent="0.25">
      <c r="A275">
        <v>1015</v>
      </c>
      <c r="B275" s="1">
        <v>45149</v>
      </c>
      <c r="C275" t="s">
        <v>38</v>
      </c>
      <c r="D275" t="s">
        <v>34</v>
      </c>
      <c r="E275" s="2">
        <v>3853.03</v>
      </c>
      <c r="F275">
        <v>32</v>
      </c>
      <c r="G275" t="s">
        <v>16</v>
      </c>
      <c r="H275" s="3">
        <v>970.51</v>
      </c>
      <c r="I275" s="3">
        <v>1330.84</v>
      </c>
      <c r="J275" s="3">
        <f>Sales[Unit_Price] - Sales[Unit_Cost]</f>
        <v>360.32999999999993</v>
      </c>
      <c r="K275" t="s">
        <v>17</v>
      </c>
      <c r="L275" s="3">
        <v>0.06</v>
      </c>
      <c r="M275" t="s">
        <v>18</v>
      </c>
      <c r="N275" t="s">
        <v>22</v>
      </c>
      <c r="O275" t="s">
        <v>48</v>
      </c>
    </row>
    <row r="276" spans="1:15" x14ac:dyDescent="0.25">
      <c r="A276">
        <v>1008</v>
      </c>
      <c r="B276" s="1">
        <v>45265</v>
      </c>
      <c r="C276" t="s">
        <v>33</v>
      </c>
      <c r="D276" t="s">
        <v>34</v>
      </c>
      <c r="E276" s="2">
        <v>9583.5499999999993</v>
      </c>
      <c r="F276">
        <v>27</v>
      </c>
      <c r="G276" t="s">
        <v>35</v>
      </c>
      <c r="H276" s="3">
        <v>68.989999999999995</v>
      </c>
      <c r="I276" s="3">
        <v>429.29</v>
      </c>
      <c r="J276" s="3">
        <f>Sales[Unit_Price] - Sales[Unit_Cost]</f>
        <v>360.3</v>
      </c>
      <c r="K276" t="s">
        <v>17</v>
      </c>
      <c r="L276" s="3">
        <v>0.18</v>
      </c>
      <c r="M276" t="s">
        <v>31</v>
      </c>
      <c r="N276" t="s">
        <v>22</v>
      </c>
      <c r="O276" t="s">
        <v>36</v>
      </c>
    </row>
    <row r="277" spans="1:15" x14ac:dyDescent="0.25">
      <c r="A277">
        <v>1031</v>
      </c>
      <c r="B277" s="1">
        <v>45008</v>
      </c>
      <c r="C277" t="s">
        <v>38</v>
      </c>
      <c r="D277" t="s">
        <v>34</v>
      </c>
      <c r="E277" s="2">
        <v>433.4</v>
      </c>
      <c r="F277">
        <v>32</v>
      </c>
      <c r="G277" t="s">
        <v>29</v>
      </c>
      <c r="H277" s="3">
        <v>3351.33</v>
      </c>
      <c r="I277" s="3">
        <v>3711.47</v>
      </c>
      <c r="J277" s="3">
        <f>Sales[Unit_Price] - Sales[Unit_Cost]</f>
        <v>360.13999999999987</v>
      </c>
      <c r="K277" t="s">
        <v>30</v>
      </c>
      <c r="L277" s="3">
        <v>0.16</v>
      </c>
      <c r="M277" t="s">
        <v>18</v>
      </c>
      <c r="N277" t="s">
        <v>22</v>
      </c>
      <c r="O277" t="s">
        <v>48</v>
      </c>
    </row>
    <row r="278" spans="1:15" x14ac:dyDescent="0.25">
      <c r="A278">
        <v>1097</v>
      </c>
      <c r="B278" s="1">
        <v>45225</v>
      </c>
      <c r="C278" t="s">
        <v>42</v>
      </c>
      <c r="D278" t="s">
        <v>34</v>
      </c>
      <c r="E278" s="2">
        <v>7633.98</v>
      </c>
      <c r="F278">
        <v>27</v>
      </c>
      <c r="G278" t="s">
        <v>35</v>
      </c>
      <c r="H278" s="3">
        <v>4686.79</v>
      </c>
      <c r="I278" s="3">
        <v>5046.51</v>
      </c>
      <c r="J278" s="3">
        <f>Sales[Unit_Price] - Sales[Unit_Cost]</f>
        <v>359.72000000000025</v>
      </c>
      <c r="K278" t="s">
        <v>17</v>
      </c>
      <c r="L278" s="3">
        <v>0.05</v>
      </c>
      <c r="M278" t="s">
        <v>31</v>
      </c>
      <c r="N278" t="s">
        <v>22</v>
      </c>
      <c r="O278" t="s">
        <v>52</v>
      </c>
    </row>
    <row r="279" spans="1:15" x14ac:dyDescent="0.25">
      <c r="A279">
        <v>1053</v>
      </c>
      <c r="B279" s="1">
        <v>44973</v>
      </c>
      <c r="C279" t="s">
        <v>38</v>
      </c>
      <c r="D279" t="s">
        <v>21</v>
      </c>
      <c r="E279" s="2">
        <v>3939.48</v>
      </c>
      <c r="F279">
        <v>11</v>
      </c>
      <c r="G279" t="s">
        <v>16</v>
      </c>
      <c r="H279" s="3">
        <v>1582.86</v>
      </c>
      <c r="I279" s="3">
        <v>1942.55</v>
      </c>
      <c r="J279" s="3">
        <f>Sales[Unit_Price] - Sales[Unit_Cost]</f>
        <v>359.69000000000005</v>
      </c>
      <c r="K279" t="s">
        <v>30</v>
      </c>
      <c r="L279" s="3">
        <v>0.17</v>
      </c>
      <c r="M279" t="s">
        <v>31</v>
      </c>
      <c r="N279" t="s">
        <v>22</v>
      </c>
      <c r="O279" t="s">
        <v>41</v>
      </c>
    </row>
    <row r="280" spans="1:15" x14ac:dyDescent="0.25">
      <c r="A280">
        <v>1075</v>
      </c>
      <c r="B280" s="1">
        <v>45106</v>
      </c>
      <c r="C280" t="s">
        <v>24</v>
      </c>
      <c r="D280" t="s">
        <v>25</v>
      </c>
      <c r="E280" s="2">
        <v>4223.3900000000003</v>
      </c>
      <c r="F280">
        <v>30</v>
      </c>
      <c r="G280" t="s">
        <v>16</v>
      </c>
      <c r="H280" s="3">
        <v>738.06</v>
      </c>
      <c r="I280" s="3">
        <v>1095.44999999999</v>
      </c>
      <c r="J280" s="3">
        <f>Sales[Unit_Price] - Sales[Unit_Cost]</f>
        <v>357.3899999999901</v>
      </c>
      <c r="K280" t="s">
        <v>30</v>
      </c>
      <c r="L280" s="3">
        <v>0.05</v>
      </c>
      <c r="M280" t="s">
        <v>27</v>
      </c>
      <c r="N280" t="s">
        <v>19</v>
      </c>
      <c r="O280" t="s">
        <v>28</v>
      </c>
    </row>
    <row r="281" spans="1:15" x14ac:dyDescent="0.25">
      <c r="A281">
        <v>1046</v>
      </c>
      <c r="B281" s="1">
        <v>45177</v>
      </c>
      <c r="C281" t="s">
        <v>42</v>
      </c>
      <c r="D281" t="s">
        <v>15</v>
      </c>
      <c r="E281" s="2">
        <v>8398.48</v>
      </c>
      <c r="F281">
        <v>30</v>
      </c>
      <c r="G281" t="s">
        <v>16</v>
      </c>
      <c r="H281" s="3">
        <v>320.73</v>
      </c>
      <c r="I281" s="3">
        <v>678.04</v>
      </c>
      <c r="J281" s="3">
        <f>Sales[Unit_Price] - Sales[Unit_Cost]</f>
        <v>357.30999999999995</v>
      </c>
      <c r="K281" t="s">
        <v>17</v>
      </c>
      <c r="L281" s="3">
        <v>0.08</v>
      </c>
      <c r="M281" t="s">
        <v>18</v>
      </c>
      <c r="N281" t="s">
        <v>22</v>
      </c>
      <c r="O281" t="s">
        <v>49</v>
      </c>
    </row>
    <row r="282" spans="1:15" x14ac:dyDescent="0.25">
      <c r="A282">
        <v>1100</v>
      </c>
      <c r="B282" s="1">
        <v>44980</v>
      </c>
      <c r="C282" t="s">
        <v>38</v>
      </c>
      <c r="D282" t="s">
        <v>15</v>
      </c>
      <c r="E282" s="2">
        <v>849.43</v>
      </c>
      <c r="F282">
        <v>43</v>
      </c>
      <c r="G282" t="s">
        <v>16</v>
      </c>
      <c r="H282" s="3">
        <v>2116.09</v>
      </c>
      <c r="I282" s="3">
        <v>2472.98</v>
      </c>
      <c r="J282" s="3">
        <f>Sales[Unit_Price] - Sales[Unit_Cost]</f>
        <v>356.88999999999987</v>
      </c>
      <c r="K282" t="s">
        <v>30</v>
      </c>
      <c r="L282" s="3">
        <v>0.01</v>
      </c>
      <c r="M282" t="s">
        <v>31</v>
      </c>
      <c r="N282" t="s">
        <v>22</v>
      </c>
      <c r="O282" t="s">
        <v>40</v>
      </c>
    </row>
    <row r="283" spans="1:15" x14ac:dyDescent="0.25">
      <c r="A283">
        <v>1085</v>
      </c>
      <c r="B283" s="1">
        <v>45015</v>
      </c>
      <c r="C283" t="s">
        <v>24</v>
      </c>
      <c r="D283" t="s">
        <v>21</v>
      </c>
      <c r="E283" s="2">
        <v>9278.4</v>
      </c>
      <c r="F283">
        <v>45</v>
      </c>
      <c r="G283" t="s">
        <v>29</v>
      </c>
      <c r="H283" s="3">
        <v>4763.1099999999997</v>
      </c>
      <c r="I283" s="3">
        <v>5119.91</v>
      </c>
      <c r="J283" s="3">
        <f>Sales[Unit_Price] - Sales[Unit_Cost]</f>
        <v>356.80000000000018</v>
      </c>
      <c r="K283" t="s">
        <v>17</v>
      </c>
      <c r="L283" s="3">
        <v>0.28999999999999998</v>
      </c>
      <c r="M283" t="s">
        <v>18</v>
      </c>
      <c r="N283" t="s">
        <v>22</v>
      </c>
      <c r="O283" t="s">
        <v>47</v>
      </c>
    </row>
    <row r="284" spans="1:15" x14ac:dyDescent="0.25">
      <c r="A284">
        <v>1091</v>
      </c>
      <c r="B284" s="1">
        <v>45227</v>
      </c>
      <c r="C284" t="s">
        <v>14</v>
      </c>
      <c r="D284" t="s">
        <v>21</v>
      </c>
      <c r="E284" s="2">
        <v>7611.28</v>
      </c>
      <c r="F284">
        <v>39</v>
      </c>
      <c r="G284" t="s">
        <v>16</v>
      </c>
      <c r="H284" s="3">
        <v>2184.4899999999998</v>
      </c>
      <c r="I284" s="3">
        <v>2540.4199999999901</v>
      </c>
      <c r="J284" s="3">
        <f>Sales[Unit_Price] - Sales[Unit_Cost]</f>
        <v>355.92999999999029</v>
      </c>
      <c r="K284" t="s">
        <v>17</v>
      </c>
      <c r="L284" s="3">
        <v>0.27</v>
      </c>
      <c r="M284" t="s">
        <v>27</v>
      </c>
      <c r="N284" t="s">
        <v>19</v>
      </c>
      <c r="O284" t="s">
        <v>23</v>
      </c>
    </row>
    <row r="285" spans="1:15" x14ac:dyDescent="0.25">
      <c r="A285">
        <v>1093</v>
      </c>
      <c r="B285" s="1">
        <v>45231</v>
      </c>
      <c r="C285" t="s">
        <v>33</v>
      </c>
      <c r="D285" t="s">
        <v>15</v>
      </c>
      <c r="E285" s="2">
        <v>664.09</v>
      </c>
      <c r="F285">
        <v>46</v>
      </c>
      <c r="G285" t="s">
        <v>29</v>
      </c>
      <c r="H285" s="3">
        <v>401.64</v>
      </c>
      <c r="I285" s="3">
        <v>757.26</v>
      </c>
      <c r="J285" s="3">
        <f>Sales[Unit_Price] - Sales[Unit_Cost]</f>
        <v>355.62</v>
      </c>
      <c r="K285" t="s">
        <v>30</v>
      </c>
      <c r="L285" s="3">
        <v>0.21</v>
      </c>
      <c r="M285" t="s">
        <v>31</v>
      </c>
      <c r="N285" t="s">
        <v>22</v>
      </c>
      <c r="O285" t="s">
        <v>53</v>
      </c>
    </row>
    <row r="286" spans="1:15" x14ac:dyDescent="0.25">
      <c r="A286">
        <v>1067</v>
      </c>
      <c r="B286" s="1">
        <v>45027</v>
      </c>
      <c r="C286" t="s">
        <v>14</v>
      </c>
      <c r="D286" t="s">
        <v>34</v>
      </c>
      <c r="E286" s="2">
        <v>8963.93</v>
      </c>
      <c r="F286">
        <v>17</v>
      </c>
      <c r="G286" t="s">
        <v>26</v>
      </c>
      <c r="H286" s="3">
        <v>2831.58</v>
      </c>
      <c r="I286" s="3">
        <v>3186.15</v>
      </c>
      <c r="J286" s="3">
        <f>Sales[Unit_Price] - Sales[Unit_Cost]</f>
        <v>354.57000000000016</v>
      </c>
      <c r="K286" t="s">
        <v>30</v>
      </c>
      <c r="L286" s="3">
        <v>0.24</v>
      </c>
      <c r="M286" t="s">
        <v>27</v>
      </c>
      <c r="N286" t="s">
        <v>22</v>
      </c>
      <c r="O286" t="s">
        <v>46</v>
      </c>
    </row>
    <row r="287" spans="1:15" x14ac:dyDescent="0.25">
      <c r="A287">
        <v>1047</v>
      </c>
      <c r="B287" s="1">
        <v>45030</v>
      </c>
      <c r="C287" t="s">
        <v>38</v>
      </c>
      <c r="D287" t="s">
        <v>21</v>
      </c>
      <c r="E287" s="2">
        <v>7146.06</v>
      </c>
      <c r="F287">
        <v>16</v>
      </c>
      <c r="G287" t="s">
        <v>29</v>
      </c>
      <c r="H287" s="3">
        <v>3966.86</v>
      </c>
      <c r="I287" s="3">
        <v>4321.04</v>
      </c>
      <c r="J287" s="3">
        <f>Sales[Unit_Price] - Sales[Unit_Cost]</f>
        <v>354.17999999999984</v>
      </c>
      <c r="K287" t="s">
        <v>17</v>
      </c>
      <c r="L287" s="3">
        <v>0.23</v>
      </c>
      <c r="M287" t="s">
        <v>31</v>
      </c>
      <c r="N287" t="s">
        <v>22</v>
      </c>
      <c r="O287" t="s">
        <v>41</v>
      </c>
    </row>
    <row r="288" spans="1:15" x14ac:dyDescent="0.25">
      <c r="A288">
        <v>1013</v>
      </c>
      <c r="B288" s="1">
        <v>45031</v>
      </c>
      <c r="C288" t="s">
        <v>38</v>
      </c>
      <c r="D288" t="s">
        <v>15</v>
      </c>
      <c r="E288" s="2">
        <v>7255.1</v>
      </c>
      <c r="F288">
        <v>42</v>
      </c>
      <c r="G288" t="s">
        <v>16</v>
      </c>
      <c r="H288" s="3">
        <v>1375.57</v>
      </c>
      <c r="I288" s="3">
        <v>1729.71</v>
      </c>
      <c r="J288" s="3">
        <f>Sales[Unit_Price] - Sales[Unit_Cost]</f>
        <v>354.1400000000001</v>
      </c>
      <c r="K288" t="s">
        <v>30</v>
      </c>
      <c r="L288" s="3">
        <v>0.04</v>
      </c>
      <c r="M288" t="s">
        <v>18</v>
      </c>
      <c r="N288" t="s">
        <v>19</v>
      </c>
      <c r="O288" t="s">
        <v>40</v>
      </c>
    </row>
    <row r="289" spans="1:15" x14ac:dyDescent="0.25">
      <c r="A289">
        <v>1069</v>
      </c>
      <c r="B289" s="1">
        <v>45280</v>
      </c>
      <c r="C289" t="s">
        <v>38</v>
      </c>
      <c r="D289" t="s">
        <v>15</v>
      </c>
      <c r="E289" s="2">
        <v>5429.49</v>
      </c>
      <c r="F289">
        <v>12</v>
      </c>
      <c r="G289" t="s">
        <v>16</v>
      </c>
      <c r="H289" s="3">
        <v>4682.34</v>
      </c>
      <c r="I289" s="3">
        <v>5036.3999999999996</v>
      </c>
      <c r="J289" s="3">
        <f>Sales[Unit_Price] - Sales[Unit_Cost]</f>
        <v>354.05999999999949</v>
      </c>
      <c r="K289" t="s">
        <v>30</v>
      </c>
      <c r="L289" s="3">
        <v>0.2</v>
      </c>
      <c r="M289" t="s">
        <v>27</v>
      </c>
      <c r="N289" t="s">
        <v>22</v>
      </c>
      <c r="O289" t="s">
        <v>40</v>
      </c>
    </row>
    <row r="290" spans="1:15" x14ac:dyDescent="0.25">
      <c r="A290">
        <v>1044</v>
      </c>
      <c r="B290" s="1">
        <v>45094</v>
      </c>
      <c r="C290" t="s">
        <v>33</v>
      </c>
      <c r="D290" t="s">
        <v>15</v>
      </c>
      <c r="E290" s="2">
        <v>2541.38</v>
      </c>
      <c r="F290">
        <v>6</v>
      </c>
      <c r="G290" t="s">
        <v>16</v>
      </c>
      <c r="H290" s="3">
        <v>2388.9499999999998</v>
      </c>
      <c r="I290" s="3">
        <v>2742.97</v>
      </c>
      <c r="J290" s="3">
        <f>Sales[Unit_Price] - Sales[Unit_Cost]</f>
        <v>354.02</v>
      </c>
      <c r="K290" t="s">
        <v>17</v>
      </c>
      <c r="L290" s="3">
        <v>0.25</v>
      </c>
      <c r="M290" t="s">
        <v>31</v>
      </c>
      <c r="N290" t="s">
        <v>22</v>
      </c>
      <c r="O290" t="s">
        <v>53</v>
      </c>
    </row>
    <row r="291" spans="1:15" x14ac:dyDescent="0.25">
      <c r="A291">
        <v>1084</v>
      </c>
      <c r="B291" s="1">
        <v>45099</v>
      </c>
      <c r="C291" t="s">
        <v>38</v>
      </c>
      <c r="D291" t="s">
        <v>15</v>
      </c>
      <c r="E291" s="2">
        <v>6658.1</v>
      </c>
      <c r="F291">
        <v>49</v>
      </c>
      <c r="G291" t="s">
        <v>16</v>
      </c>
      <c r="H291" s="3">
        <v>4291.97</v>
      </c>
      <c r="I291" s="3">
        <v>4645.6400000000003</v>
      </c>
      <c r="J291" s="3">
        <f>Sales[Unit_Price] - Sales[Unit_Cost]</f>
        <v>353.67000000000007</v>
      </c>
      <c r="K291" t="s">
        <v>17</v>
      </c>
      <c r="L291" s="3">
        <v>0.26</v>
      </c>
      <c r="M291" t="s">
        <v>31</v>
      </c>
      <c r="N291" t="s">
        <v>19</v>
      </c>
      <c r="O291" t="s">
        <v>40</v>
      </c>
    </row>
    <row r="292" spans="1:15" x14ac:dyDescent="0.25">
      <c r="A292">
        <v>1063</v>
      </c>
      <c r="B292" s="1">
        <v>45064</v>
      </c>
      <c r="C292" t="s">
        <v>14</v>
      </c>
      <c r="D292" t="s">
        <v>21</v>
      </c>
      <c r="E292" s="2">
        <v>3098.87</v>
      </c>
      <c r="F292">
        <v>39</v>
      </c>
      <c r="G292" t="s">
        <v>26</v>
      </c>
      <c r="H292" s="3">
        <v>3577.69</v>
      </c>
      <c r="I292" s="3">
        <v>3931.25</v>
      </c>
      <c r="J292" s="3">
        <f>Sales[Unit_Price] - Sales[Unit_Cost]</f>
        <v>353.55999999999995</v>
      </c>
      <c r="K292" t="s">
        <v>17</v>
      </c>
      <c r="L292" s="3">
        <v>0.21</v>
      </c>
      <c r="M292" t="s">
        <v>18</v>
      </c>
      <c r="N292" t="s">
        <v>22</v>
      </c>
      <c r="O292" t="s">
        <v>23</v>
      </c>
    </row>
    <row r="293" spans="1:15" x14ac:dyDescent="0.25">
      <c r="A293">
        <v>1067</v>
      </c>
      <c r="B293" s="1">
        <v>44993</v>
      </c>
      <c r="C293" t="s">
        <v>14</v>
      </c>
      <c r="D293" t="s">
        <v>34</v>
      </c>
      <c r="E293" s="2">
        <v>7078.22</v>
      </c>
      <c r="F293">
        <v>28</v>
      </c>
      <c r="G293" t="s">
        <v>35</v>
      </c>
      <c r="H293" s="3">
        <v>3489.85</v>
      </c>
      <c r="I293" s="3">
        <v>3842.5499999999902</v>
      </c>
      <c r="J293" s="3">
        <f>Sales[Unit_Price] - Sales[Unit_Cost]</f>
        <v>352.69999999999027</v>
      </c>
      <c r="K293" t="s">
        <v>30</v>
      </c>
      <c r="L293" s="3">
        <v>0.03</v>
      </c>
      <c r="M293" t="s">
        <v>27</v>
      </c>
      <c r="N293" t="s">
        <v>19</v>
      </c>
      <c r="O293" t="s">
        <v>46</v>
      </c>
    </row>
    <row r="294" spans="1:15" x14ac:dyDescent="0.25">
      <c r="A294">
        <v>1061</v>
      </c>
      <c r="B294" s="1">
        <v>45034</v>
      </c>
      <c r="C294" t="s">
        <v>38</v>
      </c>
      <c r="D294" t="s">
        <v>15</v>
      </c>
      <c r="E294" s="2">
        <v>3774.02</v>
      </c>
      <c r="F294">
        <v>47</v>
      </c>
      <c r="G294" t="s">
        <v>35</v>
      </c>
      <c r="H294" s="3">
        <v>146.27000000000001</v>
      </c>
      <c r="I294" s="3">
        <v>498.46</v>
      </c>
      <c r="J294" s="3">
        <f>Sales[Unit_Price] - Sales[Unit_Cost]</f>
        <v>352.18999999999994</v>
      </c>
      <c r="K294" t="s">
        <v>30</v>
      </c>
      <c r="L294" s="3">
        <v>0.06</v>
      </c>
      <c r="M294" t="s">
        <v>18</v>
      </c>
      <c r="N294" t="s">
        <v>22</v>
      </c>
      <c r="O294" t="s">
        <v>40</v>
      </c>
    </row>
    <row r="295" spans="1:15" x14ac:dyDescent="0.25">
      <c r="A295">
        <v>1024</v>
      </c>
      <c r="B295" s="1">
        <v>44940</v>
      </c>
      <c r="C295" t="s">
        <v>14</v>
      </c>
      <c r="D295" t="s">
        <v>25</v>
      </c>
      <c r="E295" s="2">
        <v>3334.75</v>
      </c>
      <c r="F295">
        <v>45</v>
      </c>
      <c r="G295" t="s">
        <v>29</v>
      </c>
      <c r="H295" s="3">
        <v>2693.99</v>
      </c>
      <c r="I295" s="3">
        <v>3045.9399999999901</v>
      </c>
      <c r="J295" s="3">
        <f>Sales[Unit_Price] - Sales[Unit_Cost]</f>
        <v>351.94999999999027</v>
      </c>
      <c r="K295" t="s">
        <v>30</v>
      </c>
      <c r="L295" s="3">
        <v>0.01</v>
      </c>
      <c r="M295" t="s">
        <v>18</v>
      </c>
      <c r="N295" t="s">
        <v>22</v>
      </c>
      <c r="O295" t="s">
        <v>32</v>
      </c>
    </row>
    <row r="296" spans="1:15" x14ac:dyDescent="0.25">
      <c r="A296">
        <v>1034</v>
      </c>
      <c r="B296" s="1">
        <v>44953</v>
      </c>
      <c r="C296" t="s">
        <v>14</v>
      </c>
      <c r="D296" t="s">
        <v>34</v>
      </c>
      <c r="E296" s="2">
        <v>414.26</v>
      </c>
      <c r="F296">
        <v>38</v>
      </c>
      <c r="G296" t="s">
        <v>26</v>
      </c>
      <c r="H296" s="3">
        <v>2729.75</v>
      </c>
      <c r="I296" s="3">
        <v>3081.5</v>
      </c>
      <c r="J296" s="3">
        <f>Sales[Unit_Price] - Sales[Unit_Cost]</f>
        <v>351.75</v>
      </c>
      <c r="K296" t="s">
        <v>30</v>
      </c>
      <c r="L296" s="3">
        <v>0.01</v>
      </c>
      <c r="M296" t="s">
        <v>27</v>
      </c>
      <c r="N296" t="s">
        <v>19</v>
      </c>
      <c r="O296" t="s">
        <v>46</v>
      </c>
    </row>
    <row r="297" spans="1:15" x14ac:dyDescent="0.25">
      <c r="A297">
        <v>1019</v>
      </c>
      <c r="B297" s="1">
        <v>45228</v>
      </c>
      <c r="C297" t="s">
        <v>24</v>
      </c>
      <c r="D297" t="s">
        <v>21</v>
      </c>
      <c r="E297" s="2">
        <v>5952.19</v>
      </c>
      <c r="F297">
        <v>31</v>
      </c>
      <c r="G297" t="s">
        <v>26</v>
      </c>
      <c r="H297" s="3">
        <v>333.69</v>
      </c>
      <c r="I297" s="3">
        <v>685.1</v>
      </c>
      <c r="J297" s="3">
        <f>Sales[Unit_Price] - Sales[Unit_Cost]</f>
        <v>351.41</v>
      </c>
      <c r="K297" t="s">
        <v>30</v>
      </c>
      <c r="L297" s="3">
        <v>0.04</v>
      </c>
      <c r="M297" t="s">
        <v>27</v>
      </c>
      <c r="N297" t="s">
        <v>19</v>
      </c>
      <c r="O297" t="s">
        <v>47</v>
      </c>
    </row>
    <row r="298" spans="1:15" x14ac:dyDescent="0.25">
      <c r="A298">
        <v>1075</v>
      </c>
      <c r="B298" s="1">
        <v>45150</v>
      </c>
      <c r="C298" t="s">
        <v>24</v>
      </c>
      <c r="D298" t="s">
        <v>34</v>
      </c>
      <c r="E298" s="2">
        <v>8989.4</v>
      </c>
      <c r="F298">
        <v>14</v>
      </c>
      <c r="G298" t="s">
        <v>16</v>
      </c>
      <c r="H298" s="3">
        <v>1612.93</v>
      </c>
      <c r="I298" s="3">
        <v>1964.15</v>
      </c>
      <c r="J298" s="3">
        <f>Sales[Unit_Price] - Sales[Unit_Cost]</f>
        <v>351.22</v>
      </c>
      <c r="K298" t="s">
        <v>17</v>
      </c>
      <c r="L298" s="3">
        <v>0.24</v>
      </c>
      <c r="M298" t="s">
        <v>27</v>
      </c>
      <c r="N298" t="s">
        <v>22</v>
      </c>
      <c r="O298" t="s">
        <v>50</v>
      </c>
    </row>
    <row r="299" spans="1:15" x14ac:dyDescent="0.25">
      <c r="A299">
        <v>1018</v>
      </c>
      <c r="B299" s="1">
        <v>44955</v>
      </c>
      <c r="C299" t="s">
        <v>24</v>
      </c>
      <c r="D299" t="s">
        <v>21</v>
      </c>
      <c r="E299" s="2">
        <v>6008.83</v>
      </c>
      <c r="F299">
        <v>25</v>
      </c>
      <c r="G299" t="s">
        <v>26</v>
      </c>
      <c r="H299" s="3">
        <v>4660.82</v>
      </c>
      <c r="I299" s="3">
        <v>5011.4299999999903</v>
      </c>
      <c r="J299" s="3">
        <f>Sales[Unit_Price] - Sales[Unit_Cost]</f>
        <v>350.60999999999058</v>
      </c>
      <c r="K299" t="s">
        <v>30</v>
      </c>
      <c r="L299" s="3">
        <v>7.0000000000000007E-2</v>
      </c>
      <c r="M299" t="s">
        <v>27</v>
      </c>
      <c r="N299" t="s">
        <v>19</v>
      </c>
      <c r="O299" t="s">
        <v>47</v>
      </c>
    </row>
    <row r="300" spans="1:15" x14ac:dyDescent="0.25">
      <c r="A300">
        <v>1093</v>
      </c>
      <c r="B300" s="1">
        <v>45252</v>
      </c>
      <c r="C300" t="s">
        <v>33</v>
      </c>
      <c r="D300" t="s">
        <v>15</v>
      </c>
      <c r="E300" s="2">
        <v>862.1</v>
      </c>
      <c r="F300">
        <v>22</v>
      </c>
      <c r="G300" t="s">
        <v>16</v>
      </c>
      <c r="H300" s="3">
        <v>3285.25</v>
      </c>
      <c r="I300" s="3">
        <v>3634.58</v>
      </c>
      <c r="J300" s="3">
        <f>Sales[Unit_Price] - Sales[Unit_Cost]</f>
        <v>349.32999999999993</v>
      </c>
      <c r="K300" t="s">
        <v>30</v>
      </c>
      <c r="L300" s="3">
        <v>0.13</v>
      </c>
      <c r="M300" t="s">
        <v>27</v>
      </c>
      <c r="N300" t="s">
        <v>19</v>
      </c>
      <c r="O300" t="s">
        <v>53</v>
      </c>
    </row>
    <row r="301" spans="1:15" x14ac:dyDescent="0.25">
      <c r="A301">
        <v>1058</v>
      </c>
      <c r="B301" s="1">
        <v>44994</v>
      </c>
      <c r="C301" t="s">
        <v>38</v>
      </c>
      <c r="D301" t="s">
        <v>25</v>
      </c>
      <c r="E301" s="2">
        <v>3788.08</v>
      </c>
      <c r="F301">
        <v>40</v>
      </c>
      <c r="G301" t="s">
        <v>16</v>
      </c>
      <c r="H301" s="3">
        <v>2249.7600000000002</v>
      </c>
      <c r="I301" s="3">
        <v>2598.4</v>
      </c>
      <c r="J301" s="3">
        <f>Sales[Unit_Price] - Sales[Unit_Cost]</f>
        <v>348.63999999999987</v>
      </c>
      <c r="K301" t="s">
        <v>17</v>
      </c>
      <c r="L301" s="3">
        <v>0.18</v>
      </c>
      <c r="M301" t="s">
        <v>31</v>
      </c>
      <c r="N301" t="s">
        <v>22</v>
      </c>
      <c r="O301" t="s">
        <v>39</v>
      </c>
    </row>
    <row r="302" spans="1:15" x14ac:dyDescent="0.25">
      <c r="A302">
        <v>1068</v>
      </c>
      <c r="B302" s="1">
        <v>45244</v>
      </c>
      <c r="C302" t="s">
        <v>33</v>
      </c>
      <c r="D302" t="s">
        <v>21</v>
      </c>
      <c r="E302" s="2">
        <v>3607.29</v>
      </c>
      <c r="F302">
        <v>42</v>
      </c>
      <c r="G302" t="s">
        <v>29</v>
      </c>
      <c r="H302" s="3">
        <v>1218.18</v>
      </c>
      <c r="I302" s="3">
        <v>1566.36</v>
      </c>
      <c r="J302" s="3">
        <f>Sales[Unit_Price] - Sales[Unit_Cost]</f>
        <v>348.17999999999984</v>
      </c>
      <c r="K302" t="s">
        <v>17</v>
      </c>
      <c r="L302" s="3">
        <v>0.03</v>
      </c>
      <c r="M302" t="s">
        <v>31</v>
      </c>
      <c r="N302" t="s">
        <v>22</v>
      </c>
      <c r="O302" t="s">
        <v>37</v>
      </c>
    </row>
    <row r="303" spans="1:15" x14ac:dyDescent="0.25">
      <c r="A303">
        <v>1009</v>
      </c>
      <c r="B303" s="1">
        <v>45044</v>
      </c>
      <c r="C303" t="s">
        <v>42</v>
      </c>
      <c r="D303" t="s">
        <v>15</v>
      </c>
      <c r="E303" s="2">
        <v>1342.95</v>
      </c>
      <c r="F303">
        <v>33</v>
      </c>
      <c r="G303" t="s">
        <v>29</v>
      </c>
      <c r="H303" s="3">
        <v>2278.9</v>
      </c>
      <c r="I303" s="3">
        <v>2626.9</v>
      </c>
      <c r="J303" s="3">
        <f>Sales[Unit_Price] - Sales[Unit_Cost]</f>
        <v>348</v>
      </c>
      <c r="K303" t="s">
        <v>30</v>
      </c>
      <c r="L303" s="3">
        <v>0.05</v>
      </c>
      <c r="M303" t="s">
        <v>31</v>
      </c>
      <c r="N303" t="s">
        <v>19</v>
      </c>
      <c r="O303" t="s">
        <v>49</v>
      </c>
    </row>
    <row r="304" spans="1:15" x14ac:dyDescent="0.25">
      <c r="A304">
        <v>1001</v>
      </c>
      <c r="B304" s="1">
        <v>44975</v>
      </c>
      <c r="C304" t="s">
        <v>24</v>
      </c>
      <c r="D304" t="s">
        <v>21</v>
      </c>
      <c r="E304" s="2">
        <v>7154.95</v>
      </c>
      <c r="F304">
        <v>27</v>
      </c>
      <c r="G304" t="s">
        <v>29</v>
      </c>
      <c r="H304" s="3">
        <v>939.02</v>
      </c>
      <c r="I304" s="3">
        <v>1286.92</v>
      </c>
      <c r="J304" s="3">
        <f>Sales[Unit_Price] - Sales[Unit_Cost]</f>
        <v>347.90000000000009</v>
      </c>
      <c r="K304" t="s">
        <v>17</v>
      </c>
      <c r="L304" s="3">
        <v>7.0000000000000007E-2</v>
      </c>
      <c r="M304" t="s">
        <v>31</v>
      </c>
      <c r="N304" t="s">
        <v>22</v>
      </c>
      <c r="O304" t="s">
        <v>47</v>
      </c>
    </row>
    <row r="305" spans="1:15" x14ac:dyDescent="0.25">
      <c r="A305">
        <v>1015</v>
      </c>
      <c r="B305" s="1">
        <v>45049</v>
      </c>
      <c r="C305" t="s">
        <v>24</v>
      </c>
      <c r="D305" t="s">
        <v>25</v>
      </c>
      <c r="E305" s="2">
        <v>6699.34</v>
      </c>
      <c r="F305">
        <v>30</v>
      </c>
      <c r="G305" t="s">
        <v>26</v>
      </c>
      <c r="H305" s="3">
        <v>2680.22</v>
      </c>
      <c r="I305" s="3">
        <v>3027.9199999999901</v>
      </c>
      <c r="J305" s="3">
        <f>Sales[Unit_Price] - Sales[Unit_Cost]</f>
        <v>347.69999999999027</v>
      </c>
      <c r="K305" t="s">
        <v>17</v>
      </c>
      <c r="L305" s="3">
        <v>0.25</v>
      </c>
      <c r="M305" t="s">
        <v>27</v>
      </c>
      <c r="N305" t="s">
        <v>19</v>
      </c>
      <c r="O305" t="s">
        <v>28</v>
      </c>
    </row>
    <row r="306" spans="1:15" x14ac:dyDescent="0.25">
      <c r="A306">
        <v>1084</v>
      </c>
      <c r="B306" s="1">
        <v>44976</v>
      </c>
      <c r="C306" t="s">
        <v>24</v>
      </c>
      <c r="D306" t="s">
        <v>21</v>
      </c>
      <c r="E306" s="2">
        <v>2154.66</v>
      </c>
      <c r="F306">
        <v>35</v>
      </c>
      <c r="G306" t="s">
        <v>26</v>
      </c>
      <c r="H306" s="3">
        <v>465.61</v>
      </c>
      <c r="I306" s="3">
        <v>812.91</v>
      </c>
      <c r="J306" s="3">
        <f>Sales[Unit_Price] - Sales[Unit_Cost]</f>
        <v>347.29999999999995</v>
      </c>
      <c r="K306" t="s">
        <v>30</v>
      </c>
      <c r="L306" s="3">
        <v>0.16</v>
      </c>
      <c r="M306" t="s">
        <v>27</v>
      </c>
      <c r="N306" t="s">
        <v>19</v>
      </c>
      <c r="O306" t="s">
        <v>47</v>
      </c>
    </row>
    <row r="307" spans="1:15" x14ac:dyDescent="0.25">
      <c r="A307">
        <v>1009</v>
      </c>
      <c r="B307" s="1">
        <v>45015</v>
      </c>
      <c r="C307" t="s">
        <v>33</v>
      </c>
      <c r="D307" t="s">
        <v>25</v>
      </c>
      <c r="E307" s="2">
        <v>2279.1</v>
      </c>
      <c r="F307">
        <v>10</v>
      </c>
      <c r="G307" t="s">
        <v>29</v>
      </c>
      <c r="H307" s="3">
        <v>4364.3500000000004</v>
      </c>
      <c r="I307" s="3">
        <v>4710.1000000000004</v>
      </c>
      <c r="J307" s="3">
        <f>Sales[Unit_Price] - Sales[Unit_Cost]</f>
        <v>345.75</v>
      </c>
      <c r="K307" t="s">
        <v>30</v>
      </c>
      <c r="L307" s="3">
        <v>7.0000000000000007E-2</v>
      </c>
      <c r="M307" t="s">
        <v>31</v>
      </c>
      <c r="N307" t="s">
        <v>19</v>
      </c>
      <c r="O307" t="s">
        <v>44</v>
      </c>
    </row>
    <row r="308" spans="1:15" x14ac:dyDescent="0.25">
      <c r="A308">
        <v>1048</v>
      </c>
      <c r="B308" s="1">
        <v>44951</v>
      </c>
      <c r="C308" t="s">
        <v>38</v>
      </c>
      <c r="D308" t="s">
        <v>25</v>
      </c>
      <c r="E308" s="2">
        <v>4961.8500000000004</v>
      </c>
      <c r="F308">
        <v>7</v>
      </c>
      <c r="G308" t="s">
        <v>35</v>
      </c>
      <c r="H308" s="3">
        <v>1655.43</v>
      </c>
      <c r="I308" s="3">
        <v>2001.08</v>
      </c>
      <c r="J308" s="3">
        <f>Sales[Unit_Price] - Sales[Unit_Cost]</f>
        <v>345.64999999999986</v>
      </c>
      <c r="K308" t="s">
        <v>30</v>
      </c>
      <c r="L308" s="3">
        <v>0.19</v>
      </c>
      <c r="M308" t="s">
        <v>27</v>
      </c>
      <c r="N308" t="s">
        <v>19</v>
      </c>
      <c r="O308" t="s">
        <v>39</v>
      </c>
    </row>
    <row r="309" spans="1:15" x14ac:dyDescent="0.25">
      <c r="A309">
        <v>1099</v>
      </c>
      <c r="B309" s="1">
        <v>45212</v>
      </c>
      <c r="C309" t="s">
        <v>33</v>
      </c>
      <c r="D309" t="s">
        <v>15</v>
      </c>
      <c r="E309" s="2">
        <v>7614.15</v>
      </c>
      <c r="F309">
        <v>14</v>
      </c>
      <c r="G309" t="s">
        <v>26</v>
      </c>
      <c r="H309" s="3">
        <v>1996.64</v>
      </c>
      <c r="I309" s="3">
        <v>2341.4699999999998</v>
      </c>
      <c r="J309" s="3">
        <f>Sales[Unit_Price] - Sales[Unit_Cost]</f>
        <v>344.8299999999997</v>
      </c>
      <c r="K309" t="s">
        <v>17</v>
      </c>
      <c r="L309" s="3">
        <v>0.22</v>
      </c>
      <c r="M309" t="s">
        <v>31</v>
      </c>
      <c r="N309" t="s">
        <v>19</v>
      </c>
      <c r="O309" t="s">
        <v>53</v>
      </c>
    </row>
    <row r="310" spans="1:15" x14ac:dyDescent="0.25">
      <c r="A310">
        <v>1069</v>
      </c>
      <c r="B310" s="1">
        <v>45214</v>
      </c>
      <c r="C310" t="s">
        <v>14</v>
      </c>
      <c r="D310" t="s">
        <v>21</v>
      </c>
      <c r="E310" s="2">
        <v>1688.58</v>
      </c>
      <c r="F310">
        <v>46</v>
      </c>
      <c r="G310" t="s">
        <v>26</v>
      </c>
      <c r="H310" s="3">
        <v>3663.51</v>
      </c>
      <c r="I310" s="3">
        <v>4007.98</v>
      </c>
      <c r="J310" s="3">
        <f>Sales[Unit_Price] - Sales[Unit_Cost]</f>
        <v>344.4699999999998</v>
      </c>
      <c r="K310" t="s">
        <v>30</v>
      </c>
      <c r="L310" s="3">
        <v>0.13</v>
      </c>
      <c r="M310" t="s">
        <v>18</v>
      </c>
      <c r="N310" t="s">
        <v>19</v>
      </c>
      <c r="O310" t="s">
        <v>23</v>
      </c>
    </row>
    <row r="311" spans="1:15" x14ac:dyDescent="0.25">
      <c r="A311">
        <v>1048</v>
      </c>
      <c r="B311" s="1">
        <v>45219</v>
      </c>
      <c r="C311" t="s">
        <v>42</v>
      </c>
      <c r="D311" t="s">
        <v>25</v>
      </c>
      <c r="E311" s="2">
        <v>9688.52</v>
      </c>
      <c r="F311">
        <v>6</v>
      </c>
      <c r="G311" t="s">
        <v>35</v>
      </c>
      <c r="H311" s="3">
        <v>3717.3</v>
      </c>
      <c r="I311" s="3">
        <v>4061.37</v>
      </c>
      <c r="J311" s="3">
        <f>Sales[Unit_Price] - Sales[Unit_Cost]</f>
        <v>344.06999999999971</v>
      </c>
      <c r="K311" t="s">
        <v>30</v>
      </c>
      <c r="L311" s="3">
        <v>0.03</v>
      </c>
      <c r="M311" t="s">
        <v>27</v>
      </c>
      <c r="N311" t="s">
        <v>22</v>
      </c>
      <c r="O311" t="s">
        <v>43</v>
      </c>
    </row>
    <row r="312" spans="1:15" x14ac:dyDescent="0.25">
      <c r="A312">
        <v>1056</v>
      </c>
      <c r="B312" s="1">
        <v>44967</v>
      </c>
      <c r="C312" t="s">
        <v>14</v>
      </c>
      <c r="D312" t="s">
        <v>21</v>
      </c>
      <c r="E312" s="2">
        <v>3063.9</v>
      </c>
      <c r="F312">
        <v>42</v>
      </c>
      <c r="G312" t="s">
        <v>16</v>
      </c>
      <c r="H312" s="3">
        <v>1080.1199999999999</v>
      </c>
      <c r="I312" s="3">
        <v>1424.1699999999901</v>
      </c>
      <c r="J312" s="3">
        <f>Sales[Unit_Price] - Sales[Unit_Cost]</f>
        <v>344.04999999999018</v>
      </c>
      <c r="K312" t="s">
        <v>30</v>
      </c>
      <c r="L312" s="3">
        <v>0.1</v>
      </c>
      <c r="M312" t="s">
        <v>18</v>
      </c>
      <c r="N312" t="s">
        <v>19</v>
      </c>
      <c r="O312" t="s">
        <v>23</v>
      </c>
    </row>
    <row r="313" spans="1:15" x14ac:dyDescent="0.25">
      <c r="A313">
        <v>1097</v>
      </c>
      <c r="B313" s="1">
        <v>45189</v>
      </c>
      <c r="C313" t="s">
        <v>24</v>
      </c>
      <c r="D313" t="s">
        <v>15</v>
      </c>
      <c r="E313" s="2">
        <v>6759.76</v>
      </c>
      <c r="F313">
        <v>45</v>
      </c>
      <c r="G313" t="s">
        <v>29</v>
      </c>
      <c r="H313" s="3">
        <v>1525.13</v>
      </c>
      <c r="I313" s="3">
        <v>1868.32</v>
      </c>
      <c r="J313" s="3">
        <f>Sales[Unit_Price] - Sales[Unit_Cost]</f>
        <v>343.18999999999983</v>
      </c>
      <c r="K313" t="s">
        <v>17</v>
      </c>
      <c r="L313" s="3">
        <v>0.24</v>
      </c>
      <c r="M313" t="s">
        <v>18</v>
      </c>
      <c r="N313" t="s">
        <v>22</v>
      </c>
      <c r="O313" t="s">
        <v>45</v>
      </c>
    </row>
    <row r="314" spans="1:15" x14ac:dyDescent="0.25">
      <c r="A314">
        <v>1072</v>
      </c>
      <c r="B314" s="1">
        <v>45235</v>
      </c>
      <c r="C314" t="s">
        <v>24</v>
      </c>
      <c r="D314" t="s">
        <v>21</v>
      </c>
      <c r="E314" s="2">
        <v>5969.12</v>
      </c>
      <c r="F314">
        <v>39</v>
      </c>
      <c r="G314" t="s">
        <v>29</v>
      </c>
      <c r="H314" s="3">
        <v>591.98</v>
      </c>
      <c r="I314" s="3">
        <v>934.04</v>
      </c>
      <c r="J314" s="3">
        <f>Sales[Unit_Price] - Sales[Unit_Cost]</f>
        <v>342.05999999999995</v>
      </c>
      <c r="K314" t="s">
        <v>30</v>
      </c>
      <c r="L314" s="3">
        <v>0.26</v>
      </c>
      <c r="M314" t="s">
        <v>27</v>
      </c>
      <c r="N314" t="s">
        <v>22</v>
      </c>
      <c r="O314" t="s">
        <v>47</v>
      </c>
    </row>
    <row r="315" spans="1:15" x14ac:dyDescent="0.25">
      <c r="A315">
        <v>1090</v>
      </c>
      <c r="B315" s="1">
        <v>45195</v>
      </c>
      <c r="C315" t="s">
        <v>38</v>
      </c>
      <c r="D315" t="s">
        <v>15</v>
      </c>
      <c r="E315" s="2">
        <v>7350.77</v>
      </c>
      <c r="F315">
        <v>11</v>
      </c>
      <c r="G315" t="s">
        <v>35</v>
      </c>
      <c r="H315" s="3">
        <v>210.33</v>
      </c>
      <c r="I315" s="3">
        <v>552.29</v>
      </c>
      <c r="J315" s="3">
        <f>Sales[Unit_Price] - Sales[Unit_Cost]</f>
        <v>341.95999999999992</v>
      </c>
      <c r="K315" t="s">
        <v>17</v>
      </c>
      <c r="L315" s="3">
        <v>0.18</v>
      </c>
      <c r="M315" t="s">
        <v>18</v>
      </c>
      <c r="N315" t="s">
        <v>22</v>
      </c>
      <c r="O315" t="s">
        <v>40</v>
      </c>
    </row>
    <row r="316" spans="1:15" x14ac:dyDescent="0.25">
      <c r="A316">
        <v>1092</v>
      </c>
      <c r="B316" s="1">
        <v>45245</v>
      </c>
      <c r="C316" t="s">
        <v>24</v>
      </c>
      <c r="D316" t="s">
        <v>34</v>
      </c>
      <c r="E316" s="2">
        <v>499.47</v>
      </c>
      <c r="F316">
        <v>47</v>
      </c>
      <c r="G316" t="s">
        <v>35</v>
      </c>
      <c r="H316" s="3">
        <v>3034.32</v>
      </c>
      <c r="I316" s="3">
        <v>3375.79</v>
      </c>
      <c r="J316" s="3">
        <f>Sales[Unit_Price] - Sales[Unit_Cost]</f>
        <v>341.4699999999998</v>
      </c>
      <c r="K316" t="s">
        <v>30</v>
      </c>
      <c r="L316" s="3">
        <v>0.28000000000000003</v>
      </c>
      <c r="M316" t="s">
        <v>31</v>
      </c>
      <c r="N316" t="s">
        <v>19</v>
      </c>
      <c r="O316" t="s">
        <v>50</v>
      </c>
    </row>
    <row r="317" spans="1:15" x14ac:dyDescent="0.25">
      <c r="A317">
        <v>1047</v>
      </c>
      <c r="B317" s="1">
        <v>45117</v>
      </c>
      <c r="C317" t="s">
        <v>24</v>
      </c>
      <c r="D317" t="s">
        <v>15</v>
      </c>
      <c r="E317" s="2">
        <v>6976.95</v>
      </c>
      <c r="F317">
        <v>36</v>
      </c>
      <c r="G317" t="s">
        <v>26</v>
      </c>
      <c r="H317" s="3">
        <v>4043.53</v>
      </c>
      <c r="I317" s="3">
        <v>4384.8500000000004</v>
      </c>
      <c r="J317" s="3">
        <f>Sales[Unit_Price] - Sales[Unit_Cost]</f>
        <v>341.32000000000016</v>
      </c>
      <c r="K317" t="s">
        <v>30</v>
      </c>
      <c r="L317" s="3">
        <v>0.14000000000000001</v>
      </c>
      <c r="M317" t="s">
        <v>18</v>
      </c>
      <c r="N317" t="s">
        <v>19</v>
      </c>
      <c r="O317" t="s">
        <v>45</v>
      </c>
    </row>
    <row r="318" spans="1:15" x14ac:dyDescent="0.25">
      <c r="A318">
        <v>1053</v>
      </c>
      <c r="B318" s="1">
        <v>45113</v>
      </c>
      <c r="C318" t="s">
        <v>33</v>
      </c>
      <c r="D318" t="s">
        <v>34</v>
      </c>
      <c r="E318" s="2">
        <v>4396.8100000000004</v>
      </c>
      <c r="F318">
        <v>11</v>
      </c>
      <c r="G318" t="s">
        <v>35</v>
      </c>
      <c r="H318" s="3">
        <v>200.56</v>
      </c>
      <c r="I318" s="3">
        <v>540.38</v>
      </c>
      <c r="J318" s="3">
        <f>Sales[Unit_Price] - Sales[Unit_Cost]</f>
        <v>339.82</v>
      </c>
      <c r="K318" t="s">
        <v>30</v>
      </c>
      <c r="L318" s="3">
        <v>0.18</v>
      </c>
      <c r="M318" t="s">
        <v>27</v>
      </c>
      <c r="N318" t="s">
        <v>19</v>
      </c>
      <c r="O318" t="s">
        <v>36</v>
      </c>
    </row>
    <row r="319" spans="1:15" x14ac:dyDescent="0.25">
      <c r="A319">
        <v>1069</v>
      </c>
      <c r="B319" s="1">
        <v>45263</v>
      </c>
      <c r="C319" t="s">
        <v>24</v>
      </c>
      <c r="D319" t="s">
        <v>15</v>
      </c>
      <c r="E319" s="2">
        <v>6521.53</v>
      </c>
      <c r="F319">
        <v>35</v>
      </c>
      <c r="G319" t="s">
        <v>35</v>
      </c>
      <c r="H319" s="3">
        <v>2885.16</v>
      </c>
      <c r="I319" s="3">
        <v>3224.8399999999901</v>
      </c>
      <c r="J319" s="3">
        <f>Sales[Unit_Price] - Sales[Unit_Cost]</f>
        <v>339.67999999999029</v>
      </c>
      <c r="K319" t="s">
        <v>30</v>
      </c>
      <c r="L319" s="3">
        <v>0.14000000000000001</v>
      </c>
      <c r="M319" t="s">
        <v>18</v>
      </c>
      <c r="N319" t="s">
        <v>19</v>
      </c>
      <c r="O319" t="s">
        <v>45</v>
      </c>
    </row>
    <row r="320" spans="1:15" x14ac:dyDescent="0.25">
      <c r="A320">
        <v>1027</v>
      </c>
      <c r="B320" s="1">
        <v>45149</v>
      </c>
      <c r="C320" t="s">
        <v>38</v>
      </c>
      <c r="D320" t="s">
        <v>15</v>
      </c>
      <c r="E320" s="2">
        <v>1657</v>
      </c>
      <c r="F320">
        <v>43</v>
      </c>
      <c r="G320" t="s">
        <v>29</v>
      </c>
      <c r="H320" s="3">
        <v>4232.6099999999997</v>
      </c>
      <c r="I320" s="3">
        <v>4572.21</v>
      </c>
      <c r="J320" s="3">
        <f>Sales[Unit_Price] - Sales[Unit_Cost]</f>
        <v>339.60000000000036</v>
      </c>
      <c r="K320" t="s">
        <v>30</v>
      </c>
      <c r="L320" s="3">
        <v>0.01</v>
      </c>
      <c r="M320" t="s">
        <v>18</v>
      </c>
      <c r="N320" t="s">
        <v>22</v>
      </c>
      <c r="O320" t="s">
        <v>40</v>
      </c>
    </row>
    <row r="321" spans="1:15" x14ac:dyDescent="0.25">
      <c r="A321">
        <v>1050</v>
      </c>
      <c r="B321" s="1">
        <v>45074</v>
      </c>
      <c r="C321" t="s">
        <v>42</v>
      </c>
      <c r="D321" t="s">
        <v>15</v>
      </c>
      <c r="E321" s="2">
        <v>8086.27</v>
      </c>
      <c r="F321">
        <v>6</v>
      </c>
      <c r="G321" t="s">
        <v>16</v>
      </c>
      <c r="H321" s="3">
        <v>3763.26</v>
      </c>
      <c r="I321" s="3">
        <v>4102.72</v>
      </c>
      <c r="J321" s="3">
        <f>Sales[Unit_Price] - Sales[Unit_Cost]</f>
        <v>339.46000000000004</v>
      </c>
      <c r="K321" t="s">
        <v>30</v>
      </c>
      <c r="L321" s="3">
        <v>0.11</v>
      </c>
      <c r="M321" t="s">
        <v>31</v>
      </c>
      <c r="N321" t="s">
        <v>22</v>
      </c>
      <c r="O321" t="s">
        <v>49</v>
      </c>
    </row>
    <row r="322" spans="1:15" x14ac:dyDescent="0.25">
      <c r="A322">
        <v>1023</v>
      </c>
      <c r="B322" s="1">
        <v>44931</v>
      </c>
      <c r="C322" t="s">
        <v>42</v>
      </c>
      <c r="D322" t="s">
        <v>34</v>
      </c>
      <c r="E322" s="2">
        <v>6442.09</v>
      </c>
      <c r="F322">
        <v>2</v>
      </c>
      <c r="G322" t="s">
        <v>29</v>
      </c>
      <c r="H322" s="3">
        <v>575.32000000000005</v>
      </c>
      <c r="I322" s="3">
        <v>914.77</v>
      </c>
      <c r="J322" s="3">
        <f>Sales[Unit_Price] - Sales[Unit_Cost]</f>
        <v>339.44999999999993</v>
      </c>
      <c r="K322" t="s">
        <v>17</v>
      </c>
      <c r="L322" s="3">
        <v>0.26</v>
      </c>
      <c r="M322" t="s">
        <v>27</v>
      </c>
      <c r="N322" t="s">
        <v>19</v>
      </c>
      <c r="O322" t="s">
        <v>52</v>
      </c>
    </row>
    <row r="323" spans="1:15" x14ac:dyDescent="0.25">
      <c r="A323">
        <v>1063</v>
      </c>
      <c r="B323" s="1">
        <v>45028</v>
      </c>
      <c r="C323" t="s">
        <v>33</v>
      </c>
      <c r="D323" t="s">
        <v>15</v>
      </c>
      <c r="E323" s="2">
        <v>5886.04</v>
      </c>
      <c r="F323">
        <v>40</v>
      </c>
      <c r="G323" t="s">
        <v>35</v>
      </c>
      <c r="H323" s="3">
        <v>2101.3200000000002</v>
      </c>
      <c r="I323" s="3">
        <v>2440.63</v>
      </c>
      <c r="J323" s="3">
        <f>Sales[Unit_Price] - Sales[Unit_Cost]</f>
        <v>339.30999999999995</v>
      </c>
      <c r="K323" t="s">
        <v>30</v>
      </c>
      <c r="L323" s="3">
        <v>0.26</v>
      </c>
      <c r="M323" t="s">
        <v>27</v>
      </c>
      <c r="N323" t="s">
        <v>22</v>
      </c>
      <c r="O323" t="s">
        <v>53</v>
      </c>
    </row>
    <row r="324" spans="1:15" x14ac:dyDescent="0.25">
      <c r="A324">
        <v>1080</v>
      </c>
      <c r="B324" s="1">
        <v>45241</v>
      </c>
      <c r="C324" t="s">
        <v>42</v>
      </c>
      <c r="D324" t="s">
        <v>34</v>
      </c>
      <c r="E324" s="2">
        <v>3602.51</v>
      </c>
      <c r="F324">
        <v>32</v>
      </c>
      <c r="G324" t="s">
        <v>35</v>
      </c>
      <c r="H324" s="3">
        <v>3414.54</v>
      </c>
      <c r="I324" s="3">
        <v>3753.83</v>
      </c>
      <c r="J324" s="3">
        <f>Sales[Unit_Price] - Sales[Unit_Cost]</f>
        <v>339.28999999999996</v>
      </c>
      <c r="K324" t="s">
        <v>30</v>
      </c>
      <c r="L324" s="3">
        <v>0.22</v>
      </c>
      <c r="M324" t="s">
        <v>18</v>
      </c>
      <c r="N324" t="s">
        <v>22</v>
      </c>
      <c r="O324" t="s">
        <v>52</v>
      </c>
    </row>
    <row r="325" spans="1:15" x14ac:dyDescent="0.25">
      <c r="A325">
        <v>1012</v>
      </c>
      <c r="B325" s="1">
        <v>44939</v>
      </c>
      <c r="C325" t="s">
        <v>42</v>
      </c>
      <c r="D325" t="s">
        <v>34</v>
      </c>
      <c r="E325" s="2">
        <v>8892.3700000000008</v>
      </c>
      <c r="F325">
        <v>39</v>
      </c>
      <c r="G325" t="s">
        <v>16</v>
      </c>
      <c r="H325" s="3">
        <v>3126.52</v>
      </c>
      <c r="I325" s="3">
        <v>3465.79</v>
      </c>
      <c r="J325" s="3">
        <f>Sales[Unit_Price] - Sales[Unit_Cost]</f>
        <v>339.27</v>
      </c>
      <c r="K325" t="s">
        <v>30</v>
      </c>
      <c r="L325" s="3">
        <v>0.08</v>
      </c>
      <c r="M325" t="s">
        <v>18</v>
      </c>
      <c r="N325" t="s">
        <v>19</v>
      </c>
      <c r="O325" t="s">
        <v>52</v>
      </c>
    </row>
    <row r="326" spans="1:15" x14ac:dyDescent="0.25">
      <c r="A326">
        <v>1013</v>
      </c>
      <c r="B326" s="1">
        <v>45176</v>
      </c>
      <c r="C326" t="s">
        <v>42</v>
      </c>
      <c r="D326" t="s">
        <v>21</v>
      </c>
      <c r="E326" s="2">
        <v>7413.36</v>
      </c>
      <c r="F326">
        <v>16</v>
      </c>
      <c r="G326" t="s">
        <v>16</v>
      </c>
      <c r="H326" s="3">
        <v>919.58</v>
      </c>
      <c r="I326" s="3">
        <v>1258.3</v>
      </c>
      <c r="J326" s="3">
        <f>Sales[Unit_Price] - Sales[Unit_Cost]</f>
        <v>338.71999999999991</v>
      </c>
      <c r="K326" t="s">
        <v>17</v>
      </c>
      <c r="L326" s="3">
        <v>0.14000000000000001</v>
      </c>
      <c r="M326" t="s">
        <v>27</v>
      </c>
      <c r="N326" t="s">
        <v>19</v>
      </c>
      <c r="O326" t="s">
        <v>51</v>
      </c>
    </row>
    <row r="327" spans="1:15" x14ac:dyDescent="0.25">
      <c r="A327">
        <v>1012</v>
      </c>
      <c r="B327" s="1">
        <v>45250</v>
      </c>
      <c r="C327" t="s">
        <v>14</v>
      </c>
      <c r="D327" t="s">
        <v>15</v>
      </c>
      <c r="E327" s="2">
        <v>5858.06</v>
      </c>
      <c r="F327">
        <v>1</v>
      </c>
      <c r="G327" t="s">
        <v>26</v>
      </c>
      <c r="H327" s="3">
        <v>4190.83</v>
      </c>
      <c r="I327" s="3">
        <v>4528.7699999999904</v>
      </c>
      <c r="J327" s="3">
        <f>Sales[Unit_Price] - Sales[Unit_Cost]</f>
        <v>337.9399999999905</v>
      </c>
      <c r="K327" t="s">
        <v>17</v>
      </c>
      <c r="L327" s="3">
        <v>0.22</v>
      </c>
      <c r="M327" t="s">
        <v>27</v>
      </c>
      <c r="N327" t="s">
        <v>19</v>
      </c>
      <c r="O327" t="s">
        <v>20</v>
      </c>
    </row>
    <row r="328" spans="1:15" x14ac:dyDescent="0.25">
      <c r="A328">
        <v>1023</v>
      </c>
      <c r="B328" s="1">
        <v>44952</v>
      </c>
      <c r="C328" t="s">
        <v>24</v>
      </c>
      <c r="D328" t="s">
        <v>15</v>
      </c>
      <c r="E328" s="2">
        <v>2676.34</v>
      </c>
      <c r="F328">
        <v>36</v>
      </c>
      <c r="G328" t="s">
        <v>29</v>
      </c>
      <c r="H328" s="3">
        <v>1991.72</v>
      </c>
      <c r="I328" s="3">
        <v>2329.37</v>
      </c>
      <c r="J328" s="3">
        <f>Sales[Unit_Price] - Sales[Unit_Cost]</f>
        <v>337.64999999999986</v>
      </c>
      <c r="K328" t="s">
        <v>30</v>
      </c>
      <c r="L328" s="3">
        <v>0.28000000000000003</v>
      </c>
      <c r="M328" t="s">
        <v>31</v>
      </c>
      <c r="N328" t="s">
        <v>22</v>
      </c>
      <c r="O328" t="s">
        <v>45</v>
      </c>
    </row>
    <row r="329" spans="1:15" x14ac:dyDescent="0.25">
      <c r="A329">
        <v>1027</v>
      </c>
      <c r="B329" s="1">
        <v>44995</v>
      </c>
      <c r="C329" t="s">
        <v>38</v>
      </c>
      <c r="D329" t="s">
        <v>25</v>
      </c>
      <c r="E329" s="2">
        <v>3985.34</v>
      </c>
      <c r="F329">
        <v>21</v>
      </c>
      <c r="G329" t="s">
        <v>26</v>
      </c>
      <c r="H329" s="3">
        <v>2511.41</v>
      </c>
      <c r="I329" s="3">
        <v>2848.3999999999901</v>
      </c>
      <c r="J329" s="3">
        <f>Sales[Unit_Price] - Sales[Unit_Cost]</f>
        <v>336.98999999999023</v>
      </c>
      <c r="K329" t="s">
        <v>17</v>
      </c>
      <c r="L329" s="3">
        <v>0.06</v>
      </c>
      <c r="M329" t="s">
        <v>27</v>
      </c>
      <c r="N329" t="s">
        <v>19</v>
      </c>
      <c r="O329" t="s">
        <v>39</v>
      </c>
    </row>
    <row r="330" spans="1:15" x14ac:dyDescent="0.25">
      <c r="A330">
        <v>1033</v>
      </c>
      <c r="B330" s="1">
        <v>45249</v>
      </c>
      <c r="C330" t="s">
        <v>24</v>
      </c>
      <c r="D330" t="s">
        <v>15</v>
      </c>
      <c r="E330" s="2">
        <v>349.41</v>
      </c>
      <c r="F330">
        <v>37</v>
      </c>
      <c r="G330" t="s">
        <v>35</v>
      </c>
      <c r="H330" s="3">
        <v>2600.7600000000002</v>
      </c>
      <c r="I330" s="3">
        <v>2937.57</v>
      </c>
      <c r="J330" s="3">
        <f>Sales[Unit_Price] - Sales[Unit_Cost]</f>
        <v>336.80999999999995</v>
      </c>
      <c r="K330" t="s">
        <v>30</v>
      </c>
      <c r="L330" s="3">
        <v>0.17</v>
      </c>
      <c r="M330" t="s">
        <v>31</v>
      </c>
      <c r="N330" t="s">
        <v>22</v>
      </c>
      <c r="O330" t="s">
        <v>45</v>
      </c>
    </row>
    <row r="331" spans="1:15" x14ac:dyDescent="0.25">
      <c r="A331">
        <v>1012</v>
      </c>
      <c r="B331" s="1">
        <v>45185</v>
      </c>
      <c r="C331" t="s">
        <v>24</v>
      </c>
      <c r="D331" t="s">
        <v>25</v>
      </c>
      <c r="E331" s="2">
        <v>1916.08</v>
      </c>
      <c r="F331">
        <v>19</v>
      </c>
      <c r="G331" t="s">
        <v>35</v>
      </c>
      <c r="H331" s="3">
        <v>1427.42</v>
      </c>
      <c r="I331" s="3">
        <v>1763.69</v>
      </c>
      <c r="J331" s="3">
        <f>Sales[Unit_Price] - Sales[Unit_Cost]</f>
        <v>336.27</v>
      </c>
      <c r="K331" t="s">
        <v>30</v>
      </c>
      <c r="L331" s="3">
        <v>0.03</v>
      </c>
      <c r="M331" t="s">
        <v>18</v>
      </c>
      <c r="N331" t="s">
        <v>22</v>
      </c>
      <c r="O331" t="s">
        <v>28</v>
      </c>
    </row>
    <row r="332" spans="1:15" x14ac:dyDescent="0.25">
      <c r="A332">
        <v>1051</v>
      </c>
      <c r="B332" s="1">
        <v>45048</v>
      </c>
      <c r="C332" t="s">
        <v>42</v>
      </c>
      <c r="D332" t="s">
        <v>15</v>
      </c>
      <c r="E332" s="2">
        <v>6833.11</v>
      </c>
      <c r="F332">
        <v>34</v>
      </c>
      <c r="G332" t="s">
        <v>16</v>
      </c>
      <c r="H332" s="3">
        <v>3764.14</v>
      </c>
      <c r="I332" s="3">
        <v>4100.3999999999996</v>
      </c>
      <c r="J332" s="3">
        <f>Sales[Unit_Price] - Sales[Unit_Cost]</f>
        <v>336.25999999999976</v>
      </c>
      <c r="K332" t="s">
        <v>17</v>
      </c>
      <c r="L332" s="3">
        <v>0.05</v>
      </c>
      <c r="M332" t="s">
        <v>27</v>
      </c>
      <c r="N332" t="s">
        <v>22</v>
      </c>
      <c r="O332" t="s">
        <v>49</v>
      </c>
    </row>
    <row r="333" spans="1:15" x14ac:dyDescent="0.25">
      <c r="A333">
        <v>1069</v>
      </c>
      <c r="B333" s="1">
        <v>45073</v>
      </c>
      <c r="C333" t="s">
        <v>33</v>
      </c>
      <c r="D333" t="s">
        <v>21</v>
      </c>
      <c r="E333" s="2">
        <v>5760.29</v>
      </c>
      <c r="F333">
        <v>44</v>
      </c>
      <c r="G333" t="s">
        <v>35</v>
      </c>
      <c r="H333" s="3">
        <v>1084.73</v>
      </c>
      <c r="I333" s="3">
        <v>1420.9</v>
      </c>
      <c r="J333" s="3">
        <f>Sales[Unit_Price] - Sales[Unit_Cost]</f>
        <v>336.17000000000007</v>
      </c>
      <c r="K333" t="s">
        <v>17</v>
      </c>
      <c r="L333" s="3">
        <v>0.05</v>
      </c>
      <c r="M333" t="s">
        <v>31</v>
      </c>
      <c r="N333" t="s">
        <v>19</v>
      </c>
      <c r="O333" t="s">
        <v>37</v>
      </c>
    </row>
    <row r="334" spans="1:15" x14ac:dyDescent="0.25">
      <c r="A334">
        <v>1016</v>
      </c>
      <c r="B334" s="1">
        <v>45102</v>
      </c>
      <c r="C334" t="s">
        <v>42</v>
      </c>
      <c r="D334" t="s">
        <v>21</v>
      </c>
      <c r="E334" s="2">
        <v>5401.98</v>
      </c>
      <c r="F334">
        <v>2</v>
      </c>
      <c r="G334" t="s">
        <v>35</v>
      </c>
      <c r="H334" s="3">
        <v>3144.82</v>
      </c>
      <c r="I334" s="3">
        <v>3480.58</v>
      </c>
      <c r="J334" s="3">
        <f>Sales[Unit_Price] - Sales[Unit_Cost]</f>
        <v>335.75999999999976</v>
      </c>
      <c r="K334" t="s">
        <v>17</v>
      </c>
      <c r="L334" s="3">
        <v>0.12</v>
      </c>
      <c r="M334" t="s">
        <v>18</v>
      </c>
      <c r="N334" t="s">
        <v>22</v>
      </c>
      <c r="O334" t="s">
        <v>51</v>
      </c>
    </row>
    <row r="335" spans="1:15" x14ac:dyDescent="0.25">
      <c r="A335">
        <v>1090</v>
      </c>
      <c r="B335" s="1">
        <v>45037</v>
      </c>
      <c r="C335" t="s">
        <v>24</v>
      </c>
      <c r="D335" t="s">
        <v>21</v>
      </c>
      <c r="E335" s="2">
        <v>4883.49</v>
      </c>
      <c r="F335">
        <v>35</v>
      </c>
      <c r="G335" t="s">
        <v>35</v>
      </c>
      <c r="H335" s="3">
        <v>1130.5999999999999</v>
      </c>
      <c r="I335" s="3">
        <v>1466.1799999999901</v>
      </c>
      <c r="J335" s="3">
        <f>Sales[Unit_Price] - Sales[Unit_Cost]</f>
        <v>335.57999999999015</v>
      </c>
      <c r="K335" t="s">
        <v>17</v>
      </c>
      <c r="L335" s="3">
        <v>0.13</v>
      </c>
      <c r="M335" t="s">
        <v>18</v>
      </c>
      <c r="N335" t="s">
        <v>19</v>
      </c>
      <c r="O335" t="s">
        <v>47</v>
      </c>
    </row>
    <row r="336" spans="1:15" x14ac:dyDescent="0.25">
      <c r="A336">
        <v>1030</v>
      </c>
      <c r="B336" s="1">
        <v>44962</v>
      </c>
      <c r="C336" t="s">
        <v>24</v>
      </c>
      <c r="D336" t="s">
        <v>34</v>
      </c>
      <c r="E336" s="2">
        <v>236.08</v>
      </c>
      <c r="F336">
        <v>49</v>
      </c>
      <c r="G336" t="s">
        <v>16</v>
      </c>
      <c r="H336" s="3">
        <v>2590.29</v>
      </c>
      <c r="I336" s="3">
        <v>2925.86</v>
      </c>
      <c r="J336" s="3">
        <f>Sales[Unit_Price] - Sales[Unit_Cost]</f>
        <v>335.57000000000016</v>
      </c>
      <c r="K336" t="s">
        <v>17</v>
      </c>
      <c r="L336" s="3">
        <v>0.26</v>
      </c>
      <c r="M336" t="s">
        <v>18</v>
      </c>
      <c r="N336" t="s">
        <v>22</v>
      </c>
      <c r="O336" t="s">
        <v>50</v>
      </c>
    </row>
    <row r="337" spans="1:15" x14ac:dyDescent="0.25">
      <c r="A337">
        <v>1089</v>
      </c>
      <c r="B337" s="1">
        <v>45226</v>
      </c>
      <c r="C337" t="s">
        <v>24</v>
      </c>
      <c r="D337" t="s">
        <v>15</v>
      </c>
      <c r="E337" s="2">
        <v>7751.92</v>
      </c>
      <c r="F337">
        <v>43</v>
      </c>
      <c r="G337" t="s">
        <v>16</v>
      </c>
      <c r="H337" s="3">
        <v>3851.45</v>
      </c>
      <c r="I337" s="3">
        <v>4186.9799999999996</v>
      </c>
      <c r="J337" s="3">
        <f>Sales[Unit_Price] - Sales[Unit_Cost]</f>
        <v>335.52999999999975</v>
      </c>
      <c r="K337" t="s">
        <v>17</v>
      </c>
      <c r="L337" s="3">
        <v>0.3</v>
      </c>
      <c r="M337" t="s">
        <v>31</v>
      </c>
      <c r="N337" t="s">
        <v>19</v>
      </c>
      <c r="O337" t="s">
        <v>45</v>
      </c>
    </row>
    <row r="338" spans="1:15" x14ac:dyDescent="0.25">
      <c r="A338">
        <v>1090</v>
      </c>
      <c r="B338" s="1">
        <v>45183</v>
      </c>
      <c r="C338" t="s">
        <v>33</v>
      </c>
      <c r="D338" t="s">
        <v>21</v>
      </c>
      <c r="E338" s="2">
        <v>7122.28</v>
      </c>
      <c r="F338">
        <v>47</v>
      </c>
      <c r="G338" t="s">
        <v>29</v>
      </c>
      <c r="H338" s="3">
        <v>2357.9499999999998</v>
      </c>
      <c r="I338" s="3">
        <v>2693.33</v>
      </c>
      <c r="J338" s="3">
        <f>Sales[Unit_Price] - Sales[Unit_Cost]</f>
        <v>335.38000000000011</v>
      </c>
      <c r="K338" t="s">
        <v>30</v>
      </c>
      <c r="L338" s="3">
        <v>0.18</v>
      </c>
      <c r="M338" t="s">
        <v>27</v>
      </c>
      <c r="N338" t="s">
        <v>19</v>
      </c>
      <c r="O338" t="s">
        <v>37</v>
      </c>
    </row>
    <row r="339" spans="1:15" x14ac:dyDescent="0.25">
      <c r="A339">
        <v>1005</v>
      </c>
      <c r="B339" s="1">
        <v>45018</v>
      </c>
      <c r="C339" t="s">
        <v>24</v>
      </c>
      <c r="D339" t="s">
        <v>25</v>
      </c>
      <c r="E339" s="2">
        <v>1646.45</v>
      </c>
      <c r="F339">
        <v>46</v>
      </c>
      <c r="G339" t="s">
        <v>16</v>
      </c>
      <c r="H339" s="3">
        <v>4691.42</v>
      </c>
      <c r="I339" s="3">
        <v>5026.1899999999996</v>
      </c>
      <c r="J339" s="3">
        <f>Sales[Unit_Price] - Sales[Unit_Cost]</f>
        <v>334.76999999999953</v>
      </c>
      <c r="K339" t="s">
        <v>17</v>
      </c>
      <c r="L339" s="3">
        <v>0.22</v>
      </c>
      <c r="M339" t="s">
        <v>27</v>
      </c>
      <c r="N339" t="s">
        <v>22</v>
      </c>
      <c r="O339" t="s">
        <v>28</v>
      </c>
    </row>
    <row r="340" spans="1:15" x14ac:dyDescent="0.25">
      <c r="A340">
        <v>1082</v>
      </c>
      <c r="B340" s="1">
        <v>45136</v>
      </c>
      <c r="C340" t="s">
        <v>38</v>
      </c>
      <c r="D340" t="s">
        <v>34</v>
      </c>
      <c r="E340" s="2">
        <v>5677.61</v>
      </c>
      <c r="F340">
        <v>46</v>
      </c>
      <c r="G340" t="s">
        <v>26</v>
      </c>
      <c r="H340" s="3">
        <v>1102.69</v>
      </c>
      <c r="I340" s="3">
        <v>1437.12</v>
      </c>
      <c r="J340" s="3">
        <f>Sales[Unit_Price] - Sales[Unit_Cost]</f>
        <v>334.42999999999984</v>
      </c>
      <c r="K340" t="s">
        <v>30</v>
      </c>
      <c r="L340" s="3">
        <v>0.11</v>
      </c>
      <c r="M340" t="s">
        <v>31</v>
      </c>
      <c r="N340" t="s">
        <v>19</v>
      </c>
      <c r="O340" t="s">
        <v>48</v>
      </c>
    </row>
    <row r="341" spans="1:15" x14ac:dyDescent="0.25">
      <c r="A341">
        <v>1012</v>
      </c>
      <c r="B341" s="1">
        <v>45066</v>
      </c>
      <c r="C341" t="s">
        <v>14</v>
      </c>
      <c r="D341" t="s">
        <v>15</v>
      </c>
      <c r="E341" s="2">
        <v>5371.79</v>
      </c>
      <c r="F341">
        <v>16</v>
      </c>
      <c r="G341" t="s">
        <v>26</v>
      </c>
      <c r="H341" s="3">
        <v>3466.11</v>
      </c>
      <c r="I341" s="3">
        <v>3799.67</v>
      </c>
      <c r="J341" s="3">
        <f>Sales[Unit_Price] - Sales[Unit_Cost]</f>
        <v>333.55999999999995</v>
      </c>
      <c r="K341" t="s">
        <v>17</v>
      </c>
      <c r="L341" s="3">
        <v>0.01</v>
      </c>
      <c r="M341" t="s">
        <v>18</v>
      </c>
      <c r="N341" t="s">
        <v>22</v>
      </c>
      <c r="O341" t="s">
        <v>20</v>
      </c>
    </row>
    <row r="342" spans="1:15" x14ac:dyDescent="0.25">
      <c r="A342">
        <v>1061</v>
      </c>
      <c r="B342" s="1">
        <v>45215</v>
      </c>
      <c r="C342" t="s">
        <v>38</v>
      </c>
      <c r="D342" t="s">
        <v>34</v>
      </c>
      <c r="E342" s="2">
        <v>2227.64</v>
      </c>
      <c r="F342">
        <v>37</v>
      </c>
      <c r="G342" t="s">
        <v>16</v>
      </c>
      <c r="H342" s="3">
        <v>4651.7700000000004</v>
      </c>
      <c r="I342" s="3">
        <v>4984.3900000000003</v>
      </c>
      <c r="J342" s="3">
        <f>Sales[Unit_Price] - Sales[Unit_Cost]</f>
        <v>332.61999999999989</v>
      </c>
      <c r="K342" t="s">
        <v>17</v>
      </c>
      <c r="L342" s="3">
        <v>0.12</v>
      </c>
      <c r="M342" t="s">
        <v>18</v>
      </c>
      <c r="N342" t="s">
        <v>22</v>
      </c>
      <c r="O342" t="s">
        <v>48</v>
      </c>
    </row>
    <row r="343" spans="1:15" x14ac:dyDescent="0.25">
      <c r="A343">
        <v>1022</v>
      </c>
      <c r="B343" s="1">
        <v>45155</v>
      </c>
      <c r="C343" t="s">
        <v>33</v>
      </c>
      <c r="D343" t="s">
        <v>25</v>
      </c>
      <c r="E343" s="2">
        <v>8813.5499999999993</v>
      </c>
      <c r="F343">
        <v>21</v>
      </c>
      <c r="G343" t="s">
        <v>26</v>
      </c>
      <c r="H343" s="3">
        <v>2537.1999999999998</v>
      </c>
      <c r="I343" s="3">
        <v>2869.6</v>
      </c>
      <c r="J343" s="3">
        <f>Sales[Unit_Price] - Sales[Unit_Cost]</f>
        <v>332.40000000000009</v>
      </c>
      <c r="K343" t="s">
        <v>30</v>
      </c>
      <c r="L343" s="3">
        <v>0.28999999999999998</v>
      </c>
      <c r="M343" t="s">
        <v>27</v>
      </c>
      <c r="N343" t="s">
        <v>22</v>
      </c>
      <c r="O343" t="s">
        <v>44</v>
      </c>
    </row>
    <row r="344" spans="1:15" x14ac:dyDescent="0.25">
      <c r="A344">
        <v>1016</v>
      </c>
      <c r="B344" s="1">
        <v>45103</v>
      </c>
      <c r="C344" t="s">
        <v>33</v>
      </c>
      <c r="D344" t="s">
        <v>15</v>
      </c>
      <c r="E344" s="2">
        <v>9027.56</v>
      </c>
      <c r="F344">
        <v>3</v>
      </c>
      <c r="G344" t="s">
        <v>35</v>
      </c>
      <c r="H344" s="3">
        <v>3401.87</v>
      </c>
      <c r="I344" s="3">
        <v>3733.71</v>
      </c>
      <c r="J344" s="3">
        <f>Sales[Unit_Price] - Sales[Unit_Cost]</f>
        <v>331.84000000000015</v>
      </c>
      <c r="K344" t="s">
        <v>17</v>
      </c>
      <c r="L344" s="3">
        <v>0.06</v>
      </c>
      <c r="M344" t="s">
        <v>27</v>
      </c>
      <c r="N344" t="s">
        <v>22</v>
      </c>
      <c r="O344" t="s">
        <v>53</v>
      </c>
    </row>
    <row r="345" spans="1:15" x14ac:dyDescent="0.25">
      <c r="A345">
        <v>1027</v>
      </c>
      <c r="B345" s="1">
        <v>44963</v>
      </c>
      <c r="C345" t="s">
        <v>38</v>
      </c>
      <c r="D345" t="s">
        <v>21</v>
      </c>
      <c r="E345" s="2">
        <v>3668.23</v>
      </c>
      <c r="F345">
        <v>45</v>
      </c>
      <c r="G345" t="s">
        <v>26</v>
      </c>
      <c r="H345" s="3">
        <v>1153.9000000000001</v>
      </c>
      <c r="I345" s="3">
        <v>1485.34</v>
      </c>
      <c r="J345" s="3">
        <f>Sales[Unit_Price] - Sales[Unit_Cost]</f>
        <v>331.43999999999983</v>
      </c>
      <c r="K345" t="s">
        <v>30</v>
      </c>
      <c r="L345" s="3">
        <v>0.25</v>
      </c>
      <c r="M345" t="s">
        <v>31</v>
      </c>
      <c r="N345" t="s">
        <v>22</v>
      </c>
      <c r="O345" t="s">
        <v>41</v>
      </c>
    </row>
    <row r="346" spans="1:15" x14ac:dyDescent="0.25">
      <c r="A346">
        <v>1074</v>
      </c>
      <c r="B346" s="1">
        <v>45073</v>
      </c>
      <c r="C346" t="s">
        <v>38</v>
      </c>
      <c r="D346" t="s">
        <v>21</v>
      </c>
      <c r="E346" s="2">
        <v>6710.83</v>
      </c>
      <c r="F346">
        <v>2</v>
      </c>
      <c r="G346" t="s">
        <v>26</v>
      </c>
      <c r="H346" s="3">
        <v>3173.69</v>
      </c>
      <c r="I346" s="3">
        <v>3503.11</v>
      </c>
      <c r="J346" s="3">
        <f>Sales[Unit_Price] - Sales[Unit_Cost]</f>
        <v>329.42000000000007</v>
      </c>
      <c r="K346" t="s">
        <v>30</v>
      </c>
      <c r="L346" s="3">
        <v>0.2</v>
      </c>
      <c r="M346" t="s">
        <v>27</v>
      </c>
      <c r="N346" t="s">
        <v>22</v>
      </c>
      <c r="O346" t="s">
        <v>41</v>
      </c>
    </row>
    <row r="347" spans="1:15" x14ac:dyDescent="0.25">
      <c r="A347">
        <v>1027</v>
      </c>
      <c r="B347" s="1">
        <v>44941</v>
      </c>
      <c r="C347" t="s">
        <v>14</v>
      </c>
      <c r="D347" t="s">
        <v>21</v>
      </c>
      <c r="E347" s="2">
        <v>6261.2</v>
      </c>
      <c r="F347">
        <v>26</v>
      </c>
      <c r="G347" t="s">
        <v>26</v>
      </c>
      <c r="H347" s="3">
        <v>149.11000000000001</v>
      </c>
      <c r="I347" s="3">
        <v>477.67</v>
      </c>
      <c r="J347" s="3">
        <f>Sales[Unit_Price] - Sales[Unit_Cost]</f>
        <v>328.56</v>
      </c>
      <c r="K347" t="s">
        <v>17</v>
      </c>
      <c r="L347" s="3">
        <v>0.14000000000000001</v>
      </c>
      <c r="M347" t="s">
        <v>18</v>
      </c>
      <c r="N347" t="s">
        <v>22</v>
      </c>
      <c r="O347" t="s">
        <v>23</v>
      </c>
    </row>
    <row r="348" spans="1:15" x14ac:dyDescent="0.25">
      <c r="A348">
        <v>1038</v>
      </c>
      <c r="B348" s="1">
        <v>44966</v>
      </c>
      <c r="C348" t="s">
        <v>42</v>
      </c>
      <c r="D348" t="s">
        <v>34</v>
      </c>
      <c r="E348" s="2">
        <v>5529.35</v>
      </c>
      <c r="F348">
        <v>16</v>
      </c>
      <c r="G348" t="s">
        <v>16</v>
      </c>
      <c r="H348" s="3">
        <v>3899.7</v>
      </c>
      <c r="I348" s="3">
        <v>4228.18</v>
      </c>
      <c r="J348" s="3">
        <f>Sales[Unit_Price] - Sales[Unit_Cost]</f>
        <v>328.48000000000047</v>
      </c>
      <c r="K348" t="s">
        <v>30</v>
      </c>
      <c r="L348" s="3">
        <v>0.27</v>
      </c>
      <c r="M348" t="s">
        <v>18</v>
      </c>
      <c r="N348" t="s">
        <v>22</v>
      </c>
      <c r="O348" t="s">
        <v>52</v>
      </c>
    </row>
    <row r="349" spans="1:15" x14ac:dyDescent="0.25">
      <c r="A349">
        <v>1092</v>
      </c>
      <c r="B349" s="1">
        <v>45160</v>
      </c>
      <c r="C349" t="s">
        <v>24</v>
      </c>
      <c r="D349" t="s">
        <v>34</v>
      </c>
      <c r="E349" s="2">
        <v>6250.8</v>
      </c>
      <c r="F349">
        <v>29</v>
      </c>
      <c r="G349" t="s">
        <v>29</v>
      </c>
      <c r="H349" s="3">
        <v>1742.24</v>
      </c>
      <c r="I349" s="3">
        <v>2070.52</v>
      </c>
      <c r="J349" s="3">
        <f>Sales[Unit_Price] - Sales[Unit_Cost]</f>
        <v>328.28</v>
      </c>
      <c r="K349" t="s">
        <v>30</v>
      </c>
      <c r="L349" s="3">
        <v>0.12</v>
      </c>
      <c r="M349" t="s">
        <v>18</v>
      </c>
      <c r="N349" t="s">
        <v>19</v>
      </c>
      <c r="O349" t="s">
        <v>50</v>
      </c>
    </row>
    <row r="350" spans="1:15" x14ac:dyDescent="0.25">
      <c r="A350">
        <v>1073</v>
      </c>
      <c r="B350" s="1">
        <v>45266</v>
      </c>
      <c r="C350" t="s">
        <v>42</v>
      </c>
      <c r="D350" t="s">
        <v>15</v>
      </c>
      <c r="E350" s="2">
        <v>2273.58</v>
      </c>
      <c r="F350">
        <v>31</v>
      </c>
      <c r="G350" t="s">
        <v>26</v>
      </c>
      <c r="H350" s="3">
        <v>4368.97</v>
      </c>
      <c r="I350" s="3">
        <v>4696.8500000000004</v>
      </c>
      <c r="J350" s="3">
        <f>Sales[Unit_Price] - Sales[Unit_Cost]</f>
        <v>327.88000000000011</v>
      </c>
      <c r="K350" t="s">
        <v>17</v>
      </c>
      <c r="L350" s="3">
        <v>0.25</v>
      </c>
      <c r="M350" t="s">
        <v>27</v>
      </c>
      <c r="N350" t="s">
        <v>22</v>
      </c>
      <c r="O350" t="s">
        <v>49</v>
      </c>
    </row>
    <row r="351" spans="1:15" x14ac:dyDescent="0.25">
      <c r="A351">
        <v>1079</v>
      </c>
      <c r="B351" s="1">
        <v>45203</v>
      </c>
      <c r="C351" t="s">
        <v>38</v>
      </c>
      <c r="D351" t="s">
        <v>34</v>
      </c>
      <c r="E351" s="2">
        <v>942.52</v>
      </c>
      <c r="F351">
        <v>12</v>
      </c>
      <c r="G351" t="s">
        <v>26</v>
      </c>
      <c r="H351" s="3">
        <v>4754.0200000000004</v>
      </c>
      <c r="I351" s="3">
        <v>5080.74</v>
      </c>
      <c r="J351" s="3">
        <f>Sales[Unit_Price] - Sales[Unit_Cost]</f>
        <v>326.71999999999935</v>
      </c>
      <c r="K351" t="s">
        <v>30</v>
      </c>
      <c r="L351" s="3">
        <v>0.2</v>
      </c>
      <c r="M351" t="s">
        <v>18</v>
      </c>
      <c r="N351" t="s">
        <v>19</v>
      </c>
      <c r="O351" t="s">
        <v>48</v>
      </c>
    </row>
    <row r="352" spans="1:15" x14ac:dyDescent="0.25">
      <c r="A352">
        <v>1058</v>
      </c>
      <c r="B352" s="1">
        <v>45171</v>
      </c>
      <c r="C352" t="s">
        <v>24</v>
      </c>
      <c r="D352" t="s">
        <v>25</v>
      </c>
      <c r="E352" s="2">
        <v>1142.92</v>
      </c>
      <c r="F352">
        <v>9</v>
      </c>
      <c r="G352" t="s">
        <v>16</v>
      </c>
      <c r="H352" s="3">
        <v>760.55</v>
      </c>
      <c r="I352" s="3">
        <v>1086.8899999999901</v>
      </c>
      <c r="J352" s="3">
        <f>Sales[Unit_Price] - Sales[Unit_Cost]</f>
        <v>326.33999999999014</v>
      </c>
      <c r="K352" t="s">
        <v>17</v>
      </c>
      <c r="L352" s="3">
        <v>0.15</v>
      </c>
      <c r="M352" t="s">
        <v>18</v>
      </c>
      <c r="N352" t="s">
        <v>22</v>
      </c>
      <c r="O352" t="s">
        <v>28</v>
      </c>
    </row>
    <row r="353" spans="1:15" x14ac:dyDescent="0.25">
      <c r="A353">
        <v>1055</v>
      </c>
      <c r="B353" s="1">
        <v>45261</v>
      </c>
      <c r="C353" t="s">
        <v>33</v>
      </c>
      <c r="D353" t="s">
        <v>21</v>
      </c>
      <c r="E353" s="2">
        <v>4102.47</v>
      </c>
      <c r="F353">
        <v>8</v>
      </c>
      <c r="G353" t="s">
        <v>16</v>
      </c>
      <c r="H353" s="3">
        <v>3513</v>
      </c>
      <c r="I353" s="3">
        <v>3838.42</v>
      </c>
      <c r="J353" s="3">
        <f>Sales[Unit_Price] - Sales[Unit_Cost]</f>
        <v>325.42000000000007</v>
      </c>
      <c r="K353" t="s">
        <v>17</v>
      </c>
      <c r="L353" s="3">
        <v>0.13</v>
      </c>
      <c r="M353" t="s">
        <v>27</v>
      </c>
      <c r="N353" t="s">
        <v>19</v>
      </c>
      <c r="O353" t="s">
        <v>37</v>
      </c>
    </row>
    <row r="354" spans="1:15" x14ac:dyDescent="0.25">
      <c r="A354">
        <v>1051</v>
      </c>
      <c r="B354" s="1">
        <v>45272</v>
      </c>
      <c r="C354" t="s">
        <v>38</v>
      </c>
      <c r="D354" t="s">
        <v>15</v>
      </c>
      <c r="E354" s="2">
        <v>2479.9499999999998</v>
      </c>
      <c r="F354">
        <v>8</v>
      </c>
      <c r="G354" t="s">
        <v>29</v>
      </c>
      <c r="H354" s="3">
        <v>467.11</v>
      </c>
      <c r="I354" s="3">
        <v>792.21</v>
      </c>
      <c r="J354" s="3">
        <f>Sales[Unit_Price] - Sales[Unit_Cost]</f>
        <v>325.10000000000002</v>
      </c>
      <c r="K354" t="s">
        <v>30</v>
      </c>
      <c r="L354" s="3">
        <v>0.2</v>
      </c>
      <c r="M354" t="s">
        <v>31</v>
      </c>
      <c r="N354" t="s">
        <v>19</v>
      </c>
      <c r="O354" t="s">
        <v>40</v>
      </c>
    </row>
    <row r="355" spans="1:15" x14ac:dyDescent="0.25">
      <c r="A355">
        <v>1073</v>
      </c>
      <c r="B355" s="1">
        <v>45053</v>
      </c>
      <c r="C355" t="s">
        <v>24</v>
      </c>
      <c r="D355" t="s">
        <v>15</v>
      </c>
      <c r="E355" s="2">
        <v>1347.42</v>
      </c>
      <c r="F355">
        <v>29</v>
      </c>
      <c r="G355" t="s">
        <v>29</v>
      </c>
      <c r="H355" s="3">
        <v>2152.6799999999998</v>
      </c>
      <c r="I355" s="3">
        <v>2475.9299999999998</v>
      </c>
      <c r="J355" s="3">
        <f>Sales[Unit_Price] - Sales[Unit_Cost]</f>
        <v>323.25</v>
      </c>
      <c r="K355" t="s">
        <v>17</v>
      </c>
      <c r="L355" s="3">
        <v>0.22</v>
      </c>
      <c r="M355" t="s">
        <v>27</v>
      </c>
      <c r="N355" t="s">
        <v>19</v>
      </c>
      <c r="O355" t="s">
        <v>45</v>
      </c>
    </row>
    <row r="356" spans="1:15" x14ac:dyDescent="0.25">
      <c r="A356">
        <v>1067</v>
      </c>
      <c r="B356" s="1">
        <v>44935</v>
      </c>
      <c r="C356" t="s">
        <v>33</v>
      </c>
      <c r="D356" t="s">
        <v>15</v>
      </c>
      <c r="E356" s="2">
        <v>1875.71</v>
      </c>
      <c r="F356">
        <v>48</v>
      </c>
      <c r="G356" t="s">
        <v>35</v>
      </c>
      <c r="H356" s="3">
        <v>210.63</v>
      </c>
      <c r="I356" s="3">
        <v>533.57999999999902</v>
      </c>
      <c r="J356" s="3">
        <f>Sales[Unit_Price] - Sales[Unit_Cost]</f>
        <v>322.94999999999902</v>
      </c>
      <c r="K356" t="s">
        <v>30</v>
      </c>
      <c r="L356" s="3">
        <v>0.04</v>
      </c>
      <c r="M356" t="s">
        <v>27</v>
      </c>
      <c r="N356" t="s">
        <v>19</v>
      </c>
      <c r="O356" t="s">
        <v>53</v>
      </c>
    </row>
    <row r="357" spans="1:15" x14ac:dyDescent="0.25">
      <c r="A357">
        <v>1007</v>
      </c>
      <c r="B357" s="1">
        <v>45155</v>
      </c>
      <c r="C357" t="s">
        <v>38</v>
      </c>
      <c r="D357" t="s">
        <v>34</v>
      </c>
      <c r="E357" s="2">
        <v>2426.2399999999998</v>
      </c>
      <c r="F357">
        <v>16</v>
      </c>
      <c r="G357" t="s">
        <v>16</v>
      </c>
      <c r="H357" s="3">
        <v>4310.3100000000004</v>
      </c>
      <c r="I357" s="3">
        <v>4633.1000000000004</v>
      </c>
      <c r="J357" s="3">
        <f>Sales[Unit_Price] - Sales[Unit_Cost]</f>
        <v>322.78999999999996</v>
      </c>
      <c r="K357" t="s">
        <v>30</v>
      </c>
      <c r="L357" s="3">
        <v>0.28000000000000003</v>
      </c>
      <c r="M357" t="s">
        <v>31</v>
      </c>
      <c r="N357" t="s">
        <v>22</v>
      </c>
      <c r="O357" t="s">
        <v>48</v>
      </c>
    </row>
    <row r="358" spans="1:15" x14ac:dyDescent="0.25">
      <c r="A358">
        <v>1024</v>
      </c>
      <c r="B358" s="1">
        <v>45002</v>
      </c>
      <c r="C358" t="s">
        <v>38</v>
      </c>
      <c r="D358" t="s">
        <v>25</v>
      </c>
      <c r="E358" s="2">
        <v>5825.15</v>
      </c>
      <c r="F358">
        <v>46</v>
      </c>
      <c r="G358" t="s">
        <v>35</v>
      </c>
      <c r="H358" s="3">
        <v>2016.49</v>
      </c>
      <c r="I358" s="3">
        <v>2338.66</v>
      </c>
      <c r="J358" s="3">
        <f>Sales[Unit_Price] - Sales[Unit_Cost]</f>
        <v>322.16999999999985</v>
      </c>
      <c r="K358" t="s">
        <v>17</v>
      </c>
      <c r="L358" s="3">
        <v>0.19</v>
      </c>
      <c r="M358" t="s">
        <v>27</v>
      </c>
      <c r="N358" t="s">
        <v>22</v>
      </c>
      <c r="O358" t="s">
        <v>39</v>
      </c>
    </row>
    <row r="359" spans="1:15" x14ac:dyDescent="0.25">
      <c r="A359">
        <v>1077</v>
      </c>
      <c r="B359" s="1">
        <v>45145</v>
      </c>
      <c r="C359" t="s">
        <v>33</v>
      </c>
      <c r="D359" t="s">
        <v>34</v>
      </c>
      <c r="E359" s="2">
        <v>242.38</v>
      </c>
      <c r="F359">
        <v>43</v>
      </c>
      <c r="G359" t="s">
        <v>26</v>
      </c>
      <c r="H359" s="3">
        <v>4402.66</v>
      </c>
      <c r="I359" s="3">
        <v>4724.7</v>
      </c>
      <c r="J359" s="3">
        <f>Sales[Unit_Price] - Sales[Unit_Cost]</f>
        <v>322.03999999999996</v>
      </c>
      <c r="K359" t="s">
        <v>30</v>
      </c>
      <c r="L359" s="3">
        <v>0.1</v>
      </c>
      <c r="M359" t="s">
        <v>27</v>
      </c>
      <c r="N359" t="s">
        <v>22</v>
      </c>
      <c r="O359" t="s">
        <v>36</v>
      </c>
    </row>
    <row r="360" spans="1:15" x14ac:dyDescent="0.25">
      <c r="A360">
        <v>1002</v>
      </c>
      <c r="B360" s="1">
        <v>45141</v>
      </c>
      <c r="C360" t="s">
        <v>42</v>
      </c>
      <c r="D360" t="s">
        <v>25</v>
      </c>
      <c r="E360" s="2">
        <v>8302.7000000000007</v>
      </c>
      <c r="F360">
        <v>16</v>
      </c>
      <c r="G360" t="s">
        <v>16</v>
      </c>
      <c r="H360" s="3">
        <v>2872.4</v>
      </c>
      <c r="I360" s="3">
        <v>3193.76</v>
      </c>
      <c r="J360" s="3">
        <f>Sales[Unit_Price] - Sales[Unit_Cost]</f>
        <v>321.36000000000013</v>
      </c>
      <c r="K360" t="s">
        <v>17</v>
      </c>
      <c r="L360" s="3">
        <v>0.04</v>
      </c>
      <c r="M360" t="s">
        <v>31</v>
      </c>
      <c r="N360" t="s">
        <v>19</v>
      </c>
      <c r="O360" t="s">
        <v>43</v>
      </c>
    </row>
    <row r="361" spans="1:15" x14ac:dyDescent="0.25">
      <c r="A361">
        <v>1044</v>
      </c>
      <c r="B361" s="1">
        <v>45069</v>
      </c>
      <c r="C361" t="s">
        <v>14</v>
      </c>
      <c r="D361" t="s">
        <v>21</v>
      </c>
      <c r="E361" s="2">
        <v>8552.4699999999993</v>
      </c>
      <c r="F361">
        <v>19</v>
      </c>
      <c r="G361" t="s">
        <v>26</v>
      </c>
      <c r="H361" s="3">
        <v>2182.75</v>
      </c>
      <c r="I361" s="3">
        <v>2504.0299999999902</v>
      </c>
      <c r="J361" s="3">
        <f>Sales[Unit_Price] - Sales[Unit_Cost]</f>
        <v>321.2799999999902</v>
      </c>
      <c r="K361" t="s">
        <v>30</v>
      </c>
      <c r="L361" s="3">
        <v>0.01</v>
      </c>
      <c r="M361" t="s">
        <v>27</v>
      </c>
      <c r="N361" t="s">
        <v>19</v>
      </c>
      <c r="O361" t="s">
        <v>23</v>
      </c>
    </row>
    <row r="362" spans="1:15" x14ac:dyDescent="0.25">
      <c r="A362">
        <v>1091</v>
      </c>
      <c r="B362" s="1">
        <v>45173</v>
      </c>
      <c r="C362" t="s">
        <v>33</v>
      </c>
      <c r="D362" t="s">
        <v>25</v>
      </c>
      <c r="E362" s="2">
        <v>675.11</v>
      </c>
      <c r="F362">
        <v>44</v>
      </c>
      <c r="G362" t="s">
        <v>26</v>
      </c>
      <c r="H362" s="3">
        <v>2085.46</v>
      </c>
      <c r="I362" s="3">
        <v>2406.58</v>
      </c>
      <c r="J362" s="3">
        <f>Sales[Unit_Price] - Sales[Unit_Cost]</f>
        <v>321.11999999999989</v>
      </c>
      <c r="K362" t="s">
        <v>17</v>
      </c>
      <c r="L362" s="3">
        <v>0.06</v>
      </c>
      <c r="M362" t="s">
        <v>27</v>
      </c>
      <c r="N362" t="s">
        <v>22</v>
      </c>
      <c r="O362" t="s">
        <v>44</v>
      </c>
    </row>
    <row r="363" spans="1:15" x14ac:dyDescent="0.25">
      <c r="A363">
        <v>1064</v>
      </c>
      <c r="B363" s="1">
        <v>45103</v>
      </c>
      <c r="C363" t="s">
        <v>42</v>
      </c>
      <c r="D363" t="s">
        <v>15</v>
      </c>
      <c r="E363" s="2">
        <v>6201.37</v>
      </c>
      <c r="F363">
        <v>21</v>
      </c>
      <c r="G363" t="s">
        <v>29</v>
      </c>
      <c r="H363" s="3">
        <v>2278.04</v>
      </c>
      <c r="I363" s="3">
        <v>2598.58</v>
      </c>
      <c r="J363" s="3">
        <f>Sales[Unit_Price] - Sales[Unit_Cost]</f>
        <v>320.53999999999996</v>
      </c>
      <c r="K363" t="s">
        <v>17</v>
      </c>
      <c r="L363" s="3">
        <v>0.02</v>
      </c>
      <c r="M363" t="s">
        <v>31</v>
      </c>
      <c r="N363" t="s">
        <v>22</v>
      </c>
      <c r="O363" t="s">
        <v>49</v>
      </c>
    </row>
    <row r="364" spans="1:15" x14ac:dyDescent="0.25">
      <c r="A364">
        <v>1090</v>
      </c>
      <c r="B364" s="1">
        <v>45157</v>
      </c>
      <c r="C364" t="s">
        <v>14</v>
      </c>
      <c r="D364" t="s">
        <v>21</v>
      </c>
      <c r="E364" s="2">
        <v>9088.2000000000007</v>
      </c>
      <c r="F364">
        <v>31</v>
      </c>
      <c r="G364" t="s">
        <v>29</v>
      </c>
      <c r="H364" s="3">
        <v>2347.81</v>
      </c>
      <c r="I364" s="3">
        <v>2668.02</v>
      </c>
      <c r="J364" s="3">
        <f>Sales[Unit_Price] - Sales[Unit_Cost]</f>
        <v>320.21000000000004</v>
      </c>
      <c r="K364" t="s">
        <v>17</v>
      </c>
      <c r="L364" s="3">
        <v>0.09</v>
      </c>
      <c r="M364" t="s">
        <v>27</v>
      </c>
      <c r="N364" t="s">
        <v>22</v>
      </c>
      <c r="O364" t="s">
        <v>23</v>
      </c>
    </row>
    <row r="365" spans="1:15" x14ac:dyDescent="0.25">
      <c r="A365">
        <v>1012</v>
      </c>
      <c r="B365" s="1">
        <v>45034</v>
      </c>
      <c r="C365" t="s">
        <v>42</v>
      </c>
      <c r="D365" t="s">
        <v>25</v>
      </c>
      <c r="E365" s="2">
        <v>1874.61</v>
      </c>
      <c r="F365">
        <v>9</v>
      </c>
      <c r="G365" t="s">
        <v>35</v>
      </c>
      <c r="H365" s="3">
        <v>709.97</v>
      </c>
      <c r="I365" s="3">
        <v>1029.71</v>
      </c>
      <c r="J365" s="3">
        <f>Sales[Unit_Price] - Sales[Unit_Cost]</f>
        <v>319.74</v>
      </c>
      <c r="K365" t="s">
        <v>17</v>
      </c>
      <c r="L365" s="3">
        <v>0.13</v>
      </c>
      <c r="M365" t="s">
        <v>27</v>
      </c>
      <c r="N365" t="s">
        <v>22</v>
      </c>
      <c r="O365" t="s">
        <v>43</v>
      </c>
    </row>
    <row r="366" spans="1:15" x14ac:dyDescent="0.25">
      <c r="A366">
        <v>1053</v>
      </c>
      <c r="B366" s="1">
        <v>45201</v>
      </c>
      <c r="C366" t="s">
        <v>24</v>
      </c>
      <c r="D366" t="s">
        <v>34</v>
      </c>
      <c r="E366" s="2">
        <v>7724.57</v>
      </c>
      <c r="F366">
        <v>29</v>
      </c>
      <c r="G366" t="s">
        <v>35</v>
      </c>
      <c r="H366" s="3">
        <v>3741.3</v>
      </c>
      <c r="I366" s="3">
        <v>4061.04</v>
      </c>
      <c r="J366" s="3">
        <f>Sales[Unit_Price] - Sales[Unit_Cost]</f>
        <v>319.73999999999978</v>
      </c>
      <c r="K366" t="s">
        <v>17</v>
      </c>
      <c r="L366" s="3">
        <v>0.21</v>
      </c>
      <c r="M366" t="s">
        <v>31</v>
      </c>
      <c r="N366" t="s">
        <v>19</v>
      </c>
      <c r="O366" t="s">
        <v>50</v>
      </c>
    </row>
    <row r="367" spans="1:15" x14ac:dyDescent="0.25">
      <c r="A367">
        <v>1026</v>
      </c>
      <c r="B367" s="1">
        <v>45231</v>
      </c>
      <c r="C367" t="s">
        <v>42</v>
      </c>
      <c r="D367" t="s">
        <v>25</v>
      </c>
      <c r="E367" s="2">
        <v>7895.13</v>
      </c>
      <c r="F367">
        <v>36</v>
      </c>
      <c r="G367" t="s">
        <v>29</v>
      </c>
      <c r="H367" s="3">
        <v>3067.05</v>
      </c>
      <c r="I367" s="3">
        <v>3386.33</v>
      </c>
      <c r="J367" s="3">
        <f>Sales[Unit_Price] - Sales[Unit_Cost]</f>
        <v>319.27999999999975</v>
      </c>
      <c r="K367" t="s">
        <v>30</v>
      </c>
      <c r="L367" s="3">
        <v>0.2</v>
      </c>
      <c r="M367" t="s">
        <v>27</v>
      </c>
      <c r="N367" t="s">
        <v>19</v>
      </c>
      <c r="O367" t="s">
        <v>43</v>
      </c>
    </row>
    <row r="368" spans="1:15" x14ac:dyDescent="0.25">
      <c r="A368">
        <v>1081</v>
      </c>
      <c r="B368" s="1">
        <v>44931</v>
      </c>
      <c r="C368" t="s">
        <v>14</v>
      </c>
      <c r="D368" t="s">
        <v>25</v>
      </c>
      <c r="E368" s="2">
        <v>1429.32</v>
      </c>
      <c r="F368">
        <v>44</v>
      </c>
      <c r="G368" t="s">
        <v>26</v>
      </c>
      <c r="H368" s="3">
        <v>618.79</v>
      </c>
      <c r="I368" s="3">
        <v>938.04</v>
      </c>
      <c r="J368" s="3">
        <f>Sales[Unit_Price] - Sales[Unit_Cost]</f>
        <v>319.25</v>
      </c>
      <c r="K368" t="s">
        <v>17</v>
      </c>
      <c r="L368" s="3">
        <v>0.03</v>
      </c>
      <c r="M368" t="s">
        <v>18</v>
      </c>
      <c r="N368" t="s">
        <v>19</v>
      </c>
      <c r="O368" t="s">
        <v>32</v>
      </c>
    </row>
    <row r="369" spans="1:15" x14ac:dyDescent="0.25">
      <c r="A369">
        <v>1038</v>
      </c>
      <c r="B369" s="1">
        <v>45095</v>
      </c>
      <c r="C369" t="s">
        <v>38</v>
      </c>
      <c r="D369" t="s">
        <v>21</v>
      </c>
      <c r="E369" s="2">
        <v>2792.27</v>
      </c>
      <c r="F369">
        <v>24</v>
      </c>
      <c r="G369" t="s">
        <v>29</v>
      </c>
      <c r="H369" s="3">
        <v>1543.91</v>
      </c>
      <c r="I369" s="3">
        <v>1862.88</v>
      </c>
      <c r="J369" s="3">
        <f>Sales[Unit_Price] - Sales[Unit_Cost]</f>
        <v>318.97000000000003</v>
      </c>
      <c r="K369" t="s">
        <v>30</v>
      </c>
      <c r="L369" s="3">
        <v>0.09</v>
      </c>
      <c r="M369" t="s">
        <v>27</v>
      </c>
      <c r="N369" t="s">
        <v>19</v>
      </c>
      <c r="O369" t="s">
        <v>41</v>
      </c>
    </row>
    <row r="370" spans="1:15" x14ac:dyDescent="0.25">
      <c r="A370">
        <v>1071</v>
      </c>
      <c r="B370" s="1">
        <v>45254</v>
      </c>
      <c r="C370" t="s">
        <v>42</v>
      </c>
      <c r="D370" t="s">
        <v>21</v>
      </c>
      <c r="E370" s="2">
        <v>8049.72</v>
      </c>
      <c r="F370">
        <v>12</v>
      </c>
      <c r="G370" t="s">
        <v>26</v>
      </c>
      <c r="H370" s="3">
        <v>4317.95</v>
      </c>
      <c r="I370" s="3">
        <v>4636.59</v>
      </c>
      <c r="J370" s="3">
        <f>Sales[Unit_Price] - Sales[Unit_Cost]</f>
        <v>318.64000000000033</v>
      </c>
      <c r="K370" t="s">
        <v>30</v>
      </c>
      <c r="L370" s="3">
        <v>0.18</v>
      </c>
      <c r="M370" t="s">
        <v>31</v>
      </c>
      <c r="N370" t="s">
        <v>22</v>
      </c>
      <c r="O370" t="s">
        <v>51</v>
      </c>
    </row>
    <row r="371" spans="1:15" x14ac:dyDescent="0.25">
      <c r="A371">
        <v>1044</v>
      </c>
      <c r="B371" s="1">
        <v>45136</v>
      </c>
      <c r="C371" t="s">
        <v>42</v>
      </c>
      <c r="D371" t="s">
        <v>15</v>
      </c>
      <c r="E371" s="2">
        <v>6144.41</v>
      </c>
      <c r="F371">
        <v>47</v>
      </c>
      <c r="G371" t="s">
        <v>35</v>
      </c>
      <c r="H371" s="3">
        <v>1512.34</v>
      </c>
      <c r="I371" s="3">
        <v>1830.76</v>
      </c>
      <c r="J371" s="3">
        <f>Sales[Unit_Price] - Sales[Unit_Cost]</f>
        <v>318.42000000000007</v>
      </c>
      <c r="K371" t="s">
        <v>30</v>
      </c>
      <c r="L371" s="3">
        <v>0.12</v>
      </c>
      <c r="M371" t="s">
        <v>27</v>
      </c>
      <c r="N371" t="s">
        <v>19</v>
      </c>
      <c r="O371" t="s">
        <v>49</v>
      </c>
    </row>
    <row r="372" spans="1:15" x14ac:dyDescent="0.25">
      <c r="A372">
        <v>1032</v>
      </c>
      <c r="B372" s="1">
        <v>45107</v>
      </c>
      <c r="C372" t="s">
        <v>38</v>
      </c>
      <c r="D372" t="s">
        <v>15</v>
      </c>
      <c r="E372" s="2">
        <v>3312.67</v>
      </c>
      <c r="F372">
        <v>6</v>
      </c>
      <c r="G372" t="s">
        <v>29</v>
      </c>
      <c r="H372" s="3">
        <v>2522.7600000000002</v>
      </c>
      <c r="I372" s="3">
        <v>2840.14</v>
      </c>
      <c r="J372" s="3">
        <f>Sales[Unit_Price] - Sales[Unit_Cost]</f>
        <v>317.37999999999965</v>
      </c>
      <c r="K372" t="s">
        <v>17</v>
      </c>
      <c r="L372" s="3">
        <v>7.0000000000000007E-2</v>
      </c>
      <c r="M372" t="s">
        <v>31</v>
      </c>
      <c r="N372" t="s">
        <v>22</v>
      </c>
      <c r="O372" t="s">
        <v>40</v>
      </c>
    </row>
    <row r="373" spans="1:15" x14ac:dyDescent="0.25">
      <c r="A373">
        <v>1062</v>
      </c>
      <c r="B373" s="1">
        <v>45001</v>
      </c>
      <c r="C373" t="s">
        <v>24</v>
      </c>
      <c r="D373" t="s">
        <v>21</v>
      </c>
      <c r="E373" s="2">
        <v>4195.0600000000004</v>
      </c>
      <c r="F373">
        <v>45</v>
      </c>
      <c r="G373" t="s">
        <v>16</v>
      </c>
      <c r="H373" s="3">
        <v>4849.6000000000004</v>
      </c>
      <c r="I373" s="3">
        <v>5166.72</v>
      </c>
      <c r="J373" s="3">
        <f>Sales[Unit_Price] - Sales[Unit_Cost]</f>
        <v>317.11999999999989</v>
      </c>
      <c r="K373" t="s">
        <v>17</v>
      </c>
      <c r="L373" s="3">
        <v>0.25</v>
      </c>
      <c r="M373" t="s">
        <v>31</v>
      </c>
      <c r="N373" t="s">
        <v>19</v>
      </c>
      <c r="O373" t="s">
        <v>47</v>
      </c>
    </row>
    <row r="374" spans="1:15" x14ac:dyDescent="0.25">
      <c r="A374">
        <v>1077</v>
      </c>
      <c r="B374" s="1">
        <v>44964</v>
      </c>
      <c r="C374" t="s">
        <v>38</v>
      </c>
      <c r="D374" t="s">
        <v>21</v>
      </c>
      <c r="E374" s="2">
        <v>9605.34</v>
      </c>
      <c r="F374">
        <v>12</v>
      </c>
      <c r="G374" t="s">
        <v>29</v>
      </c>
      <c r="H374" s="3">
        <v>2427.46</v>
      </c>
      <c r="I374" s="3">
        <v>2743.09</v>
      </c>
      <c r="J374" s="3">
        <f>Sales[Unit_Price] - Sales[Unit_Cost]</f>
        <v>315.63000000000011</v>
      </c>
      <c r="K374" t="s">
        <v>30</v>
      </c>
      <c r="L374" s="3">
        <v>0.28999999999999998</v>
      </c>
      <c r="M374" t="s">
        <v>31</v>
      </c>
      <c r="N374" t="s">
        <v>22</v>
      </c>
      <c r="O374" t="s">
        <v>41</v>
      </c>
    </row>
    <row r="375" spans="1:15" x14ac:dyDescent="0.25">
      <c r="A375">
        <v>1001</v>
      </c>
      <c r="B375" s="1">
        <v>45282</v>
      </c>
      <c r="C375" t="s">
        <v>24</v>
      </c>
      <c r="D375" t="s">
        <v>21</v>
      </c>
      <c r="E375" s="2">
        <v>8803.94</v>
      </c>
      <c r="F375">
        <v>45</v>
      </c>
      <c r="G375" t="s">
        <v>29</v>
      </c>
      <c r="H375" s="3">
        <v>1372.36</v>
      </c>
      <c r="I375" s="3">
        <v>1687.83</v>
      </c>
      <c r="J375" s="3">
        <f>Sales[Unit_Price] - Sales[Unit_Cost]</f>
        <v>315.47000000000003</v>
      </c>
      <c r="K375" t="s">
        <v>30</v>
      </c>
      <c r="L375" s="3">
        <v>0.02</v>
      </c>
      <c r="M375" t="s">
        <v>31</v>
      </c>
      <c r="N375" t="s">
        <v>19</v>
      </c>
      <c r="O375" t="s">
        <v>47</v>
      </c>
    </row>
    <row r="376" spans="1:15" x14ac:dyDescent="0.25">
      <c r="A376">
        <v>1042</v>
      </c>
      <c r="B376" s="1">
        <v>45167</v>
      </c>
      <c r="C376" t="s">
        <v>38</v>
      </c>
      <c r="D376" t="s">
        <v>25</v>
      </c>
      <c r="E376" s="2">
        <v>3955.11</v>
      </c>
      <c r="F376">
        <v>27</v>
      </c>
      <c r="G376" t="s">
        <v>29</v>
      </c>
      <c r="H376" s="3">
        <v>1139.45</v>
      </c>
      <c r="I376" s="3">
        <v>1454.41</v>
      </c>
      <c r="J376" s="3">
        <f>Sales[Unit_Price] - Sales[Unit_Cost]</f>
        <v>314.96000000000004</v>
      </c>
      <c r="K376" t="s">
        <v>17</v>
      </c>
      <c r="L376" s="3">
        <v>0.3</v>
      </c>
      <c r="M376" t="s">
        <v>27</v>
      </c>
      <c r="N376" t="s">
        <v>19</v>
      </c>
      <c r="O376" t="s">
        <v>39</v>
      </c>
    </row>
    <row r="377" spans="1:15" x14ac:dyDescent="0.25">
      <c r="A377">
        <v>1096</v>
      </c>
      <c r="B377" s="1">
        <v>45136</v>
      </c>
      <c r="C377" t="s">
        <v>33</v>
      </c>
      <c r="D377" t="s">
        <v>21</v>
      </c>
      <c r="E377" s="2">
        <v>485.41</v>
      </c>
      <c r="F377">
        <v>38</v>
      </c>
      <c r="G377" t="s">
        <v>35</v>
      </c>
      <c r="H377" s="3">
        <v>3955.66</v>
      </c>
      <c r="I377" s="3">
        <v>4270.59</v>
      </c>
      <c r="J377" s="3">
        <f>Sales[Unit_Price] - Sales[Unit_Cost]</f>
        <v>314.93000000000029</v>
      </c>
      <c r="K377" t="s">
        <v>17</v>
      </c>
      <c r="L377" s="3">
        <v>0.15</v>
      </c>
      <c r="M377" t="s">
        <v>31</v>
      </c>
      <c r="N377" t="s">
        <v>19</v>
      </c>
      <c r="O377" t="s">
        <v>37</v>
      </c>
    </row>
    <row r="378" spans="1:15" x14ac:dyDescent="0.25">
      <c r="A378">
        <v>1008</v>
      </c>
      <c r="B378" s="1">
        <v>45187</v>
      </c>
      <c r="C378" t="s">
        <v>33</v>
      </c>
      <c r="D378" t="s">
        <v>25</v>
      </c>
      <c r="E378" s="2">
        <v>7688.5</v>
      </c>
      <c r="F378">
        <v>32</v>
      </c>
      <c r="G378" t="s">
        <v>26</v>
      </c>
      <c r="H378" s="3">
        <v>921.32</v>
      </c>
      <c r="I378" s="3">
        <v>1236.0999999999999</v>
      </c>
      <c r="J378" s="3">
        <f>Sales[Unit_Price] - Sales[Unit_Cost]</f>
        <v>314.77999999999986</v>
      </c>
      <c r="K378" t="s">
        <v>30</v>
      </c>
      <c r="L378" s="3">
        <v>0.12</v>
      </c>
      <c r="M378" t="s">
        <v>31</v>
      </c>
      <c r="N378" t="s">
        <v>19</v>
      </c>
      <c r="O378" t="s">
        <v>44</v>
      </c>
    </row>
    <row r="379" spans="1:15" x14ac:dyDescent="0.25">
      <c r="A379">
        <v>1021</v>
      </c>
      <c r="B379" s="1">
        <v>45120</v>
      </c>
      <c r="C379" t="s">
        <v>14</v>
      </c>
      <c r="D379" t="s">
        <v>21</v>
      </c>
      <c r="E379" s="2">
        <v>9638.64</v>
      </c>
      <c r="F379">
        <v>43</v>
      </c>
      <c r="G379" t="s">
        <v>16</v>
      </c>
      <c r="H379" s="3">
        <v>4154.3</v>
      </c>
      <c r="I379" s="3">
        <v>4469.07</v>
      </c>
      <c r="J379" s="3">
        <f>Sales[Unit_Price] - Sales[Unit_Cost]</f>
        <v>314.76999999999953</v>
      </c>
      <c r="K379" t="s">
        <v>17</v>
      </c>
      <c r="L379" s="3">
        <v>0.23</v>
      </c>
      <c r="M379" t="s">
        <v>18</v>
      </c>
      <c r="N379" t="s">
        <v>22</v>
      </c>
      <c r="O379" t="s">
        <v>23</v>
      </c>
    </row>
    <row r="380" spans="1:15" x14ac:dyDescent="0.25">
      <c r="A380">
        <v>1092</v>
      </c>
      <c r="B380" s="1">
        <v>45263</v>
      </c>
      <c r="C380" t="s">
        <v>24</v>
      </c>
      <c r="D380" t="s">
        <v>34</v>
      </c>
      <c r="E380" s="2">
        <v>719.01</v>
      </c>
      <c r="F380">
        <v>6</v>
      </c>
      <c r="G380" t="s">
        <v>29</v>
      </c>
      <c r="H380" s="3">
        <v>422.74</v>
      </c>
      <c r="I380" s="3">
        <v>737.49</v>
      </c>
      <c r="J380" s="3">
        <f>Sales[Unit_Price] - Sales[Unit_Cost]</f>
        <v>314.75</v>
      </c>
      <c r="K380" t="s">
        <v>17</v>
      </c>
      <c r="L380" s="3">
        <v>0.19</v>
      </c>
      <c r="M380" t="s">
        <v>31</v>
      </c>
      <c r="N380" t="s">
        <v>22</v>
      </c>
      <c r="O380" t="s">
        <v>50</v>
      </c>
    </row>
    <row r="381" spans="1:15" x14ac:dyDescent="0.25">
      <c r="A381">
        <v>1008</v>
      </c>
      <c r="B381" s="1">
        <v>45165</v>
      </c>
      <c r="C381" t="s">
        <v>24</v>
      </c>
      <c r="D381" t="s">
        <v>25</v>
      </c>
      <c r="E381" s="2">
        <v>4432.8500000000004</v>
      </c>
      <c r="F381">
        <v>40</v>
      </c>
      <c r="G381" t="s">
        <v>29</v>
      </c>
      <c r="H381" s="3">
        <v>2687.49</v>
      </c>
      <c r="I381" s="3">
        <v>3001.56</v>
      </c>
      <c r="J381" s="3">
        <f>Sales[Unit_Price] - Sales[Unit_Cost]</f>
        <v>314.07000000000016</v>
      </c>
      <c r="K381" t="s">
        <v>17</v>
      </c>
      <c r="L381" s="3">
        <v>0.26</v>
      </c>
      <c r="M381" t="s">
        <v>27</v>
      </c>
      <c r="N381" t="s">
        <v>19</v>
      </c>
      <c r="O381" t="s">
        <v>28</v>
      </c>
    </row>
    <row r="382" spans="1:15" x14ac:dyDescent="0.25">
      <c r="A382">
        <v>1078</v>
      </c>
      <c r="B382" s="1">
        <v>45020</v>
      </c>
      <c r="C382" t="s">
        <v>24</v>
      </c>
      <c r="D382" t="s">
        <v>34</v>
      </c>
      <c r="E382" s="2">
        <v>9631.41</v>
      </c>
      <c r="F382">
        <v>49</v>
      </c>
      <c r="G382" t="s">
        <v>16</v>
      </c>
      <c r="H382" s="3">
        <v>1833.95</v>
      </c>
      <c r="I382" s="3">
        <v>2147.14</v>
      </c>
      <c r="J382" s="3">
        <f>Sales[Unit_Price] - Sales[Unit_Cost]</f>
        <v>313.18999999999983</v>
      </c>
      <c r="K382" t="s">
        <v>17</v>
      </c>
      <c r="L382" s="3">
        <v>0.18</v>
      </c>
      <c r="M382" t="s">
        <v>31</v>
      </c>
      <c r="N382" t="s">
        <v>22</v>
      </c>
      <c r="O382" t="s">
        <v>50</v>
      </c>
    </row>
    <row r="383" spans="1:15" x14ac:dyDescent="0.25">
      <c r="A383">
        <v>1099</v>
      </c>
      <c r="B383" s="1">
        <v>45167</v>
      </c>
      <c r="C383" t="s">
        <v>42</v>
      </c>
      <c r="D383" t="s">
        <v>21</v>
      </c>
      <c r="E383" s="2">
        <v>4567.8100000000004</v>
      </c>
      <c r="F383">
        <v>44</v>
      </c>
      <c r="G383" t="s">
        <v>29</v>
      </c>
      <c r="H383" s="3">
        <v>4933.1099999999997</v>
      </c>
      <c r="I383" s="3">
        <v>5245.86</v>
      </c>
      <c r="J383" s="3">
        <f>Sales[Unit_Price] - Sales[Unit_Cost]</f>
        <v>312.75</v>
      </c>
      <c r="K383" t="s">
        <v>17</v>
      </c>
      <c r="L383" s="3">
        <v>0.13</v>
      </c>
      <c r="M383" t="s">
        <v>27</v>
      </c>
      <c r="N383" t="s">
        <v>22</v>
      </c>
      <c r="O383" t="s">
        <v>51</v>
      </c>
    </row>
    <row r="384" spans="1:15" x14ac:dyDescent="0.25">
      <c r="A384">
        <v>1096</v>
      </c>
      <c r="B384" s="1">
        <v>44959</v>
      </c>
      <c r="C384" t="s">
        <v>42</v>
      </c>
      <c r="D384" t="s">
        <v>34</v>
      </c>
      <c r="E384" s="2">
        <v>9289</v>
      </c>
      <c r="F384">
        <v>31</v>
      </c>
      <c r="G384" t="s">
        <v>35</v>
      </c>
      <c r="H384" s="3">
        <v>1724.24</v>
      </c>
      <c r="I384" s="3">
        <v>2036.2</v>
      </c>
      <c r="J384" s="3">
        <f>Sales[Unit_Price] - Sales[Unit_Cost]</f>
        <v>311.96000000000004</v>
      </c>
      <c r="K384" t="s">
        <v>30</v>
      </c>
      <c r="L384" s="3">
        <v>0.17</v>
      </c>
      <c r="M384" t="s">
        <v>18</v>
      </c>
      <c r="N384" t="s">
        <v>19</v>
      </c>
      <c r="O384" t="s">
        <v>52</v>
      </c>
    </row>
    <row r="385" spans="1:15" x14ac:dyDescent="0.25">
      <c r="A385">
        <v>1096</v>
      </c>
      <c r="B385" s="1">
        <v>45140</v>
      </c>
      <c r="C385" t="s">
        <v>14</v>
      </c>
      <c r="D385" t="s">
        <v>15</v>
      </c>
      <c r="E385" s="2">
        <v>4815.72</v>
      </c>
      <c r="F385">
        <v>30</v>
      </c>
      <c r="G385" t="s">
        <v>35</v>
      </c>
      <c r="H385" s="3">
        <v>3969.86</v>
      </c>
      <c r="I385" s="3">
        <v>4281.79</v>
      </c>
      <c r="J385" s="3">
        <f>Sales[Unit_Price] - Sales[Unit_Cost]</f>
        <v>311.92999999999984</v>
      </c>
      <c r="K385" t="s">
        <v>17</v>
      </c>
      <c r="L385" s="3">
        <v>0.08</v>
      </c>
      <c r="M385" t="s">
        <v>27</v>
      </c>
      <c r="N385" t="s">
        <v>22</v>
      </c>
      <c r="O385" t="s">
        <v>20</v>
      </c>
    </row>
    <row r="386" spans="1:15" x14ac:dyDescent="0.25">
      <c r="A386">
        <v>1035</v>
      </c>
      <c r="B386" s="1">
        <v>44960</v>
      </c>
      <c r="C386" t="s">
        <v>33</v>
      </c>
      <c r="D386" t="s">
        <v>15</v>
      </c>
      <c r="E386" s="2">
        <v>1736.32</v>
      </c>
      <c r="F386">
        <v>5</v>
      </c>
      <c r="G386" t="s">
        <v>26</v>
      </c>
      <c r="H386" s="3">
        <v>4483.8500000000004</v>
      </c>
      <c r="I386" s="3">
        <v>4795.42</v>
      </c>
      <c r="J386" s="3">
        <f>Sales[Unit_Price] - Sales[Unit_Cost]</f>
        <v>311.56999999999971</v>
      </c>
      <c r="K386" t="s">
        <v>17</v>
      </c>
      <c r="L386" s="3">
        <v>0.23</v>
      </c>
      <c r="M386" t="s">
        <v>18</v>
      </c>
      <c r="N386" t="s">
        <v>19</v>
      </c>
      <c r="O386" t="s">
        <v>53</v>
      </c>
    </row>
    <row r="387" spans="1:15" x14ac:dyDescent="0.25">
      <c r="A387">
        <v>1064</v>
      </c>
      <c r="B387" s="1">
        <v>44930</v>
      </c>
      <c r="C387" t="s">
        <v>38</v>
      </c>
      <c r="D387" t="s">
        <v>34</v>
      </c>
      <c r="E387" s="2">
        <v>7412.11</v>
      </c>
      <c r="F387">
        <v>10</v>
      </c>
      <c r="G387" t="s">
        <v>35</v>
      </c>
      <c r="H387" s="3">
        <v>4764.96</v>
      </c>
      <c r="I387" s="3">
        <v>5074.42</v>
      </c>
      <c r="J387" s="3">
        <f>Sales[Unit_Price] - Sales[Unit_Cost]</f>
        <v>309.46000000000004</v>
      </c>
      <c r="K387" t="s">
        <v>30</v>
      </c>
      <c r="L387" s="3">
        <v>0.12</v>
      </c>
      <c r="M387" t="s">
        <v>18</v>
      </c>
      <c r="N387" t="s">
        <v>19</v>
      </c>
      <c r="O387" t="s">
        <v>48</v>
      </c>
    </row>
    <row r="388" spans="1:15" x14ac:dyDescent="0.25">
      <c r="A388">
        <v>1086</v>
      </c>
      <c r="B388" s="1">
        <v>45127</v>
      </c>
      <c r="C388" t="s">
        <v>14</v>
      </c>
      <c r="D388" t="s">
        <v>15</v>
      </c>
      <c r="E388" s="2">
        <v>7075.09</v>
      </c>
      <c r="F388">
        <v>17</v>
      </c>
      <c r="G388" t="s">
        <v>26</v>
      </c>
      <c r="H388" s="3">
        <v>1057.27</v>
      </c>
      <c r="I388" s="3">
        <v>1366.62</v>
      </c>
      <c r="J388" s="3">
        <f>Sales[Unit_Price] - Sales[Unit_Cost]</f>
        <v>309.34999999999991</v>
      </c>
      <c r="K388" t="s">
        <v>30</v>
      </c>
      <c r="L388" s="3">
        <v>0.21</v>
      </c>
      <c r="M388" t="s">
        <v>31</v>
      </c>
      <c r="N388" t="s">
        <v>22</v>
      </c>
      <c r="O388" t="s">
        <v>20</v>
      </c>
    </row>
    <row r="389" spans="1:15" x14ac:dyDescent="0.25">
      <c r="A389">
        <v>1088</v>
      </c>
      <c r="B389" s="1">
        <v>45137</v>
      </c>
      <c r="C389" t="s">
        <v>38</v>
      </c>
      <c r="D389" t="s">
        <v>34</v>
      </c>
      <c r="E389" s="2">
        <v>7997.55</v>
      </c>
      <c r="F389">
        <v>1</v>
      </c>
      <c r="G389" t="s">
        <v>16</v>
      </c>
      <c r="H389" s="3">
        <v>4384.6400000000003</v>
      </c>
      <c r="I389" s="3">
        <v>4693.8999999999996</v>
      </c>
      <c r="J389" s="3">
        <f>Sales[Unit_Price] - Sales[Unit_Cost]</f>
        <v>309.25999999999931</v>
      </c>
      <c r="K389" t="s">
        <v>30</v>
      </c>
      <c r="L389" s="3">
        <v>0.14000000000000001</v>
      </c>
      <c r="M389" t="s">
        <v>18</v>
      </c>
      <c r="N389" t="s">
        <v>22</v>
      </c>
      <c r="O389" t="s">
        <v>48</v>
      </c>
    </row>
    <row r="390" spans="1:15" x14ac:dyDescent="0.25">
      <c r="A390">
        <v>1066</v>
      </c>
      <c r="B390" s="1">
        <v>45128</v>
      </c>
      <c r="C390" t="s">
        <v>33</v>
      </c>
      <c r="D390" t="s">
        <v>34</v>
      </c>
      <c r="E390" s="2">
        <v>3492.19</v>
      </c>
      <c r="F390">
        <v>4</v>
      </c>
      <c r="G390" t="s">
        <v>16</v>
      </c>
      <c r="H390" s="3">
        <v>868.83</v>
      </c>
      <c r="I390" s="3">
        <v>1177.75</v>
      </c>
      <c r="J390" s="3">
        <f>Sales[Unit_Price] - Sales[Unit_Cost]</f>
        <v>308.91999999999996</v>
      </c>
      <c r="K390" t="s">
        <v>17</v>
      </c>
      <c r="L390" s="3">
        <v>0.21</v>
      </c>
      <c r="M390" t="s">
        <v>31</v>
      </c>
      <c r="N390" t="s">
        <v>22</v>
      </c>
      <c r="O390" t="s">
        <v>36</v>
      </c>
    </row>
    <row r="391" spans="1:15" x14ac:dyDescent="0.25">
      <c r="A391">
        <v>1034</v>
      </c>
      <c r="B391" s="1">
        <v>44986</v>
      </c>
      <c r="C391" t="s">
        <v>33</v>
      </c>
      <c r="D391" t="s">
        <v>21</v>
      </c>
      <c r="E391" s="2">
        <v>2842.42</v>
      </c>
      <c r="F391">
        <v>45</v>
      </c>
      <c r="G391" t="s">
        <v>26</v>
      </c>
      <c r="H391" s="3">
        <v>2013.12</v>
      </c>
      <c r="I391" s="3">
        <v>2321.87</v>
      </c>
      <c r="J391" s="3">
        <f>Sales[Unit_Price] - Sales[Unit_Cost]</f>
        <v>308.75</v>
      </c>
      <c r="K391" t="s">
        <v>30</v>
      </c>
      <c r="L391" s="3">
        <v>0.18</v>
      </c>
      <c r="M391" t="s">
        <v>27</v>
      </c>
      <c r="N391" t="s">
        <v>22</v>
      </c>
      <c r="O391" t="s">
        <v>37</v>
      </c>
    </row>
    <row r="392" spans="1:15" x14ac:dyDescent="0.25">
      <c r="A392">
        <v>1050</v>
      </c>
      <c r="B392" s="1">
        <v>45159</v>
      </c>
      <c r="C392" t="s">
        <v>24</v>
      </c>
      <c r="D392" t="s">
        <v>15</v>
      </c>
      <c r="E392" s="2">
        <v>9976.52</v>
      </c>
      <c r="F392">
        <v>17</v>
      </c>
      <c r="G392" t="s">
        <v>16</v>
      </c>
      <c r="H392" s="3">
        <v>2346.8000000000002</v>
      </c>
      <c r="I392" s="3">
        <v>2654.65</v>
      </c>
      <c r="J392" s="3">
        <f>Sales[Unit_Price] - Sales[Unit_Cost]</f>
        <v>307.84999999999991</v>
      </c>
      <c r="K392" t="s">
        <v>30</v>
      </c>
      <c r="L392" s="3">
        <v>0.13</v>
      </c>
      <c r="M392" t="s">
        <v>18</v>
      </c>
      <c r="N392" t="s">
        <v>22</v>
      </c>
      <c r="O392" t="s">
        <v>45</v>
      </c>
    </row>
    <row r="393" spans="1:15" x14ac:dyDescent="0.25">
      <c r="A393">
        <v>1037</v>
      </c>
      <c r="B393" s="1">
        <v>44949</v>
      </c>
      <c r="C393" t="s">
        <v>33</v>
      </c>
      <c r="D393" t="s">
        <v>34</v>
      </c>
      <c r="E393" s="2">
        <v>3649.93</v>
      </c>
      <c r="F393">
        <v>25</v>
      </c>
      <c r="G393" t="s">
        <v>26</v>
      </c>
      <c r="H393" s="3">
        <v>1074.6199999999999</v>
      </c>
      <c r="I393" s="3">
        <v>1382.4299999999901</v>
      </c>
      <c r="J393" s="3">
        <f>Sales[Unit_Price] - Sales[Unit_Cost]</f>
        <v>307.80999999999017</v>
      </c>
      <c r="K393" t="s">
        <v>17</v>
      </c>
      <c r="L393" s="3">
        <v>0.24</v>
      </c>
      <c r="M393" t="s">
        <v>31</v>
      </c>
      <c r="N393" t="s">
        <v>22</v>
      </c>
      <c r="O393" t="s">
        <v>36</v>
      </c>
    </row>
    <row r="394" spans="1:15" x14ac:dyDescent="0.25">
      <c r="A394">
        <v>1058</v>
      </c>
      <c r="B394" s="1">
        <v>45280</v>
      </c>
      <c r="C394" t="s">
        <v>24</v>
      </c>
      <c r="D394" t="s">
        <v>15</v>
      </c>
      <c r="E394" s="2">
        <v>2782.33</v>
      </c>
      <c r="F394">
        <v>2</v>
      </c>
      <c r="G394" t="s">
        <v>29</v>
      </c>
      <c r="H394" s="3">
        <v>2250.91</v>
      </c>
      <c r="I394" s="3">
        <v>2558.6799999999998</v>
      </c>
      <c r="J394" s="3">
        <f>Sales[Unit_Price] - Sales[Unit_Cost]</f>
        <v>307.77</v>
      </c>
      <c r="K394" t="s">
        <v>30</v>
      </c>
      <c r="L394" s="3">
        <v>0.09</v>
      </c>
      <c r="M394" t="s">
        <v>31</v>
      </c>
      <c r="N394" t="s">
        <v>22</v>
      </c>
      <c r="O394" t="s">
        <v>45</v>
      </c>
    </row>
    <row r="395" spans="1:15" x14ac:dyDescent="0.25">
      <c r="A395">
        <v>1052</v>
      </c>
      <c r="B395" s="1">
        <v>45021</v>
      </c>
      <c r="C395" t="s">
        <v>33</v>
      </c>
      <c r="D395" t="s">
        <v>25</v>
      </c>
      <c r="E395" s="2">
        <v>4744.16</v>
      </c>
      <c r="F395">
        <v>26</v>
      </c>
      <c r="G395" t="s">
        <v>29</v>
      </c>
      <c r="H395" s="3">
        <v>4771.99</v>
      </c>
      <c r="I395" s="3">
        <v>5079.6499999999996</v>
      </c>
      <c r="J395" s="3">
        <f>Sales[Unit_Price] - Sales[Unit_Cost]</f>
        <v>307.65999999999985</v>
      </c>
      <c r="K395" t="s">
        <v>30</v>
      </c>
      <c r="L395" s="3">
        <v>0.28999999999999998</v>
      </c>
      <c r="M395" t="s">
        <v>31</v>
      </c>
      <c r="N395" t="s">
        <v>19</v>
      </c>
      <c r="O395" t="s">
        <v>44</v>
      </c>
    </row>
    <row r="396" spans="1:15" x14ac:dyDescent="0.25">
      <c r="A396">
        <v>1058</v>
      </c>
      <c r="B396" s="1">
        <v>45291</v>
      </c>
      <c r="C396" t="s">
        <v>42</v>
      </c>
      <c r="D396" t="s">
        <v>21</v>
      </c>
      <c r="E396" s="2">
        <v>4643.51</v>
      </c>
      <c r="F396">
        <v>44</v>
      </c>
      <c r="G396" t="s">
        <v>29</v>
      </c>
      <c r="H396" s="3">
        <v>1910.47</v>
      </c>
      <c r="I396" s="3">
        <v>2217.8000000000002</v>
      </c>
      <c r="J396" s="3">
        <f>Sales[Unit_Price] - Sales[Unit_Cost]</f>
        <v>307.33000000000015</v>
      </c>
      <c r="K396" t="s">
        <v>30</v>
      </c>
      <c r="L396" s="3">
        <v>0.22</v>
      </c>
      <c r="M396" t="s">
        <v>27</v>
      </c>
      <c r="N396" t="s">
        <v>19</v>
      </c>
      <c r="O396" t="s">
        <v>51</v>
      </c>
    </row>
    <row r="397" spans="1:15" x14ac:dyDescent="0.25">
      <c r="A397">
        <v>1081</v>
      </c>
      <c r="B397" s="1">
        <v>45173</v>
      </c>
      <c r="C397" t="s">
        <v>42</v>
      </c>
      <c r="D397" t="s">
        <v>15</v>
      </c>
      <c r="E397" s="2">
        <v>7215.52</v>
      </c>
      <c r="F397">
        <v>23</v>
      </c>
      <c r="G397" t="s">
        <v>35</v>
      </c>
      <c r="H397" s="3">
        <v>1236.25</v>
      </c>
      <c r="I397" s="3">
        <v>1543.38</v>
      </c>
      <c r="J397" s="3">
        <f>Sales[Unit_Price] - Sales[Unit_Cost]</f>
        <v>307.13000000000011</v>
      </c>
      <c r="K397" t="s">
        <v>30</v>
      </c>
      <c r="L397" s="3">
        <v>0.1</v>
      </c>
      <c r="M397" t="s">
        <v>27</v>
      </c>
      <c r="N397" t="s">
        <v>19</v>
      </c>
      <c r="O397" t="s">
        <v>49</v>
      </c>
    </row>
    <row r="398" spans="1:15" x14ac:dyDescent="0.25">
      <c r="A398">
        <v>1092</v>
      </c>
      <c r="B398" s="1">
        <v>44953</v>
      </c>
      <c r="C398" t="s">
        <v>24</v>
      </c>
      <c r="D398" t="s">
        <v>21</v>
      </c>
      <c r="E398" s="2">
        <v>6939.75</v>
      </c>
      <c r="F398">
        <v>26</v>
      </c>
      <c r="G398" t="s">
        <v>16</v>
      </c>
      <c r="H398" s="3">
        <v>3697.29</v>
      </c>
      <c r="I398" s="3">
        <v>4003.96</v>
      </c>
      <c r="J398" s="3">
        <f>Sales[Unit_Price] - Sales[Unit_Cost]</f>
        <v>306.67000000000007</v>
      </c>
      <c r="K398" t="s">
        <v>30</v>
      </c>
      <c r="L398" s="3">
        <v>0.24</v>
      </c>
      <c r="M398" t="s">
        <v>18</v>
      </c>
      <c r="N398" t="s">
        <v>19</v>
      </c>
      <c r="O398" t="s">
        <v>47</v>
      </c>
    </row>
    <row r="399" spans="1:15" x14ac:dyDescent="0.25">
      <c r="A399">
        <v>1067</v>
      </c>
      <c r="B399" s="1">
        <v>45106</v>
      </c>
      <c r="C399" t="s">
        <v>38</v>
      </c>
      <c r="D399" t="s">
        <v>25</v>
      </c>
      <c r="E399" s="2">
        <v>114.59</v>
      </c>
      <c r="F399">
        <v>48</v>
      </c>
      <c r="G399" t="s">
        <v>26</v>
      </c>
      <c r="H399" s="3">
        <v>4319.32</v>
      </c>
      <c r="I399" s="3">
        <v>4625.5599999999904</v>
      </c>
      <c r="J399" s="3">
        <f>Sales[Unit_Price] - Sales[Unit_Cost]</f>
        <v>306.23999999999069</v>
      </c>
      <c r="K399" t="s">
        <v>17</v>
      </c>
      <c r="L399" s="3">
        <v>0.1</v>
      </c>
      <c r="M399" t="s">
        <v>27</v>
      </c>
      <c r="N399" t="s">
        <v>19</v>
      </c>
      <c r="O399" t="s">
        <v>39</v>
      </c>
    </row>
    <row r="400" spans="1:15" x14ac:dyDescent="0.25">
      <c r="A400">
        <v>1014</v>
      </c>
      <c r="B400" s="1">
        <v>45264</v>
      </c>
      <c r="C400" t="s">
        <v>14</v>
      </c>
      <c r="D400" t="s">
        <v>21</v>
      </c>
      <c r="E400" s="2">
        <v>758.99</v>
      </c>
      <c r="F400">
        <v>49</v>
      </c>
      <c r="G400" t="s">
        <v>16</v>
      </c>
      <c r="H400" s="3">
        <v>493.35</v>
      </c>
      <c r="I400" s="3">
        <v>799.27</v>
      </c>
      <c r="J400" s="3">
        <f>Sales[Unit_Price] - Sales[Unit_Cost]</f>
        <v>305.91999999999996</v>
      </c>
      <c r="K400" t="s">
        <v>30</v>
      </c>
      <c r="L400" s="3">
        <v>0.1</v>
      </c>
      <c r="M400" t="s">
        <v>27</v>
      </c>
      <c r="N400" t="s">
        <v>19</v>
      </c>
      <c r="O400" t="s">
        <v>23</v>
      </c>
    </row>
    <row r="401" spans="1:15" x14ac:dyDescent="0.25">
      <c r="A401">
        <v>1007</v>
      </c>
      <c r="B401" s="1">
        <v>44985</v>
      </c>
      <c r="C401" t="s">
        <v>33</v>
      </c>
      <c r="D401" t="s">
        <v>34</v>
      </c>
      <c r="E401" s="2">
        <v>1833.72</v>
      </c>
      <c r="F401">
        <v>43</v>
      </c>
      <c r="G401" t="s">
        <v>16</v>
      </c>
      <c r="H401" s="3">
        <v>3967.25</v>
      </c>
      <c r="I401" s="3">
        <v>4272.92</v>
      </c>
      <c r="J401" s="3">
        <f>Sales[Unit_Price] - Sales[Unit_Cost]</f>
        <v>305.67000000000007</v>
      </c>
      <c r="K401" t="s">
        <v>30</v>
      </c>
      <c r="L401" s="3">
        <v>0.27</v>
      </c>
      <c r="M401" t="s">
        <v>31</v>
      </c>
      <c r="N401" t="s">
        <v>19</v>
      </c>
      <c r="O401" t="s">
        <v>36</v>
      </c>
    </row>
    <row r="402" spans="1:15" x14ac:dyDescent="0.25">
      <c r="A402">
        <v>1041</v>
      </c>
      <c r="B402" s="1">
        <v>44934</v>
      </c>
      <c r="C402" t="s">
        <v>24</v>
      </c>
      <c r="D402" t="s">
        <v>34</v>
      </c>
      <c r="E402" s="2">
        <v>1714.05</v>
      </c>
      <c r="F402">
        <v>36</v>
      </c>
      <c r="G402" t="s">
        <v>26</v>
      </c>
      <c r="H402" s="3">
        <v>864.77</v>
      </c>
      <c r="I402" s="3">
        <v>1170.1599999999901</v>
      </c>
      <c r="J402" s="3">
        <f>Sales[Unit_Price] - Sales[Unit_Cost]</f>
        <v>305.3899999999901</v>
      </c>
      <c r="K402" t="s">
        <v>17</v>
      </c>
      <c r="L402" s="3">
        <v>0.11</v>
      </c>
      <c r="M402" t="s">
        <v>18</v>
      </c>
      <c r="N402" t="s">
        <v>22</v>
      </c>
      <c r="O402" t="s">
        <v>50</v>
      </c>
    </row>
    <row r="403" spans="1:15" x14ac:dyDescent="0.25">
      <c r="A403">
        <v>1026</v>
      </c>
      <c r="B403" s="1">
        <v>45005</v>
      </c>
      <c r="C403" t="s">
        <v>14</v>
      </c>
      <c r="D403" t="s">
        <v>34</v>
      </c>
      <c r="E403" s="2">
        <v>614.69000000000005</v>
      </c>
      <c r="F403">
        <v>19</v>
      </c>
      <c r="G403" t="s">
        <v>35</v>
      </c>
      <c r="H403" s="3">
        <v>4991.68</v>
      </c>
      <c r="I403" s="3">
        <v>5296.65</v>
      </c>
      <c r="J403" s="3">
        <f>Sales[Unit_Price] - Sales[Unit_Cost]</f>
        <v>304.96999999999935</v>
      </c>
      <c r="K403" t="s">
        <v>30</v>
      </c>
      <c r="L403" s="3">
        <v>0.12</v>
      </c>
      <c r="M403" t="s">
        <v>27</v>
      </c>
      <c r="N403" t="s">
        <v>19</v>
      </c>
      <c r="O403" t="s">
        <v>46</v>
      </c>
    </row>
    <row r="404" spans="1:15" x14ac:dyDescent="0.25">
      <c r="A404">
        <v>1086</v>
      </c>
      <c r="B404" s="1">
        <v>45235</v>
      </c>
      <c r="C404" t="s">
        <v>42</v>
      </c>
      <c r="D404" t="s">
        <v>25</v>
      </c>
      <c r="E404" s="2">
        <v>2928.5</v>
      </c>
      <c r="F404">
        <v>10</v>
      </c>
      <c r="G404" t="s">
        <v>16</v>
      </c>
      <c r="H404" s="3">
        <v>2273.91</v>
      </c>
      <c r="I404" s="3">
        <v>2578.7999999999902</v>
      </c>
      <c r="J404" s="3">
        <f>Sales[Unit_Price] - Sales[Unit_Cost]</f>
        <v>304.88999999999032</v>
      </c>
      <c r="K404" t="s">
        <v>30</v>
      </c>
      <c r="L404" s="3">
        <v>0.14000000000000001</v>
      </c>
      <c r="M404" t="s">
        <v>18</v>
      </c>
      <c r="N404" t="s">
        <v>19</v>
      </c>
      <c r="O404" t="s">
        <v>43</v>
      </c>
    </row>
    <row r="405" spans="1:15" x14ac:dyDescent="0.25">
      <c r="A405">
        <v>1078</v>
      </c>
      <c r="B405" s="1">
        <v>44938</v>
      </c>
      <c r="C405" t="s">
        <v>38</v>
      </c>
      <c r="D405" t="s">
        <v>34</v>
      </c>
      <c r="E405" s="2">
        <v>4481.2</v>
      </c>
      <c r="F405">
        <v>36</v>
      </c>
      <c r="G405" t="s">
        <v>26</v>
      </c>
      <c r="H405" s="3">
        <v>4548.88</v>
      </c>
      <c r="I405" s="3">
        <v>4853.41</v>
      </c>
      <c r="J405" s="3">
        <f>Sales[Unit_Price] - Sales[Unit_Cost]</f>
        <v>304.52999999999975</v>
      </c>
      <c r="K405" t="s">
        <v>17</v>
      </c>
      <c r="L405" s="3">
        <v>0.25</v>
      </c>
      <c r="M405" t="s">
        <v>31</v>
      </c>
      <c r="N405" t="s">
        <v>22</v>
      </c>
      <c r="O405" t="s">
        <v>48</v>
      </c>
    </row>
    <row r="406" spans="1:15" x14ac:dyDescent="0.25">
      <c r="A406">
        <v>1093</v>
      </c>
      <c r="B406" s="1">
        <v>45086</v>
      </c>
      <c r="C406" t="s">
        <v>14</v>
      </c>
      <c r="D406" t="s">
        <v>25</v>
      </c>
      <c r="E406" s="2">
        <v>4391.38</v>
      </c>
      <c r="F406">
        <v>38</v>
      </c>
      <c r="G406" t="s">
        <v>26</v>
      </c>
      <c r="H406" s="3">
        <v>86.59</v>
      </c>
      <c r="I406" s="3">
        <v>390.89</v>
      </c>
      <c r="J406" s="3">
        <f>Sales[Unit_Price] - Sales[Unit_Cost]</f>
        <v>304.29999999999995</v>
      </c>
      <c r="K406" t="s">
        <v>17</v>
      </c>
      <c r="L406" s="3">
        <v>0.25</v>
      </c>
      <c r="M406" t="s">
        <v>31</v>
      </c>
      <c r="N406" t="s">
        <v>19</v>
      </c>
      <c r="O406" t="s">
        <v>32</v>
      </c>
    </row>
    <row r="407" spans="1:15" x14ac:dyDescent="0.25">
      <c r="A407">
        <v>1075</v>
      </c>
      <c r="B407" s="1">
        <v>45041</v>
      </c>
      <c r="C407" t="s">
        <v>24</v>
      </c>
      <c r="D407" t="s">
        <v>21</v>
      </c>
      <c r="E407" s="2">
        <v>4038.58</v>
      </c>
      <c r="F407">
        <v>44</v>
      </c>
      <c r="G407" t="s">
        <v>16</v>
      </c>
      <c r="H407" s="3">
        <v>3519.29</v>
      </c>
      <c r="I407" s="3">
        <v>3822.98</v>
      </c>
      <c r="J407" s="3">
        <f>Sales[Unit_Price] - Sales[Unit_Cost]</f>
        <v>303.69000000000005</v>
      </c>
      <c r="K407" t="s">
        <v>17</v>
      </c>
      <c r="L407" s="3">
        <v>0.27</v>
      </c>
      <c r="M407" t="s">
        <v>27</v>
      </c>
      <c r="N407" t="s">
        <v>19</v>
      </c>
      <c r="O407" t="s">
        <v>47</v>
      </c>
    </row>
    <row r="408" spans="1:15" x14ac:dyDescent="0.25">
      <c r="A408">
        <v>1028</v>
      </c>
      <c r="B408" s="1">
        <v>45231</v>
      </c>
      <c r="C408" t="s">
        <v>14</v>
      </c>
      <c r="D408" t="s">
        <v>34</v>
      </c>
      <c r="E408" s="2">
        <v>7946.69</v>
      </c>
      <c r="F408">
        <v>24</v>
      </c>
      <c r="G408" t="s">
        <v>26</v>
      </c>
      <c r="H408" s="3">
        <v>911.11</v>
      </c>
      <c r="I408" s="3">
        <v>1214.56</v>
      </c>
      <c r="J408" s="3">
        <f>Sales[Unit_Price] - Sales[Unit_Cost]</f>
        <v>303.44999999999993</v>
      </c>
      <c r="K408" t="s">
        <v>30</v>
      </c>
      <c r="L408" s="3">
        <v>0.22</v>
      </c>
      <c r="M408" t="s">
        <v>27</v>
      </c>
      <c r="N408" t="s">
        <v>19</v>
      </c>
      <c r="O408" t="s">
        <v>46</v>
      </c>
    </row>
    <row r="409" spans="1:15" x14ac:dyDescent="0.25">
      <c r="A409">
        <v>1056</v>
      </c>
      <c r="B409" s="1">
        <v>45045</v>
      </c>
      <c r="C409" t="s">
        <v>33</v>
      </c>
      <c r="D409" t="s">
        <v>15</v>
      </c>
      <c r="E409" s="2">
        <v>8274.5400000000009</v>
      </c>
      <c r="F409">
        <v>10</v>
      </c>
      <c r="G409" t="s">
        <v>29</v>
      </c>
      <c r="H409" s="3">
        <v>536.80999999999995</v>
      </c>
      <c r="I409" s="3">
        <v>839.92</v>
      </c>
      <c r="J409" s="3">
        <f>Sales[Unit_Price] - Sales[Unit_Cost]</f>
        <v>303.11</v>
      </c>
      <c r="K409" t="s">
        <v>17</v>
      </c>
      <c r="L409" s="3">
        <v>0.15</v>
      </c>
      <c r="M409" t="s">
        <v>27</v>
      </c>
      <c r="N409" t="s">
        <v>19</v>
      </c>
      <c r="O409" t="s">
        <v>53</v>
      </c>
    </row>
    <row r="410" spans="1:15" x14ac:dyDescent="0.25">
      <c r="A410">
        <v>1006</v>
      </c>
      <c r="B410" s="1">
        <v>45185</v>
      </c>
      <c r="C410" t="s">
        <v>14</v>
      </c>
      <c r="D410" t="s">
        <v>15</v>
      </c>
      <c r="E410" s="2">
        <v>8995.75</v>
      </c>
      <c r="F410">
        <v>49</v>
      </c>
      <c r="G410" t="s">
        <v>26</v>
      </c>
      <c r="H410" s="3">
        <v>2843.76</v>
      </c>
      <c r="I410" s="3">
        <v>3146.6</v>
      </c>
      <c r="J410" s="3">
        <f>Sales[Unit_Price] - Sales[Unit_Cost]</f>
        <v>302.83999999999969</v>
      </c>
      <c r="K410" t="s">
        <v>30</v>
      </c>
      <c r="L410" s="3">
        <v>0.08</v>
      </c>
      <c r="M410" t="s">
        <v>18</v>
      </c>
      <c r="N410" t="s">
        <v>22</v>
      </c>
      <c r="O410" t="s">
        <v>20</v>
      </c>
    </row>
    <row r="411" spans="1:15" x14ac:dyDescent="0.25">
      <c r="A411">
        <v>1015</v>
      </c>
      <c r="B411" s="1">
        <v>45191</v>
      </c>
      <c r="C411" t="s">
        <v>24</v>
      </c>
      <c r="D411" t="s">
        <v>25</v>
      </c>
      <c r="E411" s="2">
        <v>9914.15</v>
      </c>
      <c r="F411">
        <v>22</v>
      </c>
      <c r="G411" t="s">
        <v>35</v>
      </c>
      <c r="H411" s="3">
        <v>4275.59</v>
      </c>
      <c r="I411" s="3">
        <v>4576.72</v>
      </c>
      <c r="J411" s="3">
        <f>Sales[Unit_Price] - Sales[Unit_Cost]</f>
        <v>301.13000000000011</v>
      </c>
      <c r="K411" t="s">
        <v>17</v>
      </c>
      <c r="L411" s="3">
        <v>0.02</v>
      </c>
      <c r="M411" t="s">
        <v>18</v>
      </c>
      <c r="N411" t="s">
        <v>22</v>
      </c>
      <c r="O411" t="s">
        <v>28</v>
      </c>
    </row>
    <row r="412" spans="1:15" x14ac:dyDescent="0.25">
      <c r="A412">
        <v>1060</v>
      </c>
      <c r="B412" s="1">
        <v>45000</v>
      </c>
      <c r="C412" t="s">
        <v>24</v>
      </c>
      <c r="D412" t="s">
        <v>25</v>
      </c>
      <c r="E412" s="2">
        <v>8594.43</v>
      </c>
      <c r="F412">
        <v>44</v>
      </c>
      <c r="G412" t="s">
        <v>29</v>
      </c>
      <c r="H412" s="3">
        <v>2211.9499999999998</v>
      </c>
      <c r="I412" s="3">
        <v>2512.8399999999901</v>
      </c>
      <c r="J412" s="3">
        <f>Sales[Unit_Price] - Sales[Unit_Cost]</f>
        <v>300.88999999999032</v>
      </c>
      <c r="K412" t="s">
        <v>17</v>
      </c>
      <c r="L412" s="3">
        <v>0.04</v>
      </c>
      <c r="M412" t="s">
        <v>18</v>
      </c>
      <c r="N412" t="s">
        <v>19</v>
      </c>
      <c r="O412" t="s">
        <v>28</v>
      </c>
    </row>
    <row r="413" spans="1:15" x14ac:dyDescent="0.25">
      <c r="A413">
        <v>1061</v>
      </c>
      <c r="B413" s="1">
        <v>45049</v>
      </c>
      <c r="C413" t="s">
        <v>14</v>
      </c>
      <c r="D413" t="s">
        <v>25</v>
      </c>
      <c r="E413" s="2">
        <v>7277.56</v>
      </c>
      <c r="F413">
        <v>41</v>
      </c>
      <c r="G413" t="s">
        <v>16</v>
      </c>
      <c r="H413" s="3">
        <v>2894.18</v>
      </c>
      <c r="I413" s="3">
        <v>3193.92</v>
      </c>
      <c r="J413" s="3">
        <f>Sales[Unit_Price] - Sales[Unit_Cost]</f>
        <v>299.74000000000024</v>
      </c>
      <c r="K413" t="s">
        <v>30</v>
      </c>
      <c r="L413" s="3">
        <v>0.28000000000000003</v>
      </c>
      <c r="M413" t="s">
        <v>27</v>
      </c>
      <c r="N413" t="s">
        <v>22</v>
      </c>
      <c r="O413" t="s">
        <v>32</v>
      </c>
    </row>
    <row r="414" spans="1:15" x14ac:dyDescent="0.25">
      <c r="A414">
        <v>1003</v>
      </c>
      <c r="B414" s="1">
        <v>44947</v>
      </c>
      <c r="C414" t="s">
        <v>33</v>
      </c>
      <c r="D414" t="s">
        <v>15</v>
      </c>
      <c r="E414" s="2">
        <v>6395.81</v>
      </c>
      <c r="F414">
        <v>3</v>
      </c>
      <c r="G414" t="s">
        <v>16</v>
      </c>
      <c r="H414" s="3">
        <v>1792.05</v>
      </c>
      <c r="I414" s="3">
        <v>2091.23</v>
      </c>
      <c r="J414" s="3">
        <f>Sales[Unit_Price] - Sales[Unit_Cost]</f>
        <v>299.18000000000006</v>
      </c>
      <c r="K414" t="s">
        <v>17</v>
      </c>
      <c r="L414" s="3">
        <v>0.09</v>
      </c>
      <c r="M414" t="s">
        <v>18</v>
      </c>
      <c r="N414" t="s">
        <v>22</v>
      </c>
      <c r="O414" t="s">
        <v>53</v>
      </c>
    </row>
    <row r="415" spans="1:15" x14ac:dyDescent="0.25">
      <c r="A415">
        <v>1099</v>
      </c>
      <c r="B415" s="1">
        <v>45019</v>
      </c>
      <c r="C415" t="s">
        <v>42</v>
      </c>
      <c r="D415" t="s">
        <v>15</v>
      </c>
      <c r="E415" s="2">
        <v>2571.7199999999998</v>
      </c>
      <c r="F415">
        <v>30</v>
      </c>
      <c r="G415" t="s">
        <v>16</v>
      </c>
      <c r="H415" s="3">
        <v>4495.82</v>
      </c>
      <c r="I415" s="3">
        <v>4794.0099999999902</v>
      </c>
      <c r="J415" s="3">
        <f>Sales[Unit_Price] - Sales[Unit_Cost]</f>
        <v>298.1899999999905</v>
      </c>
      <c r="K415" t="s">
        <v>30</v>
      </c>
      <c r="L415" s="3">
        <v>0.18</v>
      </c>
      <c r="M415" t="s">
        <v>27</v>
      </c>
      <c r="N415" t="s">
        <v>22</v>
      </c>
      <c r="O415" t="s">
        <v>49</v>
      </c>
    </row>
    <row r="416" spans="1:15" x14ac:dyDescent="0.25">
      <c r="A416">
        <v>1068</v>
      </c>
      <c r="B416" s="1">
        <v>45173</v>
      </c>
      <c r="C416" t="s">
        <v>38</v>
      </c>
      <c r="D416" t="s">
        <v>34</v>
      </c>
      <c r="E416" s="2">
        <v>3905.11</v>
      </c>
      <c r="F416">
        <v>14</v>
      </c>
      <c r="G416" t="s">
        <v>26</v>
      </c>
      <c r="H416" s="3">
        <v>1140.58</v>
      </c>
      <c r="I416" s="3">
        <v>1438.76</v>
      </c>
      <c r="J416" s="3">
        <f>Sales[Unit_Price] - Sales[Unit_Cost]</f>
        <v>298.18000000000006</v>
      </c>
      <c r="K416" t="s">
        <v>17</v>
      </c>
      <c r="L416" s="3">
        <v>0.03</v>
      </c>
      <c r="M416" t="s">
        <v>27</v>
      </c>
      <c r="N416" t="s">
        <v>19</v>
      </c>
      <c r="O416" t="s">
        <v>48</v>
      </c>
    </row>
    <row r="417" spans="1:15" x14ac:dyDescent="0.25">
      <c r="A417">
        <v>1020</v>
      </c>
      <c r="B417" s="1">
        <v>45177</v>
      </c>
      <c r="C417" t="s">
        <v>38</v>
      </c>
      <c r="D417" t="s">
        <v>15</v>
      </c>
      <c r="E417" s="2">
        <v>9733.4699999999993</v>
      </c>
      <c r="F417">
        <v>26</v>
      </c>
      <c r="G417" t="s">
        <v>29</v>
      </c>
      <c r="H417" s="3">
        <v>4472.3500000000004</v>
      </c>
      <c r="I417" s="3">
        <v>4770.42</v>
      </c>
      <c r="J417" s="3">
        <f>Sales[Unit_Price] - Sales[Unit_Cost]</f>
        <v>298.06999999999971</v>
      </c>
      <c r="K417" t="s">
        <v>30</v>
      </c>
      <c r="L417" s="3">
        <v>0.01</v>
      </c>
      <c r="M417" t="s">
        <v>31</v>
      </c>
      <c r="N417" t="s">
        <v>22</v>
      </c>
      <c r="O417" t="s">
        <v>40</v>
      </c>
    </row>
    <row r="418" spans="1:15" x14ac:dyDescent="0.25">
      <c r="A418">
        <v>1026</v>
      </c>
      <c r="B418" s="1">
        <v>45169</v>
      </c>
      <c r="C418" t="s">
        <v>42</v>
      </c>
      <c r="D418" t="s">
        <v>34</v>
      </c>
      <c r="E418" s="2">
        <v>3784.52</v>
      </c>
      <c r="F418">
        <v>25</v>
      </c>
      <c r="G418" t="s">
        <v>35</v>
      </c>
      <c r="H418" s="3">
        <v>1156.8800000000001</v>
      </c>
      <c r="I418" s="3">
        <v>1454.68</v>
      </c>
      <c r="J418" s="3">
        <f>Sales[Unit_Price] - Sales[Unit_Cost]</f>
        <v>297.79999999999995</v>
      </c>
      <c r="K418" t="s">
        <v>17</v>
      </c>
      <c r="L418" s="3">
        <v>0.06</v>
      </c>
      <c r="M418" t="s">
        <v>31</v>
      </c>
      <c r="N418" t="s">
        <v>19</v>
      </c>
      <c r="O418" t="s">
        <v>52</v>
      </c>
    </row>
    <row r="419" spans="1:15" x14ac:dyDescent="0.25">
      <c r="A419">
        <v>1019</v>
      </c>
      <c r="B419" s="1">
        <v>45074</v>
      </c>
      <c r="C419" t="s">
        <v>42</v>
      </c>
      <c r="D419" t="s">
        <v>34</v>
      </c>
      <c r="E419" s="2">
        <v>6917.45</v>
      </c>
      <c r="F419">
        <v>28</v>
      </c>
      <c r="G419" t="s">
        <v>16</v>
      </c>
      <c r="H419" s="3">
        <v>3907.86</v>
      </c>
      <c r="I419" s="3">
        <v>4205.37</v>
      </c>
      <c r="J419" s="3">
        <f>Sales[Unit_Price] - Sales[Unit_Cost]</f>
        <v>297.50999999999976</v>
      </c>
      <c r="K419" t="s">
        <v>30</v>
      </c>
      <c r="L419" s="3">
        <v>0.09</v>
      </c>
      <c r="M419" t="s">
        <v>31</v>
      </c>
      <c r="N419" t="s">
        <v>19</v>
      </c>
      <c r="O419" t="s">
        <v>52</v>
      </c>
    </row>
    <row r="420" spans="1:15" x14ac:dyDescent="0.25">
      <c r="A420">
        <v>1047</v>
      </c>
      <c r="B420" s="1">
        <v>45132</v>
      </c>
      <c r="C420" t="s">
        <v>33</v>
      </c>
      <c r="D420" t="s">
        <v>34</v>
      </c>
      <c r="E420" s="2">
        <v>2936.54</v>
      </c>
      <c r="F420">
        <v>19</v>
      </c>
      <c r="G420" t="s">
        <v>16</v>
      </c>
      <c r="H420" s="3">
        <v>3484.62</v>
      </c>
      <c r="I420" s="3">
        <v>3781.5499999999902</v>
      </c>
      <c r="J420" s="3">
        <f>Sales[Unit_Price] - Sales[Unit_Cost]</f>
        <v>296.92999999999029</v>
      </c>
      <c r="K420" t="s">
        <v>17</v>
      </c>
      <c r="L420" s="3">
        <v>0.21</v>
      </c>
      <c r="M420" t="s">
        <v>31</v>
      </c>
      <c r="N420" t="s">
        <v>22</v>
      </c>
      <c r="O420" t="s">
        <v>36</v>
      </c>
    </row>
    <row r="421" spans="1:15" x14ac:dyDescent="0.25">
      <c r="A421">
        <v>1024</v>
      </c>
      <c r="B421" s="1">
        <v>45289</v>
      </c>
      <c r="C421" t="s">
        <v>38</v>
      </c>
      <c r="D421" t="s">
        <v>15</v>
      </c>
      <c r="E421" s="2">
        <v>9190.57</v>
      </c>
      <c r="F421">
        <v>5</v>
      </c>
      <c r="G421" t="s">
        <v>16</v>
      </c>
      <c r="H421" s="3">
        <v>3417.9</v>
      </c>
      <c r="I421" s="3">
        <v>3714.52</v>
      </c>
      <c r="J421" s="3">
        <f>Sales[Unit_Price] - Sales[Unit_Cost]</f>
        <v>296.61999999999989</v>
      </c>
      <c r="K421" t="s">
        <v>17</v>
      </c>
      <c r="L421" s="3">
        <v>0.27</v>
      </c>
      <c r="M421" t="s">
        <v>31</v>
      </c>
      <c r="N421" t="s">
        <v>22</v>
      </c>
      <c r="O421" t="s">
        <v>40</v>
      </c>
    </row>
    <row r="422" spans="1:15" x14ac:dyDescent="0.25">
      <c r="A422">
        <v>1097</v>
      </c>
      <c r="B422" s="1">
        <v>45001</v>
      </c>
      <c r="C422" t="s">
        <v>24</v>
      </c>
      <c r="D422" t="s">
        <v>25</v>
      </c>
      <c r="E422" s="2">
        <v>471.95</v>
      </c>
      <c r="F422">
        <v>35</v>
      </c>
      <c r="G422" t="s">
        <v>26</v>
      </c>
      <c r="H422" s="3">
        <v>1958.49</v>
      </c>
      <c r="I422" s="3">
        <v>2254.84</v>
      </c>
      <c r="J422" s="3">
        <f>Sales[Unit_Price] - Sales[Unit_Cost]</f>
        <v>296.35000000000014</v>
      </c>
      <c r="K422" t="s">
        <v>30</v>
      </c>
      <c r="L422" s="3">
        <v>0.16</v>
      </c>
      <c r="M422" t="s">
        <v>31</v>
      </c>
      <c r="N422" t="s">
        <v>19</v>
      </c>
      <c r="O422" t="s">
        <v>28</v>
      </c>
    </row>
    <row r="423" spans="1:15" x14ac:dyDescent="0.25">
      <c r="A423">
        <v>1037</v>
      </c>
      <c r="B423" s="1">
        <v>45084</v>
      </c>
      <c r="C423" t="s">
        <v>42</v>
      </c>
      <c r="D423" t="s">
        <v>25</v>
      </c>
      <c r="E423" s="2">
        <v>6055.38</v>
      </c>
      <c r="F423">
        <v>4</v>
      </c>
      <c r="G423" t="s">
        <v>26</v>
      </c>
      <c r="H423" s="3">
        <v>4721.7</v>
      </c>
      <c r="I423" s="3">
        <v>5017.58</v>
      </c>
      <c r="J423" s="3">
        <f>Sales[Unit_Price] - Sales[Unit_Cost]</f>
        <v>295.88000000000011</v>
      </c>
      <c r="K423" t="s">
        <v>30</v>
      </c>
      <c r="L423" s="3">
        <v>0.24</v>
      </c>
      <c r="M423" t="s">
        <v>18</v>
      </c>
      <c r="N423" t="s">
        <v>22</v>
      </c>
      <c r="O423" t="s">
        <v>43</v>
      </c>
    </row>
    <row r="424" spans="1:15" x14ac:dyDescent="0.25">
      <c r="A424">
        <v>1072</v>
      </c>
      <c r="B424" s="1">
        <v>45092</v>
      </c>
      <c r="C424" t="s">
        <v>24</v>
      </c>
      <c r="D424" t="s">
        <v>15</v>
      </c>
      <c r="E424" s="2">
        <v>6976.49</v>
      </c>
      <c r="F424">
        <v>35</v>
      </c>
      <c r="G424" t="s">
        <v>35</v>
      </c>
      <c r="H424" s="3">
        <v>4349.3599999999997</v>
      </c>
      <c r="I424" s="3">
        <v>4645.17</v>
      </c>
      <c r="J424" s="3">
        <f>Sales[Unit_Price] - Sales[Unit_Cost]</f>
        <v>295.8100000000004</v>
      </c>
      <c r="K424" t="s">
        <v>17</v>
      </c>
      <c r="L424" s="3">
        <v>0.18</v>
      </c>
      <c r="M424" t="s">
        <v>31</v>
      </c>
      <c r="N424" t="s">
        <v>22</v>
      </c>
      <c r="O424" t="s">
        <v>45</v>
      </c>
    </row>
    <row r="425" spans="1:15" x14ac:dyDescent="0.25">
      <c r="A425">
        <v>1096</v>
      </c>
      <c r="B425" s="1">
        <v>45231</v>
      </c>
      <c r="C425" t="s">
        <v>14</v>
      </c>
      <c r="D425" t="s">
        <v>25</v>
      </c>
      <c r="E425" s="2">
        <v>8718.2199999999993</v>
      </c>
      <c r="F425">
        <v>17</v>
      </c>
      <c r="G425" t="s">
        <v>26</v>
      </c>
      <c r="H425" s="3">
        <v>2774.24</v>
      </c>
      <c r="I425" s="3">
        <v>3069.9399999999901</v>
      </c>
      <c r="J425" s="3">
        <f>Sales[Unit_Price] - Sales[Unit_Cost]</f>
        <v>295.69999999999027</v>
      </c>
      <c r="K425" t="s">
        <v>17</v>
      </c>
      <c r="L425" s="3">
        <v>0.23</v>
      </c>
      <c r="M425" t="s">
        <v>27</v>
      </c>
      <c r="N425" t="s">
        <v>22</v>
      </c>
      <c r="O425" t="s">
        <v>32</v>
      </c>
    </row>
    <row r="426" spans="1:15" x14ac:dyDescent="0.25">
      <c r="A426">
        <v>1022</v>
      </c>
      <c r="B426" s="1">
        <v>45078</v>
      </c>
      <c r="C426" t="s">
        <v>24</v>
      </c>
      <c r="D426" t="s">
        <v>34</v>
      </c>
      <c r="E426" s="2">
        <v>8913.1299999999992</v>
      </c>
      <c r="F426">
        <v>9</v>
      </c>
      <c r="G426" t="s">
        <v>35</v>
      </c>
      <c r="H426" s="3">
        <v>2263.65</v>
      </c>
      <c r="I426" s="3">
        <v>2558.9499999999998</v>
      </c>
      <c r="J426" s="3">
        <f>Sales[Unit_Price] - Sales[Unit_Cost]</f>
        <v>295.29999999999973</v>
      </c>
      <c r="K426" t="s">
        <v>30</v>
      </c>
      <c r="L426" s="3">
        <v>0.03</v>
      </c>
      <c r="M426" t="s">
        <v>18</v>
      </c>
      <c r="N426" t="s">
        <v>19</v>
      </c>
      <c r="O426" t="s">
        <v>50</v>
      </c>
    </row>
    <row r="427" spans="1:15" x14ac:dyDescent="0.25">
      <c r="A427">
        <v>1026</v>
      </c>
      <c r="B427" s="1">
        <v>45022</v>
      </c>
      <c r="C427" t="s">
        <v>14</v>
      </c>
      <c r="D427" t="s">
        <v>25</v>
      </c>
      <c r="E427" s="2">
        <v>927.19</v>
      </c>
      <c r="F427">
        <v>4</v>
      </c>
      <c r="G427" t="s">
        <v>35</v>
      </c>
      <c r="H427" s="3">
        <v>3993.39</v>
      </c>
      <c r="I427" s="3">
        <v>4288.3</v>
      </c>
      <c r="J427" s="3">
        <f>Sales[Unit_Price] - Sales[Unit_Cost]</f>
        <v>294.91000000000031</v>
      </c>
      <c r="K427" t="s">
        <v>30</v>
      </c>
      <c r="L427" s="3">
        <v>0.13</v>
      </c>
      <c r="M427" t="s">
        <v>31</v>
      </c>
      <c r="N427" t="s">
        <v>19</v>
      </c>
      <c r="O427" t="s">
        <v>32</v>
      </c>
    </row>
    <row r="428" spans="1:15" x14ac:dyDescent="0.25">
      <c r="A428">
        <v>1024</v>
      </c>
      <c r="B428" s="1">
        <v>45043</v>
      </c>
      <c r="C428" t="s">
        <v>42</v>
      </c>
      <c r="D428" t="s">
        <v>21</v>
      </c>
      <c r="E428" s="2">
        <v>7734.12</v>
      </c>
      <c r="F428">
        <v>42</v>
      </c>
      <c r="G428" t="s">
        <v>26</v>
      </c>
      <c r="H428" s="3">
        <v>2069.0500000000002</v>
      </c>
      <c r="I428" s="3">
        <v>2363.9</v>
      </c>
      <c r="J428" s="3">
        <f>Sales[Unit_Price] - Sales[Unit_Cost]</f>
        <v>294.84999999999991</v>
      </c>
      <c r="K428" t="s">
        <v>17</v>
      </c>
      <c r="L428" s="3">
        <v>7.0000000000000007E-2</v>
      </c>
      <c r="M428" t="s">
        <v>18</v>
      </c>
      <c r="N428" t="s">
        <v>19</v>
      </c>
      <c r="O428" t="s">
        <v>51</v>
      </c>
    </row>
    <row r="429" spans="1:15" x14ac:dyDescent="0.25">
      <c r="A429">
        <v>1086</v>
      </c>
      <c r="B429" s="1">
        <v>45154</v>
      </c>
      <c r="C429" t="s">
        <v>42</v>
      </c>
      <c r="D429" t="s">
        <v>34</v>
      </c>
      <c r="E429" s="2">
        <v>4923.93</v>
      </c>
      <c r="F429">
        <v>48</v>
      </c>
      <c r="G429" t="s">
        <v>26</v>
      </c>
      <c r="H429" s="3">
        <v>2632.58</v>
      </c>
      <c r="I429" s="3">
        <v>2926.68</v>
      </c>
      <c r="J429" s="3">
        <f>Sales[Unit_Price] - Sales[Unit_Cost]</f>
        <v>294.09999999999991</v>
      </c>
      <c r="K429" t="s">
        <v>17</v>
      </c>
      <c r="L429" s="3">
        <v>0.14000000000000001</v>
      </c>
      <c r="M429" t="s">
        <v>18</v>
      </c>
      <c r="N429" t="s">
        <v>19</v>
      </c>
      <c r="O429" t="s">
        <v>52</v>
      </c>
    </row>
    <row r="430" spans="1:15" x14ac:dyDescent="0.25">
      <c r="A430">
        <v>1002</v>
      </c>
      <c r="B430" s="1">
        <v>45259</v>
      </c>
      <c r="C430" t="s">
        <v>24</v>
      </c>
      <c r="D430" t="s">
        <v>15</v>
      </c>
      <c r="E430" s="2">
        <v>333.59</v>
      </c>
      <c r="F430">
        <v>24</v>
      </c>
      <c r="G430" t="s">
        <v>16</v>
      </c>
      <c r="H430" s="3">
        <v>3305.94</v>
      </c>
      <c r="I430" s="3">
        <v>3599.27</v>
      </c>
      <c r="J430" s="3">
        <f>Sales[Unit_Price] - Sales[Unit_Cost]</f>
        <v>293.32999999999993</v>
      </c>
      <c r="K430" t="s">
        <v>30</v>
      </c>
      <c r="L430" s="3">
        <v>0.09</v>
      </c>
      <c r="M430" t="s">
        <v>31</v>
      </c>
      <c r="N430" t="s">
        <v>22</v>
      </c>
      <c r="O430" t="s">
        <v>45</v>
      </c>
    </row>
    <row r="431" spans="1:15" x14ac:dyDescent="0.25">
      <c r="A431">
        <v>1082</v>
      </c>
      <c r="B431" s="1">
        <v>45149</v>
      </c>
      <c r="C431" t="s">
        <v>33</v>
      </c>
      <c r="D431" t="s">
        <v>15</v>
      </c>
      <c r="E431" s="2">
        <v>3207.37</v>
      </c>
      <c r="F431">
        <v>43</v>
      </c>
      <c r="G431" t="s">
        <v>16</v>
      </c>
      <c r="H431" s="3">
        <v>2289.2199999999998</v>
      </c>
      <c r="I431" s="3">
        <v>2581</v>
      </c>
      <c r="J431" s="3">
        <f>Sales[Unit_Price] - Sales[Unit_Cost]</f>
        <v>291.7800000000002</v>
      </c>
      <c r="K431" t="s">
        <v>30</v>
      </c>
      <c r="L431" s="3">
        <v>0.05</v>
      </c>
      <c r="M431" t="s">
        <v>27</v>
      </c>
      <c r="N431" t="s">
        <v>19</v>
      </c>
      <c r="O431" t="s">
        <v>53</v>
      </c>
    </row>
    <row r="432" spans="1:15" x14ac:dyDescent="0.25">
      <c r="A432">
        <v>1046</v>
      </c>
      <c r="B432" s="1">
        <v>44979</v>
      </c>
      <c r="C432" t="s">
        <v>42</v>
      </c>
      <c r="D432" t="s">
        <v>25</v>
      </c>
      <c r="E432" s="2">
        <v>3391.32</v>
      </c>
      <c r="F432">
        <v>46</v>
      </c>
      <c r="G432" t="s">
        <v>29</v>
      </c>
      <c r="H432" s="3">
        <v>2551.56</v>
      </c>
      <c r="I432" s="3">
        <v>2841.68</v>
      </c>
      <c r="J432" s="3">
        <f>Sales[Unit_Price] - Sales[Unit_Cost]</f>
        <v>290.11999999999989</v>
      </c>
      <c r="K432" t="s">
        <v>30</v>
      </c>
      <c r="L432" s="3">
        <v>0.09</v>
      </c>
      <c r="M432" t="s">
        <v>27</v>
      </c>
      <c r="N432" t="s">
        <v>22</v>
      </c>
      <c r="O432" t="s">
        <v>43</v>
      </c>
    </row>
    <row r="433" spans="1:15" x14ac:dyDescent="0.25">
      <c r="A433">
        <v>1098</v>
      </c>
      <c r="B433" s="1">
        <v>45292</v>
      </c>
      <c r="C433" t="s">
        <v>14</v>
      </c>
      <c r="D433" t="s">
        <v>25</v>
      </c>
      <c r="E433" s="2">
        <v>2370.7199999999998</v>
      </c>
      <c r="F433">
        <v>11</v>
      </c>
      <c r="G433" t="s">
        <v>29</v>
      </c>
      <c r="H433" s="3">
        <v>213.41</v>
      </c>
      <c r="I433" s="3">
        <v>503.36</v>
      </c>
      <c r="J433" s="3">
        <f>Sales[Unit_Price] - Sales[Unit_Cost]</f>
        <v>289.95000000000005</v>
      </c>
      <c r="K433" t="s">
        <v>17</v>
      </c>
      <c r="L433" s="3">
        <v>0.27</v>
      </c>
      <c r="M433" t="s">
        <v>27</v>
      </c>
      <c r="N433" t="s">
        <v>19</v>
      </c>
      <c r="O433" t="s">
        <v>32</v>
      </c>
    </row>
    <row r="434" spans="1:15" x14ac:dyDescent="0.25">
      <c r="A434">
        <v>1066</v>
      </c>
      <c r="B434" s="1">
        <v>45110</v>
      </c>
      <c r="C434" t="s">
        <v>33</v>
      </c>
      <c r="D434" t="s">
        <v>15</v>
      </c>
      <c r="E434" s="2">
        <v>6380.2</v>
      </c>
      <c r="F434">
        <v>15</v>
      </c>
      <c r="G434" t="s">
        <v>16</v>
      </c>
      <c r="H434" s="3">
        <v>2579.31</v>
      </c>
      <c r="I434" s="3">
        <v>2867.36</v>
      </c>
      <c r="J434" s="3">
        <f>Sales[Unit_Price] - Sales[Unit_Cost]</f>
        <v>288.05000000000018</v>
      </c>
      <c r="K434" t="s">
        <v>17</v>
      </c>
      <c r="L434" s="3">
        <v>0.04</v>
      </c>
      <c r="M434" t="s">
        <v>27</v>
      </c>
      <c r="N434" t="s">
        <v>22</v>
      </c>
      <c r="O434" t="s">
        <v>53</v>
      </c>
    </row>
    <row r="435" spans="1:15" x14ac:dyDescent="0.25">
      <c r="A435">
        <v>1044</v>
      </c>
      <c r="B435" s="1">
        <v>44937</v>
      </c>
      <c r="C435" t="s">
        <v>38</v>
      </c>
      <c r="D435" t="s">
        <v>15</v>
      </c>
      <c r="E435" s="2">
        <v>3594.29</v>
      </c>
      <c r="F435">
        <v>5</v>
      </c>
      <c r="G435" t="s">
        <v>26</v>
      </c>
      <c r="H435" s="3">
        <v>4762.87</v>
      </c>
      <c r="I435" s="3">
        <v>5050.46</v>
      </c>
      <c r="J435" s="3">
        <f>Sales[Unit_Price] - Sales[Unit_Cost]</f>
        <v>287.59000000000015</v>
      </c>
      <c r="K435" t="s">
        <v>30</v>
      </c>
      <c r="L435" s="3">
        <v>0.25</v>
      </c>
      <c r="M435" t="s">
        <v>18</v>
      </c>
      <c r="N435" t="s">
        <v>22</v>
      </c>
      <c r="O435" t="s">
        <v>40</v>
      </c>
    </row>
    <row r="436" spans="1:15" x14ac:dyDescent="0.25">
      <c r="A436">
        <v>1024</v>
      </c>
      <c r="B436" s="1">
        <v>44967</v>
      </c>
      <c r="C436" t="s">
        <v>24</v>
      </c>
      <c r="D436" t="s">
        <v>34</v>
      </c>
      <c r="E436" s="2">
        <v>6274.12</v>
      </c>
      <c r="F436">
        <v>13</v>
      </c>
      <c r="G436" t="s">
        <v>29</v>
      </c>
      <c r="H436" s="3">
        <v>1493.88</v>
      </c>
      <c r="I436" s="3">
        <v>1781.09</v>
      </c>
      <c r="J436" s="3">
        <f>Sales[Unit_Price] - Sales[Unit_Cost]</f>
        <v>287.20999999999981</v>
      </c>
      <c r="K436" t="s">
        <v>30</v>
      </c>
      <c r="L436" s="3">
        <v>0.04</v>
      </c>
      <c r="M436" t="s">
        <v>18</v>
      </c>
      <c r="N436" t="s">
        <v>22</v>
      </c>
      <c r="O436" t="s">
        <v>50</v>
      </c>
    </row>
    <row r="437" spans="1:15" x14ac:dyDescent="0.25">
      <c r="A437">
        <v>1051</v>
      </c>
      <c r="B437" s="1">
        <v>45256</v>
      </c>
      <c r="C437" t="s">
        <v>38</v>
      </c>
      <c r="D437" t="s">
        <v>25</v>
      </c>
      <c r="E437" s="2">
        <v>6339.45</v>
      </c>
      <c r="F437">
        <v>8</v>
      </c>
      <c r="G437" t="s">
        <v>26</v>
      </c>
      <c r="H437" s="3">
        <v>3970.37</v>
      </c>
      <c r="I437" s="3">
        <v>4257.5199999999904</v>
      </c>
      <c r="J437" s="3">
        <f>Sales[Unit_Price] - Sales[Unit_Cost]</f>
        <v>287.14999999999054</v>
      </c>
      <c r="K437" t="s">
        <v>30</v>
      </c>
      <c r="L437" s="3">
        <v>0.11</v>
      </c>
      <c r="M437" t="s">
        <v>18</v>
      </c>
      <c r="N437" t="s">
        <v>22</v>
      </c>
      <c r="O437" t="s">
        <v>39</v>
      </c>
    </row>
    <row r="438" spans="1:15" x14ac:dyDescent="0.25">
      <c r="A438">
        <v>1090</v>
      </c>
      <c r="B438" s="1">
        <v>44930</v>
      </c>
      <c r="C438" t="s">
        <v>38</v>
      </c>
      <c r="D438" t="s">
        <v>15</v>
      </c>
      <c r="E438" s="2">
        <v>1028.3900000000001</v>
      </c>
      <c r="F438">
        <v>14</v>
      </c>
      <c r="G438" t="s">
        <v>16</v>
      </c>
      <c r="H438" s="3">
        <v>4037.21</v>
      </c>
      <c r="I438" s="3">
        <v>4323.71</v>
      </c>
      <c r="J438" s="3">
        <f>Sales[Unit_Price] - Sales[Unit_Cost]</f>
        <v>286.5</v>
      </c>
      <c r="K438" t="s">
        <v>17</v>
      </c>
      <c r="L438" s="3">
        <v>0.27</v>
      </c>
      <c r="M438" t="s">
        <v>31</v>
      </c>
      <c r="N438" t="s">
        <v>19</v>
      </c>
      <c r="O438" t="s">
        <v>40</v>
      </c>
    </row>
    <row r="439" spans="1:15" x14ac:dyDescent="0.25">
      <c r="A439">
        <v>1016</v>
      </c>
      <c r="B439" s="1">
        <v>45141</v>
      </c>
      <c r="C439" t="s">
        <v>42</v>
      </c>
      <c r="D439" t="s">
        <v>21</v>
      </c>
      <c r="E439" s="2">
        <v>3080.36</v>
      </c>
      <c r="F439">
        <v>16</v>
      </c>
      <c r="G439" t="s">
        <v>16</v>
      </c>
      <c r="H439" s="3">
        <v>4457.68</v>
      </c>
      <c r="I439" s="3">
        <v>4743.03</v>
      </c>
      <c r="J439" s="3">
        <f>Sales[Unit_Price] - Sales[Unit_Cost]</f>
        <v>285.34999999999945</v>
      </c>
      <c r="K439" t="s">
        <v>17</v>
      </c>
      <c r="L439" s="3">
        <v>0.19</v>
      </c>
      <c r="M439" t="s">
        <v>18</v>
      </c>
      <c r="N439" t="s">
        <v>19</v>
      </c>
      <c r="O439" t="s">
        <v>51</v>
      </c>
    </row>
    <row r="440" spans="1:15" x14ac:dyDescent="0.25">
      <c r="A440">
        <v>1099</v>
      </c>
      <c r="B440" s="1">
        <v>45084</v>
      </c>
      <c r="C440" t="s">
        <v>33</v>
      </c>
      <c r="D440" t="s">
        <v>34</v>
      </c>
      <c r="E440" s="2">
        <v>4346.55</v>
      </c>
      <c r="F440">
        <v>31</v>
      </c>
      <c r="G440" t="s">
        <v>26</v>
      </c>
      <c r="H440" s="3">
        <v>1974.4</v>
      </c>
      <c r="I440" s="3">
        <v>2259.5</v>
      </c>
      <c r="J440" s="3">
        <f>Sales[Unit_Price] - Sales[Unit_Cost]</f>
        <v>285.09999999999991</v>
      </c>
      <c r="K440" t="s">
        <v>30</v>
      </c>
      <c r="L440" s="3">
        <v>0.27</v>
      </c>
      <c r="M440" t="s">
        <v>18</v>
      </c>
      <c r="N440" t="s">
        <v>22</v>
      </c>
      <c r="O440" t="s">
        <v>36</v>
      </c>
    </row>
    <row r="441" spans="1:15" x14ac:dyDescent="0.25">
      <c r="A441">
        <v>1087</v>
      </c>
      <c r="B441" s="1">
        <v>45226</v>
      </c>
      <c r="C441" t="s">
        <v>38</v>
      </c>
      <c r="D441" t="s">
        <v>15</v>
      </c>
      <c r="E441" s="2">
        <v>1515.71</v>
      </c>
      <c r="F441">
        <v>27</v>
      </c>
      <c r="G441" t="s">
        <v>26</v>
      </c>
      <c r="H441" s="3">
        <v>3139.36</v>
      </c>
      <c r="I441" s="3">
        <v>3423.66</v>
      </c>
      <c r="J441" s="3">
        <f>Sales[Unit_Price] - Sales[Unit_Cost]</f>
        <v>284.29999999999973</v>
      </c>
      <c r="K441" t="s">
        <v>30</v>
      </c>
      <c r="L441" s="3">
        <v>0.18</v>
      </c>
      <c r="M441" t="s">
        <v>31</v>
      </c>
      <c r="N441" t="s">
        <v>19</v>
      </c>
      <c r="O441" t="s">
        <v>40</v>
      </c>
    </row>
    <row r="442" spans="1:15" x14ac:dyDescent="0.25">
      <c r="A442">
        <v>1066</v>
      </c>
      <c r="B442" s="1">
        <v>44935</v>
      </c>
      <c r="C442" t="s">
        <v>42</v>
      </c>
      <c r="D442" t="s">
        <v>15</v>
      </c>
      <c r="E442" s="2">
        <v>6264.04</v>
      </c>
      <c r="F442">
        <v>48</v>
      </c>
      <c r="G442" t="s">
        <v>29</v>
      </c>
      <c r="H442" s="3">
        <v>2588.54</v>
      </c>
      <c r="I442" s="3">
        <v>2872.8</v>
      </c>
      <c r="J442" s="3">
        <f>Sales[Unit_Price] - Sales[Unit_Cost]</f>
        <v>284.26000000000022</v>
      </c>
      <c r="K442" t="s">
        <v>30</v>
      </c>
      <c r="L442" s="3">
        <v>0.17</v>
      </c>
      <c r="M442" t="s">
        <v>18</v>
      </c>
      <c r="N442" t="s">
        <v>19</v>
      </c>
      <c r="O442" t="s">
        <v>49</v>
      </c>
    </row>
    <row r="443" spans="1:15" x14ac:dyDescent="0.25">
      <c r="A443">
        <v>1001</v>
      </c>
      <c r="B443" s="1">
        <v>45142</v>
      </c>
      <c r="C443" t="s">
        <v>24</v>
      </c>
      <c r="D443" t="s">
        <v>21</v>
      </c>
      <c r="E443" s="2">
        <v>9087.6</v>
      </c>
      <c r="F443">
        <v>20</v>
      </c>
      <c r="G443" t="s">
        <v>26</v>
      </c>
      <c r="H443" s="3">
        <v>3279.76</v>
      </c>
      <c r="I443" s="3">
        <v>3563.97</v>
      </c>
      <c r="J443" s="3">
        <f>Sales[Unit_Price] - Sales[Unit_Cost]</f>
        <v>284.20999999999958</v>
      </c>
      <c r="K443" t="s">
        <v>17</v>
      </c>
      <c r="L443" s="3">
        <v>0.25</v>
      </c>
      <c r="M443" t="s">
        <v>18</v>
      </c>
      <c r="N443" t="s">
        <v>22</v>
      </c>
      <c r="O443" t="s">
        <v>47</v>
      </c>
    </row>
    <row r="444" spans="1:15" x14ac:dyDescent="0.25">
      <c r="A444">
        <v>1003</v>
      </c>
      <c r="B444" s="1">
        <v>45132</v>
      </c>
      <c r="C444" t="s">
        <v>38</v>
      </c>
      <c r="D444" t="s">
        <v>21</v>
      </c>
      <c r="E444" s="2">
        <v>5617.64</v>
      </c>
      <c r="F444">
        <v>5</v>
      </c>
      <c r="G444" t="s">
        <v>26</v>
      </c>
      <c r="H444" s="3">
        <v>2206.58</v>
      </c>
      <c r="I444" s="3">
        <v>2490.4699999999998</v>
      </c>
      <c r="J444" s="3">
        <f>Sales[Unit_Price] - Sales[Unit_Cost]</f>
        <v>283.88999999999987</v>
      </c>
      <c r="K444" t="s">
        <v>30</v>
      </c>
      <c r="L444" s="3">
        <v>0.28000000000000003</v>
      </c>
      <c r="M444" t="s">
        <v>18</v>
      </c>
      <c r="N444" t="s">
        <v>19</v>
      </c>
      <c r="O444" t="s">
        <v>41</v>
      </c>
    </row>
    <row r="445" spans="1:15" x14ac:dyDescent="0.25">
      <c r="A445">
        <v>1020</v>
      </c>
      <c r="B445" s="1">
        <v>45270</v>
      </c>
      <c r="C445" t="s">
        <v>14</v>
      </c>
      <c r="D445" t="s">
        <v>15</v>
      </c>
      <c r="E445" s="2">
        <v>9671.77</v>
      </c>
      <c r="F445">
        <v>45</v>
      </c>
      <c r="G445" t="s">
        <v>35</v>
      </c>
      <c r="H445" s="3">
        <v>4268.45</v>
      </c>
      <c r="I445" s="3">
        <v>4551.5999999999904</v>
      </c>
      <c r="J445" s="3">
        <f>Sales[Unit_Price] - Sales[Unit_Cost]</f>
        <v>283.14999999999054</v>
      </c>
      <c r="K445" t="s">
        <v>30</v>
      </c>
      <c r="L445" s="3">
        <v>0.08</v>
      </c>
      <c r="M445" t="s">
        <v>27</v>
      </c>
      <c r="N445" t="s">
        <v>19</v>
      </c>
      <c r="O445" t="s">
        <v>20</v>
      </c>
    </row>
    <row r="446" spans="1:15" x14ac:dyDescent="0.25">
      <c r="A446">
        <v>1052</v>
      </c>
      <c r="B446" s="1">
        <v>45208</v>
      </c>
      <c r="C446" t="s">
        <v>24</v>
      </c>
      <c r="D446" t="s">
        <v>21</v>
      </c>
      <c r="E446" s="2">
        <v>6757.36</v>
      </c>
      <c r="F446">
        <v>41</v>
      </c>
      <c r="G446" t="s">
        <v>35</v>
      </c>
      <c r="H446" s="3">
        <v>1509.98</v>
      </c>
      <c r="I446" s="3">
        <v>1792.83</v>
      </c>
      <c r="J446" s="3">
        <f>Sales[Unit_Price] - Sales[Unit_Cost]</f>
        <v>282.84999999999991</v>
      </c>
      <c r="K446" t="s">
        <v>30</v>
      </c>
      <c r="L446" s="3">
        <v>0.04</v>
      </c>
      <c r="M446" t="s">
        <v>18</v>
      </c>
      <c r="N446" t="s">
        <v>22</v>
      </c>
      <c r="O446" t="s">
        <v>47</v>
      </c>
    </row>
    <row r="447" spans="1:15" x14ac:dyDescent="0.25">
      <c r="A447">
        <v>1003</v>
      </c>
      <c r="B447" s="1">
        <v>45290</v>
      </c>
      <c r="C447" t="s">
        <v>42</v>
      </c>
      <c r="D447" t="s">
        <v>34</v>
      </c>
      <c r="E447" s="2">
        <v>640.88</v>
      </c>
      <c r="F447">
        <v>17</v>
      </c>
      <c r="G447" t="s">
        <v>16</v>
      </c>
      <c r="H447" s="3">
        <v>395.11</v>
      </c>
      <c r="I447" s="3">
        <v>676.66</v>
      </c>
      <c r="J447" s="3">
        <f>Sales[Unit_Price] - Sales[Unit_Cost]</f>
        <v>281.54999999999995</v>
      </c>
      <c r="K447" t="s">
        <v>17</v>
      </c>
      <c r="L447" s="3">
        <v>0.25</v>
      </c>
      <c r="M447" t="s">
        <v>18</v>
      </c>
      <c r="N447" t="s">
        <v>22</v>
      </c>
      <c r="O447" t="s">
        <v>52</v>
      </c>
    </row>
    <row r="448" spans="1:15" x14ac:dyDescent="0.25">
      <c r="A448">
        <v>1036</v>
      </c>
      <c r="B448" s="1">
        <v>45270</v>
      </c>
      <c r="C448" t="s">
        <v>24</v>
      </c>
      <c r="D448" t="s">
        <v>15</v>
      </c>
      <c r="E448" s="2">
        <v>9989.0400000000009</v>
      </c>
      <c r="F448">
        <v>7</v>
      </c>
      <c r="G448" t="s">
        <v>26</v>
      </c>
      <c r="H448" s="3">
        <v>2882.25</v>
      </c>
      <c r="I448" s="3">
        <v>3163.7</v>
      </c>
      <c r="J448" s="3">
        <f>Sales[Unit_Price] - Sales[Unit_Cost]</f>
        <v>281.44999999999982</v>
      </c>
      <c r="K448" t="s">
        <v>17</v>
      </c>
      <c r="L448" s="3">
        <v>0.05</v>
      </c>
      <c r="M448" t="s">
        <v>18</v>
      </c>
      <c r="N448" t="s">
        <v>22</v>
      </c>
      <c r="O448" t="s">
        <v>45</v>
      </c>
    </row>
    <row r="449" spans="1:15" x14ac:dyDescent="0.25">
      <c r="A449">
        <v>1089</v>
      </c>
      <c r="B449" s="1">
        <v>45258</v>
      </c>
      <c r="C449" t="s">
        <v>24</v>
      </c>
      <c r="D449" t="s">
        <v>21</v>
      </c>
      <c r="E449" s="2">
        <v>8719.6200000000008</v>
      </c>
      <c r="F449">
        <v>8</v>
      </c>
      <c r="G449" t="s">
        <v>16</v>
      </c>
      <c r="H449" s="3">
        <v>4349.34</v>
      </c>
      <c r="I449" s="3">
        <v>4629.9799999999996</v>
      </c>
      <c r="J449" s="3">
        <f>Sales[Unit_Price] - Sales[Unit_Cost]</f>
        <v>280.63999999999942</v>
      </c>
      <c r="K449" t="s">
        <v>17</v>
      </c>
      <c r="L449" s="3">
        <v>0.01</v>
      </c>
      <c r="M449" t="s">
        <v>31</v>
      </c>
      <c r="N449" t="s">
        <v>19</v>
      </c>
      <c r="O449" t="s">
        <v>47</v>
      </c>
    </row>
    <row r="450" spans="1:15" x14ac:dyDescent="0.25">
      <c r="A450">
        <v>1059</v>
      </c>
      <c r="B450" s="1">
        <v>45025</v>
      </c>
      <c r="C450" t="s">
        <v>33</v>
      </c>
      <c r="D450" t="s">
        <v>25</v>
      </c>
      <c r="E450" s="2">
        <v>8063.7</v>
      </c>
      <c r="F450">
        <v>1</v>
      </c>
      <c r="G450" t="s">
        <v>35</v>
      </c>
      <c r="H450" s="3">
        <v>332.62</v>
      </c>
      <c r="I450" s="3">
        <v>612.46</v>
      </c>
      <c r="J450" s="3">
        <f>Sales[Unit_Price] - Sales[Unit_Cost]</f>
        <v>279.84000000000003</v>
      </c>
      <c r="K450" t="s">
        <v>17</v>
      </c>
      <c r="L450" s="3">
        <v>0.24</v>
      </c>
      <c r="M450" t="s">
        <v>18</v>
      </c>
      <c r="N450" t="s">
        <v>22</v>
      </c>
      <c r="O450" t="s">
        <v>44</v>
      </c>
    </row>
    <row r="451" spans="1:15" x14ac:dyDescent="0.25">
      <c r="A451">
        <v>1073</v>
      </c>
      <c r="B451" s="1">
        <v>45278</v>
      </c>
      <c r="C451" t="s">
        <v>38</v>
      </c>
      <c r="D451" t="s">
        <v>21</v>
      </c>
      <c r="E451" s="2">
        <v>3196.5</v>
      </c>
      <c r="F451">
        <v>40</v>
      </c>
      <c r="G451" t="s">
        <v>26</v>
      </c>
      <c r="H451" s="3">
        <v>157.15</v>
      </c>
      <c r="I451" s="3">
        <v>436.53</v>
      </c>
      <c r="J451" s="3">
        <f>Sales[Unit_Price] - Sales[Unit_Cost]</f>
        <v>279.38</v>
      </c>
      <c r="K451" t="s">
        <v>30</v>
      </c>
      <c r="L451" s="3">
        <v>0.04</v>
      </c>
      <c r="M451" t="s">
        <v>18</v>
      </c>
      <c r="N451" t="s">
        <v>22</v>
      </c>
      <c r="O451" t="s">
        <v>41</v>
      </c>
    </row>
    <row r="452" spans="1:15" x14ac:dyDescent="0.25">
      <c r="A452">
        <v>1061</v>
      </c>
      <c r="B452" s="1">
        <v>45190</v>
      </c>
      <c r="C452" t="s">
        <v>33</v>
      </c>
      <c r="D452" t="s">
        <v>25</v>
      </c>
      <c r="E452" s="2">
        <v>9895.57</v>
      </c>
      <c r="F452">
        <v>25</v>
      </c>
      <c r="G452" t="s">
        <v>26</v>
      </c>
      <c r="H452" s="3">
        <v>2747.66</v>
      </c>
      <c r="I452" s="3">
        <v>3027.0099999999902</v>
      </c>
      <c r="J452" s="3">
        <f>Sales[Unit_Price] - Sales[Unit_Cost]</f>
        <v>279.34999999999036</v>
      </c>
      <c r="K452" t="s">
        <v>30</v>
      </c>
      <c r="L452" s="3">
        <v>0.23</v>
      </c>
      <c r="M452" t="s">
        <v>18</v>
      </c>
      <c r="N452" t="s">
        <v>19</v>
      </c>
      <c r="O452" t="s">
        <v>44</v>
      </c>
    </row>
    <row r="453" spans="1:15" x14ac:dyDescent="0.25">
      <c r="A453">
        <v>1077</v>
      </c>
      <c r="B453" s="1">
        <v>45200</v>
      </c>
      <c r="C453" t="s">
        <v>42</v>
      </c>
      <c r="D453" t="s">
        <v>21</v>
      </c>
      <c r="E453" s="2">
        <v>5405.76</v>
      </c>
      <c r="F453">
        <v>5</v>
      </c>
      <c r="G453" t="s">
        <v>35</v>
      </c>
      <c r="H453" s="3">
        <v>3650.89</v>
      </c>
      <c r="I453" s="3">
        <v>3930.06</v>
      </c>
      <c r="J453" s="3">
        <f>Sales[Unit_Price] - Sales[Unit_Cost]</f>
        <v>279.17000000000007</v>
      </c>
      <c r="K453" t="s">
        <v>30</v>
      </c>
      <c r="L453" s="3">
        <v>0.17</v>
      </c>
      <c r="M453" t="s">
        <v>27</v>
      </c>
      <c r="N453" t="s">
        <v>19</v>
      </c>
      <c r="O453" t="s">
        <v>51</v>
      </c>
    </row>
    <row r="454" spans="1:15" x14ac:dyDescent="0.25">
      <c r="A454">
        <v>1023</v>
      </c>
      <c r="B454" s="1">
        <v>45119</v>
      </c>
      <c r="C454" t="s">
        <v>42</v>
      </c>
      <c r="D454" t="s">
        <v>15</v>
      </c>
      <c r="E454" s="2">
        <v>5051.12</v>
      </c>
      <c r="F454">
        <v>2</v>
      </c>
      <c r="G454" t="s">
        <v>26</v>
      </c>
      <c r="H454" s="3">
        <v>665.89</v>
      </c>
      <c r="I454" s="3">
        <v>944.79</v>
      </c>
      <c r="J454" s="3">
        <f>Sales[Unit_Price] - Sales[Unit_Cost]</f>
        <v>278.89999999999998</v>
      </c>
      <c r="K454" t="s">
        <v>30</v>
      </c>
      <c r="L454" s="3">
        <v>0.1</v>
      </c>
      <c r="M454" t="s">
        <v>31</v>
      </c>
      <c r="N454" t="s">
        <v>22</v>
      </c>
      <c r="O454" t="s">
        <v>49</v>
      </c>
    </row>
    <row r="455" spans="1:15" x14ac:dyDescent="0.25">
      <c r="A455">
        <v>1037</v>
      </c>
      <c r="B455" s="1">
        <v>44935</v>
      </c>
      <c r="C455" t="s">
        <v>33</v>
      </c>
      <c r="D455" t="s">
        <v>15</v>
      </c>
      <c r="E455" s="2">
        <v>7750.81</v>
      </c>
      <c r="F455">
        <v>41</v>
      </c>
      <c r="G455" t="s">
        <v>29</v>
      </c>
      <c r="H455" s="3">
        <v>4965.07</v>
      </c>
      <c r="I455" s="3">
        <v>5243.13</v>
      </c>
      <c r="J455" s="3">
        <f>Sales[Unit_Price] - Sales[Unit_Cost]</f>
        <v>278.0600000000004</v>
      </c>
      <c r="K455" t="s">
        <v>30</v>
      </c>
      <c r="L455" s="3">
        <v>0.01</v>
      </c>
      <c r="M455" t="s">
        <v>31</v>
      </c>
      <c r="N455" t="s">
        <v>19</v>
      </c>
      <c r="O455" t="s">
        <v>53</v>
      </c>
    </row>
    <row r="456" spans="1:15" x14ac:dyDescent="0.25">
      <c r="A456">
        <v>1028</v>
      </c>
      <c r="B456" s="1">
        <v>45233</v>
      </c>
      <c r="C456" t="s">
        <v>42</v>
      </c>
      <c r="D456" t="s">
        <v>15</v>
      </c>
      <c r="E456" s="2">
        <v>5755.48</v>
      </c>
      <c r="F456">
        <v>38</v>
      </c>
      <c r="G456" t="s">
        <v>29</v>
      </c>
      <c r="H456" s="3">
        <v>1234.69</v>
      </c>
      <c r="I456" s="3">
        <v>1511.26</v>
      </c>
      <c r="J456" s="3">
        <f>Sales[Unit_Price] - Sales[Unit_Cost]</f>
        <v>276.56999999999994</v>
      </c>
      <c r="K456" t="s">
        <v>30</v>
      </c>
      <c r="L456" s="3">
        <v>0.1</v>
      </c>
      <c r="M456" t="s">
        <v>27</v>
      </c>
      <c r="N456" t="s">
        <v>19</v>
      </c>
      <c r="O456" t="s">
        <v>49</v>
      </c>
    </row>
    <row r="457" spans="1:15" x14ac:dyDescent="0.25">
      <c r="A457">
        <v>1032</v>
      </c>
      <c r="B457" s="1">
        <v>45085</v>
      </c>
      <c r="C457" t="s">
        <v>38</v>
      </c>
      <c r="D457" t="s">
        <v>21</v>
      </c>
      <c r="E457" s="2">
        <v>219.82</v>
      </c>
      <c r="F457">
        <v>49</v>
      </c>
      <c r="G457" t="s">
        <v>35</v>
      </c>
      <c r="H457" s="3">
        <v>4812.41</v>
      </c>
      <c r="I457" s="3">
        <v>5088</v>
      </c>
      <c r="J457" s="3">
        <f>Sales[Unit_Price] - Sales[Unit_Cost]</f>
        <v>275.59000000000015</v>
      </c>
      <c r="K457" t="s">
        <v>17</v>
      </c>
      <c r="L457" s="3">
        <v>0.09</v>
      </c>
      <c r="M457" t="s">
        <v>31</v>
      </c>
      <c r="N457" t="s">
        <v>19</v>
      </c>
      <c r="O457" t="s">
        <v>41</v>
      </c>
    </row>
    <row r="458" spans="1:15" x14ac:dyDescent="0.25">
      <c r="A458">
        <v>1043</v>
      </c>
      <c r="B458" s="1">
        <v>45275</v>
      </c>
      <c r="C458" t="s">
        <v>24</v>
      </c>
      <c r="D458" t="s">
        <v>21</v>
      </c>
      <c r="E458" s="2">
        <v>4448.18</v>
      </c>
      <c r="F458">
        <v>6</v>
      </c>
      <c r="G458" t="s">
        <v>29</v>
      </c>
      <c r="H458" s="3">
        <v>563.59</v>
      </c>
      <c r="I458" s="3">
        <v>838.97</v>
      </c>
      <c r="J458" s="3">
        <f>Sales[Unit_Price] - Sales[Unit_Cost]</f>
        <v>275.38</v>
      </c>
      <c r="K458" t="s">
        <v>30</v>
      </c>
      <c r="L458" s="3">
        <v>0.17</v>
      </c>
      <c r="M458" t="s">
        <v>31</v>
      </c>
      <c r="N458" t="s">
        <v>19</v>
      </c>
      <c r="O458" t="s">
        <v>47</v>
      </c>
    </row>
    <row r="459" spans="1:15" x14ac:dyDescent="0.25">
      <c r="A459">
        <v>1054</v>
      </c>
      <c r="B459" s="1">
        <v>44936</v>
      </c>
      <c r="C459" t="s">
        <v>38</v>
      </c>
      <c r="D459" t="s">
        <v>25</v>
      </c>
      <c r="E459" s="2">
        <v>4634.16</v>
      </c>
      <c r="F459">
        <v>40</v>
      </c>
      <c r="G459" t="s">
        <v>16</v>
      </c>
      <c r="H459" s="3">
        <v>2654.11</v>
      </c>
      <c r="I459" s="3">
        <v>2929.32</v>
      </c>
      <c r="J459" s="3">
        <f>Sales[Unit_Price] - Sales[Unit_Cost]</f>
        <v>275.21000000000004</v>
      </c>
      <c r="K459" t="s">
        <v>17</v>
      </c>
      <c r="L459" s="3">
        <v>0.08</v>
      </c>
      <c r="M459" t="s">
        <v>18</v>
      </c>
      <c r="N459" t="s">
        <v>19</v>
      </c>
      <c r="O459" t="s">
        <v>39</v>
      </c>
    </row>
    <row r="460" spans="1:15" x14ac:dyDescent="0.25">
      <c r="A460">
        <v>1090</v>
      </c>
      <c r="B460" s="1">
        <v>45080</v>
      </c>
      <c r="C460" t="s">
        <v>24</v>
      </c>
      <c r="D460" t="s">
        <v>25</v>
      </c>
      <c r="E460" s="2">
        <v>6106.64</v>
      </c>
      <c r="F460">
        <v>47</v>
      </c>
      <c r="G460" t="s">
        <v>16</v>
      </c>
      <c r="H460" s="3">
        <v>85.35</v>
      </c>
      <c r="I460" s="3">
        <v>360.539999999999</v>
      </c>
      <c r="J460" s="3">
        <f>Sales[Unit_Price] - Sales[Unit_Cost]</f>
        <v>275.18999999999903</v>
      </c>
      <c r="K460" t="s">
        <v>30</v>
      </c>
      <c r="L460" s="3">
        <v>0.28000000000000003</v>
      </c>
      <c r="M460" t="s">
        <v>18</v>
      </c>
      <c r="N460" t="s">
        <v>19</v>
      </c>
      <c r="O460" t="s">
        <v>28</v>
      </c>
    </row>
    <row r="461" spans="1:15" x14ac:dyDescent="0.25">
      <c r="A461">
        <v>1065</v>
      </c>
      <c r="B461" s="1">
        <v>45152</v>
      </c>
      <c r="C461" t="s">
        <v>14</v>
      </c>
      <c r="D461" t="s">
        <v>21</v>
      </c>
      <c r="E461" s="2">
        <v>5878.76</v>
      </c>
      <c r="F461">
        <v>26</v>
      </c>
      <c r="G461" t="s">
        <v>29</v>
      </c>
      <c r="H461" s="3">
        <v>4337.8500000000004</v>
      </c>
      <c r="I461" s="3">
        <v>4612.49</v>
      </c>
      <c r="J461" s="3">
        <f>Sales[Unit_Price] - Sales[Unit_Cost]</f>
        <v>274.63999999999942</v>
      </c>
      <c r="K461" t="s">
        <v>17</v>
      </c>
      <c r="L461" s="3">
        <v>0.01</v>
      </c>
      <c r="M461" t="s">
        <v>18</v>
      </c>
      <c r="N461" t="s">
        <v>22</v>
      </c>
      <c r="O461" t="s">
        <v>23</v>
      </c>
    </row>
    <row r="462" spans="1:15" x14ac:dyDescent="0.25">
      <c r="A462">
        <v>1044</v>
      </c>
      <c r="B462" s="1">
        <v>44971</v>
      </c>
      <c r="C462" t="s">
        <v>24</v>
      </c>
      <c r="D462" t="s">
        <v>21</v>
      </c>
      <c r="E462" s="2">
        <v>9396.7800000000007</v>
      </c>
      <c r="F462">
        <v>12</v>
      </c>
      <c r="G462" t="s">
        <v>35</v>
      </c>
      <c r="H462" s="3">
        <v>2221.31</v>
      </c>
      <c r="I462" s="3">
        <v>2494.48</v>
      </c>
      <c r="J462" s="3">
        <f>Sales[Unit_Price] - Sales[Unit_Cost]</f>
        <v>273.17000000000007</v>
      </c>
      <c r="K462" t="s">
        <v>17</v>
      </c>
      <c r="L462" s="3">
        <v>0.22</v>
      </c>
      <c r="M462" t="s">
        <v>27</v>
      </c>
      <c r="N462" t="s">
        <v>19</v>
      </c>
      <c r="O462" t="s">
        <v>47</v>
      </c>
    </row>
    <row r="463" spans="1:15" x14ac:dyDescent="0.25">
      <c r="A463">
        <v>1027</v>
      </c>
      <c r="B463" s="1">
        <v>44964</v>
      </c>
      <c r="C463" t="s">
        <v>14</v>
      </c>
      <c r="D463" t="s">
        <v>21</v>
      </c>
      <c r="E463" s="2">
        <v>7896.74</v>
      </c>
      <c r="F463">
        <v>3</v>
      </c>
      <c r="G463" t="s">
        <v>26</v>
      </c>
      <c r="H463" s="3">
        <v>999.09</v>
      </c>
      <c r="I463" s="3">
        <v>1271.99</v>
      </c>
      <c r="J463" s="3">
        <f>Sales[Unit_Price] - Sales[Unit_Cost]</f>
        <v>272.89999999999998</v>
      </c>
      <c r="K463" t="s">
        <v>30</v>
      </c>
      <c r="L463" s="3">
        <v>0.15</v>
      </c>
      <c r="M463" t="s">
        <v>31</v>
      </c>
      <c r="N463" t="s">
        <v>19</v>
      </c>
      <c r="O463" t="s">
        <v>23</v>
      </c>
    </row>
    <row r="464" spans="1:15" x14ac:dyDescent="0.25">
      <c r="A464">
        <v>1028</v>
      </c>
      <c r="B464" s="1">
        <v>44973</v>
      </c>
      <c r="C464" t="s">
        <v>14</v>
      </c>
      <c r="D464" t="s">
        <v>34</v>
      </c>
      <c r="E464" s="2">
        <v>4344.1499999999996</v>
      </c>
      <c r="F464">
        <v>24</v>
      </c>
      <c r="G464" t="s">
        <v>35</v>
      </c>
      <c r="H464" s="3">
        <v>1969.09</v>
      </c>
      <c r="I464" s="3">
        <v>2241.96</v>
      </c>
      <c r="J464" s="3">
        <f>Sales[Unit_Price] - Sales[Unit_Cost]</f>
        <v>272.87000000000012</v>
      </c>
      <c r="K464" t="s">
        <v>17</v>
      </c>
      <c r="L464" s="3">
        <v>0.02</v>
      </c>
      <c r="M464" t="s">
        <v>31</v>
      </c>
      <c r="N464" t="s">
        <v>19</v>
      </c>
      <c r="O464" t="s">
        <v>46</v>
      </c>
    </row>
    <row r="465" spans="1:15" x14ac:dyDescent="0.25">
      <c r="A465">
        <v>1001</v>
      </c>
      <c r="B465" s="1">
        <v>45030</v>
      </c>
      <c r="C465" t="s">
        <v>24</v>
      </c>
      <c r="D465" t="s">
        <v>34</v>
      </c>
      <c r="E465" s="2">
        <v>5488.11</v>
      </c>
      <c r="F465">
        <v>2</v>
      </c>
      <c r="G465" t="s">
        <v>35</v>
      </c>
      <c r="H465" s="3">
        <v>2631.68</v>
      </c>
      <c r="I465" s="3">
        <v>2904.06</v>
      </c>
      <c r="J465" s="3">
        <f>Sales[Unit_Price] - Sales[Unit_Cost]</f>
        <v>272.38000000000011</v>
      </c>
      <c r="K465" t="s">
        <v>30</v>
      </c>
      <c r="L465" s="3">
        <v>0.15</v>
      </c>
      <c r="M465" t="s">
        <v>27</v>
      </c>
      <c r="N465" t="s">
        <v>19</v>
      </c>
      <c r="O465" t="s">
        <v>50</v>
      </c>
    </row>
    <row r="466" spans="1:15" x14ac:dyDescent="0.25">
      <c r="A466">
        <v>1062</v>
      </c>
      <c r="B466" s="1">
        <v>45051</v>
      </c>
      <c r="C466" t="s">
        <v>38</v>
      </c>
      <c r="D466" t="s">
        <v>25</v>
      </c>
      <c r="E466" s="2">
        <v>594.79</v>
      </c>
      <c r="F466">
        <v>26</v>
      </c>
      <c r="G466" t="s">
        <v>29</v>
      </c>
      <c r="H466" s="3">
        <v>992.17</v>
      </c>
      <c r="I466" s="3">
        <v>1263.49</v>
      </c>
      <c r="J466" s="3">
        <f>Sales[Unit_Price] - Sales[Unit_Cost]</f>
        <v>271.32000000000005</v>
      </c>
      <c r="K466" t="s">
        <v>17</v>
      </c>
      <c r="L466" s="3">
        <v>0.25</v>
      </c>
      <c r="M466" t="s">
        <v>27</v>
      </c>
      <c r="N466" t="s">
        <v>22</v>
      </c>
      <c r="O466" t="s">
        <v>39</v>
      </c>
    </row>
    <row r="467" spans="1:15" x14ac:dyDescent="0.25">
      <c r="A467">
        <v>1048</v>
      </c>
      <c r="B467" s="1">
        <v>45018</v>
      </c>
      <c r="C467" t="s">
        <v>24</v>
      </c>
      <c r="D467" t="s">
        <v>25</v>
      </c>
      <c r="E467" s="2">
        <v>9673.65</v>
      </c>
      <c r="F467">
        <v>45</v>
      </c>
      <c r="G467" t="s">
        <v>35</v>
      </c>
      <c r="H467" s="3">
        <v>4262.21</v>
      </c>
      <c r="I467" s="3">
        <v>4533.3100000000004</v>
      </c>
      <c r="J467" s="3">
        <f>Sales[Unit_Price] - Sales[Unit_Cost]</f>
        <v>271.10000000000036</v>
      </c>
      <c r="K467" t="s">
        <v>17</v>
      </c>
      <c r="L467" s="3">
        <v>0.27</v>
      </c>
      <c r="M467" t="s">
        <v>31</v>
      </c>
      <c r="N467" t="s">
        <v>19</v>
      </c>
      <c r="O467" t="s">
        <v>28</v>
      </c>
    </row>
    <row r="468" spans="1:15" x14ac:dyDescent="0.25">
      <c r="A468">
        <v>1095</v>
      </c>
      <c r="B468" s="1">
        <v>45162</v>
      </c>
      <c r="C468" t="s">
        <v>14</v>
      </c>
      <c r="D468" t="s">
        <v>21</v>
      </c>
      <c r="E468" s="2">
        <v>2825.35</v>
      </c>
      <c r="F468">
        <v>20</v>
      </c>
      <c r="G468" t="s">
        <v>26</v>
      </c>
      <c r="H468" s="3">
        <v>729.27</v>
      </c>
      <c r="I468" s="3">
        <v>999.18</v>
      </c>
      <c r="J468" s="3">
        <f>Sales[Unit_Price] - Sales[Unit_Cost]</f>
        <v>269.90999999999997</v>
      </c>
      <c r="K468" t="s">
        <v>30</v>
      </c>
      <c r="L468" s="3">
        <v>0.1</v>
      </c>
      <c r="M468" t="s">
        <v>27</v>
      </c>
      <c r="N468" t="s">
        <v>19</v>
      </c>
      <c r="O468" t="s">
        <v>23</v>
      </c>
    </row>
    <row r="469" spans="1:15" x14ac:dyDescent="0.25">
      <c r="A469">
        <v>1029</v>
      </c>
      <c r="B469" s="1">
        <v>45140</v>
      </c>
      <c r="C469" t="s">
        <v>38</v>
      </c>
      <c r="D469" t="s">
        <v>25</v>
      </c>
      <c r="E469" s="2">
        <v>2855.85</v>
      </c>
      <c r="F469">
        <v>46</v>
      </c>
      <c r="G469" t="s">
        <v>16</v>
      </c>
      <c r="H469" s="3">
        <v>4609.66</v>
      </c>
      <c r="I469" s="3">
        <v>4879.1499999999996</v>
      </c>
      <c r="J469" s="3">
        <f>Sales[Unit_Price] - Sales[Unit_Cost]</f>
        <v>269.48999999999978</v>
      </c>
      <c r="K469" t="s">
        <v>17</v>
      </c>
      <c r="L469" s="3">
        <v>0.3</v>
      </c>
      <c r="M469" t="s">
        <v>18</v>
      </c>
      <c r="N469" t="s">
        <v>22</v>
      </c>
      <c r="O469" t="s">
        <v>39</v>
      </c>
    </row>
    <row r="470" spans="1:15" x14ac:dyDescent="0.25">
      <c r="A470">
        <v>1016</v>
      </c>
      <c r="B470" s="1">
        <v>45016</v>
      </c>
      <c r="C470" t="s">
        <v>38</v>
      </c>
      <c r="D470" t="s">
        <v>34</v>
      </c>
      <c r="E470" s="2">
        <v>4309.76</v>
      </c>
      <c r="F470">
        <v>38</v>
      </c>
      <c r="G470" t="s">
        <v>35</v>
      </c>
      <c r="H470" s="3">
        <v>3883.38</v>
      </c>
      <c r="I470" s="3">
        <v>4152.72</v>
      </c>
      <c r="J470" s="3">
        <f>Sales[Unit_Price] - Sales[Unit_Cost]</f>
        <v>269.34000000000015</v>
      </c>
      <c r="K470" t="s">
        <v>17</v>
      </c>
      <c r="L470" s="3">
        <v>0.26</v>
      </c>
      <c r="M470" t="s">
        <v>18</v>
      </c>
      <c r="N470" t="s">
        <v>19</v>
      </c>
      <c r="O470" t="s">
        <v>48</v>
      </c>
    </row>
    <row r="471" spans="1:15" x14ac:dyDescent="0.25">
      <c r="A471">
        <v>1082</v>
      </c>
      <c r="B471" s="1">
        <v>45088</v>
      </c>
      <c r="C471" t="s">
        <v>42</v>
      </c>
      <c r="D471" t="s">
        <v>15</v>
      </c>
      <c r="E471" s="2">
        <v>7041.58</v>
      </c>
      <c r="F471">
        <v>17</v>
      </c>
      <c r="G471" t="s">
        <v>16</v>
      </c>
      <c r="H471" s="3">
        <v>890.31</v>
      </c>
      <c r="I471" s="3">
        <v>1159.06</v>
      </c>
      <c r="J471" s="3">
        <f>Sales[Unit_Price] - Sales[Unit_Cost]</f>
        <v>268.75</v>
      </c>
      <c r="K471" t="s">
        <v>17</v>
      </c>
      <c r="L471" s="3">
        <v>0.06</v>
      </c>
      <c r="M471" t="s">
        <v>18</v>
      </c>
      <c r="N471" t="s">
        <v>22</v>
      </c>
      <c r="O471" t="s">
        <v>49</v>
      </c>
    </row>
    <row r="472" spans="1:15" x14ac:dyDescent="0.25">
      <c r="A472">
        <v>1019</v>
      </c>
      <c r="B472" s="1">
        <v>45124</v>
      </c>
      <c r="C472" t="s">
        <v>24</v>
      </c>
      <c r="D472" t="s">
        <v>25</v>
      </c>
      <c r="E472" s="2">
        <v>7320.51</v>
      </c>
      <c r="F472">
        <v>14</v>
      </c>
      <c r="G472" t="s">
        <v>29</v>
      </c>
      <c r="H472" s="3">
        <v>1614.19</v>
      </c>
      <c r="I472" s="3">
        <v>1882.79</v>
      </c>
      <c r="J472" s="3">
        <f>Sales[Unit_Price] - Sales[Unit_Cost]</f>
        <v>268.59999999999991</v>
      </c>
      <c r="K472" t="s">
        <v>30</v>
      </c>
      <c r="L472" s="3">
        <v>0.25</v>
      </c>
      <c r="M472" t="s">
        <v>31</v>
      </c>
      <c r="N472" t="s">
        <v>22</v>
      </c>
      <c r="O472" t="s">
        <v>28</v>
      </c>
    </row>
    <row r="473" spans="1:15" x14ac:dyDescent="0.25">
      <c r="A473">
        <v>1008</v>
      </c>
      <c r="B473" s="1">
        <v>45067</v>
      </c>
      <c r="C473" t="s">
        <v>24</v>
      </c>
      <c r="D473" t="s">
        <v>34</v>
      </c>
      <c r="E473" s="2">
        <v>5197.84</v>
      </c>
      <c r="F473">
        <v>37</v>
      </c>
      <c r="G473" t="s">
        <v>16</v>
      </c>
      <c r="H473" s="3">
        <v>1712.43</v>
      </c>
      <c r="I473" s="3">
        <v>1980.06</v>
      </c>
      <c r="J473" s="3">
        <f>Sales[Unit_Price] - Sales[Unit_Cost]</f>
        <v>267.62999999999988</v>
      </c>
      <c r="K473" t="s">
        <v>30</v>
      </c>
      <c r="L473" s="3">
        <v>0.26</v>
      </c>
      <c r="M473" t="s">
        <v>18</v>
      </c>
      <c r="N473" t="s">
        <v>19</v>
      </c>
      <c r="O473" t="s">
        <v>50</v>
      </c>
    </row>
    <row r="474" spans="1:15" x14ac:dyDescent="0.25">
      <c r="A474">
        <v>1084</v>
      </c>
      <c r="B474" s="1">
        <v>45151</v>
      </c>
      <c r="C474" t="s">
        <v>42</v>
      </c>
      <c r="D474" t="s">
        <v>21</v>
      </c>
      <c r="E474" s="2">
        <v>1290.05</v>
      </c>
      <c r="F474">
        <v>21</v>
      </c>
      <c r="G474" t="s">
        <v>16</v>
      </c>
      <c r="H474" s="3">
        <v>3497.98</v>
      </c>
      <c r="I474" s="3">
        <v>3765.31</v>
      </c>
      <c r="J474" s="3">
        <f>Sales[Unit_Price] - Sales[Unit_Cost]</f>
        <v>267.32999999999993</v>
      </c>
      <c r="K474" t="s">
        <v>30</v>
      </c>
      <c r="L474" s="3">
        <v>0.08</v>
      </c>
      <c r="M474" t="s">
        <v>18</v>
      </c>
      <c r="N474" t="s">
        <v>19</v>
      </c>
      <c r="O474" t="s">
        <v>51</v>
      </c>
    </row>
    <row r="475" spans="1:15" x14ac:dyDescent="0.25">
      <c r="A475">
        <v>1037</v>
      </c>
      <c r="B475" s="1">
        <v>45188</v>
      </c>
      <c r="C475" t="s">
        <v>42</v>
      </c>
      <c r="D475" t="s">
        <v>25</v>
      </c>
      <c r="E475" s="2">
        <v>4606.2</v>
      </c>
      <c r="F475">
        <v>17</v>
      </c>
      <c r="G475" t="s">
        <v>35</v>
      </c>
      <c r="H475" s="3">
        <v>1308.58</v>
      </c>
      <c r="I475" s="3">
        <v>1575.59</v>
      </c>
      <c r="J475" s="3">
        <f>Sales[Unit_Price] - Sales[Unit_Cost]</f>
        <v>267.01</v>
      </c>
      <c r="K475" t="s">
        <v>30</v>
      </c>
      <c r="L475" s="3">
        <v>0.3</v>
      </c>
      <c r="M475" t="s">
        <v>18</v>
      </c>
      <c r="N475" t="s">
        <v>19</v>
      </c>
      <c r="O475" t="s">
        <v>43</v>
      </c>
    </row>
    <row r="476" spans="1:15" x14ac:dyDescent="0.25">
      <c r="A476">
        <v>1013</v>
      </c>
      <c r="B476" s="1">
        <v>44982</v>
      </c>
      <c r="C476" t="s">
        <v>38</v>
      </c>
      <c r="D476" t="s">
        <v>34</v>
      </c>
      <c r="E476" s="2">
        <v>4791.82</v>
      </c>
      <c r="F476">
        <v>31</v>
      </c>
      <c r="G476" t="s">
        <v>26</v>
      </c>
      <c r="H476" s="3">
        <v>2757.06</v>
      </c>
      <c r="I476" s="3">
        <v>3023.97</v>
      </c>
      <c r="J476" s="3">
        <f>Sales[Unit_Price] - Sales[Unit_Cost]</f>
        <v>266.90999999999985</v>
      </c>
      <c r="K476" t="s">
        <v>17</v>
      </c>
      <c r="L476" s="3">
        <v>0.21</v>
      </c>
      <c r="M476" t="s">
        <v>18</v>
      </c>
      <c r="N476" t="s">
        <v>19</v>
      </c>
      <c r="O476" t="s">
        <v>48</v>
      </c>
    </row>
    <row r="477" spans="1:15" x14ac:dyDescent="0.25">
      <c r="A477">
        <v>1038</v>
      </c>
      <c r="B477" s="1">
        <v>45092</v>
      </c>
      <c r="C477" t="s">
        <v>42</v>
      </c>
      <c r="D477" t="s">
        <v>21</v>
      </c>
      <c r="E477" s="2">
        <v>2758.77</v>
      </c>
      <c r="F477">
        <v>42</v>
      </c>
      <c r="G477" t="s">
        <v>26</v>
      </c>
      <c r="H477" s="3">
        <v>1089.0899999999999</v>
      </c>
      <c r="I477" s="3">
        <v>1355.44</v>
      </c>
      <c r="J477" s="3">
        <f>Sales[Unit_Price] - Sales[Unit_Cost]</f>
        <v>266.35000000000014</v>
      </c>
      <c r="K477" t="s">
        <v>30</v>
      </c>
      <c r="L477" s="3">
        <v>0.06</v>
      </c>
      <c r="M477" t="s">
        <v>18</v>
      </c>
      <c r="N477" t="s">
        <v>22</v>
      </c>
      <c r="O477" t="s">
        <v>51</v>
      </c>
    </row>
    <row r="478" spans="1:15" x14ac:dyDescent="0.25">
      <c r="A478">
        <v>1055</v>
      </c>
      <c r="B478" s="1">
        <v>45113</v>
      </c>
      <c r="C478" t="s">
        <v>38</v>
      </c>
      <c r="D478" t="s">
        <v>25</v>
      </c>
      <c r="E478" s="2">
        <v>1242.4100000000001</v>
      </c>
      <c r="F478">
        <v>16</v>
      </c>
      <c r="G478" t="s">
        <v>29</v>
      </c>
      <c r="H478" s="3">
        <v>4195.38</v>
      </c>
      <c r="I478" s="3">
        <v>4461.51</v>
      </c>
      <c r="J478" s="3">
        <f>Sales[Unit_Price] - Sales[Unit_Cost]</f>
        <v>266.13000000000011</v>
      </c>
      <c r="K478" t="s">
        <v>17</v>
      </c>
      <c r="L478" s="3">
        <v>0.09</v>
      </c>
      <c r="M478" t="s">
        <v>27</v>
      </c>
      <c r="N478" t="s">
        <v>19</v>
      </c>
      <c r="O478" t="s">
        <v>39</v>
      </c>
    </row>
    <row r="479" spans="1:15" x14ac:dyDescent="0.25">
      <c r="A479">
        <v>1027</v>
      </c>
      <c r="B479" s="1">
        <v>45161</v>
      </c>
      <c r="C479" t="s">
        <v>14</v>
      </c>
      <c r="D479" t="s">
        <v>34</v>
      </c>
      <c r="E479" s="2">
        <v>4036.36</v>
      </c>
      <c r="F479">
        <v>4</v>
      </c>
      <c r="G479" t="s">
        <v>35</v>
      </c>
      <c r="H479" s="3">
        <v>282.61</v>
      </c>
      <c r="I479" s="3">
        <v>548.25</v>
      </c>
      <c r="J479" s="3">
        <f>Sales[Unit_Price] - Sales[Unit_Cost]</f>
        <v>265.64</v>
      </c>
      <c r="K479" t="s">
        <v>30</v>
      </c>
      <c r="L479" s="3">
        <v>0.17</v>
      </c>
      <c r="M479" t="s">
        <v>31</v>
      </c>
      <c r="N479" t="s">
        <v>19</v>
      </c>
      <c r="O479" t="s">
        <v>46</v>
      </c>
    </row>
    <row r="480" spans="1:15" x14ac:dyDescent="0.25">
      <c r="A480">
        <v>1023</v>
      </c>
      <c r="B480" s="1">
        <v>45199</v>
      </c>
      <c r="C480" t="s">
        <v>33</v>
      </c>
      <c r="D480" t="s">
        <v>15</v>
      </c>
      <c r="E480" s="2">
        <v>8046.14</v>
      </c>
      <c r="F480">
        <v>8</v>
      </c>
      <c r="G480" t="s">
        <v>16</v>
      </c>
      <c r="H480" s="3">
        <v>1563.78</v>
      </c>
      <c r="I480" s="3">
        <v>1829.1599999999901</v>
      </c>
      <c r="J480" s="3">
        <f>Sales[Unit_Price] - Sales[Unit_Cost]</f>
        <v>265.3799999999901</v>
      </c>
      <c r="K480" t="s">
        <v>17</v>
      </c>
      <c r="L480" s="3">
        <v>0.15</v>
      </c>
      <c r="M480" t="s">
        <v>18</v>
      </c>
      <c r="N480" t="s">
        <v>19</v>
      </c>
      <c r="O480" t="s">
        <v>53</v>
      </c>
    </row>
    <row r="481" spans="1:15" x14ac:dyDescent="0.25">
      <c r="A481">
        <v>1052</v>
      </c>
      <c r="B481" s="1">
        <v>45282</v>
      </c>
      <c r="C481" t="s">
        <v>33</v>
      </c>
      <c r="D481" t="s">
        <v>21</v>
      </c>
      <c r="E481" s="2">
        <v>9509.5499999999993</v>
      </c>
      <c r="F481">
        <v>2</v>
      </c>
      <c r="G481" t="s">
        <v>16</v>
      </c>
      <c r="H481" s="3">
        <v>3752.68</v>
      </c>
      <c r="I481" s="3">
        <v>4017.91</v>
      </c>
      <c r="J481" s="3">
        <f>Sales[Unit_Price] - Sales[Unit_Cost]</f>
        <v>265.23</v>
      </c>
      <c r="K481" t="s">
        <v>17</v>
      </c>
      <c r="L481" s="3">
        <v>0.16</v>
      </c>
      <c r="M481" t="s">
        <v>27</v>
      </c>
      <c r="N481" t="s">
        <v>19</v>
      </c>
      <c r="O481" t="s">
        <v>37</v>
      </c>
    </row>
    <row r="482" spans="1:15" x14ac:dyDescent="0.25">
      <c r="A482">
        <v>1096</v>
      </c>
      <c r="B482" s="1">
        <v>45012</v>
      </c>
      <c r="C482" t="s">
        <v>42</v>
      </c>
      <c r="D482" t="s">
        <v>15</v>
      </c>
      <c r="E482" s="2">
        <v>4821.3100000000004</v>
      </c>
      <c r="F482">
        <v>48</v>
      </c>
      <c r="G482" t="s">
        <v>29</v>
      </c>
      <c r="H482" s="3">
        <v>2449.21</v>
      </c>
      <c r="I482" s="3">
        <v>2714.12</v>
      </c>
      <c r="J482" s="3">
        <f>Sales[Unit_Price] - Sales[Unit_Cost]</f>
        <v>264.90999999999985</v>
      </c>
      <c r="K482" t="s">
        <v>30</v>
      </c>
      <c r="L482" s="3">
        <v>0.01</v>
      </c>
      <c r="M482" t="s">
        <v>31</v>
      </c>
      <c r="N482" t="s">
        <v>19</v>
      </c>
      <c r="O482" t="s">
        <v>49</v>
      </c>
    </row>
    <row r="483" spans="1:15" x14ac:dyDescent="0.25">
      <c r="A483">
        <v>1025</v>
      </c>
      <c r="B483" s="1">
        <v>45282</v>
      </c>
      <c r="C483" t="s">
        <v>14</v>
      </c>
      <c r="D483" t="s">
        <v>25</v>
      </c>
      <c r="E483" s="2">
        <v>6030.54</v>
      </c>
      <c r="F483">
        <v>11</v>
      </c>
      <c r="G483" t="s">
        <v>26</v>
      </c>
      <c r="H483" s="3">
        <v>1250.5899999999999</v>
      </c>
      <c r="I483" s="3">
        <v>1515.48999999999</v>
      </c>
      <c r="J483" s="3">
        <f>Sales[Unit_Price] - Sales[Unit_Cost]</f>
        <v>264.89999999999009</v>
      </c>
      <c r="K483" t="s">
        <v>17</v>
      </c>
      <c r="L483" s="3">
        <v>0.21</v>
      </c>
      <c r="M483" t="s">
        <v>27</v>
      </c>
      <c r="N483" t="s">
        <v>22</v>
      </c>
      <c r="O483" t="s">
        <v>32</v>
      </c>
    </row>
    <row r="484" spans="1:15" x14ac:dyDescent="0.25">
      <c r="A484">
        <v>1077</v>
      </c>
      <c r="B484" s="1">
        <v>45211</v>
      </c>
      <c r="C484" t="s">
        <v>24</v>
      </c>
      <c r="D484" t="s">
        <v>25</v>
      </c>
      <c r="E484" s="2">
        <v>628.15</v>
      </c>
      <c r="F484">
        <v>23</v>
      </c>
      <c r="G484" t="s">
        <v>35</v>
      </c>
      <c r="H484" s="3">
        <v>557.52</v>
      </c>
      <c r="I484" s="3">
        <v>822.39</v>
      </c>
      <c r="J484" s="3">
        <f>Sales[Unit_Price] - Sales[Unit_Cost]</f>
        <v>264.87</v>
      </c>
      <c r="K484" t="s">
        <v>17</v>
      </c>
      <c r="L484" s="3">
        <v>0.28999999999999998</v>
      </c>
      <c r="M484" t="s">
        <v>31</v>
      </c>
      <c r="N484" t="s">
        <v>19</v>
      </c>
      <c r="O484" t="s">
        <v>28</v>
      </c>
    </row>
    <row r="485" spans="1:15" x14ac:dyDescent="0.25">
      <c r="A485">
        <v>1078</v>
      </c>
      <c r="B485" s="1">
        <v>45008</v>
      </c>
      <c r="C485" t="s">
        <v>38</v>
      </c>
      <c r="D485" t="s">
        <v>21</v>
      </c>
      <c r="E485" s="2">
        <v>3808.03</v>
      </c>
      <c r="F485">
        <v>33</v>
      </c>
      <c r="G485" t="s">
        <v>29</v>
      </c>
      <c r="H485" s="3">
        <v>2396.6799999999998</v>
      </c>
      <c r="I485" s="3">
        <v>2661.54</v>
      </c>
      <c r="J485" s="3">
        <f>Sales[Unit_Price] - Sales[Unit_Cost]</f>
        <v>264.86000000000013</v>
      </c>
      <c r="K485" t="s">
        <v>30</v>
      </c>
      <c r="L485" s="3">
        <v>0.18</v>
      </c>
      <c r="M485" t="s">
        <v>27</v>
      </c>
      <c r="N485" t="s">
        <v>19</v>
      </c>
      <c r="O485" t="s">
        <v>41</v>
      </c>
    </row>
    <row r="486" spans="1:15" x14ac:dyDescent="0.25">
      <c r="A486">
        <v>1006</v>
      </c>
      <c r="B486" s="1">
        <v>45236</v>
      </c>
      <c r="C486" t="s">
        <v>14</v>
      </c>
      <c r="D486" t="s">
        <v>25</v>
      </c>
      <c r="E486" s="2">
        <v>189.64</v>
      </c>
      <c r="F486">
        <v>22</v>
      </c>
      <c r="G486" t="s">
        <v>26</v>
      </c>
      <c r="H486" s="3">
        <v>834.32</v>
      </c>
      <c r="I486" s="3">
        <v>1098.97</v>
      </c>
      <c r="J486" s="3">
        <f>Sales[Unit_Price] - Sales[Unit_Cost]</f>
        <v>264.64999999999998</v>
      </c>
      <c r="K486" t="s">
        <v>17</v>
      </c>
      <c r="L486" s="3">
        <v>0.17</v>
      </c>
      <c r="M486" t="s">
        <v>18</v>
      </c>
      <c r="N486" t="s">
        <v>19</v>
      </c>
      <c r="O486" t="s">
        <v>32</v>
      </c>
    </row>
    <row r="487" spans="1:15" x14ac:dyDescent="0.25">
      <c r="A487">
        <v>1054</v>
      </c>
      <c r="B487" s="1">
        <v>45120</v>
      </c>
      <c r="C487" t="s">
        <v>42</v>
      </c>
      <c r="D487" t="s">
        <v>25</v>
      </c>
      <c r="E487" s="2">
        <v>7002.37</v>
      </c>
      <c r="F487">
        <v>47</v>
      </c>
      <c r="G487" t="s">
        <v>26</v>
      </c>
      <c r="H487" s="3">
        <v>4429.8</v>
      </c>
      <c r="I487" s="3">
        <v>4694.21</v>
      </c>
      <c r="J487" s="3">
        <f>Sales[Unit_Price] - Sales[Unit_Cost]</f>
        <v>264.40999999999985</v>
      </c>
      <c r="K487" t="s">
        <v>30</v>
      </c>
      <c r="L487" s="3">
        <v>0.25</v>
      </c>
      <c r="M487" t="s">
        <v>27</v>
      </c>
      <c r="N487" t="s">
        <v>19</v>
      </c>
      <c r="O487" t="s">
        <v>43</v>
      </c>
    </row>
    <row r="488" spans="1:15" x14ac:dyDescent="0.25">
      <c r="A488">
        <v>1087</v>
      </c>
      <c r="B488" s="1">
        <v>44938</v>
      </c>
      <c r="C488" t="s">
        <v>33</v>
      </c>
      <c r="D488" t="s">
        <v>15</v>
      </c>
      <c r="E488" s="2">
        <v>6701.79</v>
      </c>
      <c r="F488">
        <v>21</v>
      </c>
      <c r="G488" t="s">
        <v>26</v>
      </c>
      <c r="H488" s="3">
        <v>3724.38</v>
      </c>
      <c r="I488" s="3">
        <v>3988.7</v>
      </c>
      <c r="J488" s="3">
        <f>Sales[Unit_Price] - Sales[Unit_Cost]</f>
        <v>264.31999999999971</v>
      </c>
      <c r="K488" t="s">
        <v>30</v>
      </c>
      <c r="L488" s="3">
        <v>0.03</v>
      </c>
      <c r="M488" t="s">
        <v>27</v>
      </c>
      <c r="N488" t="s">
        <v>22</v>
      </c>
      <c r="O488" t="s">
        <v>53</v>
      </c>
    </row>
    <row r="489" spans="1:15" x14ac:dyDescent="0.25">
      <c r="A489">
        <v>1081</v>
      </c>
      <c r="B489" s="1">
        <v>45227</v>
      </c>
      <c r="C489" t="s">
        <v>33</v>
      </c>
      <c r="D489" t="s">
        <v>15</v>
      </c>
      <c r="E489" s="2">
        <v>5571.36</v>
      </c>
      <c r="F489">
        <v>23</v>
      </c>
      <c r="G489" t="s">
        <v>26</v>
      </c>
      <c r="H489" s="3">
        <v>1411.37</v>
      </c>
      <c r="I489" s="3">
        <v>1675.35</v>
      </c>
      <c r="J489" s="3">
        <f>Sales[Unit_Price] - Sales[Unit_Cost]</f>
        <v>263.98</v>
      </c>
      <c r="K489" t="s">
        <v>30</v>
      </c>
      <c r="L489" s="3">
        <v>0.21</v>
      </c>
      <c r="M489" t="s">
        <v>18</v>
      </c>
      <c r="N489" t="s">
        <v>22</v>
      </c>
      <c r="O489" t="s">
        <v>53</v>
      </c>
    </row>
    <row r="490" spans="1:15" x14ac:dyDescent="0.25">
      <c r="A490">
        <v>1005</v>
      </c>
      <c r="B490" s="1">
        <v>45193</v>
      </c>
      <c r="C490" t="s">
        <v>38</v>
      </c>
      <c r="D490" t="s">
        <v>25</v>
      </c>
      <c r="E490" s="2">
        <v>4453.43</v>
      </c>
      <c r="F490">
        <v>6</v>
      </c>
      <c r="G490" t="s">
        <v>26</v>
      </c>
      <c r="H490" s="3">
        <v>122.5</v>
      </c>
      <c r="I490" s="3">
        <v>385.83</v>
      </c>
      <c r="J490" s="3">
        <f>Sales[Unit_Price] - Sales[Unit_Cost]</f>
        <v>263.33</v>
      </c>
      <c r="K490" t="s">
        <v>17</v>
      </c>
      <c r="L490" s="3">
        <v>0.1</v>
      </c>
      <c r="M490" t="s">
        <v>18</v>
      </c>
      <c r="N490" t="s">
        <v>22</v>
      </c>
      <c r="O490" t="s">
        <v>39</v>
      </c>
    </row>
    <row r="491" spans="1:15" x14ac:dyDescent="0.25">
      <c r="A491">
        <v>1087</v>
      </c>
      <c r="B491" s="1">
        <v>44932</v>
      </c>
      <c r="C491" t="s">
        <v>38</v>
      </c>
      <c r="D491" t="s">
        <v>25</v>
      </c>
      <c r="E491" s="2">
        <v>7698.92</v>
      </c>
      <c r="F491">
        <v>46</v>
      </c>
      <c r="G491" t="s">
        <v>16</v>
      </c>
      <c r="H491" s="3">
        <v>3702.51</v>
      </c>
      <c r="I491" s="3">
        <v>3964.65</v>
      </c>
      <c r="J491" s="3">
        <f>Sales[Unit_Price] - Sales[Unit_Cost]</f>
        <v>262.13999999999987</v>
      </c>
      <c r="K491" t="s">
        <v>30</v>
      </c>
      <c r="L491" s="3">
        <v>0.12</v>
      </c>
      <c r="M491" t="s">
        <v>27</v>
      </c>
      <c r="N491" t="s">
        <v>19</v>
      </c>
      <c r="O491" t="s">
        <v>39</v>
      </c>
    </row>
    <row r="492" spans="1:15" x14ac:dyDescent="0.25">
      <c r="A492">
        <v>1014</v>
      </c>
      <c r="B492" s="1">
        <v>45278</v>
      </c>
      <c r="C492" t="s">
        <v>24</v>
      </c>
      <c r="D492" t="s">
        <v>34</v>
      </c>
      <c r="E492" s="2">
        <v>5612.17</v>
      </c>
      <c r="F492">
        <v>4</v>
      </c>
      <c r="G492" t="s">
        <v>16</v>
      </c>
      <c r="H492" s="3">
        <v>854.68</v>
      </c>
      <c r="I492" s="3">
        <v>1115.24</v>
      </c>
      <c r="J492" s="3">
        <f>Sales[Unit_Price] - Sales[Unit_Cost]</f>
        <v>260.56000000000006</v>
      </c>
      <c r="K492" t="s">
        <v>30</v>
      </c>
      <c r="L492" s="3">
        <v>0.24</v>
      </c>
      <c r="M492" t="s">
        <v>31</v>
      </c>
      <c r="N492" t="s">
        <v>22</v>
      </c>
      <c r="O492" t="s">
        <v>50</v>
      </c>
    </row>
    <row r="493" spans="1:15" x14ac:dyDescent="0.25">
      <c r="A493">
        <v>1034</v>
      </c>
      <c r="B493" s="1">
        <v>45030</v>
      </c>
      <c r="C493" t="s">
        <v>42</v>
      </c>
      <c r="D493" t="s">
        <v>21</v>
      </c>
      <c r="E493" s="2">
        <v>534.61</v>
      </c>
      <c r="F493">
        <v>3</v>
      </c>
      <c r="G493" t="s">
        <v>29</v>
      </c>
      <c r="H493" s="3">
        <v>3472.51</v>
      </c>
      <c r="I493" s="3">
        <v>3732</v>
      </c>
      <c r="J493" s="3">
        <f>Sales[Unit_Price] - Sales[Unit_Cost]</f>
        <v>259.48999999999978</v>
      </c>
      <c r="K493" t="s">
        <v>30</v>
      </c>
      <c r="L493" s="3">
        <v>0.06</v>
      </c>
      <c r="M493" t="s">
        <v>18</v>
      </c>
      <c r="N493" t="s">
        <v>19</v>
      </c>
      <c r="O493" t="s">
        <v>51</v>
      </c>
    </row>
    <row r="494" spans="1:15" x14ac:dyDescent="0.25">
      <c r="A494">
        <v>1062</v>
      </c>
      <c r="B494" s="1">
        <v>45127</v>
      </c>
      <c r="C494" t="s">
        <v>38</v>
      </c>
      <c r="D494" t="s">
        <v>15</v>
      </c>
      <c r="E494" s="2">
        <v>903.38</v>
      </c>
      <c r="F494">
        <v>48</v>
      </c>
      <c r="G494" t="s">
        <v>35</v>
      </c>
      <c r="H494" s="3">
        <v>1679.69</v>
      </c>
      <c r="I494" s="3">
        <v>1939.04</v>
      </c>
      <c r="J494" s="3">
        <f>Sales[Unit_Price] - Sales[Unit_Cost]</f>
        <v>259.34999999999991</v>
      </c>
      <c r="K494" t="s">
        <v>30</v>
      </c>
      <c r="L494" s="3">
        <v>0.09</v>
      </c>
      <c r="M494" t="s">
        <v>31</v>
      </c>
      <c r="N494" t="s">
        <v>19</v>
      </c>
      <c r="O494" t="s">
        <v>40</v>
      </c>
    </row>
    <row r="495" spans="1:15" x14ac:dyDescent="0.25">
      <c r="A495">
        <v>1036</v>
      </c>
      <c r="B495" s="1">
        <v>45198</v>
      </c>
      <c r="C495" t="s">
        <v>14</v>
      </c>
      <c r="D495" t="s">
        <v>15</v>
      </c>
      <c r="E495" s="2">
        <v>6116.75</v>
      </c>
      <c r="F495">
        <v>7</v>
      </c>
      <c r="G495" t="s">
        <v>29</v>
      </c>
      <c r="H495" s="3">
        <v>2588.67</v>
      </c>
      <c r="I495" s="3">
        <v>2847.76</v>
      </c>
      <c r="J495" s="3">
        <f>Sales[Unit_Price] - Sales[Unit_Cost]</f>
        <v>259.09000000000015</v>
      </c>
      <c r="K495" t="s">
        <v>30</v>
      </c>
      <c r="L495" s="3">
        <v>0.22</v>
      </c>
      <c r="M495" t="s">
        <v>18</v>
      </c>
      <c r="N495" t="s">
        <v>22</v>
      </c>
      <c r="O495" t="s">
        <v>20</v>
      </c>
    </row>
    <row r="496" spans="1:15" x14ac:dyDescent="0.25">
      <c r="A496">
        <v>1099</v>
      </c>
      <c r="B496" s="1">
        <v>45290</v>
      </c>
      <c r="C496" t="s">
        <v>14</v>
      </c>
      <c r="D496" t="s">
        <v>21</v>
      </c>
      <c r="E496" s="2">
        <v>9450.0400000000009</v>
      </c>
      <c r="F496">
        <v>29</v>
      </c>
      <c r="G496" t="s">
        <v>35</v>
      </c>
      <c r="H496" s="3">
        <v>3124.87</v>
      </c>
      <c r="I496" s="3">
        <v>3383.67</v>
      </c>
      <c r="J496" s="3">
        <f>Sales[Unit_Price] - Sales[Unit_Cost]</f>
        <v>258.80000000000018</v>
      </c>
      <c r="K496" t="s">
        <v>30</v>
      </c>
      <c r="L496" s="3">
        <v>0.05</v>
      </c>
      <c r="M496" t="s">
        <v>31</v>
      </c>
      <c r="N496" t="s">
        <v>22</v>
      </c>
      <c r="O496" t="s">
        <v>23</v>
      </c>
    </row>
    <row r="497" spans="1:15" x14ac:dyDescent="0.25">
      <c r="A497">
        <v>1034</v>
      </c>
      <c r="B497" s="1">
        <v>45056</v>
      </c>
      <c r="C497" t="s">
        <v>38</v>
      </c>
      <c r="D497" t="s">
        <v>34</v>
      </c>
      <c r="E497" s="2">
        <v>4892.3599999999997</v>
      </c>
      <c r="F497">
        <v>19</v>
      </c>
      <c r="G497" t="s">
        <v>29</v>
      </c>
      <c r="H497" s="3">
        <v>1922.21</v>
      </c>
      <c r="I497" s="3">
        <v>2180.83</v>
      </c>
      <c r="J497" s="3">
        <f>Sales[Unit_Price] - Sales[Unit_Cost]</f>
        <v>258.61999999999989</v>
      </c>
      <c r="K497" t="s">
        <v>17</v>
      </c>
      <c r="L497" s="3">
        <v>0.17</v>
      </c>
      <c r="M497" t="s">
        <v>31</v>
      </c>
      <c r="N497" t="s">
        <v>22</v>
      </c>
      <c r="O497" t="s">
        <v>48</v>
      </c>
    </row>
    <row r="498" spans="1:15" x14ac:dyDescent="0.25">
      <c r="A498">
        <v>1030</v>
      </c>
      <c r="B498" s="1">
        <v>45256</v>
      </c>
      <c r="C498" t="s">
        <v>42</v>
      </c>
      <c r="D498" t="s">
        <v>21</v>
      </c>
      <c r="E498" s="2">
        <v>8727</v>
      </c>
      <c r="F498">
        <v>39</v>
      </c>
      <c r="G498" t="s">
        <v>35</v>
      </c>
      <c r="H498" s="3">
        <v>2041.75</v>
      </c>
      <c r="I498" s="3">
        <v>2299.37</v>
      </c>
      <c r="J498" s="3">
        <f>Sales[Unit_Price] - Sales[Unit_Cost]</f>
        <v>257.61999999999989</v>
      </c>
      <c r="K498" t="s">
        <v>17</v>
      </c>
      <c r="L498" s="3">
        <v>0.24</v>
      </c>
      <c r="M498" t="s">
        <v>27</v>
      </c>
      <c r="N498" t="s">
        <v>22</v>
      </c>
      <c r="O498" t="s">
        <v>51</v>
      </c>
    </row>
    <row r="499" spans="1:15" x14ac:dyDescent="0.25">
      <c r="A499">
        <v>1086</v>
      </c>
      <c r="B499" s="1">
        <v>44983</v>
      </c>
      <c r="C499" t="s">
        <v>14</v>
      </c>
      <c r="D499" t="s">
        <v>21</v>
      </c>
      <c r="E499" s="2">
        <v>2559</v>
      </c>
      <c r="F499">
        <v>5</v>
      </c>
      <c r="G499" t="s">
        <v>35</v>
      </c>
      <c r="H499" s="3">
        <v>4934.1000000000004</v>
      </c>
      <c r="I499" s="3">
        <v>5191.0200000000004</v>
      </c>
      <c r="J499" s="3">
        <f>Sales[Unit_Price] - Sales[Unit_Cost]</f>
        <v>256.92000000000007</v>
      </c>
      <c r="K499" t="s">
        <v>30</v>
      </c>
      <c r="L499" s="3">
        <v>0.3</v>
      </c>
      <c r="M499" t="s">
        <v>27</v>
      </c>
      <c r="N499" t="s">
        <v>19</v>
      </c>
      <c r="O499" t="s">
        <v>23</v>
      </c>
    </row>
    <row r="500" spans="1:15" x14ac:dyDescent="0.25">
      <c r="A500">
        <v>1095</v>
      </c>
      <c r="B500" s="1">
        <v>45237</v>
      </c>
      <c r="C500" t="s">
        <v>33</v>
      </c>
      <c r="D500" t="s">
        <v>21</v>
      </c>
      <c r="E500" s="2">
        <v>6970.1</v>
      </c>
      <c r="F500">
        <v>32</v>
      </c>
      <c r="G500" t="s">
        <v>29</v>
      </c>
      <c r="H500" s="3">
        <v>4266.6400000000003</v>
      </c>
      <c r="I500" s="3">
        <v>4523.3599999999997</v>
      </c>
      <c r="J500" s="3">
        <f>Sales[Unit_Price] - Sales[Unit_Cost]</f>
        <v>256.71999999999935</v>
      </c>
      <c r="K500" t="s">
        <v>30</v>
      </c>
      <c r="L500" s="3">
        <v>0.3</v>
      </c>
      <c r="M500" t="s">
        <v>27</v>
      </c>
      <c r="N500" t="s">
        <v>22</v>
      </c>
      <c r="O500" t="s">
        <v>37</v>
      </c>
    </row>
    <row r="501" spans="1:15" x14ac:dyDescent="0.25">
      <c r="A501">
        <v>1076</v>
      </c>
      <c r="B501" s="1">
        <v>45213</v>
      </c>
      <c r="C501" t="s">
        <v>33</v>
      </c>
      <c r="D501" t="s">
        <v>25</v>
      </c>
      <c r="E501" s="2">
        <v>8674.35</v>
      </c>
      <c r="F501">
        <v>23</v>
      </c>
      <c r="G501" t="s">
        <v>26</v>
      </c>
      <c r="H501" s="3">
        <v>1727.78</v>
      </c>
      <c r="I501" s="3">
        <v>1984.34</v>
      </c>
      <c r="J501" s="3">
        <f>Sales[Unit_Price] - Sales[Unit_Cost]</f>
        <v>256.55999999999995</v>
      </c>
      <c r="K501" t="s">
        <v>17</v>
      </c>
      <c r="L501" s="3">
        <v>0.24</v>
      </c>
      <c r="M501" t="s">
        <v>27</v>
      </c>
      <c r="N501" t="s">
        <v>19</v>
      </c>
      <c r="O501" t="s">
        <v>44</v>
      </c>
    </row>
    <row r="502" spans="1:15" x14ac:dyDescent="0.25">
      <c r="A502">
        <v>1006</v>
      </c>
      <c r="B502" s="1">
        <v>45046</v>
      </c>
      <c r="C502" t="s">
        <v>33</v>
      </c>
      <c r="D502" t="s">
        <v>15</v>
      </c>
      <c r="E502" s="2">
        <v>6233.31</v>
      </c>
      <c r="F502">
        <v>19</v>
      </c>
      <c r="G502" t="s">
        <v>29</v>
      </c>
      <c r="H502" s="3">
        <v>2962.41</v>
      </c>
      <c r="I502" s="3">
        <v>3218.8999999999901</v>
      </c>
      <c r="J502" s="3">
        <f>Sales[Unit_Price] - Sales[Unit_Cost]</f>
        <v>256.48999999999023</v>
      </c>
      <c r="K502" t="s">
        <v>30</v>
      </c>
      <c r="L502" s="3">
        <v>0.28999999999999998</v>
      </c>
      <c r="M502" t="s">
        <v>18</v>
      </c>
      <c r="N502" t="s">
        <v>22</v>
      </c>
      <c r="O502" t="s">
        <v>53</v>
      </c>
    </row>
    <row r="503" spans="1:15" x14ac:dyDescent="0.25">
      <c r="A503">
        <v>1028</v>
      </c>
      <c r="B503" s="1">
        <v>45250</v>
      </c>
      <c r="C503" t="s">
        <v>42</v>
      </c>
      <c r="D503" t="s">
        <v>34</v>
      </c>
      <c r="E503" s="2">
        <v>388.78</v>
      </c>
      <c r="F503">
        <v>5</v>
      </c>
      <c r="G503" t="s">
        <v>26</v>
      </c>
      <c r="H503" s="3">
        <v>734.92</v>
      </c>
      <c r="I503" s="3">
        <v>991.21</v>
      </c>
      <c r="J503" s="3">
        <f>Sales[Unit_Price] - Sales[Unit_Cost]</f>
        <v>256.29000000000008</v>
      </c>
      <c r="K503" t="s">
        <v>17</v>
      </c>
      <c r="L503" s="3">
        <v>0.21</v>
      </c>
      <c r="M503" t="s">
        <v>31</v>
      </c>
      <c r="N503" t="s">
        <v>19</v>
      </c>
      <c r="O503" t="s">
        <v>52</v>
      </c>
    </row>
    <row r="504" spans="1:15" x14ac:dyDescent="0.25">
      <c r="A504">
        <v>1025</v>
      </c>
      <c r="B504" s="1">
        <v>45118</v>
      </c>
      <c r="C504" t="s">
        <v>33</v>
      </c>
      <c r="D504" t="s">
        <v>21</v>
      </c>
      <c r="E504" s="2">
        <v>5910.67</v>
      </c>
      <c r="F504">
        <v>40</v>
      </c>
      <c r="G504" t="s">
        <v>35</v>
      </c>
      <c r="H504" s="3">
        <v>2983.85</v>
      </c>
      <c r="I504" s="3">
        <v>3239.74</v>
      </c>
      <c r="J504" s="3">
        <f>Sales[Unit_Price] - Sales[Unit_Cost]</f>
        <v>255.88999999999987</v>
      </c>
      <c r="K504" t="s">
        <v>30</v>
      </c>
      <c r="L504" s="3">
        <v>0.27</v>
      </c>
      <c r="M504" t="s">
        <v>31</v>
      </c>
      <c r="N504" t="s">
        <v>19</v>
      </c>
      <c r="O504" t="s">
        <v>37</v>
      </c>
    </row>
    <row r="505" spans="1:15" x14ac:dyDescent="0.25">
      <c r="A505">
        <v>1092</v>
      </c>
      <c r="B505" s="1">
        <v>45094</v>
      </c>
      <c r="C505" t="s">
        <v>42</v>
      </c>
      <c r="D505" t="s">
        <v>34</v>
      </c>
      <c r="E505" s="2">
        <v>1632.8</v>
      </c>
      <c r="F505">
        <v>47</v>
      </c>
      <c r="G505" t="s">
        <v>16</v>
      </c>
      <c r="H505" s="3">
        <v>1447.45</v>
      </c>
      <c r="I505" s="3">
        <v>1703.02</v>
      </c>
      <c r="J505" s="3">
        <f>Sales[Unit_Price] - Sales[Unit_Cost]</f>
        <v>255.56999999999994</v>
      </c>
      <c r="K505" t="s">
        <v>17</v>
      </c>
      <c r="L505" s="3">
        <v>0.12</v>
      </c>
      <c r="M505" t="s">
        <v>27</v>
      </c>
      <c r="N505" t="s">
        <v>22</v>
      </c>
      <c r="O505" t="s">
        <v>52</v>
      </c>
    </row>
    <row r="506" spans="1:15" x14ac:dyDescent="0.25">
      <c r="A506">
        <v>1062</v>
      </c>
      <c r="B506" s="1">
        <v>45236</v>
      </c>
      <c r="C506" t="s">
        <v>24</v>
      </c>
      <c r="D506" t="s">
        <v>34</v>
      </c>
      <c r="E506" s="2">
        <v>2605.71</v>
      </c>
      <c r="F506">
        <v>25</v>
      </c>
      <c r="G506" t="s">
        <v>26</v>
      </c>
      <c r="H506" s="3">
        <v>2361.0500000000002</v>
      </c>
      <c r="I506" s="3">
        <v>2616.19</v>
      </c>
      <c r="J506" s="3">
        <f>Sales[Unit_Price] - Sales[Unit_Cost]</f>
        <v>255.13999999999987</v>
      </c>
      <c r="K506" t="s">
        <v>30</v>
      </c>
      <c r="L506" s="3">
        <v>0.3</v>
      </c>
      <c r="M506" t="s">
        <v>27</v>
      </c>
      <c r="N506" t="s">
        <v>22</v>
      </c>
      <c r="O506" t="s">
        <v>50</v>
      </c>
    </row>
    <row r="507" spans="1:15" x14ac:dyDescent="0.25">
      <c r="A507">
        <v>1076</v>
      </c>
      <c r="B507" s="1">
        <v>45276</v>
      </c>
      <c r="C507" t="s">
        <v>38</v>
      </c>
      <c r="D507" t="s">
        <v>34</v>
      </c>
      <c r="E507" s="2">
        <v>7160.75</v>
      </c>
      <c r="F507">
        <v>30</v>
      </c>
      <c r="G507" t="s">
        <v>29</v>
      </c>
      <c r="H507" s="3">
        <v>3519.63</v>
      </c>
      <c r="I507" s="3">
        <v>3774.65</v>
      </c>
      <c r="J507" s="3">
        <f>Sales[Unit_Price] - Sales[Unit_Cost]</f>
        <v>255.01999999999998</v>
      </c>
      <c r="K507" t="s">
        <v>30</v>
      </c>
      <c r="L507" s="3">
        <v>0.2</v>
      </c>
      <c r="M507" t="s">
        <v>31</v>
      </c>
      <c r="N507" t="s">
        <v>22</v>
      </c>
      <c r="O507" t="s">
        <v>48</v>
      </c>
    </row>
    <row r="508" spans="1:15" x14ac:dyDescent="0.25">
      <c r="A508">
        <v>1014</v>
      </c>
      <c r="B508" s="1">
        <v>45084</v>
      </c>
      <c r="C508" t="s">
        <v>42</v>
      </c>
      <c r="D508" t="s">
        <v>15</v>
      </c>
      <c r="E508" s="2">
        <v>408.38</v>
      </c>
      <c r="F508">
        <v>3</v>
      </c>
      <c r="G508" t="s">
        <v>35</v>
      </c>
      <c r="H508" s="3">
        <v>2468.29</v>
      </c>
      <c r="I508" s="3">
        <v>2723.13</v>
      </c>
      <c r="J508" s="3">
        <f>Sales[Unit_Price] - Sales[Unit_Cost]</f>
        <v>254.84000000000015</v>
      </c>
      <c r="K508" t="s">
        <v>17</v>
      </c>
      <c r="L508" s="3">
        <v>0.08</v>
      </c>
      <c r="M508" t="s">
        <v>18</v>
      </c>
      <c r="N508" t="s">
        <v>22</v>
      </c>
      <c r="O508" t="s">
        <v>49</v>
      </c>
    </row>
    <row r="509" spans="1:15" x14ac:dyDescent="0.25">
      <c r="A509">
        <v>1087</v>
      </c>
      <c r="B509" s="1">
        <v>44929</v>
      </c>
      <c r="C509" t="s">
        <v>33</v>
      </c>
      <c r="D509" t="s">
        <v>34</v>
      </c>
      <c r="E509" s="2">
        <v>8057.76</v>
      </c>
      <c r="F509">
        <v>20</v>
      </c>
      <c r="G509" t="s">
        <v>16</v>
      </c>
      <c r="H509" s="3">
        <v>3625.94</v>
      </c>
      <c r="I509" s="3">
        <v>3880.53</v>
      </c>
      <c r="J509" s="3">
        <f>Sales[Unit_Price] - Sales[Unit_Cost]</f>
        <v>254.59000000000015</v>
      </c>
      <c r="K509" t="s">
        <v>30</v>
      </c>
      <c r="L509" s="3">
        <v>0.24</v>
      </c>
      <c r="M509" t="s">
        <v>27</v>
      </c>
      <c r="N509" t="s">
        <v>19</v>
      </c>
      <c r="O509" t="s">
        <v>36</v>
      </c>
    </row>
    <row r="510" spans="1:15" x14ac:dyDescent="0.25">
      <c r="A510">
        <v>1060</v>
      </c>
      <c r="B510" s="1">
        <v>45206</v>
      </c>
      <c r="C510" t="s">
        <v>42</v>
      </c>
      <c r="D510" t="s">
        <v>25</v>
      </c>
      <c r="E510" s="2">
        <v>6453.17</v>
      </c>
      <c r="F510">
        <v>23</v>
      </c>
      <c r="G510" t="s">
        <v>35</v>
      </c>
      <c r="H510" s="3">
        <v>647.70000000000005</v>
      </c>
      <c r="I510" s="3">
        <v>902.26</v>
      </c>
      <c r="J510" s="3">
        <f>Sales[Unit_Price] - Sales[Unit_Cost]</f>
        <v>254.55999999999995</v>
      </c>
      <c r="K510" t="s">
        <v>30</v>
      </c>
      <c r="L510" s="3">
        <v>0.17</v>
      </c>
      <c r="M510" t="s">
        <v>27</v>
      </c>
      <c r="N510" t="s">
        <v>19</v>
      </c>
      <c r="O510" t="s">
        <v>43</v>
      </c>
    </row>
    <row r="511" spans="1:15" x14ac:dyDescent="0.25">
      <c r="A511">
        <v>1056</v>
      </c>
      <c r="B511" s="1">
        <v>45285</v>
      </c>
      <c r="C511" t="s">
        <v>14</v>
      </c>
      <c r="D511" t="s">
        <v>15</v>
      </c>
      <c r="E511" s="2">
        <v>2809.04</v>
      </c>
      <c r="F511">
        <v>25</v>
      </c>
      <c r="G511" t="s">
        <v>29</v>
      </c>
      <c r="H511" s="3">
        <v>1154.28</v>
      </c>
      <c r="I511" s="3">
        <v>1408.4</v>
      </c>
      <c r="J511" s="3">
        <f>Sales[Unit_Price] - Sales[Unit_Cost]</f>
        <v>254.12000000000012</v>
      </c>
      <c r="K511" t="s">
        <v>17</v>
      </c>
      <c r="L511" s="3">
        <v>0.28999999999999998</v>
      </c>
      <c r="M511" t="s">
        <v>27</v>
      </c>
      <c r="N511" t="s">
        <v>22</v>
      </c>
      <c r="O511" t="s">
        <v>20</v>
      </c>
    </row>
    <row r="512" spans="1:15" x14ac:dyDescent="0.25">
      <c r="A512">
        <v>1003</v>
      </c>
      <c r="B512" s="1">
        <v>44976</v>
      </c>
      <c r="C512" t="s">
        <v>42</v>
      </c>
      <c r="D512" t="s">
        <v>34</v>
      </c>
      <c r="E512" s="2">
        <v>937.2</v>
      </c>
      <c r="F512">
        <v>45</v>
      </c>
      <c r="G512" t="s">
        <v>35</v>
      </c>
      <c r="H512" s="3">
        <v>4974.1400000000003</v>
      </c>
      <c r="I512" s="3">
        <v>5227.93</v>
      </c>
      <c r="J512" s="3">
        <f>Sales[Unit_Price] - Sales[Unit_Cost]</f>
        <v>253.78999999999996</v>
      </c>
      <c r="K512" t="s">
        <v>30</v>
      </c>
      <c r="L512" s="3">
        <v>0.21</v>
      </c>
      <c r="M512" t="s">
        <v>27</v>
      </c>
      <c r="N512" t="s">
        <v>19</v>
      </c>
      <c r="O512" t="s">
        <v>52</v>
      </c>
    </row>
    <row r="513" spans="1:15" x14ac:dyDescent="0.25">
      <c r="A513">
        <v>1042</v>
      </c>
      <c r="B513" s="1">
        <v>45115</v>
      </c>
      <c r="C513" t="s">
        <v>42</v>
      </c>
      <c r="D513" t="s">
        <v>34</v>
      </c>
      <c r="E513" s="2">
        <v>5947.31</v>
      </c>
      <c r="F513">
        <v>23</v>
      </c>
      <c r="G513" t="s">
        <v>35</v>
      </c>
      <c r="H513" s="3">
        <v>1314</v>
      </c>
      <c r="I513" s="3">
        <v>1567.78</v>
      </c>
      <c r="J513" s="3">
        <f>Sales[Unit_Price] - Sales[Unit_Cost]</f>
        <v>253.77999999999997</v>
      </c>
      <c r="K513" t="s">
        <v>17</v>
      </c>
      <c r="L513" s="3">
        <v>0.15</v>
      </c>
      <c r="M513" t="s">
        <v>31</v>
      </c>
      <c r="N513" t="s">
        <v>22</v>
      </c>
      <c r="O513" t="s">
        <v>52</v>
      </c>
    </row>
    <row r="514" spans="1:15" x14ac:dyDescent="0.25">
      <c r="A514">
        <v>1099</v>
      </c>
      <c r="B514" s="1">
        <v>45057</v>
      </c>
      <c r="C514" t="s">
        <v>42</v>
      </c>
      <c r="D514" t="s">
        <v>25</v>
      </c>
      <c r="E514" s="2">
        <v>3518.89</v>
      </c>
      <c r="F514">
        <v>48</v>
      </c>
      <c r="G514" t="s">
        <v>26</v>
      </c>
      <c r="H514" s="3">
        <v>3441.61</v>
      </c>
      <c r="I514" s="3">
        <v>3693.45</v>
      </c>
      <c r="J514" s="3">
        <f>Sales[Unit_Price] - Sales[Unit_Cost]</f>
        <v>251.83999999999969</v>
      </c>
      <c r="K514" t="s">
        <v>17</v>
      </c>
      <c r="L514" s="3">
        <v>0.19</v>
      </c>
      <c r="M514" t="s">
        <v>27</v>
      </c>
      <c r="N514" t="s">
        <v>19</v>
      </c>
      <c r="O514" t="s">
        <v>43</v>
      </c>
    </row>
    <row r="515" spans="1:15" x14ac:dyDescent="0.25">
      <c r="A515">
        <v>1061</v>
      </c>
      <c r="B515" s="1">
        <v>45038</v>
      </c>
      <c r="C515" t="s">
        <v>38</v>
      </c>
      <c r="D515" t="s">
        <v>25</v>
      </c>
      <c r="E515" s="2">
        <v>8345.02</v>
      </c>
      <c r="F515">
        <v>39</v>
      </c>
      <c r="G515" t="s">
        <v>35</v>
      </c>
      <c r="H515" s="3">
        <v>3494.19</v>
      </c>
      <c r="I515" s="3">
        <v>3746</v>
      </c>
      <c r="J515" s="3">
        <f>Sales[Unit_Price] - Sales[Unit_Cost]</f>
        <v>251.80999999999995</v>
      </c>
      <c r="K515" t="s">
        <v>17</v>
      </c>
      <c r="L515" s="3">
        <v>0.25</v>
      </c>
      <c r="M515" t="s">
        <v>27</v>
      </c>
      <c r="N515" t="s">
        <v>22</v>
      </c>
      <c r="O515" t="s">
        <v>39</v>
      </c>
    </row>
    <row r="516" spans="1:15" x14ac:dyDescent="0.25">
      <c r="A516">
        <v>1087</v>
      </c>
      <c r="B516" s="1">
        <v>45060</v>
      </c>
      <c r="C516" t="s">
        <v>33</v>
      </c>
      <c r="D516" t="s">
        <v>21</v>
      </c>
      <c r="E516" s="2">
        <v>9472.66</v>
      </c>
      <c r="F516">
        <v>10</v>
      </c>
      <c r="G516" t="s">
        <v>35</v>
      </c>
      <c r="H516" s="3">
        <v>3988.52</v>
      </c>
      <c r="I516" s="3">
        <v>4240.2299999999996</v>
      </c>
      <c r="J516" s="3">
        <f>Sales[Unit_Price] - Sales[Unit_Cost]</f>
        <v>251.70999999999958</v>
      </c>
      <c r="K516" t="s">
        <v>30</v>
      </c>
      <c r="L516" s="3">
        <v>0.05</v>
      </c>
      <c r="M516" t="s">
        <v>31</v>
      </c>
      <c r="N516" t="s">
        <v>19</v>
      </c>
      <c r="O516" t="s">
        <v>37</v>
      </c>
    </row>
    <row r="517" spans="1:15" x14ac:dyDescent="0.25">
      <c r="A517">
        <v>1078</v>
      </c>
      <c r="B517" s="1">
        <v>45292</v>
      </c>
      <c r="C517" t="s">
        <v>24</v>
      </c>
      <c r="D517" t="s">
        <v>34</v>
      </c>
      <c r="E517" s="2">
        <v>8377.57</v>
      </c>
      <c r="F517">
        <v>42</v>
      </c>
      <c r="G517" t="s">
        <v>26</v>
      </c>
      <c r="H517" s="3">
        <v>63.41</v>
      </c>
      <c r="I517" s="3">
        <v>314.93</v>
      </c>
      <c r="J517" s="3">
        <f>Sales[Unit_Price] - Sales[Unit_Cost]</f>
        <v>251.52</v>
      </c>
      <c r="K517" t="s">
        <v>17</v>
      </c>
      <c r="L517" s="3">
        <v>0.03</v>
      </c>
      <c r="M517" t="s">
        <v>18</v>
      </c>
      <c r="N517" t="s">
        <v>22</v>
      </c>
      <c r="O517" t="s">
        <v>50</v>
      </c>
    </row>
    <row r="518" spans="1:15" x14ac:dyDescent="0.25">
      <c r="A518">
        <v>1031</v>
      </c>
      <c r="B518" s="1">
        <v>45102</v>
      </c>
      <c r="C518" t="s">
        <v>42</v>
      </c>
      <c r="D518" t="s">
        <v>21</v>
      </c>
      <c r="E518" s="2">
        <v>1781.82</v>
      </c>
      <c r="F518">
        <v>10</v>
      </c>
      <c r="G518" t="s">
        <v>35</v>
      </c>
      <c r="H518" s="3">
        <v>566.86</v>
      </c>
      <c r="I518" s="3">
        <v>818.14</v>
      </c>
      <c r="J518" s="3">
        <f>Sales[Unit_Price] - Sales[Unit_Cost]</f>
        <v>251.27999999999997</v>
      </c>
      <c r="K518" t="s">
        <v>17</v>
      </c>
      <c r="L518" s="3">
        <v>0.25</v>
      </c>
      <c r="M518" t="s">
        <v>31</v>
      </c>
      <c r="N518" t="s">
        <v>22</v>
      </c>
      <c r="O518" t="s">
        <v>51</v>
      </c>
    </row>
    <row r="519" spans="1:15" x14ac:dyDescent="0.25">
      <c r="A519">
        <v>1016</v>
      </c>
      <c r="B519" s="1">
        <v>45239</v>
      </c>
      <c r="C519" t="s">
        <v>33</v>
      </c>
      <c r="D519" t="s">
        <v>25</v>
      </c>
      <c r="E519" s="2">
        <v>3402.92</v>
      </c>
      <c r="F519">
        <v>24</v>
      </c>
      <c r="G519" t="s">
        <v>16</v>
      </c>
      <c r="H519" s="3">
        <v>88.44</v>
      </c>
      <c r="I519" s="3">
        <v>338.94</v>
      </c>
      <c r="J519" s="3">
        <f>Sales[Unit_Price] - Sales[Unit_Cost]</f>
        <v>250.5</v>
      </c>
      <c r="K519" t="s">
        <v>30</v>
      </c>
      <c r="L519" s="3">
        <v>0.28999999999999998</v>
      </c>
      <c r="M519" t="s">
        <v>18</v>
      </c>
      <c r="N519" t="s">
        <v>19</v>
      </c>
      <c r="O519" t="s">
        <v>44</v>
      </c>
    </row>
    <row r="520" spans="1:15" x14ac:dyDescent="0.25">
      <c r="A520">
        <v>1002</v>
      </c>
      <c r="B520" s="1">
        <v>45067</v>
      </c>
      <c r="C520" t="s">
        <v>33</v>
      </c>
      <c r="D520" t="s">
        <v>21</v>
      </c>
      <c r="E520" s="2">
        <v>7828.25</v>
      </c>
      <c r="F520">
        <v>26</v>
      </c>
      <c r="G520" t="s">
        <v>29</v>
      </c>
      <c r="H520" s="3">
        <v>2041.42</v>
      </c>
      <c r="I520" s="3">
        <v>2291.17</v>
      </c>
      <c r="J520" s="3">
        <f>Sales[Unit_Price] - Sales[Unit_Cost]</f>
        <v>249.75</v>
      </c>
      <c r="K520" t="s">
        <v>17</v>
      </c>
      <c r="L520" s="3">
        <v>0.28000000000000003</v>
      </c>
      <c r="M520" t="s">
        <v>18</v>
      </c>
      <c r="N520" t="s">
        <v>19</v>
      </c>
      <c r="O520" t="s">
        <v>37</v>
      </c>
    </row>
    <row r="521" spans="1:15" x14ac:dyDescent="0.25">
      <c r="A521">
        <v>1082</v>
      </c>
      <c r="B521" s="1">
        <v>45260</v>
      </c>
      <c r="C521" t="s">
        <v>42</v>
      </c>
      <c r="D521" t="s">
        <v>25</v>
      </c>
      <c r="E521" s="2">
        <v>6261.9</v>
      </c>
      <c r="F521">
        <v>41</v>
      </c>
      <c r="G521" t="s">
        <v>35</v>
      </c>
      <c r="H521" s="3">
        <v>1196.42</v>
      </c>
      <c r="I521" s="3">
        <v>1444.97</v>
      </c>
      <c r="J521" s="3">
        <f>Sales[Unit_Price] - Sales[Unit_Cost]</f>
        <v>248.54999999999995</v>
      </c>
      <c r="K521" t="s">
        <v>17</v>
      </c>
      <c r="L521" s="3">
        <v>0.21</v>
      </c>
      <c r="M521" t="s">
        <v>27</v>
      </c>
      <c r="N521" t="s">
        <v>19</v>
      </c>
      <c r="O521" t="s">
        <v>43</v>
      </c>
    </row>
    <row r="522" spans="1:15" x14ac:dyDescent="0.25">
      <c r="A522">
        <v>1046</v>
      </c>
      <c r="B522" s="1">
        <v>45193</v>
      </c>
      <c r="C522" t="s">
        <v>33</v>
      </c>
      <c r="D522" t="s">
        <v>21</v>
      </c>
      <c r="E522" s="2">
        <v>4695.96</v>
      </c>
      <c r="F522">
        <v>41</v>
      </c>
      <c r="G522" t="s">
        <v>29</v>
      </c>
      <c r="H522" s="3">
        <v>1825.37</v>
      </c>
      <c r="I522" s="3">
        <v>2073.88</v>
      </c>
      <c r="J522" s="3">
        <f>Sales[Unit_Price] - Sales[Unit_Cost]</f>
        <v>248.51000000000022</v>
      </c>
      <c r="K522" t="s">
        <v>17</v>
      </c>
      <c r="L522" s="3">
        <v>0.27</v>
      </c>
      <c r="M522" t="s">
        <v>18</v>
      </c>
      <c r="N522" t="s">
        <v>22</v>
      </c>
      <c r="O522" t="s">
        <v>37</v>
      </c>
    </row>
    <row r="523" spans="1:15" x14ac:dyDescent="0.25">
      <c r="A523">
        <v>1047</v>
      </c>
      <c r="B523" s="1">
        <v>45142</v>
      </c>
      <c r="C523" t="s">
        <v>38</v>
      </c>
      <c r="D523" t="s">
        <v>25</v>
      </c>
      <c r="E523" s="2">
        <v>733.66</v>
      </c>
      <c r="F523">
        <v>47</v>
      </c>
      <c r="G523" t="s">
        <v>29</v>
      </c>
      <c r="H523" s="3">
        <v>4729.59</v>
      </c>
      <c r="I523" s="3">
        <v>4976.68</v>
      </c>
      <c r="J523" s="3">
        <f>Sales[Unit_Price] - Sales[Unit_Cost]</f>
        <v>247.09000000000015</v>
      </c>
      <c r="K523" t="s">
        <v>17</v>
      </c>
      <c r="L523" s="3">
        <v>0.18</v>
      </c>
      <c r="M523" t="s">
        <v>31</v>
      </c>
      <c r="N523" t="s">
        <v>22</v>
      </c>
      <c r="O523" t="s">
        <v>39</v>
      </c>
    </row>
    <row r="524" spans="1:15" x14ac:dyDescent="0.25">
      <c r="A524">
        <v>1076</v>
      </c>
      <c r="B524" s="1">
        <v>44943</v>
      </c>
      <c r="C524" t="s">
        <v>33</v>
      </c>
      <c r="D524" t="s">
        <v>25</v>
      </c>
      <c r="E524" s="2">
        <v>8464.23</v>
      </c>
      <c r="F524">
        <v>16</v>
      </c>
      <c r="G524" t="s">
        <v>29</v>
      </c>
      <c r="H524" s="3">
        <v>1964.15</v>
      </c>
      <c r="I524" s="3">
        <v>2211.17</v>
      </c>
      <c r="J524" s="3">
        <f>Sales[Unit_Price] - Sales[Unit_Cost]</f>
        <v>247.01999999999998</v>
      </c>
      <c r="K524" t="s">
        <v>17</v>
      </c>
      <c r="L524" s="3">
        <v>0.21</v>
      </c>
      <c r="M524" t="s">
        <v>27</v>
      </c>
      <c r="N524" t="s">
        <v>19</v>
      </c>
      <c r="O524" t="s">
        <v>44</v>
      </c>
    </row>
    <row r="525" spans="1:15" x14ac:dyDescent="0.25">
      <c r="A525">
        <v>1033</v>
      </c>
      <c r="B525" s="1">
        <v>45035</v>
      </c>
      <c r="C525" t="s">
        <v>14</v>
      </c>
      <c r="D525" t="s">
        <v>25</v>
      </c>
      <c r="E525" s="2">
        <v>2758.48</v>
      </c>
      <c r="F525">
        <v>5</v>
      </c>
      <c r="G525" t="s">
        <v>16</v>
      </c>
      <c r="H525" s="3">
        <v>3162.92</v>
      </c>
      <c r="I525" s="3">
        <v>3409.93</v>
      </c>
      <c r="J525" s="3">
        <f>Sales[Unit_Price] - Sales[Unit_Cost]</f>
        <v>247.00999999999976</v>
      </c>
      <c r="K525" t="s">
        <v>30</v>
      </c>
      <c r="L525" s="3">
        <v>0</v>
      </c>
      <c r="M525" t="s">
        <v>18</v>
      </c>
      <c r="N525" t="s">
        <v>19</v>
      </c>
      <c r="O525" t="s">
        <v>32</v>
      </c>
    </row>
    <row r="526" spans="1:15" x14ac:dyDescent="0.25">
      <c r="A526">
        <v>1038</v>
      </c>
      <c r="B526" s="1">
        <v>44996</v>
      </c>
      <c r="C526" t="s">
        <v>14</v>
      </c>
      <c r="D526" t="s">
        <v>25</v>
      </c>
      <c r="E526" s="2">
        <v>1452.35</v>
      </c>
      <c r="F526">
        <v>15</v>
      </c>
      <c r="G526" t="s">
        <v>29</v>
      </c>
      <c r="H526" s="3">
        <v>2543.36</v>
      </c>
      <c r="I526" s="3">
        <v>2790.1</v>
      </c>
      <c r="J526" s="3">
        <f>Sales[Unit_Price] - Sales[Unit_Cost]</f>
        <v>246.73999999999978</v>
      </c>
      <c r="K526" t="s">
        <v>17</v>
      </c>
      <c r="L526" s="3">
        <v>7.0000000000000007E-2</v>
      </c>
      <c r="M526" t="s">
        <v>18</v>
      </c>
      <c r="N526" t="s">
        <v>19</v>
      </c>
      <c r="O526" t="s">
        <v>32</v>
      </c>
    </row>
    <row r="527" spans="1:15" x14ac:dyDescent="0.25">
      <c r="A527">
        <v>1049</v>
      </c>
      <c r="B527" s="1">
        <v>45060</v>
      </c>
      <c r="C527" t="s">
        <v>38</v>
      </c>
      <c r="D527" t="s">
        <v>25</v>
      </c>
      <c r="E527" s="2">
        <v>9298.48</v>
      </c>
      <c r="F527">
        <v>22</v>
      </c>
      <c r="G527" t="s">
        <v>35</v>
      </c>
      <c r="H527" s="3">
        <v>4573.6899999999996</v>
      </c>
      <c r="I527" s="3">
        <v>4820.2999999999902</v>
      </c>
      <c r="J527" s="3">
        <f>Sales[Unit_Price] - Sales[Unit_Cost]</f>
        <v>246.60999999999058</v>
      </c>
      <c r="K527" t="s">
        <v>30</v>
      </c>
      <c r="L527" s="3">
        <v>0.04</v>
      </c>
      <c r="M527" t="s">
        <v>18</v>
      </c>
      <c r="N527" t="s">
        <v>19</v>
      </c>
      <c r="O527" t="s">
        <v>39</v>
      </c>
    </row>
    <row r="528" spans="1:15" x14ac:dyDescent="0.25">
      <c r="A528">
        <v>1034</v>
      </c>
      <c r="B528" s="1">
        <v>45018</v>
      </c>
      <c r="C528" t="s">
        <v>33</v>
      </c>
      <c r="D528" t="s">
        <v>21</v>
      </c>
      <c r="E528" s="2">
        <v>2184.02</v>
      </c>
      <c r="F528">
        <v>7</v>
      </c>
      <c r="G528" t="s">
        <v>35</v>
      </c>
      <c r="H528" s="3">
        <v>2492.36</v>
      </c>
      <c r="I528" s="3">
        <v>2738.68</v>
      </c>
      <c r="J528" s="3">
        <f>Sales[Unit_Price] - Sales[Unit_Cost]</f>
        <v>246.31999999999971</v>
      </c>
      <c r="K528" t="s">
        <v>17</v>
      </c>
      <c r="L528" s="3">
        <v>0.11</v>
      </c>
      <c r="M528" t="s">
        <v>18</v>
      </c>
      <c r="N528" t="s">
        <v>19</v>
      </c>
      <c r="O528" t="s">
        <v>37</v>
      </c>
    </row>
    <row r="529" spans="1:15" x14ac:dyDescent="0.25">
      <c r="A529">
        <v>1028</v>
      </c>
      <c r="B529" s="1">
        <v>44968</v>
      </c>
      <c r="C529" t="s">
        <v>42</v>
      </c>
      <c r="D529" t="s">
        <v>34</v>
      </c>
      <c r="E529" s="2">
        <v>2819.57</v>
      </c>
      <c r="F529">
        <v>24</v>
      </c>
      <c r="G529" t="s">
        <v>29</v>
      </c>
      <c r="H529" s="3">
        <v>2521.0300000000002</v>
      </c>
      <c r="I529" s="3">
        <v>2766.05</v>
      </c>
      <c r="J529" s="3">
        <f>Sales[Unit_Price] - Sales[Unit_Cost]</f>
        <v>245.01999999999998</v>
      </c>
      <c r="K529" t="s">
        <v>17</v>
      </c>
      <c r="L529" s="3">
        <v>0.16</v>
      </c>
      <c r="M529" t="s">
        <v>27</v>
      </c>
      <c r="N529" t="s">
        <v>22</v>
      </c>
      <c r="O529" t="s">
        <v>52</v>
      </c>
    </row>
    <row r="530" spans="1:15" x14ac:dyDescent="0.25">
      <c r="A530">
        <v>1033</v>
      </c>
      <c r="B530" s="1">
        <v>45083</v>
      </c>
      <c r="C530" t="s">
        <v>42</v>
      </c>
      <c r="D530" t="s">
        <v>34</v>
      </c>
      <c r="E530" s="2">
        <v>4602.17</v>
      </c>
      <c r="F530">
        <v>32</v>
      </c>
      <c r="G530" t="s">
        <v>26</v>
      </c>
      <c r="H530" s="3">
        <v>108.99</v>
      </c>
      <c r="I530" s="3">
        <v>351.6</v>
      </c>
      <c r="J530" s="3">
        <f>Sales[Unit_Price] - Sales[Unit_Cost]</f>
        <v>242.61</v>
      </c>
      <c r="K530" t="s">
        <v>17</v>
      </c>
      <c r="L530" s="3">
        <v>0.27</v>
      </c>
      <c r="M530" t="s">
        <v>31</v>
      </c>
      <c r="N530" t="s">
        <v>22</v>
      </c>
      <c r="O530" t="s">
        <v>52</v>
      </c>
    </row>
    <row r="531" spans="1:15" x14ac:dyDescent="0.25">
      <c r="A531">
        <v>1070</v>
      </c>
      <c r="B531" s="1">
        <v>44989</v>
      </c>
      <c r="C531" t="s">
        <v>14</v>
      </c>
      <c r="D531" t="s">
        <v>25</v>
      </c>
      <c r="E531" s="2">
        <v>8771.24</v>
      </c>
      <c r="F531">
        <v>15</v>
      </c>
      <c r="G531" t="s">
        <v>35</v>
      </c>
      <c r="H531" s="3">
        <v>3653.66</v>
      </c>
      <c r="I531" s="3">
        <v>3896.19</v>
      </c>
      <c r="J531" s="3">
        <f>Sales[Unit_Price] - Sales[Unit_Cost]</f>
        <v>242.5300000000002</v>
      </c>
      <c r="K531" t="s">
        <v>30</v>
      </c>
      <c r="L531" s="3">
        <v>0.03</v>
      </c>
      <c r="M531" t="s">
        <v>31</v>
      </c>
      <c r="N531" t="s">
        <v>22</v>
      </c>
      <c r="O531" t="s">
        <v>32</v>
      </c>
    </row>
    <row r="532" spans="1:15" x14ac:dyDescent="0.25">
      <c r="A532">
        <v>1021</v>
      </c>
      <c r="B532" s="1">
        <v>45104</v>
      </c>
      <c r="C532" t="s">
        <v>33</v>
      </c>
      <c r="D532" t="s">
        <v>15</v>
      </c>
      <c r="E532" s="2">
        <v>3777.53</v>
      </c>
      <c r="F532">
        <v>19</v>
      </c>
      <c r="G532" t="s">
        <v>35</v>
      </c>
      <c r="H532" s="3">
        <v>1222.4000000000001</v>
      </c>
      <c r="I532" s="3">
        <v>1464.71</v>
      </c>
      <c r="J532" s="3">
        <f>Sales[Unit_Price] - Sales[Unit_Cost]</f>
        <v>242.30999999999995</v>
      </c>
      <c r="K532" t="s">
        <v>30</v>
      </c>
      <c r="L532" s="3">
        <v>0</v>
      </c>
      <c r="M532" t="s">
        <v>31</v>
      </c>
      <c r="N532" t="s">
        <v>22</v>
      </c>
      <c r="O532" t="s">
        <v>53</v>
      </c>
    </row>
    <row r="533" spans="1:15" x14ac:dyDescent="0.25">
      <c r="A533">
        <v>1068</v>
      </c>
      <c r="B533" s="1">
        <v>45153</v>
      </c>
      <c r="C533" t="s">
        <v>42</v>
      </c>
      <c r="D533" t="s">
        <v>25</v>
      </c>
      <c r="E533" s="2">
        <v>7262.13</v>
      </c>
      <c r="F533">
        <v>21</v>
      </c>
      <c r="G533" t="s">
        <v>26</v>
      </c>
      <c r="H533" s="3">
        <v>1142.53</v>
      </c>
      <c r="I533" s="3">
        <v>1384.3</v>
      </c>
      <c r="J533" s="3">
        <f>Sales[Unit_Price] - Sales[Unit_Cost]</f>
        <v>241.76999999999998</v>
      </c>
      <c r="K533" t="s">
        <v>17</v>
      </c>
      <c r="L533" s="3">
        <v>0.02</v>
      </c>
      <c r="M533" t="s">
        <v>31</v>
      </c>
      <c r="N533" t="s">
        <v>22</v>
      </c>
      <c r="O533" t="s">
        <v>43</v>
      </c>
    </row>
    <row r="534" spans="1:15" x14ac:dyDescent="0.25">
      <c r="A534">
        <v>1045</v>
      </c>
      <c r="B534" s="1">
        <v>45096</v>
      </c>
      <c r="C534" t="s">
        <v>24</v>
      </c>
      <c r="D534" t="s">
        <v>15</v>
      </c>
      <c r="E534" s="2">
        <v>2768.17</v>
      </c>
      <c r="F534">
        <v>36</v>
      </c>
      <c r="G534" t="s">
        <v>35</v>
      </c>
      <c r="H534" s="3">
        <v>3835.64</v>
      </c>
      <c r="I534" s="3">
        <v>4076.77</v>
      </c>
      <c r="J534" s="3">
        <f>Sales[Unit_Price] - Sales[Unit_Cost]</f>
        <v>241.13000000000011</v>
      </c>
      <c r="K534" t="s">
        <v>17</v>
      </c>
      <c r="L534" s="3">
        <v>0.1</v>
      </c>
      <c r="M534" t="s">
        <v>31</v>
      </c>
      <c r="N534" t="s">
        <v>22</v>
      </c>
      <c r="O534" t="s">
        <v>45</v>
      </c>
    </row>
    <row r="535" spans="1:15" x14ac:dyDescent="0.25">
      <c r="A535">
        <v>1076</v>
      </c>
      <c r="B535" s="1">
        <v>45190</v>
      </c>
      <c r="C535" t="s">
        <v>14</v>
      </c>
      <c r="D535" t="s">
        <v>15</v>
      </c>
      <c r="E535" s="2">
        <v>611.52</v>
      </c>
      <c r="F535">
        <v>26</v>
      </c>
      <c r="G535" t="s">
        <v>35</v>
      </c>
      <c r="H535" s="3">
        <v>1762</v>
      </c>
      <c r="I535" s="3">
        <v>2002.95</v>
      </c>
      <c r="J535" s="3">
        <f>Sales[Unit_Price] - Sales[Unit_Cost]</f>
        <v>240.95000000000005</v>
      </c>
      <c r="K535" t="s">
        <v>17</v>
      </c>
      <c r="L535" s="3">
        <v>0.28999999999999998</v>
      </c>
      <c r="M535" t="s">
        <v>31</v>
      </c>
      <c r="N535" t="s">
        <v>22</v>
      </c>
      <c r="O535" t="s">
        <v>20</v>
      </c>
    </row>
    <row r="536" spans="1:15" x14ac:dyDescent="0.25">
      <c r="A536">
        <v>1050</v>
      </c>
      <c r="B536" s="1">
        <v>45243</v>
      </c>
      <c r="C536" t="s">
        <v>42</v>
      </c>
      <c r="D536" t="s">
        <v>15</v>
      </c>
      <c r="E536" s="2">
        <v>4638.47</v>
      </c>
      <c r="F536">
        <v>28</v>
      </c>
      <c r="G536" t="s">
        <v>26</v>
      </c>
      <c r="H536" s="3">
        <v>1711.63</v>
      </c>
      <c r="I536" s="3">
        <v>1951.24</v>
      </c>
      <c r="J536" s="3">
        <f>Sales[Unit_Price] - Sales[Unit_Cost]</f>
        <v>239.6099999999999</v>
      </c>
      <c r="K536" t="s">
        <v>30</v>
      </c>
      <c r="L536" s="3">
        <v>0.22</v>
      </c>
      <c r="M536" t="s">
        <v>18</v>
      </c>
      <c r="N536" t="s">
        <v>19</v>
      </c>
      <c r="O536" t="s">
        <v>49</v>
      </c>
    </row>
    <row r="537" spans="1:15" x14ac:dyDescent="0.25">
      <c r="A537">
        <v>1089</v>
      </c>
      <c r="B537" s="1">
        <v>45193</v>
      </c>
      <c r="C537" t="s">
        <v>14</v>
      </c>
      <c r="D537" t="s">
        <v>25</v>
      </c>
      <c r="E537" s="2">
        <v>2975.99</v>
      </c>
      <c r="F537">
        <v>48</v>
      </c>
      <c r="G537" t="s">
        <v>26</v>
      </c>
      <c r="H537" s="3">
        <v>2246.67</v>
      </c>
      <c r="I537" s="3">
        <v>2486.14</v>
      </c>
      <c r="J537" s="3">
        <f>Sales[Unit_Price] - Sales[Unit_Cost]</f>
        <v>239.4699999999998</v>
      </c>
      <c r="K537" t="s">
        <v>30</v>
      </c>
      <c r="L537" s="3">
        <v>0.03</v>
      </c>
      <c r="M537" t="s">
        <v>18</v>
      </c>
      <c r="N537" t="s">
        <v>22</v>
      </c>
      <c r="O537" t="s">
        <v>32</v>
      </c>
    </row>
    <row r="538" spans="1:15" x14ac:dyDescent="0.25">
      <c r="A538">
        <v>1079</v>
      </c>
      <c r="B538" s="1">
        <v>45099</v>
      </c>
      <c r="C538" t="s">
        <v>38</v>
      </c>
      <c r="D538" t="s">
        <v>34</v>
      </c>
      <c r="E538" s="2">
        <v>2265.23</v>
      </c>
      <c r="F538">
        <v>49</v>
      </c>
      <c r="G538" t="s">
        <v>29</v>
      </c>
      <c r="H538" s="3">
        <v>437.59</v>
      </c>
      <c r="I538" s="3">
        <v>675.54</v>
      </c>
      <c r="J538" s="3">
        <f>Sales[Unit_Price] - Sales[Unit_Cost]</f>
        <v>237.95</v>
      </c>
      <c r="K538" t="s">
        <v>17</v>
      </c>
      <c r="L538" s="3">
        <v>0.1</v>
      </c>
      <c r="M538" t="s">
        <v>18</v>
      </c>
      <c r="N538" t="s">
        <v>19</v>
      </c>
      <c r="O538" t="s">
        <v>48</v>
      </c>
    </row>
    <row r="539" spans="1:15" x14ac:dyDescent="0.25">
      <c r="A539">
        <v>1080</v>
      </c>
      <c r="B539" s="1">
        <v>45162</v>
      </c>
      <c r="C539" t="s">
        <v>14</v>
      </c>
      <c r="D539" t="s">
        <v>21</v>
      </c>
      <c r="E539" s="2">
        <v>1493.95</v>
      </c>
      <c r="F539">
        <v>17</v>
      </c>
      <c r="G539" t="s">
        <v>16</v>
      </c>
      <c r="H539" s="3">
        <v>2742.67</v>
      </c>
      <c r="I539" s="3">
        <v>2979.64</v>
      </c>
      <c r="J539" s="3">
        <f>Sales[Unit_Price] - Sales[Unit_Cost]</f>
        <v>236.9699999999998</v>
      </c>
      <c r="K539" t="s">
        <v>17</v>
      </c>
      <c r="L539" s="3">
        <v>0.01</v>
      </c>
      <c r="M539" t="s">
        <v>18</v>
      </c>
      <c r="N539" t="s">
        <v>22</v>
      </c>
      <c r="O539" t="s">
        <v>23</v>
      </c>
    </row>
    <row r="540" spans="1:15" x14ac:dyDescent="0.25">
      <c r="A540">
        <v>1032</v>
      </c>
      <c r="B540" s="1">
        <v>45211</v>
      </c>
      <c r="C540" t="s">
        <v>42</v>
      </c>
      <c r="D540" t="s">
        <v>15</v>
      </c>
      <c r="E540" s="2">
        <v>3035.94</v>
      </c>
      <c r="F540">
        <v>17</v>
      </c>
      <c r="G540" t="s">
        <v>29</v>
      </c>
      <c r="H540" s="3">
        <v>1291.9100000000001</v>
      </c>
      <c r="I540" s="3">
        <v>1528.59</v>
      </c>
      <c r="J540" s="3">
        <f>Sales[Unit_Price] - Sales[Unit_Cost]</f>
        <v>236.67999999999984</v>
      </c>
      <c r="K540" t="s">
        <v>17</v>
      </c>
      <c r="L540" s="3">
        <v>0.11</v>
      </c>
      <c r="M540" t="s">
        <v>31</v>
      </c>
      <c r="N540" t="s">
        <v>22</v>
      </c>
      <c r="O540" t="s">
        <v>49</v>
      </c>
    </row>
    <row r="541" spans="1:15" x14ac:dyDescent="0.25">
      <c r="A541">
        <v>1094</v>
      </c>
      <c r="B541" s="1">
        <v>44981</v>
      </c>
      <c r="C541" t="s">
        <v>14</v>
      </c>
      <c r="D541" t="s">
        <v>21</v>
      </c>
      <c r="E541" s="2">
        <v>6171.59</v>
      </c>
      <c r="F541">
        <v>7</v>
      </c>
      <c r="G541" t="s">
        <v>16</v>
      </c>
      <c r="H541" s="3">
        <v>4122.38</v>
      </c>
      <c r="I541" s="3">
        <v>4358.78</v>
      </c>
      <c r="J541" s="3">
        <f>Sales[Unit_Price] - Sales[Unit_Cost]</f>
        <v>236.39999999999964</v>
      </c>
      <c r="K541" t="s">
        <v>17</v>
      </c>
      <c r="L541" s="3">
        <v>0.26</v>
      </c>
      <c r="M541" t="s">
        <v>27</v>
      </c>
      <c r="N541" t="s">
        <v>22</v>
      </c>
      <c r="O541" t="s">
        <v>23</v>
      </c>
    </row>
    <row r="542" spans="1:15" x14ac:dyDescent="0.25">
      <c r="A542">
        <v>1093</v>
      </c>
      <c r="B542" s="1">
        <v>45045</v>
      </c>
      <c r="C542" t="s">
        <v>42</v>
      </c>
      <c r="D542" t="s">
        <v>15</v>
      </c>
      <c r="E542" s="2">
        <v>7353.72</v>
      </c>
      <c r="F542">
        <v>34</v>
      </c>
      <c r="G542" t="s">
        <v>26</v>
      </c>
      <c r="H542" s="3">
        <v>4201.1099999999997</v>
      </c>
      <c r="I542" s="3">
        <v>4436.5</v>
      </c>
      <c r="J542" s="3">
        <f>Sales[Unit_Price] - Sales[Unit_Cost]</f>
        <v>235.39000000000033</v>
      </c>
      <c r="K542" t="s">
        <v>30</v>
      </c>
      <c r="L542" s="3">
        <v>0.05</v>
      </c>
      <c r="M542" t="s">
        <v>18</v>
      </c>
      <c r="N542" t="s">
        <v>19</v>
      </c>
      <c r="O542" t="s">
        <v>49</v>
      </c>
    </row>
    <row r="543" spans="1:15" x14ac:dyDescent="0.25">
      <c r="A543">
        <v>1029</v>
      </c>
      <c r="B543" s="1">
        <v>44986</v>
      </c>
      <c r="C543" t="s">
        <v>24</v>
      </c>
      <c r="D543" t="s">
        <v>34</v>
      </c>
      <c r="E543" s="2">
        <v>6773.89</v>
      </c>
      <c r="F543">
        <v>28</v>
      </c>
      <c r="G543" t="s">
        <v>29</v>
      </c>
      <c r="H543" s="3">
        <v>2873.53</v>
      </c>
      <c r="I543" s="3">
        <v>3108.3</v>
      </c>
      <c r="J543" s="3">
        <f>Sales[Unit_Price] - Sales[Unit_Cost]</f>
        <v>234.76999999999998</v>
      </c>
      <c r="K543" t="s">
        <v>30</v>
      </c>
      <c r="L543" s="3">
        <v>0.15</v>
      </c>
      <c r="M543" t="s">
        <v>31</v>
      </c>
      <c r="N543" t="s">
        <v>22</v>
      </c>
      <c r="O543" t="s">
        <v>50</v>
      </c>
    </row>
    <row r="544" spans="1:15" x14ac:dyDescent="0.25">
      <c r="A544">
        <v>1089</v>
      </c>
      <c r="B544" s="1">
        <v>44927</v>
      </c>
      <c r="C544" t="s">
        <v>33</v>
      </c>
      <c r="D544" t="s">
        <v>15</v>
      </c>
      <c r="E544" s="2">
        <v>8130.13</v>
      </c>
      <c r="F544">
        <v>35</v>
      </c>
      <c r="G544" t="s">
        <v>29</v>
      </c>
      <c r="H544" s="3">
        <v>4071.01</v>
      </c>
      <c r="I544" s="3">
        <v>4304.7</v>
      </c>
      <c r="J544" s="3">
        <f>Sales[Unit_Price] - Sales[Unit_Cost]</f>
        <v>233.6899999999996</v>
      </c>
      <c r="K544" t="s">
        <v>30</v>
      </c>
      <c r="L544" s="3">
        <v>0.14000000000000001</v>
      </c>
      <c r="M544" t="s">
        <v>31</v>
      </c>
      <c r="N544" t="s">
        <v>19</v>
      </c>
      <c r="O544" t="s">
        <v>53</v>
      </c>
    </row>
    <row r="545" spans="1:15" x14ac:dyDescent="0.25">
      <c r="A545">
        <v>1032</v>
      </c>
      <c r="B545" s="1">
        <v>44998</v>
      </c>
      <c r="C545" t="s">
        <v>42</v>
      </c>
      <c r="D545" t="s">
        <v>15</v>
      </c>
      <c r="E545" s="2">
        <v>5768.81</v>
      </c>
      <c r="F545">
        <v>20</v>
      </c>
      <c r="G545" t="s">
        <v>35</v>
      </c>
      <c r="H545" s="3">
        <v>4741.59</v>
      </c>
      <c r="I545" s="3">
        <v>4975.2299999999996</v>
      </c>
      <c r="J545" s="3">
        <f>Sales[Unit_Price] - Sales[Unit_Cost]</f>
        <v>233.63999999999942</v>
      </c>
      <c r="K545" t="s">
        <v>30</v>
      </c>
      <c r="L545" s="3">
        <v>0.09</v>
      </c>
      <c r="M545" t="s">
        <v>31</v>
      </c>
      <c r="N545" t="s">
        <v>19</v>
      </c>
      <c r="O545" t="s">
        <v>49</v>
      </c>
    </row>
    <row r="546" spans="1:15" x14ac:dyDescent="0.25">
      <c r="A546">
        <v>1025</v>
      </c>
      <c r="B546" s="1">
        <v>45214</v>
      </c>
      <c r="C546" t="s">
        <v>24</v>
      </c>
      <c r="D546" t="s">
        <v>15</v>
      </c>
      <c r="E546" s="2">
        <v>3422.54</v>
      </c>
      <c r="F546">
        <v>44</v>
      </c>
      <c r="G546" t="s">
        <v>26</v>
      </c>
      <c r="H546" s="3">
        <v>1485.72</v>
      </c>
      <c r="I546" s="3">
        <v>1717.97</v>
      </c>
      <c r="J546" s="3">
        <f>Sales[Unit_Price] - Sales[Unit_Cost]</f>
        <v>232.25</v>
      </c>
      <c r="K546" t="s">
        <v>30</v>
      </c>
      <c r="L546" s="3">
        <v>0.02</v>
      </c>
      <c r="M546" t="s">
        <v>31</v>
      </c>
      <c r="N546" t="s">
        <v>22</v>
      </c>
      <c r="O546" t="s">
        <v>45</v>
      </c>
    </row>
    <row r="547" spans="1:15" x14ac:dyDescent="0.25">
      <c r="A547">
        <v>1017</v>
      </c>
      <c r="B547" s="1">
        <v>45128</v>
      </c>
      <c r="C547" t="s">
        <v>24</v>
      </c>
      <c r="D547" t="s">
        <v>34</v>
      </c>
      <c r="E547" s="2">
        <v>3388.69</v>
      </c>
      <c r="F547">
        <v>1</v>
      </c>
      <c r="G547" t="s">
        <v>26</v>
      </c>
      <c r="H547" s="3">
        <v>172.59</v>
      </c>
      <c r="I547" s="3">
        <v>404.69</v>
      </c>
      <c r="J547" s="3">
        <f>Sales[Unit_Price] - Sales[Unit_Cost]</f>
        <v>232.1</v>
      </c>
      <c r="K547" t="s">
        <v>17</v>
      </c>
      <c r="L547" s="3">
        <v>0.28999999999999998</v>
      </c>
      <c r="M547" t="s">
        <v>27</v>
      </c>
      <c r="N547" t="s">
        <v>19</v>
      </c>
      <c r="O547" t="s">
        <v>50</v>
      </c>
    </row>
    <row r="548" spans="1:15" x14ac:dyDescent="0.25">
      <c r="A548">
        <v>1019</v>
      </c>
      <c r="B548" s="1">
        <v>45165</v>
      </c>
      <c r="C548" t="s">
        <v>33</v>
      </c>
      <c r="D548" t="s">
        <v>15</v>
      </c>
      <c r="E548" s="2">
        <v>2558.92</v>
      </c>
      <c r="F548">
        <v>18</v>
      </c>
      <c r="G548" t="s">
        <v>26</v>
      </c>
      <c r="H548" s="3">
        <v>3591.14</v>
      </c>
      <c r="I548" s="3">
        <v>3822.99</v>
      </c>
      <c r="J548" s="3">
        <f>Sales[Unit_Price] - Sales[Unit_Cost]</f>
        <v>231.84999999999991</v>
      </c>
      <c r="K548" t="s">
        <v>17</v>
      </c>
      <c r="L548" s="3">
        <v>0.09</v>
      </c>
      <c r="M548" t="s">
        <v>31</v>
      </c>
      <c r="N548" t="s">
        <v>19</v>
      </c>
      <c r="O548" t="s">
        <v>53</v>
      </c>
    </row>
    <row r="549" spans="1:15" x14ac:dyDescent="0.25">
      <c r="A549">
        <v>1033</v>
      </c>
      <c r="B549" s="1">
        <v>45168</v>
      </c>
      <c r="C549" t="s">
        <v>14</v>
      </c>
      <c r="D549" t="s">
        <v>34</v>
      </c>
      <c r="E549" s="2">
        <v>6577.99</v>
      </c>
      <c r="F549">
        <v>14</v>
      </c>
      <c r="G549" t="s">
        <v>26</v>
      </c>
      <c r="H549" s="3">
        <v>504.3</v>
      </c>
      <c r="I549" s="3">
        <v>735.95</v>
      </c>
      <c r="J549" s="3">
        <f>Sales[Unit_Price] - Sales[Unit_Cost]</f>
        <v>231.65000000000003</v>
      </c>
      <c r="K549" t="s">
        <v>17</v>
      </c>
      <c r="L549" s="3">
        <v>0.21</v>
      </c>
      <c r="M549" t="s">
        <v>18</v>
      </c>
      <c r="N549" t="s">
        <v>22</v>
      </c>
      <c r="O549" t="s">
        <v>46</v>
      </c>
    </row>
    <row r="550" spans="1:15" x14ac:dyDescent="0.25">
      <c r="A550">
        <v>1075</v>
      </c>
      <c r="B550" s="1">
        <v>45235</v>
      </c>
      <c r="C550" t="s">
        <v>14</v>
      </c>
      <c r="D550" t="s">
        <v>34</v>
      </c>
      <c r="E550" s="2">
        <v>8127.7</v>
      </c>
      <c r="F550">
        <v>37</v>
      </c>
      <c r="G550" t="s">
        <v>26</v>
      </c>
      <c r="H550" s="3">
        <v>1675.51</v>
      </c>
      <c r="I550" s="3">
        <v>1906.6399999999901</v>
      </c>
      <c r="J550" s="3">
        <f>Sales[Unit_Price] - Sales[Unit_Cost]</f>
        <v>231.1299999999901</v>
      </c>
      <c r="K550" t="s">
        <v>30</v>
      </c>
      <c r="L550" s="3">
        <v>0.13</v>
      </c>
      <c r="M550" t="s">
        <v>27</v>
      </c>
      <c r="N550" t="s">
        <v>19</v>
      </c>
      <c r="O550" t="s">
        <v>46</v>
      </c>
    </row>
    <row r="551" spans="1:15" x14ac:dyDescent="0.25">
      <c r="A551">
        <v>1049</v>
      </c>
      <c r="B551" s="1">
        <v>45229</v>
      </c>
      <c r="C551" t="s">
        <v>42</v>
      </c>
      <c r="D551" t="s">
        <v>34</v>
      </c>
      <c r="E551" s="2">
        <v>2947.56</v>
      </c>
      <c r="F551">
        <v>38</v>
      </c>
      <c r="G551" t="s">
        <v>26</v>
      </c>
      <c r="H551" s="3">
        <v>4243.9799999999996</v>
      </c>
      <c r="I551" s="3">
        <v>4474.5099999999902</v>
      </c>
      <c r="J551" s="3">
        <f>Sales[Unit_Price] - Sales[Unit_Cost]</f>
        <v>230.52999999999065</v>
      </c>
      <c r="K551" t="s">
        <v>30</v>
      </c>
      <c r="L551" s="3">
        <v>0.01</v>
      </c>
      <c r="M551" t="s">
        <v>31</v>
      </c>
      <c r="N551" t="s">
        <v>19</v>
      </c>
      <c r="O551" t="s">
        <v>52</v>
      </c>
    </row>
    <row r="552" spans="1:15" x14ac:dyDescent="0.25">
      <c r="A552">
        <v>1003</v>
      </c>
      <c r="B552" s="1">
        <v>45044</v>
      </c>
      <c r="C552" t="s">
        <v>33</v>
      </c>
      <c r="D552" t="s">
        <v>25</v>
      </c>
      <c r="E552" s="2">
        <v>5991.8</v>
      </c>
      <c r="F552">
        <v>27</v>
      </c>
      <c r="G552" t="s">
        <v>16</v>
      </c>
      <c r="H552" s="3">
        <v>623.32000000000005</v>
      </c>
      <c r="I552" s="3">
        <v>853.66</v>
      </c>
      <c r="J552" s="3">
        <f>Sales[Unit_Price] - Sales[Unit_Cost]</f>
        <v>230.33999999999992</v>
      </c>
      <c r="K552" t="s">
        <v>17</v>
      </c>
      <c r="L552" s="3">
        <v>0.04</v>
      </c>
      <c r="M552" t="s">
        <v>18</v>
      </c>
      <c r="N552" t="s">
        <v>19</v>
      </c>
      <c r="O552" t="s">
        <v>44</v>
      </c>
    </row>
    <row r="553" spans="1:15" x14ac:dyDescent="0.25">
      <c r="A553">
        <v>1005</v>
      </c>
      <c r="B553" s="1">
        <v>45258</v>
      </c>
      <c r="C553" t="s">
        <v>24</v>
      </c>
      <c r="D553" t="s">
        <v>21</v>
      </c>
      <c r="E553" s="2">
        <v>152.6</v>
      </c>
      <c r="F553">
        <v>43</v>
      </c>
      <c r="G553" t="s">
        <v>16</v>
      </c>
      <c r="H553" s="3">
        <v>1200.4000000000001</v>
      </c>
      <c r="I553" s="3">
        <v>1430.45</v>
      </c>
      <c r="J553" s="3">
        <f>Sales[Unit_Price] - Sales[Unit_Cost]</f>
        <v>230.04999999999995</v>
      </c>
      <c r="K553" t="s">
        <v>30</v>
      </c>
      <c r="L553" s="3">
        <v>0.08</v>
      </c>
      <c r="M553" t="s">
        <v>27</v>
      </c>
      <c r="N553" t="s">
        <v>22</v>
      </c>
      <c r="O553" t="s">
        <v>47</v>
      </c>
    </row>
    <row r="554" spans="1:15" x14ac:dyDescent="0.25">
      <c r="A554">
        <v>1092</v>
      </c>
      <c r="B554" s="1">
        <v>44955</v>
      </c>
      <c r="C554" t="s">
        <v>14</v>
      </c>
      <c r="D554" t="s">
        <v>25</v>
      </c>
      <c r="E554" s="2">
        <v>8936.33</v>
      </c>
      <c r="F554">
        <v>13</v>
      </c>
      <c r="G554" t="s">
        <v>29</v>
      </c>
      <c r="H554" s="3">
        <v>2684.5</v>
      </c>
      <c r="I554" s="3">
        <v>2913.78</v>
      </c>
      <c r="J554" s="3">
        <f>Sales[Unit_Price] - Sales[Unit_Cost]</f>
        <v>229.2800000000002</v>
      </c>
      <c r="K554" t="s">
        <v>30</v>
      </c>
      <c r="L554" s="3">
        <v>0.08</v>
      </c>
      <c r="M554" t="s">
        <v>31</v>
      </c>
      <c r="N554" t="s">
        <v>22</v>
      </c>
      <c r="O554" t="s">
        <v>32</v>
      </c>
    </row>
    <row r="555" spans="1:15" x14ac:dyDescent="0.25">
      <c r="A555">
        <v>1043</v>
      </c>
      <c r="B555" s="1">
        <v>45219</v>
      </c>
      <c r="C555" t="s">
        <v>33</v>
      </c>
      <c r="D555" t="s">
        <v>25</v>
      </c>
      <c r="E555" s="2">
        <v>5081.01</v>
      </c>
      <c r="F555">
        <v>22</v>
      </c>
      <c r="G555" t="s">
        <v>26</v>
      </c>
      <c r="H555" s="3">
        <v>530.04</v>
      </c>
      <c r="I555" s="3">
        <v>759.31999999999903</v>
      </c>
      <c r="J555" s="3">
        <f>Sales[Unit_Price] - Sales[Unit_Cost]</f>
        <v>229.27999999999906</v>
      </c>
      <c r="K555" t="s">
        <v>17</v>
      </c>
      <c r="L555" s="3">
        <v>0.17</v>
      </c>
      <c r="M555" t="s">
        <v>27</v>
      </c>
      <c r="N555" t="s">
        <v>22</v>
      </c>
      <c r="O555" t="s">
        <v>44</v>
      </c>
    </row>
    <row r="556" spans="1:15" x14ac:dyDescent="0.25">
      <c r="A556">
        <v>1039</v>
      </c>
      <c r="B556" s="1">
        <v>45080</v>
      </c>
      <c r="C556" t="s">
        <v>14</v>
      </c>
      <c r="D556" t="s">
        <v>25</v>
      </c>
      <c r="E556" s="2">
        <v>3099.02</v>
      </c>
      <c r="F556">
        <v>8</v>
      </c>
      <c r="G556" t="s">
        <v>29</v>
      </c>
      <c r="H556" s="3">
        <v>3380.14</v>
      </c>
      <c r="I556" s="3">
        <v>3609.3399999999901</v>
      </c>
      <c r="J556" s="3">
        <f>Sales[Unit_Price] - Sales[Unit_Cost]</f>
        <v>229.19999999999027</v>
      </c>
      <c r="K556" t="s">
        <v>17</v>
      </c>
      <c r="L556" s="3">
        <v>0.09</v>
      </c>
      <c r="M556" t="s">
        <v>31</v>
      </c>
      <c r="N556" t="s">
        <v>19</v>
      </c>
      <c r="O556" t="s">
        <v>32</v>
      </c>
    </row>
    <row r="557" spans="1:15" x14ac:dyDescent="0.25">
      <c r="A557">
        <v>1051</v>
      </c>
      <c r="B557" s="1">
        <v>45057</v>
      </c>
      <c r="C557" t="s">
        <v>14</v>
      </c>
      <c r="D557" t="s">
        <v>15</v>
      </c>
      <c r="E557" s="2">
        <v>5578.37</v>
      </c>
      <c r="F557">
        <v>36</v>
      </c>
      <c r="G557" t="s">
        <v>26</v>
      </c>
      <c r="H557" s="3">
        <v>4418.95</v>
      </c>
      <c r="I557" s="3">
        <v>4647.87</v>
      </c>
      <c r="J557" s="3">
        <f>Sales[Unit_Price] - Sales[Unit_Cost]</f>
        <v>228.92000000000007</v>
      </c>
      <c r="K557" t="s">
        <v>30</v>
      </c>
      <c r="L557" s="3">
        <v>0.04</v>
      </c>
      <c r="M557" t="s">
        <v>27</v>
      </c>
      <c r="N557" t="s">
        <v>19</v>
      </c>
      <c r="O557" t="s">
        <v>20</v>
      </c>
    </row>
    <row r="558" spans="1:15" x14ac:dyDescent="0.25">
      <c r="A558">
        <v>1086</v>
      </c>
      <c r="B558" s="1">
        <v>44930</v>
      </c>
      <c r="C558" t="s">
        <v>14</v>
      </c>
      <c r="D558" t="s">
        <v>25</v>
      </c>
      <c r="E558" s="2">
        <v>6530.14</v>
      </c>
      <c r="F558">
        <v>8</v>
      </c>
      <c r="G558" t="s">
        <v>16</v>
      </c>
      <c r="H558" s="3">
        <v>1569.31</v>
      </c>
      <c r="I558" s="3">
        <v>1798.02</v>
      </c>
      <c r="J558" s="3">
        <f>Sales[Unit_Price] - Sales[Unit_Cost]</f>
        <v>228.71000000000004</v>
      </c>
      <c r="K558" t="s">
        <v>30</v>
      </c>
      <c r="L558" s="3">
        <v>7.0000000000000007E-2</v>
      </c>
      <c r="M558" t="s">
        <v>31</v>
      </c>
      <c r="N558" t="s">
        <v>19</v>
      </c>
      <c r="O558" t="s">
        <v>32</v>
      </c>
    </row>
    <row r="559" spans="1:15" x14ac:dyDescent="0.25">
      <c r="A559">
        <v>1012</v>
      </c>
      <c r="B559" s="1">
        <v>45055</v>
      </c>
      <c r="C559" t="s">
        <v>24</v>
      </c>
      <c r="D559" t="s">
        <v>21</v>
      </c>
      <c r="E559" s="2">
        <v>8070.39</v>
      </c>
      <c r="F559">
        <v>13</v>
      </c>
      <c r="G559" t="s">
        <v>26</v>
      </c>
      <c r="H559" s="3">
        <v>1311.01</v>
      </c>
      <c r="I559" s="3">
        <v>1538.79</v>
      </c>
      <c r="J559" s="3">
        <f>Sales[Unit_Price] - Sales[Unit_Cost]</f>
        <v>227.77999999999997</v>
      </c>
      <c r="K559" t="s">
        <v>17</v>
      </c>
      <c r="L559" s="3">
        <v>0.09</v>
      </c>
      <c r="M559" t="s">
        <v>27</v>
      </c>
      <c r="N559" t="s">
        <v>22</v>
      </c>
      <c r="O559" t="s">
        <v>47</v>
      </c>
    </row>
    <row r="560" spans="1:15" x14ac:dyDescent="0.25">
      <c r="A560">
        <v>1019</v>
      </c>
      <c r="B560" s="1">
        <v>45275</v>
      </c>
      <c r="C560" t="s">
        <v>24</v>
      </c>
      <c r="D560" t="s">
        <v>34</v>
      </c>
      <c r="E560" s="2">
        <v>8902.3700000000008</v>
      </c>
      <c r="F560">
        <v>36</v>
      </c>
      <c r="G560" t="s">
        <v>29</v>
      </c>
      <c r="H560" s="3">
        <v>1340.51</v>
      </c>
      <c r="I560" s="3">
        <v>1567.92</v>
      </c>
      <c r="J560" s="3">
        <f>Sales[Unit_Price] - Sales[Unit_Cost]</f>
        <v>227.41000000000008</v>
      </c>
      <c r="K560" t="s">
        <v>30</v>
      </c>
      <c r="L560" s="3">
        <v>0.28999999999999998</v>
      </c>
      <c r="M560" t="s">
        <v>18</v>
      </c>
      <c r="N560" t="s">
        <v>19</v>
      </c>
      <c r="O560" t="s">
        <v>50</v>
      </c>
    </row>
    <row r="561" spans="1:15" x14ac:dyDescent="0.25">
      <c r="A561">
        <v>1082</v>
      </c>
      <c r="B561" s="1">
        <v>45072</v>
      </c>
      <c r="C561" t="s">
        <v>24</v>
      </c>
      <c r="D561" t="s">
        <v>25</v>
      </c>
      <c r="E561" s="2">
        <v>6994.66</v>
      </c>
      <c r="F561">
        <v>2</v>
      </c>
      <c r="G561" t="s">
        <v>16</v>
      </c>
      <c r="H561" s="3">
        <v>1349.3</v>
      </c>
      <c r="I561" s="3">
        <v>1576.69</v>
      </c>
      <c r="J561" s="3">
        <f>Sales[Unit_Price] - Sales[Unit_Cost]</f>
        <v>227.3900000000001</v>
      </c>
      <c r="K561" t="s">
        <v>17</v>
      </c>
      <c r="L561" s="3">
        <v>0.12</v>
      </c>
      <c r="M561" t="s">
        <v>31</v>
      </c>
      <c r="N561" t="s">
        <v>19</v>
      </c>
      <c r="O561" t="s">
        <v>28</v>
      </c>
    </row>
    <row r="562" spans="1:15" x14ac:dyDescent="0.25">
      <c r="A562">
        <v>1049</v>
      </c>
      <c r="B562" s="1">
        <v>45068</v>
      </c>
      <c r="C562" t="s">
        <v>14</v>
      </c>
      <c r="D562" t="s">
        <v>34</v>
      </c>
      <c r="E562" s="2">
        <v>4216.17</v>
      </c>
      <c r="F562">
        <v>19</v>
      </c>
      <c r="G562" t="s">
        <v>29</v>
      </c>
      <c r="H562" s="3">
        <v>3316.97</v>
      </c>
      <c r="I562" s="3">
        <v>3544.02</v>
      </c>
      <c r="J562" s="3">
        <f>Sales[Unit_Price] - Sales[Unit_Cost]</f>
        <v>227.05000000000018</v>
      </c>
      <c r="K562" t="s">
        <v>17</v>
      </c>
      <c r="L562" s="3">
        <v>0.14000000000000001</v>
      </c>
      <c r="M562" t="s">
        <v>18</v>
      </c>
      <c r="N562" t="s">
        <v>19</v>
      </c>
      <c r="O562" t="s">
        <v>46</v>
      </c>
    </row>
    <row r="563" spans="1:15" x14ac:dyDescent="0.25">
      <c r="A563">
        <v>1094</v>
      </c>
      <c r="B563" s="1">
        <v>45291</v>
      </c>
      <c r="C563" t="s">
        <v>14</v>
      </c>
      <c r="D563" t="s">
        <v>25</v>
      </c>
      <c r="E563" s="2">
        <v>6586.22</v>
      </c>
      <c r="F563">
        <v>15</v>
      </c>
      <c r="G563" t="s">
        <v>26</v>
      </c>
      <c r="H563" s="3">
        <v>4111.93</v>
      </c>
      <c r="I563" s="3">
        <v>4338.67</v>
      </c>
      <c r="J563" s="3">
        <f>Sales[Unit_Price] - Sales[Unit_Cost]</f>
        <v>226.73999999999978</v>
      </c>
      <c r="K563" t="s">
        <v>17</v>
      </c>
      <c r="L563" s="3">
        <v>0.26</v>
      </c>
      <c r="M563" t="s">
        <v>31</v>
      </c>
      <c r="N563" t="s">
        <v>19</v>
      </c>
      <c r="O563" t="s">
        <v>32</v>
      </c>
    </row>
    <row r="564" spans="1:15" x14ac:dyDescent="0.25">
      <c r="A564">
        <v>1078</v>
      </c>
      <c r="B564" s="1">
        <v>45134</v>
      </c>
      <c r="C564" t="s">
        <v>38</v>
      </c>
      <c r="D564" t="s">
        <v>15</v>
      </c>
      <c r="E564" s="2">
        <v>4127.37</v>
      </c>
      <c r="F564">
        <v>3</v>
      </c>
      <c r="G564" t="s">
        <v>29</v>
      </c>
      <c r="H564" s="3">
        <v>902.38</v>
      </c>
      <c r="I564" s="3">
        <v>1128.9100000000001</v>
      </c>
      <c r="J564" s="3">
        <f>Sales[Unit_Price] - Sales[Unit_Cost]</f>
        <v>226.53000000000009</v>
      </c>
      <c r="K564" t="s">
        <v>30</v>
      </c>
      <c r="L564" s="3">
        <v>0.01</v>
      </c>
      <c r="M564" t="s">
        <v>27</v>
      </c>
      <c r="N564" t="s">
        <v>22</v>
      </c>
      <c r="O564" t="s">
        <v>40</v>
      </c>
    </row>
    <row r="565" spans="1:15" x14ac:dyDescent="0.25">
      <c r="A565">
        <v>1074</v>
      </c>
      <c r="B565" s="1">
        <v>45010</v>
      </c>
      <c r="C565" t="s">
        <v>38</v>
      </c>
      <c r="D565" t="s">
        <v>21</v>
      </c>
      <c r="E565" s="2">
        <v>7499.7</v>
      </c>
      <c r="F565">
        <v>38</v>
      </c>
      <c r="G565" t="s">
        <v>26</v>
      </c>
      <c r="H565" s="3">
        <v>2610.6</v>
      </c>
      <c r="I565" s="3">
        <v>2836.94</v>
      </c>
      <c r="J565" s="3">
        <f>Sales[Unit_Price] - Sales[Unit_Cost]</f>
        <v>226.34000000000015</v>
      </c>
      <c r="K565" t="s">
        <v>17</v>
      </c>
      <c r="L565" s="3">
        <v>0.19</v>
      </c>
      <c r="M565" t="s">
        <v>31</v>
      </c>
      <c r="N565" t="s">
        <v>19</v>
      </c>
      <c r="O565" t="s">
        <v>41</v>
      </c>
    </row>
    <row r="566" spans="1:15" x14ac:dyDescent="0.25">
      <c r="A566">
        <v>1024</v>
      </c>
      <c r="B566" s="1">
        <v>45079</v>
      </c>
      <c r="C566" t="s">
        <v>42</v>
      </c>
      <c r="D566" t="s">
        <v>21</v>
      </c>
      <c r="E566" s="2">
        <v>1799.77</v>
      </c>
      <c r="F566">
        <v>2</v>
      </c>
      <c r="G566" t="s">
        <v>16</v>
      </c>
      <c r="H566" s="3">
        <v>3604.93</v>
      </c>
      <c r="I566" s="3">
        <v>3830.71</v>
      </c>
      <c r="J566" s="3">
        <f>Sales[Unit_Price] - Sales[Unit_Cost]</f>
        <v>225.7800000000002</v>
      </c>
      <c r="K566" t="s">
        <v>17</v>
      </c>
      <c r="L566" s="3">
        <v>0.12</v>
      </c>
      <c r="M566" t="s">
        <v>31</v>
      </c>
      <c r="N566" t="s">
        <v>19</v>
      </c>
      <c r="O566" t="s">
        <v>51</v>
      </c>
    </row>
    <row r="567" spans="1:15" x14ac:dyDescent="0.25">
      <c r="A567">
        <v>1050</v>
      </c>
      <c r="B567" s="1">
        <v>45065</v>
      </c>
      <c r="C567" t="s">
        <v>33</v>
      </c>
      <c r="D567" t="s">
        <v>34</v>
      </c>
      <c r="E567" s="2">
        <v>9744.52</v>
      </c>
      <c r="F567">
        <v>35</v>
      </c>
      <c r="G567" t="s">
        <v>29</v>
      </c>
      <c r="H567" s="3">
        <v>2158.69</v>
      </c>
      <c r="I567" s="3">
        <v>2384.38</v>
      </c>
      <c r="J567" s="3">
        <f>Sales[Unit_Price] - Sales[Unit_Cost]</f>
        <v>225.69000000000005</v>
      </c>
      <c r="K567" t="s">
        <v>17</v>
      </c>
      <c r="L567" s="3">
        <v>0.09</v>
      </c>
      <c r="M567" t="s">
        <v>27</v>
      </c>
      <c r="N567" t="s">
        <v>22</v>
      </c>
      <c r="O567" t="s">
        <v>36</v>
      </c>
    </row>
    <row r="568" spans="1:15" x14ac:dyDescent="0.25">
      <c r="A568">
        <v>1025</v>
      </c>
      <c r="B568" s="1">
        <v>45016</v>
      </c>
      <c r="C568" t="s">
        <v>24</v>
      </c>
      <c r="D568" t="s">
        <v>21</v>
      </c>
      <c r="E568" s="2">
        <v>4929.5600000000004</v>
      </c>
      <c r="F568">
        <v>4</v>
      </c>
      <c r="G568" t="s">
        <v>16</v>
      </c>
      <c r="H568" s="3">
        <v>2751.06</v>
      </c>
      <c r="I568" s="3">
        <v>2976.0099999999902</v>
      </c>
      <c r="J568" s="3">
        <f>Sales[Unit_Price] - Sales[Unit_Cost]</f>
        <v>224.94999999999027</v>
      </c>
      <c r="K568" t="s">
        <v>17</v>
      </c>
      <c r="L568" s="3">
        <v>0.28000000000000003</v>
      </c>
      <c r="M568" t="s">
        <v>31</v>
      </c>
      <c r="N568" t="s">
        <v>19</v>
      </c>
      <c r="O568" t="s">
        <v>47</v>
      </c>
    </row>
    <row r="569" spans="1:15" x14ac:dyDescent="0.25">
      <c r="A569">
        <v>1051</v>
      </c>
      <c r="B569" s="1">
        <v>45206</v>
      </c>
      <c r="C569" t="s">
        <v>14</v>
      </c>
      <c r="D569" t="s">
        <v>21</v>
      </c>
      <c r="E569" s="2">
        <v>8047.83</v>
      </c>
      <c r="F569">
        <v>3</v>
      </c>
      <c r="G569" t="s">
        <v>16</v>
      </c>
      <c r="H569" s="3">
        <v>3434.75</v>
      </c>
      <c r="I569" s="3">
        <v>3659.42</v>
      </c>
      <c r="J569" s="3">
        <f>Sales[Unit_Price] - Sales[Unit_Cost]</f>
        <v>224.67000000000007</v>
      </c>
      <c r="K569" t="s">
        <v>30</v>
      </c>
      <c r="L569" s="3">
        <v>0.16</v>
      </c>
      <c r="M569" t="s">
        <v>18</v>
      </c>
      <c r="N569" t="s">
        <v>19</v>
      </c>
      <c r="O569" t="s">
        <v>23</v>
      </c>
    </row>
    <row r="570" spans="1:15" x14ac:dyDescent="0.25">
      <c r="A570">
        <v>1094</v>
      </c>
      <c r="B570" s="1">
        <v>44941</v>
      </c>
      <c r="C570" t="s">
        <v>14</v>
      </c>
      <c r="D570" t="s">
        <v>15</v>
      </c>
      <c r="E570" s="2">
        <v>8872.33</v>
      </c>
      <c r="F570">
        <v>45</v>
      </c>
      <c r="G570" t="s">
        <v>16</v>
      </c>
      <c r="H570" s="3">
        <v>4470.91</v>
      </c>
      <c r="I570" s="3">
        <v>4695.54</v>
      </c>
      <c r="J570" s="3">
        <f>Sales[Unit_Price] - Sales[Unit_Cost]</f>
        <v>224.63000000000011</v>
      </c>
      <c r="K570" t="s">
        <v>17</v>
      </c>
      <c r="L570" s="3">
        <v>0.06</v>
      </c>
      <c r="M570" t="s">
        <v>18</v>
      </c>
      <c r="N570" t="s">
        <v>22</v>
      </c>
      <c r="O570" t="s">
        <v>20</v>
      </c>
    </row>
    <row r="571" spans="1:15" x14ac:dyDescent="0.25">
      <c r="A571">
        <v>1066</v>
      </c>
      <c r="B571" s="1">
        <v>45101</v>
      </c>
      <c r="C571" t="s">
        <v>14</v>
      </c>
      <c r="D571" t="s">
        <v>21</v>
      </c>
      <c r="E571" s="2">
        <v>5851.41</v>
      </c>
      <c r="F571">
        <v>13</v>
      </c>
      <c r="G571" t="s">
        <v>16</v>
      </c>
      <c r="H571" s="3">
        <v>4133.92</v>
      </c>
      <c r="I571" s="3">
        <v>4358.37</v>
      </c>
      <c r="J571" s="3">
        <f>Sales[Unit_Price] - Sales[Unit_Cost]</f>
        <v>224.44999999999982</v>
      </c>
      <c r="K571" t="s">
        <v>30</v>
      </c>
      <c r="L571" s="3">
        <v>0.13</v>
      </c>
      <c r="M571" t="s">
        <v>18</v>
      </c>
      <c r="N571" t="s">
        <v>22</v>
      </c>
      <c r="O571" t="s">
        <v>23</v>
      </c>
    </row>
    <row r="572" spans="1:15" x14ac:dyDescent="0.25">
      <c r="A572">
        <v>1002</v>
      </c>
      <c r="B572" s="1">
        <v>45138</v>
      </c>
      <c r="C572" t="s">
        <v>24</v>
      </c>
      <c r="D572" t="s">
        <v>34</v>
      </c>
      <c r="E572" s="2">
        <v>8090.84</v>
      </c>
      <c r="F572">
        <v>21</v>
      </c>
      <c r="G572" t="s">
        <v>29</v>
      </c>
      <c r="H572" s="3">
        <v>4138.41</v>
      </c>
      <c r="I572" s="3">
        <v>4361.7</v>
      </c>
      <c r="J572" s="3">
        <f>Sales[Unit_Price] - Sales[Unit_Cost]</f>
        <v>223.28999999999996</v>
      </c>
      <c r="K572" t="s">
        <v>17</v>
      </c>
      <c r="L572" s="3">
        <v>7.0000000000000007E-2</v>
      </c>
      <c r="M572" t="s">
        <v>31</v>
      </c>
      <c r="N572" t="s">
        <v>22</v>
      </c>
      <c r="O572" t="s">
        <v>50</v>
      </c>
    </row>
    <row r="573" spans="1:15" x14ac:dyDescent="0.25">
      <c r="A573">
        <v>1056</v>
      </c>
      <c r="B573" s="1">
        <v>44940</v>
      </c>
      <c r="C573" t="s">
        <v>33</v>
      </c>
      <c r="D573" t="s">
        <v>21</v>
      </c>
      <c r="E573" s="2">
        <v>5720.5</v>
      </c>
      <c r="F573">
        <v>25</v>
      </c>
      <c r="G573" t="s">
        <v>26</v>
      </c>
      <c r="H573" s="3">
        <v>2361.7399999999998</v>
      </c>
      <c r="I573" s="3">
        <v>2584.35</v>
      </c>
      <c r="J573" s="3">
        <f>Sales[Unit_Price] - Sales[Unit_Cost]</f>
        <v>222.61000000000013</v>
      </c>
      <c r="K573" t="s">
        <v>17</v>
      </c>
      <c r="L573" s="3">
        <v>0.2</v>
      </c>
      <c r="M573" t="s">
        <v>18</v>
      </c>
      <c r="N573" t="s">
        <v>19</v>
      </c>
      <c r="O573" t="s">
        <v>37</v>
      </c>
    </row>
    <row r="574" spans="1:15" x14ac:dyDescent="0.25">
      <c r="A574">
        <v>1058</v>
      </c>
      <c r="B574" s="1">
        <v>44987</v>
      </c>
      <c r="C574" t="s">
        <v>38</v>
      </c>
      <c r="D574" t="s">
        <v>34</v>
      </c>
      <c r="E574" s="2">
        <v>5463.43</v>
      </c>
      <c r="F574">
        <v>49</v>
      </c>
      <c r="G574" t="s">
        <v>16</v>
      </c>
      <c r="H574" s="3">
        <v>1307.22</v>
      </c>
      <c r="I574" s="3">
        <v>1528.4</v>
      </c>
      <c r="J574" s="3">
        <f>Sales[Unit_Price] - Sales[Unit_Cost]</f>
        <v>221.18000000000006</v>
      </c>
      <c r="K574" t="s">
        <v>17</v>
      </c>
      <c r="L574" s="3">
        <v>0.24</v>
      </c>
      <c r="M574" t="s">
        <v>18</v>
      </c>
      <c r="N574" t="s">
        <v>22</v>
      </c>
      <c r="O574" t="s">
        <v>48</v>
      </c>
    </row>
    <row r="575" spans="1:15" x14ac:dyDescent="0.25">
      <c r="A575">
        <v>1005</v>
      </c>
      <c r="B575" s="1">
        <v>45242</v>
      </c>
      <c r="C575" t="s">
        <v>38</v>
      </c>
      <c r="D575" t="s">
        <v>34</v>
      </c>
      <c r="E575" s="2">
        <v>2191.1999999999998</v>
      </c>
      <c r="F575">
        <v>28</v>
      </c>
      <c r="G575" t="s">
        <v>29</v>
      </c>
      <c r="H575" s="3">
        <v>3592.32</v>
      </c>
      <c r="I575" s="3">
        <v>3813.48</v>
      </c>
      <c r="J575" s="3">
        <f>Sales[Unit_Price] - Sales[Unit_Cost]</f>
        <v>221.15999999999985</v>
      </c>
      <c r="K575" t="s">
        <v>30</v>
      </c>
      <c r="L575" s="3">
        <v>7.0000000000000007E-2</v>
      </c>
      <c r="M575" t="s">
        <v>31</v>
      </c>
      <c r="N575" t="s">
        <v>22</v>
      </c>
      <c r="O575" t="s">
        <v>48</v>
      </c>
    </row>
    <row r="576" spans="1:15" x14ac:dyDescent="0.25">
      <c r="A576">
        <v>1035</v>
      </c>
      <c r="B576" s="1">
        <v>45004</v>
      </c>
      <c r="C576" t="s">
        <v>14</v>
      </c>
      <c r="D576" t="s">
        <v>25</v>
      </c>
      <c r="E576" s="2">
        <v>5343.63</v>
      </c>
      <c r="F576">
        <v>9</v>
      </c>
      <c r="G576" t="s">
        <v>29</v>
      </c>
      <c r="H576" s="3">
        <v>2534.94</v>
      </c>
      <c r="I576" s="3">
        <v>2755.56</v>
      </c>
      <c r="J576" s="3">
        <f>Sales[Unit_Price] - Sales[Unit_Cost]</f>
        <v>220.61999999999989</v>
      </c>
      <c r="K576" t="s">
        <v>17</v>
      </c>
      <c r="L576" s="3">
        <v>0.13</v>
      </c>
      <c r="M576" t="s">
        <v>31</v>
      </c>
      <c r="N576" t="s">
        <v>22</v>
      </c>
      <c r="O576" t="s">
        <v>32</v>
      </c>
    </row>
    <row r="577" spans="1:15" x14ac:dyDescent="0.25">
      <c r="A577">
        <v>1017</v>
      </c>
      <c r="B577" s="1">
        <v>45148</v>
      </c>
      <c r="C577" t="s">
        <v>42</v>
      </c>
      <c r="D577" t="s">
        <v>15</v>
      </c>
      <c r="E577" s="2">
        <v>7400.52</v>
      </c>
      <c r="F577">
        <v>43</v>
      </c>
      <c r="G577" t="s">
        <v>16</v>
      </c>
      <c r="H577" s="3">
        <v>1454.8</v>
      </c>
      <c r="I577" s="3">
        <v>1674.97</v>
      </c>
      <c r="J577" s="3">
        <f>Sales[Unit_Price] - Sales[Unit_Cost]</f>
        <v>220.17000000000007</v>
      </c>
      <c r="K577" t="s">
        <v>30</v>
      </c>
      <c r="L577" s="3">
        <v>0.03</v>
      </c>
      <c r="M577" t="s">
        <v>31</v>
      </c>
      <c r="N577" t="s">
        <v>19</v>
      </c>
      <c r="O577" t="s">
        <v>49</v>
      </c>
    </row>
    <row r="578" spans="1:15" x14ac:dyDescent="0.25">
      <c r="A578">
        <v>1080</v>
      </c>
      <c r="B578" s="1">
        <v>44944</v>
      </c>
      <c r="C578" t="s">
        <v>33</v>
      </c>
      <c r="D578" t="s">
        <v>34</v>
      </c>
      <c r="E578" s="2">
        <v>5138.0200000000004</v>
      </c>
      <c r="F578">
        <v>44</v>
      </c>
      <c r="G578" t="s">
        <v>35</v>
      </c>
      <c r="H578" s="3">
        <v>1763.67</v>
      </c>
      <c r="I578" s="3">
        <v>1983.82</v>
      </c>
      <c r="J578" s="3">
        <f>Sales[Unit_Price] - Sales[Unit_Cost]</f>
        <v>220.14999999999986</v>
      </c>
      <c r="K578" t="s">
        <v>30</v>
      </c>
      <c r="L578" s="3">
        <v>0.24</v>
      </c>
      <c r="M578" t="s">
        <v>31</v>
      </c>
      <c r="N578" t="s">
        <v>19</v>
      </c>
      <c r="O578" t="s">
        <v>36</v>
      </c>
    </row>
    <row r="579" spans="1:15" x14ac:dyDescent="0.25">
      <c r="A579">
        <v>1010</v>
      </c>
      <c r="B579" s="1">
        <v>45285</v>
      </c>
      <c r="C579" t="s">
        <v>24</v>
      </c>
      <c r="D579" t="s">
        <v>25</v>
      </c>
      <c r="E579" s="2">
        <v>2418.61</v>
      </c>
      <c r="F579">
        <v>30</v>
      </c>
      <c r="G579" t="s">
        <v>26</v>
      </c>
      <c r="H579" s="3">
        <v>3289.01</v>
      </c>
      <c r="I579" s="3">
        <v>3508.14</v>
      </c>
      <c r="J579" s="3">
        <f>Sales[Unit_Price] - Sales[Unit_Cost]</f>
        <v>219.12999999999965</v>
      </c>
      <c r="K579" t="s">
        <v>30</v>
      </c>
      <c r="L579" s="3">
        <v>0.17</v>
      </c>
      <c r="M579" t="s">
        <v>27</v>
      </c>
      <c r="N579" t="s">
        <v>22</v>
      </c>
      <c r="O579" t="s">
        <v>28</v>
      </c>
    </row>
    <row r="580" spans="1:15" x14ac:dyDescent="0.25">
      <c r="A580">
        <v>1033</v>
      </c>
      <c r="B580" s="1">
        <v>44985</v>
      </c>
      <c r="C580" t="s">
        <v>24</v>
      </c>
      <c r="D580" t="s">
        <v>21</v>
      </c>
      <c r="E580" s="2">
        <v>4155.74</v>
      </c>
      <c r="F580">
        <v>3</v>
      </c>
      <c r="G580" t="s">
        <v>29</v>
      </c>
      <c r="H580" s="3">
        <v>2958.75</v>
      </c>
      <c r="I580" s="3">
        <v>3177.64</v>
      </c>
      <c r="J580" s="3">
        <f>Sales[Unit_Price] - Sales[Unit_Cost]</f>
        <v>218.88999999999987</v>
      </c>
      <c r="K580" t="s">
        <v>17</v>
      </c>
      <c r="L580" s="3">
        <v>0.17</v>
      </c>
      <c r="M580" t="s">
        <v>18</v>
      </c>
      <c r="N580" t="s">
        <v>19</v>
      </c>
      <c r="O580" t="s">
        <v>47</v>
      </c>
    </row>
    <row r="581" spans="1:15" x14ac:dyDescent="0.25">
      <c r="A581">
        <v>1064</v>
      </c>
      <c r="B581" s="1">
        <v>45279</v>
      </c>
      <c r="C581" t="s">
        <v>42</v>
      </c>
      <c r="D581" t="s">
        <v>21</v>
      </c>
      <c r="E581" s="2">
        <v>106.47</v>
      </c>
      <c r="F581">
        <v>35</v>
      </c>
      <c r="G581" t="s">
        <v>29</v>
      </c>
      <c r="H581" s="3">
        <v>4900.03</v>
      </c>
      <c r="I581" s="3">
        <v>5118.83</v>
      </c>
      <c r="J581" s="3">
        <f>Sales[Unit_Price] - Sales[Unit_Cost]</f>
        <v>218.80000000000018</v>
      </c>
      <c r="K581" t="s">
        <v>17</v>
      </c>
      <c r="L581" s="3">
        <v>7.0000000000000007E-2</v>
      </c>
      <c r="M581" t="s">
        <v>31</v>
      </c>
      <c r="N581" t="s">
        <v>22</v>
      </c>
      <c r="O581" t="s">
        <v>51</v>
      </c>
    </row>
    <row r="582" spans="1:15" x14ac:dyDescent="0.25">
      <c r="A582">
        <v>1053</v>
      </c>
      <c r="B582" s="1">
        <v>45229</v>
      </c>
      <c r="C582" t="s">
        <v>24</v>
      </c>
      <c r="D582" t="s">
        <v>15</v>
      </c>
      <c r="E582" s="2">
        <v>6033.09</v>
      </c>
      <c r="F582">
        <v>1</v>
      </c>
      <c r="G582" t="s">
        <v>26</v>
      </c>
      <c r="H582" s="3">
        <v>2258.44</v>
      </c>
      <c r="I582" s="3">
        <v>2475.56</v>
      </c>
      <c r="J582" s="3">
        <f>Sales[Unit_Price] - Sales[Unit_Cost]</f>
        <v>217.11999999999989</v>
      </c>
      <c r="K582" t="s">
        <v>30</v>
      </c>
      <c r="L582" s="3">
        <v>0.25</v>
      </c>
      <c r="M582" t="s">
        <v>18</v>
      </c>
      <c r="N582" t="s">
        <v>19</v>
      </c>
      <c r="O582" t="s">
        <v>45</v>
      </c>
    </row>
    <row r="583" spans="1:15" x14ac:dyDescent="0.25">
      <c r="A583">
        <v>1019</v>
      </c>
      <c r="B583" s="1">
        <v>45176</v>
      </c>
      <c r="C583" t="s">
        <v>14</v>
      </c>
      <c r="D583" t="s">
        <v>21</v>
      </c>
      <c r="E583" s="2">
        <v>6882.83</v>
      </c>
      <c r="F583">
        <v>27</v>
      </c>
      <c r="G583" t="s">
        <v>35</v>
      </c>
      <c r="H583" s="3">
        <v>2387.52</v>
      </c>
      <c r="I583" s="3">
        <v>2604.06</v>
      </c>
      <c r="J583" s="3">
        <f>Sales[Unit_Price] - Sales[Unit_Cost]</f>
        <v>216.53999999999996</v>
      </c>
      <c r="K583" t="s">
        <v>17</v>
      </c>
      <c r="L583" s="3">
        <v>0.16</v>
      </c>
      <c r="M583" t="s">
        <v>18</v>
      </c>
      <c r="N583" t="s">
        <v>19</v>
      </c>
      <c r="O583" t="s">
        <v>23</v>
      </c>
    </row>
    <row r="584" spans="1:15" x14ac:dyDescent="0.25">
      <c r="A584">
        <v>1063</v>
      </c>
      <c r="B584" s="1">
        <v>45099</v>
      </c>
      <c r="C584" t="s">
        <v>14</v>
      </c>
      <c r="D584" t="s">
        <v>25</v>
      </c>
      <c r="E584" s="2">
        <v>5917.1</v>
      </c>
      <c r="F584">
        <v>25</v>
      </c>
      <c r="G584" t="s">
        <v>35</v>
      </c>
      <c r="H584" s="3">
        <v>3997.1</v>
      </c>
      <c r="I584" s="3">
        <v>4212.6499999999996</v>
      </c>
      <c r="J584" s="3">
        <f>Sales[Unit_Price] - Sales[Unit_Cost]</f>
        <v>215.54999999999973</v>
      </c>
      <c r="K584" t="s">
        <v>30</v>
      </c>
      <c r="L584" s="3">
        <v>0.22</v>
      </c>
      <c r="M584" t="s">
        <v>18</v>
      </c>
      <c r="N584" t="s">
        <v>19</v>
      </c>
      <c r="O584" t="s">
        <v>32</v>
      </c>
    </row>
    <row r="585" spans="1:15" x14ac:dyDescent="0.25">
      <c r="A585">
        <v>1083</v>
      </c>
      <c r="B585" s="1">
        <v>45027</v>
      </c>
      <c r="C585" t="s">
        <v>14</v>
      </c>
      <c r="D585" t="s">
        <v>21</v>
      </c>
      <c r="E585" s="2">
        <v>618.30999999999995</v>
      </c>
      <c r="F585">
        <v>29</v>
      </c>
      <c r="G585" t="s">
        <v>16</v>
      </c>
      <c r="H585" s="3">
        <v>2408.81</v>
      </c>
      <c r="I585" s="3">
        <v>2624.09</v>
      </c>
      <c r="J585" s="3">
        <f>Sales[Unit_Price] - Sales[Unit_Cost]</f>
        <v>215.2800000000002</v>
      </c>
      <c r="K585" t="s">
        <v>17</v>
      </c>
      <c r="L585" s="3">
        <v>0.14000000000000001</v>
      </c>
      <c r="M585" t="s">
        <v>18</v>
      </c>
      <c r="N585" t="s">
        <v>19</v>
      </c>
      <c r="O585" t="s">
        <v>23</v>
      </c>
    </row>
    <row r="586" spans="1:15" x14ac:dyDescent="0.25">
      <c r="A586">
        <v>1032</v>
      </c>
      <c r="B586" s="1">
        <v>45245</v>
      </c>
      <c r="C586" t="s">
        <v>42</v>
      </c>
      <c r="D586" t="s">
        <v>21</v>
      </c>
      <c r="E586" s="2">
        <v>9413.77</v>
      </c>
      <c r="F586">
        <v>1</v>
      </c>
      <c r="G586" t="s">
        <v>26</v>
      </c>
      <c r="H586" s="3">
        <v>651</v>
      </c>
      <c r="I586" s="3">
        <v>865.76</v>
      </c>
      <c r="J586" s="3">
        <f>Sales[Unit_Price] - Sales[Unit_Cost]</f>
        <v>214.76</v>
      </c>
      <c r="K586" t="s">
        <v>17</v>
      </c>
      <c r="L586" s="3">
        <v>0.09</v>
      </c>
      <c r="M586" t="s">
        <v>27</v>
      </c>
      <c r="N586" t="s">
        <v>22</v>
      </c>
      <c r="O586" t="s">
        <v>51</v>
      </c>
    </row>
    <row r="587" spans="1:15" x14ac:dyDescent="0.25">
      <c r="A587">
        <v>1005</v>
      </c>
      <c r="B587" s="1">
        <v>45010</v>
      </c>
      <c r="C587" t="s">
        <v>14</v>
      </c>
      <c r="D587" t="s">
        <v>21</v>
      </c>
      <c r="E587" s="2">
        <v>7442.25</v>
      </c>
      <c r="F587">
        <v>14</v>
      </c>
      <c r="G587" t="s">
        <v>29</v>
      </c>
      <c r="H587" s="3">
        <v>1861.2</v>
      </c>
      <c r="I587" s="3">
        <v>2075.35</v>
      </c>
      <c r="J587" s="3">
        <f>Sales[Unit_Price] - Sales[Unit_Cost]</f>
        <v>214.14999999999986</v>
      </c>
      <c r="K587" t="s">
        <v>17</v>
      </c>
      <c r="L587" s="3">
        <v>0.1</v>
      </c>
      <c r="M587" t="s">
        <v>31</v>
      </c>
      <c r="N587" t="s">
        <v>22</v>
      </c>
      <c r="O587" t="s">
        <v>23</v>
      </c>
    </row>
    <row r="588" spans="1:15" x14ac:dyDescent="0.25">
      <c r="A588">
        <v>1084</v>
      </c>
      <c r="B588" s="1">
        <v>45006</v>
      </c>
      <c r="C588" t="s">
        <v>38</v>
      </c>
      <c r="D588" t="s">
        <v>25</v>
      </c>
      <c r="E588" s="2">
        <v>3617.67</v>
      </c>
      <c r="F588">
        <v>40</v>
      </c>
      <c r="G588" t="s">
        <v>26</v>
      </c>
      <c r="H588" s="3">
        <v>2890.95</v>
      </c>
      <c r="I588" s="3">
        <v>3104.43</v>
      </c>
      <c r="J588" s="3">
        <f>Sales[Unit_Price] - Sales[Unit_Cost]</f>
        <v>213.48000000000002</v>
      </c>
      <c r="K588" t="s">
        <v>30</v>
      </c>
      <c r="L588" s="3">
        <v>0.21</v>
      </c>
      <c r="M588" t="s">
        <v>27</v>
      </c>
      <c r="N588" t="s">
        <v>19</v>
      </c>
      <c r="O588" t="s">
        <v>39</v>
      </c>
    </row>
    <row r="589" spans="1:15" x14ac:dyDescent="0.25">
      <c r="A589">
        <v>1022</v>
      </c>
      <c r="B589" s="1">
        <v>45289</v>
      </c>
      <c r="C589" t="s">
        <v>24</v>
      </c>
      <c r="D589" t="s">
        <v>15</v>
      </c>
      <c r="E589" s="2">
        <v>4557.5200000000004</v>
      </c>
      <c r="F589">
        <v>10</v>
      </c>
      <c r="G589" t="s">
        <v>16</v>
      </c>
      <c r="H589" s="3">
        <v>1830.61</v>
      </c>
      <c r="I589" s="3">
        <v>2044.04</v>
      </c>
      <c r="J589" s="3">
        <f>Sales[Unit_Price] - Sales[Unit_Cost]</f>
        <v>213.43000000000006</v>
      </c>
      <c r="K589" t="s">
        <v>30</v>
      </c>
      <c r="L589" s="3">
        <v>0.11</v>
      </c>
      <c r="M589" t="s">
        <v>18</v>
      </c>
      <c r="N589" t="s">
        <v>19</v>
      </c>
      <c r="O589" t="s">
        <v>45</v>
      </c>
    </row>
    <row r="590" spans="1:15" x14ac:dyDescent="0.25">
      <c r="A590">
        <v>1001</v>
      </c>
      <c r="B590" s="1">
        <v>45043</v>
      </c>
      <c r="C590" t="s">
        <v>38</v>
      </c>
      <c r="D590" t="s">
        <v>34</v>
      </c>
      <c r="E590" s="2">
        <v>3167.09</v>
      </c>
      <c r="F590">
        <v>25</v>
      </c>
      <c r="G590" t="s">
        <v>35</v>
      </c>
      <c r="H590" s="3">
        <v>1330.62</v>
      </c>
      <c r="I590" s="3">
        <v>1543.6899999999901</v>
      </c>
      <c r="J590" s="3">
        <f>Sales[Unit_Price] - Sales[Unit_Cost]</f>
        <v>213.06999999999016</v>
      </c>
      <c r="K590" t="s">
        <v>30</v>
      </c>
      <c r="L590" s="3">
        <v>0.27</v>
      </c>
      <c r="M590" t="s">
        <v>31</v>
      </c>
      <c r="N590" t="s">
        <v>19</v>
      </c>
      <c r="O590" t="s">
        <v>48</v>
      </c>
    </row>
    <row r="591" spans="1:15" x14ac:dyDescent="0.25">
      <c r="A591">
        <v>1084</v>
      </c>
      <c r="B591" s="1">
        <v>45199</v>
      </c>
      <c r="C591" t="s">
        <v>42</v>
      </c>
      <c r="D591" t="s">
        <v>34</v>
      </c>
      <c r="E591" s="2">
        <v>9532.8700000000008</v>
      </c>
      <c r="F591">
        <v>30</v>
      </c>
      <c r="G591" t="s">
        <v>26</v>
      </c>
      <c r="H591" s="3">
        <v>169</v>
      </c>
      <c r="I591" s="3">
        <v>381.91999999999899</v>
      </c>
      <c r="J591" s="3">
        <f>Sales[Unit_Price] - Sales[Unit_Cost]</f>
        <v>212.91999999999899</v>
      </c>
      <c r="K591" t="s">
        <v>17</v>
      </c>
      <c r="L591" s="3">
        <v>0.26</v>
      </c>
      <c r="M591" t="s">
        <v>18</v>
      </c>
      <c r="N591" t="s">
        <v>22</v>
      </c>
      <c r="O591" t="s">
        <v>52</v>
      </c>
    </row>
    <row r="592" spans="1:15" x14ac:dyDescent="0.25">
      <c r="A592">
        <v>1023</v>
      </c>
      <c r="B592" s="1">
        <v>44987</v>
      </c>
      <c r="C592" t="s">
        <v>24</v>
      </c>
      <c r="D592" t="s">
        <v>21</v>
      </c>
      <c r="E592" s="2">
        <v>1260.32</v>
      </c>
      <c r="F592">
        <v>39</v>
      </c>
      <c r="G592" t="s">
        <v>26</v>
      </c>
      <c r="H592" s="3">
        <v>4450.6099999999997</v>
      </c>
      <c r="I592" s="3">
        <v>4663.3399999999901</v>
      </c>
      <c r="J592" s="3">
        <f>Sales[Unit_Price] - Sales[Unit_Cost]</f>
        <v>212.72999999999047</v>
      </c>
      <c r="K592" t="s">
        <v>30</v>
      </c>
      <c r="L592" s="3">
        <v>0.24</v>
      </c>
      <c r="M592" t="s">
        <v>18</v>
      </c>
      <c r="N592" t="s">
        <v>22</v>
      </c>
      <c r="O592" t="s">
        <v>47</v>
      </c>
    </row>
    <row r="593" spans="1:15" x14ac:dyDescent="0.25">
      <c r="A593">
        <v>1072</v>
      </c>
      <c r="B593" s="1">
        <v>45254</v>
      </c>
      <c r="C593" t="s">
        <v>42</v>
      </c>
      <c r="D593" t="s">
        <v>34</v>
      </c>
      <c r="E593" s="2">
        <v>5511.11</v>
      </c>
      <c r="F593">
        <v>25</v>
      </c>
      <c r="G593" t="s">
        <v>29</v>
      </c>
      <c r="H593" s="3">
        <v>481.19</v>
      </c>
      <c r="I593" s="3">
        <v>693.4</v>
      </c>
      <c r="J593" s="3">
        <f>Sales[Unit_Price] - Sales[Unit_Cost]</f>
        <v>212.20999999999998</v>
      </c>
      <c r="K593" t="s">
        <v>30</v>
      </c>
      <c r="L593" s="3">
        <v>0.27</v>
      </c>
      <c r="M593" t="s">
        <v>31</v>
      </c>
      <c r="N593" t="s">
        <v>22</v>
      </c>
      <c r="O593" t="s">
        <v>52</v>
      </c>
    </row>
    <row r="594" spans="1:15" x14ac:dyDescent="0.25">
      <c r="A594">
        <v>1067</v>
      </c>
      <c r="B594" s="1">
        <v>45112</v>
      </c>
      <c r="C594" t="s">
        <v>42</v>
      </c>
      <c r="D594" t="s">
        <v>21</v>
      </c>
      <c r="E594" s="2">
        <v>6360.67</v>
      </c>
      <c r="F594">
        <v>27</v>
      </c>
      <c r="G594" t="s">
        <v>16</v>
      </c>
      <c r="H594" s="3">
        <v>3624.97</v>
      </c>
      <c r="I594" s="3">
        <v>3836.52</v>
      </c>
      <c r="J594" s="3">
        <f>Sales[Unit_Price] - Sales[Unit_Cost]</f>
        <v>211.55000000000018</v>
      </c>
      <c r="K594" t="s">
        <v>30</v>
      </c>
      <c r="L594" s="3">
        <v>0.08</v>
      </c>
      <c r="M594" t="s">
        <v>18</v>
      </c>
      <c r="N594" t="s">
        <v>19</v>
      </c>
      <c r="O594" t="s">
        <v>51</v>
      </c>
    </row>
    <row r="595" spans="1:15" x14ac:dyDescent="0.25">
      <c r="A595">
        <v>1044</v>
      </c>
      <c r="B595" s="1">
        <v>45146</v>
      </c>
      <c r="C595" t="s">
        <v>42</v>
      </c>
      <c r="D595" t="s">
        <v>15</v>
      </c>
      <c r="E595" s="2">
        <v>4912.6899999999996</v>
      </c>
      <c r="F595">
        <v>18</v>
      </c>
      <c r="G595" t="s">
        <v>29</v>
      </c>
      <c r="H595" s="3">
        <v>430.14</v>
      </c>
      <c r="I595" s="3">
        <v>641.17999999999995</v>
      </c>
      <c r="J595" s="3">
        <f>Sales[Unit_Price] - Sales[Unit_Cost]</f>
        <v>211.03999999999996</v>
      </c>
      <c r="K595" t="s">
        <v>30</v>
      </c>
      <c r="L595" s="3">
        <v>0.13</v>
      </c>
      <c r="M595" t="s">
        <v>18</v>
      </c>
      <c r="N595" t="s">
        <v>19</v>
      </c>
      <c r="O595" t="s">
        <v>49</v>
      </c>
    </row>
    <row r="596" spans="1:15" x14ac:dyDescent="0.25">
      <c r="A596">
        <v>1057</v>
      </c>
      <c r="B596" s="1">
        <v>45079</v>
      </c>
      <c r="C596" t="s">
        <v>38</v>
      </c>
      <c r="D596" t="s">
        <v>34</v>
      </c>
      <c r="E596" s="2">
        <v>2046.87</v>
      </c>
      <c r="F596">
        <v>22</v>
      </c>
      <c r="G596" t="s">
        <v>26</v>
      </c>
      <c r="H596" s="3">
        <v>3462.61</v>
      </c>
      <c r="I596" s="3">
        <v>3672.89</v>
      </c>
      <c r="J596" s="3">
        <f>Sales[Unit_Price] - Sales[Unit_Cost]</f>
        <v>210.27999999999975</v>
      </c>
      <c r="K596" t="s">
        <v>17</v>
      </c>
      <c r="L596" s="3">
        <v>0.27</v>
      </c>
      <c r="M596" t="s">
        <v>31</v>
      </c>
      <c r="N596" t="s">
        <v>19</v>
      </c>
      <c r="O596" t="s">
        <v>48</v>
      </c>
    </row>
    <row r="597" spans="1:15" x14ac:dyDescent="0.25">
      <c r="A597">
        <v>1090</v>
      </c>
      <c r="B597" s="1">
        <v>45105</v>
      </c>
      <c r="C597" t="s">
        <v>33</v>
      </c>
      <c r="D597" t="s">
        <v>15</v>
      </c>
      <c r="E597" s="2">
        <v>5976.25</v>
      </c>
      <c r="F597">
        <v>41</v>
      </c>
      <c r="G597" t="s">
        <v>29</v>
      </c>
      <c r="H597" s="3">
        <v>3736.88</v>
      </c>
      <c r="I597" s="3">
        <v>3946.77</v>
      </c>
      <c r="J597" s="3">
        <f>Sales[Unit_Price] - Sales[Unit_Cost]</f>
        <v>209.88999999999987</v>
      </c>
      <c r="K597" t="s">
        <v>17</v>
      </c>
      <c r="L597" s="3">
        <v>0.06</v>
      </c>
      <c r="M597" t="s">
        <v>31</v>
      </c>
      <c r="N597" t="s">
        <v>19</v>
      </c>
      <c r="O597" t="s">
        <v>53</v>
      </c>
    </row>
    <row r="598" spans="1:15" x14ac:dyDescent="0.25">
      <c r="A598">
        <v>1095</v>
      </c>
      <c r="B598" s="1">
        <v>45019</v>
      </c>
      <c r="C598" t="s">
        <v>33</v>
      </c>
      <c r="D598" t="s">
        <v>34</v>
      </c>
      <c r="E598" s="2">
        <v>5873.59</v>
      </c>
      <c r="F598">
        <v>9</v>
      </c>
      <c r="G598" t="s">
        <v>26</v>
      </c>
      <c r="H598" s="3">
        <v>2650.95</v>
      </c>
      <c r="I598" s="3">
        <v>2860.4199999999901</v>
      </c>
      <c r="J598" s="3">
        <f>Sales[Unit_Price] - Sales[Unit_Cost]</f>
        <v>209.46999999999025</v>
      </c>
      <c r="K598" t="s">
        <v>30</v>
      </c>
      <c r="L598" s="3">
        <v>0.12</v>
      </c>
      <c r="M598" t="s">
        <v>18</v>
      </c>
      <c r="N598" t="s">
        <v>22</v>
      </c>
      <c r="O598" t="s">
        <v>36</v>
      </c>
    </row>
    <row r="599" spans="1:15" x14ac:dyDescent="0.25">
      <c r="A599">
        <v>1048</v>
      </c>
      <c r="B599" s="1">
        <v>45214</v>
      </c>
      <c r="C599" t="s">
        <v>33</v>
      </c>
      <c r="D599" t="s">
        <v>15</v>
      </c>
      <c r="E599" s="2">
        <v>4510.8599999999997</v>
      </c>
      <c r="F599">
        <v>42</v>
      </c>
      <c r="G599" t="s">
        <v>35</v>
      </c>
      <c r="H599" s="3">
        <v>3139.99</v>
      </c>
      <c r="I599" s="3">
        <v>3349.37</v>
      </c>
      <c r="J599" s="3">
        <f>Sales[Unit_Price] - Sales[Unit_Cost]</f>
        <v>209.38000000000011</v>
      </c>
      <c r="K599" t="s">
        <v>17</v>
      </c>
      <c r="L599" s="3">
        <v>0.13</v>
      </c>
      <c r="M599" t="s">
        <v>31</v>
      </c>
      <c r="N599" t="s">
        <v>22</v>
      </c>
      <c r="O599" t="s">
        <v>53</v>
      </c>
    </row>
    <row r="600" spans="1:15" x14ac:dyDescent="0.25">
      <c r="A600">
        <v>1057</v>
      </c>
      <c r="B600" s="1">
        <v>45079</v>
      </c>
      <c r="C600" t="s">
        <v>14</v>
      </c>
      <c r="D600" t="s">
        <v>25</v>
      </c>
      <c r="E600" s="2">
        <v>9653.65</v>
      </c>
      <c r="F600">
        <v>12</v>
      </c>
      <c r="G600" t="s">
        <v>35</v>
      </c>
      <c r="H600" s="3">
        <v>1878.3</v>
      </c>
      <c r="I600" s="3">
        <v>2087.4499999999998</v>
      </c>
      <c r="J600" s="3">
        <f>Sales[Unit_Price] - Sales[Unit_Cost]</f>
        <v>209.14999999999986</v>
      </c>
      <c r="K600" t="s">
        <v>30</v>
      </c>
      <c r="L600" s="3">
        <v>0.05</v>
      </c>
      <c r="M600" t="s">
        <v>27</v>
      </c>
      <c r="N600" t="s">
        <v>22</v>
      </c>
      <c r="O600" t="s">
        <v>32</v>
      </c>
    </row>
    <row r="601" spans="1:15" x14ac:dyDescent="0.25">
      <c r="A601">
        <v>1080</v>
      </c>
      <c r="B601" s="1">
        <v>45159</v>
      </c>
      <c r="C601" t="s">
        <v>24</v>
      </c>
      <c r="D601" t="s">
        <v>25</v>
      </c>
      <c r="E601" s="2">
        <v>5677.74</v>
      </c>
      <c r="F601">
        <v>12</v>
      </c>
      <c r="G601" t="s">
        <v>35</v>
      </c>
      <c r="H601" s="3">
        <v>2316.13</v>
      </c>
      <c r="I601" s="3">
        <v>2525.27</v>
      </c>
      <c r="J601" s="3">
        <f>Sales[Unit_Price] - Sales[Unit_Cost]</f>
        <v>209.13999999999987</v>
      </c>
      <c r="K601" t="s">
        <v>17</v>
      </c>
      <c r="L601" s="3">
        <v>0.12</v>
      </c>
      <c r="M601" t="s">
        <v>31</v>
      </c>
      <c r="N601" t="s">
        <v>22</v>
      </c>
      <c r="O601" t="s">
        <v>28</v>
      </c>
    </row>
    <row r="602" spans="1:15" x14ac:dyDescent="0.25">
      <c r="A602">
        <v>1045</v>
      </c>
      <c r="B602" s="1">
        <v>45102</v>
      </c>
      <c r="C602" t="s">
        <v>38</v>
      </c>
      <c r="D602" t="s">
        <v>25</v>
      </c>
      <c r="E602" s="2">
        <v>1489.21</v>
      </c>
      <c r="F602">
        <v>9</v>
      </c>
      <c r="G602" t="s">
        <v>29</v>
      </c>
      <c r="H602" s="3">
        <v>4920.34</v>
      </c>
      <c r="I602" s="3">
        <v>5129.1899999999996</v>
      </c>
      <c r="J602" s="3">
        <f>Sales[Unit_Price] - Sales[Unit_Cost]</f>
        <v>208.84999999999945</v>
      </c>
      <c r="K602" t="s">
        <v>17</v>
      </c>
      <c r="L602" s="3">
        <v>0.13</v>
      </c>
      <c r="M602" t="s">
        <v>31</v>
      </c>
      <c r="N602" t="s">
        <v>19</v>
      </c>
      <c r="O602" t="s">
        <v>39</v>
      </c>
    </row>
    <row r="603" spans="1:15" x14ac:dyDescent="0.25">
      <c r="A603">
        <v>1054</v>
      </c>
      <c r="B603" s="1">
        <v>45228</v>
      </c>
      <c r="C603" t="s">
        <v>24</v>
      </c>
      <c r="D603" t="s">
        <v>21</v>
      </c>
      <c r="E603" s="2">
        <v>4025.88</v>
      </c>
      <c r="F603">
        <v>8</v>
      </c>
      <c r="G603" t="s">
        <v>29</v>
      </c>
      <c r="H603" s="3">
        <v>3610.21</v>
      </c>
      <c r="I603" s="3">
        <v>3817.99</v>
      </c>
      <c r="J603" s="3">
        <f>Sales[Unit_Price] - Sales[Unit_Cost]</f>
        <v>207.77999999999975</v>
      </c>
      <c r="K603" t="s">
        <v>17</v>
      </c>
      <c r="L603" s="3">
        <v>0.15</v>
      </c>
      <c r="M603" t="s">
        <v>18</v>
      </c>
      <c r="N603" t="s">
        <v>22</v>
      </c>
      <c r="O603" t="s">
        <v>47</v>
      </c>
    </row>
    <row r="604" spans="1:15" x14ac:dyDescent="0.25">
      <c r="A604">
        <v>1028</v>
      </c>
      <c r="B604" s="1">
        <v>45150</v>
      </c>
      <c r="C604" t="s">
        <v>33</v>
      </c>
      <c r="D604" t="s">
        <v>25</v>
      </c>
      <c r="E604" s="2">
        <v>2490.8200000000002</v>
      </c>
      <c r="F604">
        <v>41</v>
      </c>
      <c r="G604" t="s">
        <v>29</v>
      </c>
      <c r="H604" s="3">
        <v>3956.03</v>
      </c>
      <c r="I604" s="3">
        <v>4163.68</v>
      </c>
      <c r="J604" s="3">
        <f>Sales[Unit_Price] - Sales[Unit_Cost]</f>
        <v>207.65000000000009</v>
      </c>
      <c r="K604" t="s">
        <v>30</v>
      </c>
      <c r="L604" s="3">
        <v>0.12</v>
      </c>
      <c r="M604" t="s">
        <v>27</v>
      </c>
      <c r="N604" t="s">
        <v>22</v>
      </c>
      <c r="O604" t="s">
        <v>44</v>
      </c>
    </row>
    <row r="605" spans="1:15" x14ac:dyDescent="0.25">
      <c r="A605">
        <v>1004</v>
      </c>
      <c r="B605" s="1">
        <v>45105</v>
      </c>
      <c r="C605" t="s">
        <v>14</v>
      </c>
      <c r="D605" t="s">
        <v>21</v>
      </c>
      <c r="E605" s="2">
        <v>8003.1</v>
      </c>
      <c r="F605">
        <v>38</v>
      </c>
      <c r="G605" t="s">
        <v>16</v>
      </c>
      <c r="H605" s="3">
        <v>4881.63</v>
      </c>
      <c r="I605" s="3">
        <v>5088.0600000000004</v>
      </c>
      <c r="J605" s="3">
        <f>Sales[Unit_Price] - Sales[Unit_Cost]</f>
        <v>206.43000000000029</v>
      </c>
      <c r="K605" t="s">
        <v>17</v>
      </c>
      <c r="L605" s="3">
        <v>0.16</v>
      </c>
      <c r="M605" t="s">
        <v>31</v>
      </c>
      <c r="N605" t="s">
        <v>22</v>
      </c>
      <c r="O605" t="s">
        <v>23</v>
      </c>
    </row>
    <row r="606" spans="1:15" x14ac:dyDescent="0.25">
      <c r="A606">
        <v>1039</v>
      </c>
      <c r="B606" s="1">
        <v>45139</v>
      </c>
      <c r="C606" t="s">
        <v>38</v>
      </c>
      <c r="D606" t="s">
        <v>21</v>
      </c>
      <c r="E606" s="2">
        <v>7527.63</v>
      </c>
      <c r="F606">
        <v>36</v>
      </c>
      <c r="G606" t="s">
        <v>29</v>
      </c>
      <c r="H606" s="3">
        <v>2919</v>
      </c>
      <c r="I606" s="3">
        <v>3125.01</v>
      </c>
      <c r="J606" s="3">
        <f>Sales[Unit_Price] - Sales[Unit_Cost]</f>
        <v>206.01000000000022</v>
      </c>
      <c r="K606" t="s">
        <v>30</v>
      </c>
      <c r="L606" s="3">
        <v>0.24</v>
      </c>
      <c r="M606" t="s">
        <v>18</v>
      </c>
      <c r="N606" t="s">
        <v>19</v>
      </c>
      <c r="O606" t="s">
        <v>41</v>
      </c>
    </row>
    <row r="607" spans="1:15" x14ac:dyDescent="0.25">
      <c r="A607">
        <v>1057</v>
      </c>
      <c r="B607" s="1">
        <v>45187</v>
      </c>
      <c r="C607" t="s">
        <v>33</v>
      </c>
      <c r="D607" t="s">
        <v>21</v>
      </c>
      <c r="E607" s="2">
        <v>7315.73</v>
      </c>
      <c r="F607">
        <v>25</v>
      </c>
      <c r="G607" t="s">
        <v>26</v>
      </c>
      <c r="H607" s="3">
        <v>1821.91</v>
      </c>
      <c r="I607" s="3">
        <v>2027.74</v>
      </c>
      <c r="J607" s="3">
        <f>Sales[Unit_Price] - Sales[Unit_Cost]</f>
        <v>205.82999999999993</v>
      </c>
      <c r="K607" t="s">
        <v>30</v>
      </c>
      <c r="L607" s="3">
        <v>0.02</v>
      </c>
      <c r="M607" t="s">
        <v>27</v>
      </c>
      <c r="N607" t="s">
        <v>22</v>
      </c>
      <c r="O607" t="s">
        <v>37</v>
      </c>
    </row>
    <row r="608" spans="1:15" x14ac:dyDescent="0.25">
      <c r="A608">
        <v>1021</v>
      </c>
      <c r="B608" s="1">
        <v>44968</v>
      </c>
      <c r="C608" t="s">
        <v>33</v>
      </c>
      <c r="D608" t="s">
        <v>21</v>
      </c>
      <c r="E608" s="2">
        <v>3761.15</v>
      </c>
      <c r="F608">
        <v>32</v>
      </c>
      <c r="G608" t="s">
        <v>26</v>
      </c>
      <c r="H608" s="3">
        <v>900.79</v>
      </c>
      <c r="I608" s="3">
        <v>1106.51</v>
      </c>
      <c r="J608" s="3">
        <f>Sales[Unit_Price] - Sales[Unit_Cost]</f>
        <v>205.72000000000003</v>
      </c>
      <c r="K608" t="s">
        <v>30</v>
      </c>
      <c r="L608" s="3">
        <v>0.21</v>
      </c>
      <c r="M608" t="s">
        <v>18</v>
      </c>
      <c r="N608" t="s">
        <v>19</v>
      </c>
      <c r="O608" t="s">
        <v>37</v>
      </c>
    </row>
    <row r="609" spans="1:15" x14ac:dyDescent="0.25">
      <c r="A609">
        <v>1098</v>
      </c>
      <c r="B609" s="1">
        <v>45131</v>
      </c>
      <c r="C609" t="s">
        <v>42</v>
      </c>
      <c r="D609" t="s">
        <v>25</v>
      </c>
      <c r="E609" s="2">
        <v>8188.04</v>
      </c>
      <c r="F609">
        <v>19</v>
      </c>
      <c r="G609" t="s">
        <v>35</v>
      </c>
      <c r="H609" s="3">
        <v>4055.51</v>
      </c>
      <c r="I609" s="3">
        <v>4258.84</v>
      </c>
      <c r="J609" s="3">
        <f>Sales[Unit_Price] - Sales[Unit_Cost]</f>
        <v>203.32999999999993</v>
      </c>
      <c r="K609" t="s">
        <v>17</v>
      </c>
      <c r="L609" s="3">
        <v>0.03</v>
      </c>
      <c r="M609" t="s">
        <v>31</v>
      </c>
      <c r="N609" t="s">
        <v>19</v>
      </c>
      <c r="O609" t="s">
        <v>43</v>
      </c>
    </row>
    <row r="610" spans="1:15" x14ac:dyDescent="0.25">
      <c r="A610">
        <v>1086</v>
      </c>
      <c r="B610" s="1">
        <v>45116</v>
      </c>
      <c r="C610" t="s">
        <v>24</v>
      </c>
      <c r="D610" t="s">
        <v>15</v>
      </c>
      <c r="E610" s="2">
        <v>7041.28</v>
      </c>
      <c r="F610">
        <v>28</v>
      </c>
      <c r="G610" t="s">
        <v>26</v>
      </c>
      <c r="H610" s="3">
        <v>2564.35</v>
      </c>
      <c r="I610" s="3">
        <v>2765.79</v>
      </c>
      <c r="J610" s="3">
        <f>Sales[Unit_Price] - Sales[Unit_Cost]</f>
        <v>201.44000000000005</v>
      </c>
      <c r="K610" t="s">
        <v>17</v>
      </c>
      <c r="L610" s="3">
        <v>0.17</v>
      </c>
      <c r="M610" t="s">
        <v>31</v>
      </c>
      <c r="N610" t="s">
        <v>19</v>
      </c>
      <c r="O610" t="s">
        <v>45</v>
      </c>
    </row>
    <row r="611" spans="1:15" x14ac:dyDescent="0.25">
      <c r="A611">
        <v>1011</v>
      </c>
      <c r="B611" s="1">
        <v>45005</v>
      </c>
      <c r="C611" t="s">
        <v>14</v>
      </c>
      <c r="D611" t="s">
        <v>34</v>
      </c>
      <c r="E611" s="2">
        <v>3484.86</v>
      </c>
      <c r="F611">
        <v>2</v>
      </c>
      <c r="G611" t="s">
        <v>16</v>
      </c>
      <c r="H611" s="3">
        <v>4906.17</v>
      </c>
      <c r="I611" s="3">
        <v>5107.43</v>
      </c>
      <c r="J611" s="3">
        <f>Sales[Unit_Price] - Sales[Unit_Cost]</f>
        <v>201.26000000000022</v>
      </c>
      <c r="K611" t="s">
        <v>17</v>
      </c>
      <c r="L611" s="3">
        <v>0.1</v>
      </c>
      <c r="M611" t="s">
        <v>18</v>
      </c>
      <c r="N611" t="s">
        <v>19</v>
      </c>
      <c r="O611" t="s">
        <v>46</v>
      </c>
    </row>
    <row r="612" spans="1:15" x14ac:dyDescent="0.25">
      <c r="A612">
        <v>1092</v>
      </c>
      <c r="B612" s="1">
        <v>44966</v>
      </c>
      <c r="C612" t="s">
        <v>24</v>
      </c>
      <c r="D612" t="s">
        <v>21</v>
      </c>
      <c r="E612" s="2">
        <v>2749.17</v>
      </c>
      <c r="F612">
        <v>34</v>
      </c>
      <c r="G612" t="s">
        <v>16</v>
      </c>
      <c r="H612" s="3">
        <v>2037.41</v>
      </c>
      <c r="I612" s="3">
        <v>2238.65</v>
      </c>
      <c r="J612" s="3">
        <f>Sales[Unit_Price] - Sales[Unit_Cost]</f>
        <v>201.24</v>
      </c>
      <c r="K612" t="s">
        <v>30</v>
      </c>
      <c r="L612" s="3">
        <v>0.3</v>
      </c>
      <c r="M612" t="s">
        <v>31</v>
      </c>
      <c r="N612" t="s">
        <v>19</v>
      </c>
      <c r="O612" t="s">
        <v>47</v>
      </c>
    </row>
    <row r="613" spans="1:15" x14ac:dyDescent="0.25">
      <c r="A613">
        <v>1063</v>
      </c>
      <c r="B613" s="1">
        <v>45128</v>
      </c>
      <c r="C613" t="s">
        <v>14</v>
      </c>
      <c r="D613" t="s">
        <v>34</v>
      </c>
      <c r="E613" s="2">
        <v>6359.59</v>
      </c>
      <c r="F613">
        <v>32</v>
      </c>
      <c r="G613" t="s">
        <v>35</v>
      </c>
      <c r="H613" s="3">
        <v>975.31</v>
      </c>
      <c r="I613" s="3">
        <v>1176.17</v>
      </c>
      <c r="J613" s="3">
        <f>Sales[Unit_Price] - Sales[Unit_Cost]</f>
        <v>200.86000000000013</v>
      </c>
      <c r="K613" t="s">
        <v>30</v>
      </c>
      <c r="L613" s="3">
        <v>0.22</v>
      </c>
      <c r="M613" t="s">
        <v>27</v>
      </c>
      <c r="N613" t="s">
        <v>22</v>
      </c>
      <c r="O613" t="s">
        <v>46</v>
      </c>
    </row>
    <row r="614" spans="1:15" x14ac:dyDescent="0.25">
      <c r="A614">
        <v>1090</v>
      </c>
      <c r="B614" s="1">
        <v>45244</v>
      </c>
      <c r="C614" t="s">
        <v>14</v>
      </c>
      <c r="D614" t="s">
        <v>34</v>
      </c>
      <c r="E614" s="2">
        <v>6575.91</v>
      </c>
      <c r="F614">
        <v>1</v>
      </c>
      <c r="G614" t="s">
        <v>29</v>
      </c>
      <c r="H614" s="3">
        <v>60.28</v>
      </c>
      <c r="I614" s="3">
        <v>260.73</v>
      </c>
      <c r="J614" s="3">
        <f>Sales[Unit_Price] - Sales[Unit_Cost]</f>
        <v>200.45000000000002</v>
      </c>
      <c r="K614" t="s">
        <v>17</v>
      </c>
      <c r="L614" s="3">
        <v>0.17</v>
      </c>
      <c r="M614" t="s">
        <v>18</v>
      </c>
      <c r="N614" t="s">
        <v>19</v>
      </c>
      <c r="O614" t="s">
        <v>46</v>
      </c>
    </row>
    <row r="615" spans="1:15" x14ac:dyDescent="0.25">
      <c r="A615">
        <v>1060</v>
      </c>
      <c r="B615" s="1">
        <v>44937</v>
      </c>
      <c r="C615" t="s">
        <v>33</v>
      </c>
      <c r="D615" t="s">
        <v>21</v>
      </c>
      <c r="E615" s="2">
        <v>1016.99</v>
      </c>
      <c r="F615">
        <v>34</v>
      </c>
      <c r="G615" t="s">
        <v>35</v>
      </c>
      <c r="H615" s="3">
        <v>4984.21</v>
      </c>
      <c r="I615" s="3">
        <v>5184.6400000000003</v>
      </c>
      <c r="J615" s="3">
        <f>Sales[Unit_Price] - Sales[Unit_Cost]</f>
        <v>200.43000000000029</v>
      </c>
      <c r="K615" t="s">
        <v>30</v>
      </c>
      <c r="L615" s="3">
        <v>0.17</v>
      </c>
      <c r="M615" t="s">
        <v>18</v>
      </c>
      <c r="N615" t="s">
        <v>19</v>
      </c>
      <c r="O615" t="s">
        <v>37</v>
      </c>
    </row>
    <row r="616" spans="1:15" x14ac:dyDescent="0.25">
      <c r="A616">
        <v>1038</v>
      </c>
      <c r="B616" s="1">
        <v>45140</v>
      </c>
      <c r="C616" t="s">
        <v>42</v>
      </c>
      <c r="D616" t="s">
        <v>34</v>
      </c>
      <c r="E616" s="2">
        <v>8489.14</v>
      </c>
      <c r="F616">
        <v>43</v>
      </c>
      <c r="G616" t="s">
        <v>16</v>
      </c>
      <c r="H616" s="3">
        <v>3031.17</v>
      </c>
      <c r="I616" s="3">
        <v>3231.32</v>
      </c>
      <c r="J616" s="3">
        <f>Sales[Unit_Price] - Sales[Unit_Cost]</f>
        <v>200.15000000000009</v>
      </c>
      <c r="K616" t="s">
        <v>17</v>
      </c>
      <c r="L616" s="3">
        <v>0.22</v>
      </c>
      <c r="M616" t="s">
        <v>18</v>
      </c>
      <c r="N616" t="s">
        <v>22</v>
      </c>
      <c r="O616" t="s">
        <v>52</v>
      </c>
    </row>
    <row r="617" spans="1:15" x14ac:dyDescent="0.25">
      <c r="A617">
        <v>1071</v>
      </c>
      <c r="B617" s="1">
        <v>45236</v>
      </c>
      <c r="C617" t="s">
        <v>24</v>
      </c>
      <c r="D617" t="s">
        <v>15</v>
      </c>
      <c r="E617" s="2">
        <v>7262.09</v>
      </c>
      <c r="F617">
        <v>47</v>
      </c>
      <c r="G617" t="s">
        <v>26</v>
      </c>
      <c r="H617" s="3">
        <v>3942.34</v>
      </c>
      <c r="I617" s="3">
        <v>4142.09</v>
      </c>
      <c r="J617" s="3">
        <f>Sales[Unit_Price] - Sales[Unit_Cost]</f>
        <v>199.75</v>
      </c>
      <c r="K617" t="s">
        <v>17</v>
      </c>
      <c r="L617" s="3">
        <v>0.03</v>
      </c>
      <c r="M617" t="s">
        <v>31</v>
      </c>
      <c r="N617" t="s">
        <v>22</v>
      </c>
      <c r="O617" t="s">
        <v>45</v>
      </c>
    </row>
    <row r="618" spans="1:15" x14ac:dyDescent="0.25">
      <c r="A618">
        <v>1095</v>
      </c>
      <c r="B618" s="1">
        <v>45208</v>
      </c>
      <c r="C618" t="s">
        <v>24</v>
      </c>
      <c r="D618" t="s">
        <v>15</v>
      </c>
      <c r="E618" s="2">
        <v>8828.74</v>
      </c>
      <c r="F618">
        <v>21</v>
      </c>
      <c r="G618" t="s">
        <v>29</v>
      </c>
      <c r="H618" s="3">
        <v>621.04999999999995</v>
      </c>
      <c r="I618" s="3">
        <v>820.36999999999898</v>
      </c>
      <c r="J618" s="3">
        <f>Sales[Unit_Price] - Sales[Unit_Cost]</f>
        <v>199.31999999999903</v>
      </c>
      <c r="K618" t="s">
        <v>17</v>
      </c>
      <c r="L618" s="3">
        <v>0.24</v>
      </c>
      <c r="M618" t="s">
        <v>27</v>
      </c>
      <c r="N618" t="s">
        <v>19</v>
      </c>
      <c r="O618" t="s">
        <v>45</v>
      </c>
    </row>
    <row r="619" spans="1:15" x14ac:dyDescent="0.25">
      <c r="A619">
        <v>1070</v>
      </c>
      <c r="B619" s="1">
        <v>44927</v>
      </c>
      <c r="C619" t="s">
        <v>38</v>
      </c>
      <c r="D619" t="s">
        <v>25</v>
      </c>
      <c r="E619" s="2">
        <v>783.18</v>
      </c>
      <c r="F619">
        <v>12</v>
      </c>
      <c r="G619" t="s">
        <v>16</v>
      </c>
      <c r="H619" s="3">
        <v>664.33</v>
      </c>
      <c r="I619" s="3">
        <v>863.03</v>
      </c>
      <c r="J619" s="3">
        <f>Sales[Unit_Price] - Sales[Unit_Cost]</f>
        <v>198.69999999999993</v>
      </c>
      <c r="K619" t="s">
        <v>17</v>
      </c>
      <c r="L619" s="3">
        <v>0.25</v>
      </c>
      <c r="M619" t="s">
        <v>27</v>
      </c>
      <c r="N619" t="s">
        <v>22</v>
      </c>
      <c r="O619" t="s">
        <v>39</v>
      </c>
    </row>
    <row r="620" spans="1:15" x14ac:dyDescent="0.25">
      <c r="A620">
        <v>1009</v>
      </c>
      <c r="B620" s="1">
        <v>44943</v>
      </c>
      <c r="C620" t="s">
        <v>24</v>
      </c>
      <c r="D620" t="s">
        <v>21</v>
      </c>
      <c r="E620" s="2">
        <v>8401.07</v>
      </c>
      <c r="F620">
        <v>12</v>
      </c>
      <c r="G620" t="s">
        <v>16</v>
      </c>
      <c r="H620" s="3">
        <v>2278.67</v>
      </c>
      <c r="I620" s="3">
        <v>2476.8000000000002</v>
      </c>
      <c r="J620" s="3">
        <f>Sales[Unit_Price] - Sales[Unit_Cost]</f>
        <v>198.13000000000011</v>
      </c>
      <c r="K620" t="s">
        <v>30</v>
      </c>
      <c r="L620" s="3">
        <v>0.09</v>
      </c>
      <c r="M620" t="s">
        <v>18</v>
      </c>
      <c r="N620" t="s">
        <v>22</v>
      </c>
      <c r="O620" t="s">
        <v>47</v>
      </c>
    </row>
    <row r="621" spans="1:15" x14ac:dyDescent="0.25">
      <c r="A621">
        <v>1098</v>
      </c>
      <c r="B621" s="1">
        <v>45024</v>
      </c>
      <c r="C621" t="s">
        <v>38</v>
      </c>
      <c r="D621" t="s">
        <v>15</v>
      </c>
      <c r="E621" s="2">
        <v>9452.89</v>
      </c>
      <c r="F621">
        <v>5</v>
      </c>
      <c r="G621" t="s">
        <v>35</v>
      </c>
      <c r="H621" s="3">
        <v>2947.22</v>
      </c>
      <c r="I621" s="3">
        <v>3145.27</v>
      </c>
      <c r="J621" s="3">
        <f>Sales[Unit_Price] - Sales[Unit_Cost]</f>
        <v>198.05000000000018</v>
      </c>
      <c r="K621" t="s">
        <v>30</v>
      </c>
      <c r="L621" s="3">
        <v>0.1</v>
      </c>
      <c r="M621" t="s">
        <v>31</v>
      </c>
      <c r="N621" t="s">
        <v>22</v>
      </c>
      <c r="O621" t="s">
        <v>40</v>
      </c>
    </row>
    <row r="622" spans="1:15" x14ac:dyDescent="0.25">
      <c r="A622">
        <v>1035</v>
      </c>
      <c r="B622" s="1">
        <v>45214</v>
      </c>
      <c r="C622" t="s">
        <v>24</v>
      </c>
      <c r="D622" t="s">
        <v>15</v>
      </c>
      <c r="E622" s="2">
        <v>9476.2000000000007</v>
      </c>
      <c r="F622">
        <v>1</v>
      </c>
      <c r="G622" t="s">
        <v>16</v>
      </c>
      <c r="H622" s="3">
        <v>610.83000000000004</v>
      </c>
      <c r="I622" s="3">
        <v>808.69</v>
      </c>
      <c r="J622" s="3">
        <f>Sales[Unit_Price] - Sales[Unit_Cost]</f>
        <v>197.86</v>
      </c>
      <c r="K622" t="s">
        <v>30</v>
      </c>
      <c r="L622" s="3">
        <v>0.22</v>
      </c>
      <c r="M622" t="s">
        <v>31</v>
      </c>
      <c r="N622" t="s">
        <v>19</v>
      </c>
      <c r="O622" t="s">
        <v>45</v>
      </c>
    </row>
    <row r="623" spans="1:15" x14ac:dyDescent="0.25">
      <c r="A623">
        <v>1078</v>
      </c>
      <c r="B623" s="1">
        <v>45246</v>
      </c>
      <c r="C623" t="s">
        <v>24</v>
      </c>
      <c r="D623" t="s">
        <v>34</v>
      </c>
      <c r="E623" s="2">
        <v>113.4</v>
      </c>
      <c r="F623">
        <v>8</v>
      </c>
      <c r="G623" t="s">
        <v>16</v>
      </c>
      <c r="H623" s="3">
        <v>3459.61</v>
      </c>
      <c r="I623" s="3">
        <v>3657.23</v>
      </c>
      <c r="J623" s="3">
        <f>Sales[Unit_Price] - Sales[Unit_Cost]</f>
        <v>197.61999999999989</v>
      </c>
      <c r="K623" t="s">
        <v>17</v>
      </c>
      <c r="L623" s="3">
        <v>0.03</v>
      </c>
      <c r="M623" t="s">
        <v>27</v>
      </c>
      <c r="N623" t="s">
        <v>19</v>
      </c>
      <c r="O623" t="s">
        <v>50</v>
      </c>
    </row>
    <row r="624" spans="1:15" x14ac:dyDescent="0.25">
      <c r="A624">
        <v>1077</v>
      </c>
      <c r="B624" s="1">
        <v>45168</v>
      </c>
      <c r="C624" t="s">
        <v>42</v>
      </c>
      <c r="D624" t="s">
        <v>21</v>
      </c>
      <c r="E624" s="2">
        <v>8660.1200000000008</v>
      </c>
      <c r="F624">
        <v>25</v>
      </c>
      <c r="G624" t="s">
        <v>35</v>
      </c>
      <c r="H624" s="3">
        <v>61.5</v>
      </c>
      <c r="I624" s="3">
        <v>258.91999999999899</v>
      </c>
      <c r="J624" s="3">
        <f>Sales[Unit_Price] - Sales[Unit_Cost]</f>
        <v>197.41999999999899</v>
      </c>
      <c r="K624" t="s">
        <v>30</v>
      </c>
      <c r="L624" s="3">
        <v>0.17</v>
      </c>
      <c r="M624" t="s">
        <v>31</v>
      </c>
      <c r="N624" t="s">
        <v>19</v>
      </c>
      <c r="O624" t="s">
        <v>51</v>
      </c>
    </row>
    <row r="625" spans="1:15" x14ac:dyDescent="0.25">
      <c r="A625">
        <v>1008</v>
      </c>
      <c r="B625" s="1">
        <v>45212</v>
      </c>
      <c r="C625" t="s">
        <v>38</v>
      </c>
      <c r="D625" t="s">
        <v>21</v>
      </c>
      <c r="E625" s="2">
        <v>1558.3</v>
      </c>
      <c r="F625">
        <v>24</v>
      </c>
      <c r="G625" t="s">
        <v>35</v>
      </c>
      <c r="H625" s="3">
        <v>1542.24</v>
      </c>
      <c r="I625" s="3">
        <v>1739.45</v>
      </c>
      <c r="J625" s="3">
        <f>Sales[Unit_Price] - Sales[Unit_Cost]</f>
        <v>197.21000000000004</v>
      </c>
      <c r="K625" t="s">
        <v>17</v>
      </c>
      <c r="L625" s="3">
        <v>0.21</v>
      </c>
      <c r="M625" t="s">
        <v>27</v>
      </c>
      <c r="N625" t="s">
        <v>22</v>
      </c>
      <c r="O625" t="s">
        <v>41</v>
      </c>
    </row>
    <row r="626" spans="1:15" x14ac:dyDescent="0.25">
      <c r="A626">
        <v>1045</v>
      </c>
      <c r="B626" s="1">
        <v>45013</v>
      </c>
      <c r="C626" t="s">
        <v>38</v>
      </c>
      <c r="D626" t="s">
        <v>21</v>
      </c>
      <c r="E626" s="2">
        <v>6792.66</v>
      </c>
      <c r="F626">
        <v>14</v>
      </c>
      <c r="G626" t="s">
        <v>29</v>
      </c>
      <c r="H626" s="3">
        <v>635.28</v>
      </c>
      <c r="I626" s="3">
        <v>831.13</v>
      </c>
      <c r="J626" s="3">
        <f>Sales[Unit_Price] - Sales[Unit_Cost]</f>
        <v>195.85000000000002</v>
      </c>
      <c r="K626" t="s">
        <v>17</v>
      </c>
      <c r="L626" s="3">
        <v>0.17</v>
      </c>
      <c r="M626" t="s">
        <v>27</v>
      </c>
      <c r="N626" t="s">
        <v>22</v>
      </c>
      <c r="O626" t="s">
        <v>41</v>
      </c>
    </row>
    <row r="627" spans="1:15" x14ac:dyDescent="0.25">
      <c r="A627">
        <v>1025</v>
      </c>
      <c r="B627" s="1">
        <v>45188</v>
      </c>
      <c r="C627" t="s">
        <v>42</v>
      </c>
      <c r="D627" t="s">
        <v>34</v>
      </c>
      <c r="E627" s="2">
        <v>8564.24</v>
      </c>
      <c r="F627">
        <v>26</v>
      </c>
      <c r="G627" t="s">
        <v>35</v>
      </c>
      <c r="H627" s="3">
        <v>2007.32</v>
      </c>
      <c r="I627" s="3">
        <v>2202.87</v>
      </c>
      <c r="J627" s="3">
        <f>Sales[Unit_Price] - Sales[Unit_Cost]</f>
        <v>195.54999999999995</v>
      </c>
      <c r="K627" t="s">
        <v>17</v>
      </c>
      <c r="L627" s="3">
        <v>0.11</v>
      </c>
      <c r="M627" t="s">
        <v>18</v>
      </c>
      <c r="N627" t="s">
        <v>19</v>
      </c>
      <c r="O627" t="s">
        <v>52</v>
      </c>
    </row>
    <row r="628" spans="1:15" x14ac:dyDescent="0.25">
      <c r="A628">
        <v>1042</v>
      </c>
      <c r="B628" s="1">
        <v>44941</v>
      </c>
      <c r="C628" t="s">
        <v>24</v>
      </c>
      <c r="D628" t="s">
        <v>25</v>
      </c>
      <c r="E628" s="2">
        <v>2298.5500000000002</v>
      </c>
      <c r="F628">
        <v>46</v>
      </c>
      <c r="G628" t="s">
        <v>16</v>
      </c>
      <c r="H628" s="3">
        <v>2172.38</v>
      </c>
      <c r="I628" s="3">
        <v>2367.11</v>
      </c>
      <c r="J628" s="3">
        <f>Sales[Unit_Price] - Sales[Unit_Cost]</f>
        <v>194.73000000000002</v>
      </c>
      <c r="K628" t="s">
        <v>30</v>
      </c>
      <c r="L628" s="3">
        <v>0.16</v>
      </c>
      <c r="M628" t="s">
        <v>18</v>
      </c>
      <c r="N628" t="s">
        <v>22</v>
      </c>
      <c r="O628" t="s">
        <v>28</v>
      </c>
    </row>
    <row r="629" spans="1:15" x14ac:dyDescent="0.25">
      <c r="A629">
        <v>1046</v>
      </c>
      <c r="B629" s="1">
        <v>45119</v>
      </c>
      <c r="C629" t="s">
        <v>38</v>
      </c>
      <c r="D629" t="s">
        <v>15</v>
      </c>
      <c r="E629" s="2">
        <v>485.49</v>
      </c>
      <c r="F629">
        <v>17</v>
      </c>
      <c r="G629" t="s">
        <v>16</v>
      </c>
      <c r="H629" s="3">
        <v>3850.99</v>
      </c>
      <c r="I629" s="3">
        <v>4045.3399999999901</v>
      </c>
      <c r="J629" s="3">
        <f>Sales[Unit_Price] - Sales[Unit_Cost]</f>
        <v>194.34999999999036</v>
      </c>
      <c r="K629" t="s">
        <v>17</v>
      </c>
      <c r="L629" s="3">
        <v>0.16</v>
      </c>
      <c r="M629" t="s">
        <v>31</v>
      </c>
      <c r="N629" t="s">
        <v>19</v>
      </c>
      <c r="O629" t="s">
        <v>40</v>
      </c>
    </row>
    <row r="630" spans="1:15" x14ac:dyDescent="0.25">
      <c r="A630">
        <v>1022</v>
      </c>
      <c r="B630" s="1">
        <v>44938</v>
      </c>
      <c r="C630" t="s">
        <v>38</v>
      </c>
      <c r="D630" t="s">
        <v>34</v>
      </c>
      <c r="E630" s="2">
        <v>2761.65</v>
      </c>
      <c r="F630">
        <v>13</v>
      </c>
      <c r="G630" t="s">
        <v>26</v>
      </c>
      <c r="H630" s="3">
        <v>2312.4499999999998</v>
      </c>
      <c r="I630" s="3">
        <v>2504.6</v>
      </c>
      <c r="J630" s="3">
        <f>Sales[Unit_Price] - Sales[Unit_Cost]</f>
        <v>192.15000000000009</v>
      </c>
      <c r="K630" t="s">
        <v>17</v>
      </c>
      <c r="L630" s="3">
        <v>0.06</v>
      </c>
      <c r="M630" t="s">
        <v>27</v>
      </c>
      <c r="N630" t="s">
        <v>19</v>
      </c>
      <c r="O630" t="s">
        <v>48</v>
      </c>
    </row>
    <row r="631" spans="1:15" x14ac:dyDescent="0.25">
      <c r="A631">
        <v>1006</v>
      </c>
      <c r="B631" s="1">
        <v>45187</v>
      </c>
      <c r="C631" t="s">
        <v>24</v>
      </c>
      <c r="D631" t="s">
        <v>21</v>
      </c>
      <c r="E631" s="2">
        <v>776.7</v>
      </c>
      <c r="F631">
        <v>45</v>
      </c>
      <c r="G631" t="s">
        <v>16</v>
      </c>
      <c r="H631" s="3">
        <v>1623.63</v>
      </c>
      <c r="I631" s="3">
        <v>1814.63</v>
      </c>
      <c r="J631" s="3">
        <f>Sales[Unit_Price] - Sales[Unit_Cost]</f>
        <v>191</v>
      </c>
      <c r="K631" t="s">
        <v>30</v>
      </c>
      <c r="L631" s="3">
        <v>0.28999999999999998</v>
      </c>
      <c r="M631" t="s">
        <v>27</v>
      </c>
      <c r="N631" t="s">
        <v>22</v>
      </c>
      <c r="O631" t="s">
        <v>47</v>
      </c>
    </row>
    <row r="632" spans="1:15" x14ac:dyDescent="0.25">
      <c r="A632">
        <v>1065</v>
      </c>
      <c r="B632" s="1">
        <v>45235</v>
      </c>
      <c r="C632" t="s">
        <v>42</v>
      </c>
      <c r="D632" t="s">
        <v>34</v>
      </c>
      <c r="E632" s="2">
        <v>9519.16</v>
      </c>
      <c r="F632">
        <v>3</v>
      </c>
      <c r="G632" t="s">
        <v>16</v>
      </c>
      <c r="H632" s="3">
        <v>4173.04</v>
      </c>
      <c r="I632" s="3">
        <v>4362.4399999999996</v>
      </c>
      <c r="J632" s="3">
        <f>Sales[Unit_Price] - Sales[Unit_Cost]</f>
        <v>189.39999999999964</v>
      </c>
      <c r="K632" t="s">
        <v>30</v>
      </c>
      <c r="L632" s="3">
        <v>0.23</v>
      </c>
      <c r="M632" t="s">
        <v>27</v>
      </c>
      <c r="N632" t="s">
        <v>22</v>
      </c>
      <c r="O632" t="s">
        <v>52</v>
      </c>
    </row>
    <row r="633" spans="1:15" x14ac:dyDescent="0.25">
      <c r="A633">
        <v>1029</v>
      </c>
      <c r="B633" s="1">
        <v>45229</v>
      </c>
      <c r="C633" t="s">
        <v>38</v>
      </c>
      <c r="D633" t="s">
        <v>34</v>
      </c>
      <c r="E633" s="2">
        <v>4333.25</v>
      </c>
      <c r="F633">
        <v>16</v>
      </c>
      <c r="G633" t="s">
        <v>35</v>
      </c>
      <c r="H633" s="3">
        <v>2572.8000000000002</v>
      </c>
      <c r="I633" s="3">
        <v>2760.6</v>
      </c>
      <c r="J633" s="3">
        <f>Sales[Unit_Price] - Sales[Unit_Cost]</f>
        <v>187.79999999999973</v>
      </c>
      <c r="K633" t="s">
        <v>17</v>
      </c>
      <c r="L633" s="3">
        <v>0.15</v>
      </c>
      <c r="M633" t="s">
        <v>31</v>
      </c>
      <c r="N633" t="s">
        <v>22</v>
      </c>
      <c r="O633" t="s">
        <v>48</v>
      </c>
    </row>
    <row r="634" spans="1:15" x14ac:dyDescent="0.25">
      <c r="A634">
        <v>1007</v>
      </c>
      <c r="B634" s="1">
        <v>45091</v>
      </c>
      <c r="C634" t="s">
        <v>42</v>
      </c>
      <c r="D634" t="s">
        <v>15</v>
      </c>
      <c r="E634" s="2">
        <v>249.6</v>
      </c>
      <c r="F634">
        <v>9</v>
      </c>
      <c r="G634" t="s">
        <v>29</v>
      </c>
      <c r="H634" s="3">
        <v>1481.76</v>
      </c>
      <c r="I634" s="3">
        <v>1668.95</v>
      </c>
      <c r="J634" s="3">
        <f>Sales[Unit_Price] - Sales[Unit_Cost]</f>
        <v>187.19000000000005</v>
      </c>
      <c r="K634" t="s">
        <v>17</v>
      </c>
      <c r="L634" s="3">
        <v>0.12</v>
      </c>
      <c r="M634" t="s">
        <v>31</v>
      </c>
      <c r="N634" t="s">
        <v>22</v>
      </c>
      <c r="O634" t="s">
        <v>49</v>
      </c>
    </row>
    <row r="635" spans="1:15" x14ac:dyDescent="0.25">
      <c r="A635">
        <v>1086</v>
      </c>
      <c r="B635" s="1">
        <v>45170</v>
      </c>
      <c r="C635" t="s">
        <v>33</v>
      </c>
      <c r="D635" t="s">
        <v>21</v>
      </c>
      <c r="E635" s="2">
        <v>5437.04</v>
      </c>
      <c r="F635">
        <v>17</v>
      </c>
      <c r="G635" t="s">
        <v>35</v>
      </c>
      <c r="H635" s="3">
        <v>4075.08</v>
      </c>
      <c r="I635" s="3">
        <v>4262.21</v>
      </c>
      <c r="J635" s="3">
        <f>Sales[Unit_Price] - Sales[Unit_Cost]</f>
        <v>187.13000000000011</v>
      </c>
      <c r="K635" t="s">
        <v>30</v>
      </c>
      <c r="L635" s="3">
        <v>0.17</v>
      </c>
      <c r="M635" t="s">
        <v>18</v>
      </c>
      <c r="N635" t="s">
        <v>19</v>
      </c>
      <c r="O635" t="s">
        <v>37</v>
      </c>
    </row>
    <row r="636" spans="1:15" x14ac:dyDescent="0.25">
      <c r="A636">
        <v>1021</v>
      </c>
      <c r="B636" s="1">
        <v>45257</v>
      </c>
      <c r="C636" t="s">
        <v>42</v>
      </c>
      <c r="D636" t="s">
        <v>25</v>
      </c>
      <c r="E636" s="2">
        <v>6483.84</v>
      </c>
      <c r="F636">
        <v>31</v>
      </c>
      <c r="G636" t="s">
        <v>16</v>
      </c>
      <c r="H636" s="3">
        <v>2254.9899999999998</v>
      </c>
      <c r="I636" s="3">
        <v>2441.79</v>
      </c>
      <c r="J636" s="3">
        <f>Sales[Unit_Price] - Sales[Unit_Cost]</f>
        <v>186.80000000000018</v>
      </c>
      <c r="K636" t="s">
        <v>17</v>
      </c>
      <c r="L636" s="3">
        <v>0.24</v>
      </c>
      <c r="M636" t="s">
        <v>27</v>
      </c>
      <c r="N636" t="s">
        <v>19</v>
      </c>
      <c r="O636" t="s">
        <v>43</v>
      </c>
    </row>
    <row r="637" spans="1:15" x14ac:dyDescent="0.25">
      <c r="A637">
        <v>1087</v>
      </c>
      <c r="B637" s="1">
        <v>44985</v>
      </c>
      <c r="C637" t="s">
        <v>42</v>
      </c>
      <c r="D637" t="s">
        <v>21</v>
      </c>
      <c r="E637" s="2">
        <v>7534.3</v>
      </c>
      <c r="F637">
        <v>15</v>
      </c>
      <c r="G637" t="s">
        <v>16</v>
      </c>
      <c r="H637" s="3">
        <v>4074.66</v>
      </c>
      <c r="I637" s="3">
        <v>4261.1099999999997</v>
      </c>
      <c r="J637" s="3">
        <f>Sales[Unit_Price] - Sales[Unit_Cost]</f>
        <v>186.44999999999982</v>
      </c>
      <c r="K637" t="s">
        <v>17</v>
      </c>
      <c r="L637" s="3">
        <v>0.05</v>
      </c>
      <c r="M637" t="s">
        <v>31</v>
      </c>
      <c r="N637" t="s">
        <v>22</v>
      </c>
      <c r="O637" t="s">
        <v>51</v>
      </c>
    </row>
    <row r="638" spans="1:15" x14ac:dyDescent="0.25">
      <c r="A638">
        <v>1039</v>
      </c>
      <c r="B638" s="1">
        <v>45194</v>
      </c>
      <c r="C638" t="s">
        <v>38</v>
      </c>
      <c r="D638" t="s">
        <v>21</v>
      </c>
      <c r="E638" s="2">
        <v>1143.3900000000001</v>
      </c>
      <c r="F638">
        <v>37</v>
      </c>
      <c r="G638" t="s">
        <v>35</v>
      </c>
      <c r="H638" s="3">
        <v>4127.05</v>
      </c>
      <c r="I638" s="3">
        <v>4313.45</v>
      </c>
      <c r="J638" s="3">
        <f>Sales[Unit_Price] - Sales[Unit_Cost]</f>
        <v>186.39999999999964</v>
      </c>
      <c r="K638" t="s">
        <v>30</v>
      </c>
      <c r="L638" s="3">
        <v>0.16</v>
      </c>
      <c r="M638" t="s">
        <v>18</v>
      </c>
      <c r="N638" t="s">
        <v>19</v>
      </c>
      <c r="O638" t="s">
        <v>41</v>
      </c>
    </row>
    <row r="639" spans="1:15" x14ac:dyDescent="0.25">
      <c r="A639">
        <v>1089</v>
      </c>
      <c r="B639" s="1">
        <v>45177</v>
      </c>
      <c r="C639" t="s">
        <v>14</v>
      </c>
      <c r="D639" t="s">
        <v>21</v>
      </c>
      <c r="E639" s="2">
        <v>5228.28</v>
      </c>
      <c r="F639">
        <v>40</v>
      </c>
      <c r="G639" t="s">
        <v>16</v>
      </c>
      <c r="H639" s="3">
        <v>4089.66</v>
      </c>
      <c r="I639" s="3">
        <v>4275.96</v>
      </c>
      <c r="J639" s="3">
        <f>Sales[Unit_Price] - Sales[Unit_Cost]</f>
        <v>186.30000000000018</v>
      </c>
      <c r="K639" t="s">
        <v>30</v>
      </c>
      <c r="L639" s="3">
        <v>0.23</v>
      </c>
      <c r="M639" t="s">
        <v>31</v>
      </c>
      <c r="N639" t="s">
        <v>19</v>
      </c>
      <c r="O639" t="s">
        <v>23</v>
      </c>
    </row>
    <row r="640" spans="1:15" x14ac:dyDescent="0.25">
      <c r="A640">
        <v>1036</v>
      </c>
      <c r="B640" s="1">
        <v>45161</v>
      </c>
      <c r="C640" t="s">
        <v>24</v>
      </c>
      <c r="D640" t="s">
        <v>34</v>
      </c>
      <c r="E640" s="2">
        <v>8167.9</v>
      </c>
      <c r="F640">
        <v>25</v>
      </c>
      <c r="G640" t="s">
        <v>26</v>
      </c>
      <c r="H640" s="3">
        <v>2520.9699999999998</v>
      </c>
      <c r="I640" s="3">
        <v>2707.1099999999901</v>
      </c>
      <c r="J640" s="3">
        <f>Sales[Unit_Price] - Sales[Unit_Cost]</f>
        <v>186.13999999999032</v>
      </c>
      <c r="K640" t="s">
        <v>30</v>
      </c>
      <c r="L640" s="3">
        <v>0.25</v>
      </c>
      <c r="M640" t="s">
        <v>18</v>
      </c>
      <c r="N640" t="s">
        <v>22</v>
      </c>
      <c r="O640" t="s">
        <v>50</v>
      </c>
    </row>
    <row r="641" spans="1:15" x14ac:dyDescent="0.25">
      <c r="A641">
        <v>1075</v>
      </c>
      <c r="B641" s="1">
        <v>45092</v>
      </c>
      <c r="C641" t="s">
        <v>38</v>
      </c>
      <c r="D641" t="s">
        <v>15</v>
      </c>
      <c r="E641" s="2">
        <v>9736.49</v>
      </c>
      <c r="F641">
        <v>26</v>
      </c>
      <c r="G641" t="s">
        <v>16</v>
      </c>
      <c r="H641" s="3">
        <v>1749.34</v>
      </c>
      <c r="I641" s="3">
        <v>1935.25</v>
      </c>
      <c r="J641" s="3">
        <f>Sales[Unit_Price] - Sales[Unit_Cost]</f>
        <v>185.91000000000008</v>
      </c>
      <c r="K641" t="s">
        <v>30</v>
      </c>
      <c r="L641" s="3">
        <v>0.14000000000000001</v>
      </c>
      <c r="M641" t="s">
        <v>31</v>
      </c>
      <c r="N641" t="s">
        <v>19</v>
      </c>
      <c r="O641" t="s">
        <v>40</v>
      </c>
    </row>
    <row r="642" spans="1:15" x14ac:dyDescent="0.25">
      <c r="A642">
        <v>1053</v>
      </c>
      <c r="B642" s="1">
        <v>45087</v>
      </c>
      <c r="C642" t="s">
        <v>33</v>
      </c>
      <c r="D642" t="s">
        <v>34</v>
      </c>
      <c r="E642" s="2">
        <v>1554.53</v>
      </c>
      <c r="F642">
        <v>39</v>
      </c>
      <c r="G642" t="s">
        <v>16</v>
      </c>
      <c r="H642" s="3">
        <v>4643.67</v>
      </c>
      <c r="I642" s="3">
        <v>4829.5200000000004</v>
      </c>
      <c r="J642" s="3">
        <f>Sales[Unit_Price] - Sales[Unit_Cost]</f>
        <v>185.85000000000036</v>
      </c>
      <c r="K642" t="s">
        <v>17</v>
      </c>
      <c r="L642" s="3">
        <v>0.17</v>
      </c>
      <c r="M642" t="s">
        <v>27</v>
      </c>
      <c r="N642" t="s">
        <v>19</v>
      </c>
      <c r="O642" t="s">
        <v>36</v>
      </c>
    </row>
    <row r="643" spans="1:15" x14ac:dyDescent="0.25">
      <c r="A643">
        <v>1011</v>
      </c>
      <c r="B643" s="1">
        <v>45091</v>
      </c>
      <c r="C643" t="s">
        <v>42</v>
      </c>
      <c r="D643" t="s">
        <v>25</v>
      </c>
      <c r="E643" s="2">
        <v>4531.97</v>
      </c>
      <c r="F643">
        <v>38</v>
      </c>
      <c r="G643" t="s">
        <v>16</v>
      </c>
      <c r="H643" s="3">
        <v>4456.67</v>
      </c>
      <c r="I643" s="3">
        <v>4642.46</v>
      </c>
      <c r="J643" s="3">
        <f>Sales[Unit_Price] - Sales[Unit_Cost]</f>
        <v>185.78999999999996</v>
      </c>
      <c r="K643" t="s">
        <v>30</v>
      </c>
      <c r="L643" s="3">
        <v>0.06</v>
      </c>
      <c r="M643" t="s">
        <v>27</v>
      </c>
      <c r="N643" t="s">
        <v>19</v>
      </c>
      <c r="O643" t="s">
        <v>43</v>
      </c>
    </row>
    <row r="644" spans="1:15" x14ac:dyDescent="0.25">
      <c r="A644">
        <v>1011</v>
      </c>
      <c r="B644" s="1">
        <v>44951</v>
      </c>
      <c r="C644" t="s">
        <v>38</v>
      </c>
      <c r="D644" t="s">
        <v>15</v>
      </c>
      <c r="E644" s="2">
        <v>2896.48</v>
      </c>
      <c r="F644">
        <v>22</v>
      </c>
      <c r="G644" t="s">
        <v>35</v>
      </c>
      <c r="H644" s="3">
        <v>1324.52</v>
      </c>
      <c r="I644" s="3">
        <v>1510.3</v>
      </c>
      <c r="J644" s="3">
        <f>Sales[Unit_Price] - Sales[Unit_Cost]</f>
        <v>185.77999999999997</v>
      </c>
      <c r="K644" t="s">
        <v>17</v>
      </c>
      <c r="L644" s="3">
        <v>0.15</v>
      </c>
      <c r="M644" t="s">
        <v>18</v>
      </c>
      <c r="N644" t="s">
        <v>22</v>
      </c>
      <c r="O644" t="s">
        <v>40</v>
      </c>
    </row>
    <row r="645" spans="1:15" x14ac:dyDescent="0.25">
      <c r="A645">
        <v>1042</v>
      </c>
      <c r="B645" s="1">
        <v>45049</v>
      </c>
      <c r="C645" t="s">
        <v>42</v>
      </c>
      <c r="D645" t="s">
        <v>21</v>
      </c>
      <c r="E645" s="2">
        <v>7116.78</v>
      </c>
      <c r="F645">
        <v>37</v>
      </c>
      <c r="G645" t="s">
        <v>16</v>
      </c>
      <c r="H645" s="3">
        <v>502.86</v>
      </c>
      <c r="I645" s="3">
        <v>687.6</v>
      </c>
      <c r="J645" s="3">
        <f>Sales[Unit_Price] - Sales[Unit_Cost]</f>
        <v>184.74</v>
      </c>
      <c r="K645" t="s">
        <v>17</v>
      </c>
      <c r="L645" s="3">
        <v>0.21</v>
      </c>
      <c r="M645" t="s">
        <v>18</v>
      </c>
      <c r="N645" t="s">
        <v>19</v>
      </c>
      <c r="O645" t="s">
        <v>51</v>
      </c>
    </row>
    <row r="646" spans="1:15" x14ac:dyDescent="0.25">
      <c r="A646">
        <v>1033</v>
      </c>
      <c r="B646" s="1">
        <v>45153</v>
      </c>
      <c r="C646" t="s">
        <v>38</v>
      </c>
      <c r="D646" t="s">
        <v>34</v>
      </c>
      <c r="E646" s="2">
        <v>3953.38</v>
      </c>
      <c r="F646">
        <v>29</v>
      </c>
      <c r="G646" t="s">
        <v>29</v>
      </c>
      <c r="H646" s="3">
        <v>1412.09</v>
      </c>
      <c r="I646" s="3">
        <v>1596.6499999999901</v>
      </c>
      <c r="J646" s="3">
        <f>Sales[Unit_Price] - Sales[Unit_Cost]</f>
        <v>184.55999999999017</v>
      </c>
      <c r="K646" t="s">
        <v>17</v>
      </c>
      <c r="L646" s="3">
        <v>7.0000000000000007E-2</v>
      </c>
      <c r="M646" t="s">
        <v>18</v>
      </c>
      <c r="N646" t="s">
        <v>19</v>
      </c>
      <c r="O646" t="s">
        <v>48</v>
      </c>
    </row>
    <row r="647" spans="1:15" x14ac:dyDescent="0.25">
      <c r="A647">
        <v>1014</v>
      </c>
      <c r="B647" s="1">
        <v>45239</v>
      </c>
      <c r="C647" t="s">
        <v>24</v>
      </c>
      <c r="D647" t="s">
        <v>15</v>
      </c>
      <c r="E647" s="2">
        <v>6016.92</v>
      </c>
      <c r="F647">
        <v>9</v>
      </c>
      <c r="G647" t="s">
        <v>35</v>
      </c>
      <c r="H647" s="3">
        <v>132.47</v>
      </c>
      <c r="I647" s="3">
        <v>316.39</v>
      </c>
      <c r="J647" s="3">
        <f>Sales[Unit_Price] - Sales[Unit_Cost]</f>
        <v>183.92</v>
      </c>
      <c r="K647" t="s">
        <v>30</v>
      </c>
      <c r="L647" s="3">
        <v>0.14000000000000001</v>
      </c>
      <c r="M647" t="s">
        <v>31</v>
      </c>
      <c r="N647" t="s">
        <v>19</v>
      </c>
      <c r="O647" t="s">
        <v>45</v>
      </c>
    </row>
    <row r="648" spans="1:15" x14ac:dyDescent="0.25">
      <c r="A648">
        <v>1087</v>
      </c>
      <c r="B648" s="1">
        <v>45235</v>
      </c>
      <c r="C648" t="s">
        <v>38</v>
      </c>
      <c r="D648" t="s">
        <v>34</v>
      </c>
      <c r="E648" s="2">
        <v>2106.06</v>
      </c>
      <c r="F648">
        <v>30</v>
      </c>
      <c r="G648" t="s">
        <v>35</v>
      </c>
      <c r="H648" s="3">
        <v>698.74</v>
      </c>
      <c r="I648" s="3">
        <v>882.28</v>
      </c>
      <c r="J648" s="3">
        <f>Sales[Unit_Price] - Sales[Unit_Cost]</f>
        <v>183.53999999999996</v>
      </c>
      <c r="K648" t="s">
        <v>17</v>
      </c>
      <c r="L648" s="3">
        <v>0.15</v>
      </c>
      <c r="M648" t="s">
        <v>31</v>
      </c>
      <c r="N648" t="s">
        <v>19</v>
      </c>
      <c r="O648" t="s">
        <v>48</v>
      </c>
    </row>
    <row r="649" spans="1:15" x14ac:dyDescent="0.25">
      <c r="A649">
        <v>1036</v>
      </c>
      <c r="B649" s="1">
        <v>45219</v>
      </c>
      <c r="C649" t="s">
        <v>24</v>
      </c>
      <c r="D649" t="s">
        <v>15</v>
      </c>
      <c r="E649" s="2">
        <v>6499.94</v>
      </c>
      <c r="F649">
        <v>49</v>
      </c>
      <c r="G649" t="s">
        <v>29</v>
      </c>
      <c r="H649" s="3">
        <v>1247.0999999999999</v>
      </c>
      <c r="I649" s="3">
        <v>1429.4399999999901</v>
      </c>
      <c r="J649" s="3">
        <f>Sales[Unit_Price] - Sales[Unit_Cost]</f>
        <v>182.33999999999014</v>
      </c>
      <c r="K649" t="s">
        <v>30</v>
      </c>
      <c r="L649" s="3">
        <v>0.16</v>
      </c>
      <c r="M649" t="s">
        <v>18</v>
      </c>
      <c r="N649" t="s">
        <v>19</v>
      </c>
      <c r="O649" t="s">
        <v>45</v>
      </c>
    </row>
    <row r="650" spans="1:15" x14ac:dyDescent="0.25">
      <c r="A650">
        <v>1077</v>
      </c>
      <c r="B650" s="1">
        <v>45262</v>
      </c>
      <c r="C650" t="s">
        <v>24</v>
      </c>
      <c r="D650" t="s">
        <v>34</v>
      </c>
      <c r="E650" s="2">
        <v>1960.41</v>
      </c>
      <c r="F650">
        <v>24</v>
      </c>
      <c r="G650" t="s">
        <v>35</v>
      </c>
      <c r="H650" s="3">
        <v>2258.54</v>
      </c>
      <c r="I650" s="3">
        <v>2439.4899999999998</v>
      </c>
      <c r="J650" s="3">
        <f>Sales[Unit_Price] - Sales[Unit_Cost]</f>
        <v>180.94999999999982</v>
      </c>
      <c r="K650" t="s">
        <v>17</v>
      </c>
      <c r="L650" s="3">
        <v>0.2</v>
      </c>
      <c r="M650" t="s">
        <v>31</v>
      </c>
      <c r="N650" t="s">
        <v>22</v>
      </c>
      <c r="O650" t="s">
        <v>50</v>
      </c>
    </row>
    <row r="651" spans="1:15" x14ac:dyDescent="0.25">
      <c r="A651">
        <v>1073</v>
      </c>
      <c r="B651" s="1">
        <v>45246</v>
      </c>
      <c r="C651" t="s">
        <v>24</v>
      </c>
      <c r="D651" t="s">
        <v>25</v>
      </c>
      <c r="E651" s="2">
        <v>7026.43</v>
      </c>
      <c r="F651">
        <v>48</v>
      </c>
      <c r="G651" t="s">
        <v>29</v>
      </c>
      <c r="H651" s="3">
        <v>2658.9</v>
      </c>
      <c r="I651" s="3">
        <v>2838.27</v>
      </c>
      <c r="J651" s="3">
        <f>Sales[Unit_Price] - Sales[Unit_Cost]</f>
        <v>179.36999999999989</v>
      </c>
      <c r="K651" t="s">
        <v>30</v>
      </c>
      <c r="L651" s="3">
        <v>0.25</v>
      </c>
      <c r="M651" t="s">
        <v>31</v>
      </c>
      <c r="N651" t="s">
        <v>19</v>
      </c>
      <c r="O651" t="s">
        <v>28</v>
      </c>
    </row>
    <row r="652" spans="1:15" x14ac:dyDescent="0.25">
      <c r="A652">
        <v>1051</v>
      </c>
      <c r="B652" s="1">
        <v>45020</v>
      </c>
      <c r="C652" t="s">
        <v>14</v>
      </c>
      <c r="D652" t="s">
        <v>34</v>
      </c>
      <c r="E652" s="2">
        <v>198.25</v>
      </c>
      <c r="F652">
        <v>12</v>
      </c>
      <c r="G652" t="s">
        <v>35</v>
      </c>
      <c r="H652" s="3">
        <v>3544.48</v>
      </c>
      <c r="I652" s="3">
        <v>3723.66</v>
      </c>
      <c r="J652" s="3">
        <f>Sales[Unit_Price] - Sales[Unit_Cost]</f>
        <v>179.17999999999984</v>
      </c>
      <c r="K652" t="s">
        <v>17</v>
      </c>
      <c r="L652" s="3">
        <v>0.19</v>
      </c>
      <c r="M652" t="s">
        <v>18</v>
      </c>
      <c r="N652" t="s">
        <v>19</v>
      </c>
      <c r="O652" t="s">
        <v>46</v>
      </c>
    </row>
    <row r="653" spans="1:15" x14ac:dyDescent="0.25">
      <c r="A653">
        <v>1042</v>
      </c>
      <c r="B653" s="1">
        <v>44957</v>
      </c>
      <c r="C653" t="s">
        <v>42</v>
      </c>
      <c r="D653" t="s">
        <v>15</v>
      </c>
      <c r="E653" s="2">
        <v>5207.03</v>
      </c>
      <c r="F653">
        <v>11</v>
      </c>
      <c r="G653" t="s">
        <v>26</v>
      </c>
      <c r="H653" s="3">
        <v>635.20000000000005</v>
      </c>
      <c r="I653" s="3">
        <v>814.14</v>
      </c>
      <c r="J653" s="3">
        <f>Sales[Unit_Price] - Sales[Unit_Cost]</f>
        <v>178.93999999999994</v>
      </c>
      <c r="K653" t="s">
        <v>17</v>
      </c>
      <c r="L653" s="3">
        <v>0.02</v>
      </c>
      <c r="M653" t="s">
        <v>18</v>
      </c>
      <c r="N653" t="s">
        <v>19</v>
      </c>
      <c r="O653" t="s">
        <v>49</v>
      </c>
    </row>
    <row r="654" spans="1:15" x14ac:dyDescent="0.25">
      <c r="A654">
        <v>1060</v>
      </c>
      <c r="B654" s="1">
        <v>45059</v>
      </c>
      <c r="C654" t="s">
        <v>33</v>
      </c>
      <c r="D654" t="s">
        <v>21</v>
      </c>
      <c r="E654" s="2">
        <v>5260.83</v>
      </c>
      <c r="F654">
        <v>31</v>
      </c>
      <c r="G654" t="s">
        <v>35</v>
      </c>
      <c r="H654" s="3">
        <v>3161.4</v>
      </c>
      <c r="I654" s="3">
        <v>3339.66</v>
      </c>
      <c r="J654" s="3">
        <f>Sales[Unit_Price] - Sales[Unit_Cost]</f>
        <v>178.25999999999976</v>
      </c>
      <c r="K654" t="s">
        <v>17</v>
      </c>
      <c r="L654" s="3">
        <v>0.02</v>
      </c>
      <c r="M654" t="s">
        <v>27</v>
      </c>
      <c r="N654" t="s">
        <v>19</v>
      </c>
      <c r="O654" t="s">
        <v>37</v>
      </c>
    </row>
    <row r="655" spans="1:15" x14ac:dyDescent="0.25">
      <c r="A655">
        <v>1069</v>
      </c>
      <c r="B655" s="1">
        <v>45075</v>
      </c>
      <c r="C655" t="s">
        <v>42</v>
      </c>
      <c r="D655" t="s">
        <v>15</v>
      </c>
      <c r="E655" s="2">
        <v>4494.8</v>
      </c>
      <c r="F655">
        <v>30</v>
      </c>
      <c r="G655" t="s">
        <v>35</v>
      </c>
      <c r="H655" s="3">
        <v>300.01</v>
      </c>
      <c r="I655" s="3">
        <v>477.67999999999898</v>
      </c>
      <c r="J655" s="3">
        <f>Sales[Unit_Price] - Sales[Unit_Cost]</f>
        <v>177.66999999999899</v>
      </c>
      <c r="K655" t="s">
        <v>30</v>
      </c>
      <c r="L655" s="3">
        <v>0.11</v>
      </c>
      <c r="M655" t="s">
        <v>27</v>
      </c>
      <c r="N655" t="s">
        <v>22</v>
      </c>
      <c r="O655" t="s">
        <v>49</v>
      </c>
    </row>
    <row r="656" spans="1:15" x14ac:dyDescent="0.25">
      <c r="A656">
        <v>1092</v>
      </c>
      <c r="B656" s="1">
        <v>45169</v>
      </c>
      <c r="C656" t="s">
        <v>38</v>
      </c>
      <c r="D656" t="s">
        <v>25</v>
      </c>
      <c r="E656" s="2">
        <v>9203.36</v>
      </c>
      <c r="F656">
        <v>47</v>
      </c>
      <c r="G656" t="s">
        <v>26</v>
      </c>
      <c r="H656" s="3">
        <v>4284.9799999999996</v>
      </c>
      <c r="I656" s="3">
        <v>4462.3999999999996</v>
      </c>
      <c r="J656" s="3">
        <f>Sales[Unit_Price] - Sales[Unit_Cost]</f>
        <v>177.42000000000007</v>
      </c>
      <c r="K656" t="s">
        <v>30</v>
      </c>
      <c r="L656" s="3">
        <v>0.28000000000000003</v>
      </c>
      <c r="M656" t="s">
        <v>31</v>
      </c>
      <c r="N656" t="s">
        <v>22</v>
      </c>
      <c r="O656" t="s">
        <v>39</v>
      </c>
    </row>
    <row r="657" spans="1:15" x14ac:dyDescent="0.25">
      <c r="A657">
        <v>1043</v>
      </c>
      <c r="B657" s="1">
        <v>45256</v>
      </c>
      <c r="C657" t="s">
        <v>14</v>
      </c>
      <c r="D657" t="s">
        <v>25</v>
      </c>
      <c r="E657" s="2">
        <v>1710.73</v>
      </c>
      <c r="F657">
        <v>3</v>
      </c>
      <c r="G657" t="s">
        <v>35</v>
      </c>
      <c r="H657" s="3">
        <v>2009.1</v>
      </c>
      <c r="I657" s="3">
        <v>2186.42</v>
      </c>
      <c r="J657" s="3">
        <f>Sales[Unit_Price] - Sales[Unit_Cost]</f>
        <v>177.32000000000016</v>
      </c>
      <c r="K657" t="s">
        <v>30</v>
      </c>
      <c r="L657" s="3">
        <v>0.25</v>
      </c>
      <c r="M657" t="s">
        <v>27</v>
      </c>
      <c r="N657" t="s">
        <v>19</v>
      </c>
      <c r="O657" t="s">
        <v>32</v>
      </c>
    </row>
    <row r="658" spans="1:15" x14ac:dyDescent="0.25">
      <c r="A658">
        <v>1063</v>
      </c>
      <c r="B658" s="1">
        <v>45204</v>
      </c>
      <c r="C658" t="s">
        <v>42</v>
      </c>
      <c r="D658" t="s">
        <v>25</v>
      </c>
      <c r="E658" s="2">
        <v>7859.01</v>
      </c>
      <c r="F658">
        <v>27</v>
      </c>
      <c r="G658" t="s">
        <v>26</v>
      </c>
      <c r="H658" s="3">
        <v>2069.08</v>
      </c>
      <c r="I658" s="3">
        <v>2246.2399999999998</v>
      </c>
      <c r="J658" s="3">
        <f>Sales[Unit_Price] - Sales[Unit_Cost]</f>
        <v>177.15999999999985</v>
      </c>
      <c r="K658" t="s">
        <v>30</v>
      </c>
      <c r="L658" s="3">
        <v>0.06</v>
      </c>
      <c r="M658" t="s">
        <v>27</v>
      </c>
      <c r="N658" t="s">
        <v>22</v>
      </c>
      <c r="O658" t="s">
        <v>43</v>
      </c>
    </row>
    <row r="659" spans="1:15" x14ac:dyDescent="0.25">
      <c r="A659">
        <v>1059</v>
      </c>
      <c r="B659" s="1">
        <v>45136</v>
      </c>
      <c r="C659" t="s">
        <v>14</v>
      </c>
      <c r="D659" t="s">
        <v>25</v>
      </c>
      <c r="E659" s="2">
        <v>7678.91</v>
      </c>
      <c r="F659">
        <v>16</v>
      </c>
      <c r="G659" t="s">
        <v>16</v>
      </c>
      <c r="H659" s="3">
        <v>4287.21</v>
      </c>
      <c r="I659" s="3">
        <v>4464.28</v>
      </c>
      <c r="J659" s="3">
        <f>Sales[Unit_Price] - Sales[Unit_Cost]</f>
        <v>177.06999999999971</v>
      </c>
      <c r="K659" t="s">
        <v>17</v>
      </c>
      <c r="L659" s="3">
        <v>0.2</v>
      </c>
      <c r="M659" t="s">
        <v>31</v>
      </c>
      <c r="N659" t="s">
        <v>22</v>
      </c>
      <c r="O659" t="s">
        <v>32</v>
      </c>
    </row>
    <row r="660" spans="1:15" x14ac:dyDescent="0.25">
      <c r="A660">
        <v>1040</v>
      </c>
      <c r="B660" s="1">
        <v>44995</v>
      </c>
      <c r="C660" t="s">
        <v>42</v>
      </c>
      <c r="D660" t="s">
        <v>34</v>
      </c>
      <c r="E660" s="2">
        <v>1004.78</v>
      </c>
      <c r="F660">
        <v>42</v>
      </c>
      <c r="G660" t="s">
        <v>35</v>
      </c>
      <c r="H660" s="3">
        <v>4205.29</v>
      </c>
      <c r="I660" s="3">
        <v>4382.3500000000004</v>
      </c>
      <c r="J660" s="3">
        <f>Sales[Unit_Price] - Sales[Unit_Cost]</f>
        <v>177.0600000000004</v>
      </c>
      <c r="K660" t="s">
        <v>30</v>
      </c>
      <c r="L660" s="3">
        <v>0.25</v>
      </c>
      <c r="M660" t="s">
        <v>18</v>
      </c>
      <c r="N660" t="s">
        <v>22</v>
      </c>
      <c r="O660" t="s">
        <v>52</v>
      </c>
    </row>
    <row r="661" spans="1:15" x14ac:dyDescent="0.25">
      <c r="A661">
        <v>1010</v>
      </c>
      <c r="B661" s="1">
        <v>45211</v>
      </c>
      <c r="C661" t="s">
        <v>33</v>
      </c>
      <c r="D661" t="s">
        <v>15</v>
      </c>
      <c r="E661" s="2">
        <v>9907.7199999999993</v>
      </c>
      <c r="F661">
        <v>20</v>
      </c>
      <c r="G661" t="s">
        <v>16</v>
      </c>
      <c r="H661" s="3">
        <v>4298.74</v>
      </c>
      <c r="I661" s="3">
        <v>4475.1899999999996</v>
      </c>
      <c r="J661" s="3">
        <f>Sales[Unit_Price] - Sales[Unit_Cost]</f>
        <v>176.44999999999982</v>
      </c>
      <c r="K661" t="s">
        <v>17</v>
      </c>
      <c r="L661" s="3">
        <v>0.16</v>
      </c>
      <c r="M661" t="s">
        <v>18</v>
      </c>
      <c r="N661" t="s">
        <v>19</v>
      </c>
      <c r="O661" t="s">
        <v>53</v>
      </c>
    </row>
    <row r="662" spans="1:15" x14ac:dyDescent="0.25">
      <c r="A662">
        <v>1004</v>
      </c>
      <c r="B662" s="1">
        <v>45092</v>
      </c>
      <c r="C662" t="s">
        <v>42</v>
      </c>
      <c r="D662" t="s">
        <v>34</v>
      </c>
      <c r="E662" s="2">
        <v>6277.59</v>
      </c>
      <c r="F662">
        <v>13</v>
      </c>
      <c r="G662" t="s">
        <v>16</v>
      </c>
      <c r="H662" s="3">
        <v>3087.73</v>
      </c>
      <c r="I662" s="3">
        <v>3263.96</v>
      </c>
      <c r="J662" s="3">
        <f>Sales[Unit_Price] - Sales[Unit_Cost]</f>
        <v>176.23000000000002</v>
      </c>
      <c r="K662" t="s">
        <v>30</v>
      </c>
      <c r="L662" s="3">
        <v>0.24</v>
      </c>
      <c r="M662" t="s">
        <v>18</v>
      </c>
      <c r="N662" t="s">
        <v>22</v>
      </c>
      <c r="O662" t="s">
        <v>52</v>
      </c>
    </row>
    <row r="663" spans="1:15" x14ac:dyDescent="0.25">
      <c r="A663">
        <v>1080</v>
      </c>
      <c r="B663" s="1">
        <v>44943</v>
      </c>
      <c r="C663" t="s">
        <v>14</v>
      </c>
      <c r="D663" t="s">
        <v>25</v>
      </c>
      <c r="E663" s="2">
        <v>4224</v>
      </c>
      <c r="F663">
        <v>47</v>
      </c>
      <c r="G663" t="s">
        <v>16</v>
      </c>
      <c r="H663" s="3">
        <v>4035.33</v>
      </c>
      <c r="I663" s="3">
        <v>4211.25</v>
      </c>
      <c r="J663" s="3">
        <f>Sales[Unit_Price] - Sales[Unit_Cost]</f>
        <v>175.92000000000007</v>
      </c>
      <c r="K663" t="s">
        <v>17</v>
      </c>
      <c r="L663" s="3">
        <v>7.0000000000000007E-2</v>
      </c>
      <c r="M663" t="s">
        <v>27</v>
      </c>
      <c r="N663" t="s">
        <v>19</v>
      </c>
      <c r="O663" t="s">
        <v>32</v>
      </c>
    </row>
    <row r="664" spans="1:15" x14ac:dyDescent="0.25">
      <c r="A664">
        <v>1016</v>
      </c>
      <c r="B664" s="1">
        <v>45003</v>
      </c>
      <c r="C664" t="s">
        <v>24</v>
      </c>
      <c r="D664" t="s">
        <v>25</v>
      </c>
      <c r="E664" s="2">
        <v>485.9</v>
      </c>
      <c r="F664">
        <v>4</v>
      </c>
      <c r="G664" t="s">
        <v>26</v>
      </c>
      <c r="H664" s="3">
        <v>688.98</v>
      </c>
      <c r="I664" s="3">
        <v>863.81</v>
      </c>
      <c r="J664" s="3">
        <f>Sales[Unit_Price] - Sales[Unit_Cost]</f>
        <v>174.82999999999993</v>
      </c>
      <c r="K664" t="s">
        <v>30</v>
      </c>
      <c r="L664" s="3">
        <v>0.27</v>
      </c>
      <c r="M664" t="s">
        <v>31</v>
      </c>
      <c r="N664" t="s">
        <v>22</v>
      </c>
      <c r="O664" t="s">
        <v>28</v>
      </c>
    </row>
    <row r="665" spans="1:15" x14ac:dyDescent="0.25">
      <c r="A665">
        <v>1061</v>
      </c>
      <c r="B665" s="1">
        <v>44998</v>
      </c>
      <c r="C665" t="s">
        <v>14</v>
      </c>
      <c r="D665" t="s">
        <v>25</v>
      </c>
      <c r="E665" s="2">
        <v>6321.42</v>
      </c>
      <c r="F665">
        <v>11</v>
      </c>
      <c r="G665" t="s">
        <v>29</v>
      </c>
      <c r="H665" s="3">
        <v>2594.71</v>
      </c>
      <c r="I665" s="3">
        <v>2769.52</v>
      </c>
      <c r="J665" s="3">
        <f>Sales[Unit_Price] - Sales[Unit_Cost]</f>
        <v>174.80999999999995</v>
      </c>
      <c r="K665" t="s">
        <v>17</v>
      </c>
      <c r="L665" s="3">
        <v>0.01</v>
      </c>
      <c r="M665" t="s">
        <v>27</v>
      </c>
      <c r="N665" t="s">
        <v>22</v>
      </c>
      <c r="O665" t="s">
        <v>32</v>
      </c>
    </row>
    <row r="666" spans="1:15" x14ac:dyDescent="0.25">
      <c r="A666">
        <v>1025</v>
      </c>
      <c r="B666" s="1">
        <v>45290</v>
      </c>
      <c r="C666" t="s">
        <v>24</v>
      </c>
      <c r="D666" t="s">
        <v>21</v>
      </c>
      <c r="E666" s="2">
        <v>9215.32</v>
      </c>
      <c r="F666">
        <v>28</v>
      </c>
      <c r="G666" t="s">
        <v>35</v>
      </c>
      <c r="H666" s="3">
        <v>2097.84</v>
      </c>
      <c r="I666" s="3">
        <v>2270.9899999999998</v>
      </c>
      <c r="J666" s="3">
        <f>Sales[Unit_Price] - Sales[Unit_Cost]</f>
        <v>173.14999999999964</v>
      </c>
      <c r="K666" t="s">
        <v>30</v>
      </c>
      <c r="L666" s="3">
        <v>0.13</v>
      </c>
      <c r="M666" t="s">
        <v>31</v>
      </c>
      <c r="N666" t="s">
        <v>22</v>
      </c>
      <c r="O666" t="s">
        <v>47</v>
      </c>
    </row>
    <row r="667" spans="1:15" x14ac:dyDescent="0.25">
      <c r="A667">
        <v>1053</v>
      </c>
      <c r="B667" s="1">
        <v>45281</v>
      </c>
      <c r="C667" t="s">
        <v>14</v>
      </c>
      <c r="D667" t="s">
        <v>15</v>
      </c>
      <c r="E667" s="2">
        <v>660.2</v>
      </c>
      <c r="F667">
        <v>44</v>
      </c>
      <c r="G667" t="s">
        <v>16</v>
      </c>
      <c r="H667" s="3">
        <v>2045</v>
      </c>
      <c r="I667" s="3">
        <v>2217.5100000000002</v>
      </c>
      <c r="J667" s="3">
        <f>Sales[Unit_Price] - Sales[Unit_Cost]</f>
        <v>172.51000000000022</v>
      </c>
      <c r="K667" t="s">
        <v>17</v>
      </c>
      <c r="L667" s="3">
        <v>0.08</v>
      </c>
      <c r="M667" t="s">
        <v>31</v>
      </c>
      <c r="N667" t="s">
        <v>19</v>
      </c>
      <c r="O667" t="s">
        <v>20</v>
      </c>
    </row>
    <row r="668" spans="1:15" x14ac:dyDescent="0.25">
      <c r="A668">
        <v>1023</v>
      </c>
      <c r="B668" s="1">
        <v>45044</v>
      </c>
      <c r="C668" t="s">
        <v>33</v>
      </c>
      <c r="D668" t="s">
        <v>15</v>
      </c>
      <c r="E668" s="2">
        <v>9850.1</v>
      </c>
      <c r="F668">
        <v>5</v>
      </c>
      <c r="G668" t="s">
        <v>35</v>
      </c>
      <c r="H668" s="3">
        <v>2311.25</v>
      </c>
      <c r="I668" s="3">
        <v>2482.34</v>
      </c>
      <c r="J668" s="3">
        <f>Sales[Unit_Price] - Sales[Unit_Cost]</f>
        <v>171.09000000000015</v>
      </c>
      <c r="K668" t="s">
        <v>17</v>
      </c>
      <c r="L668" s="3">
        <v>0.22</v>
      </c>
      <c r="M668" t="s">
        <v>31</v>
      </c>
      <c r="N668" t="s">
        <v>22</v>
      </c>
      <c r="O668" t="s">
        <v>53</v>
      </c>
    </row>
    <row r="669" spans="1:15" x14ac:dyDescent="0.25">
      <c r="A669">
        <v>1015</v>
      </c>
      <c r="B669" s="1">
        <v>45193</v>
      </c>
      <c r="C669" t="s">
        <v>14</v>
      </c>
      <c r="D669" t="s">
        <v>34</v>
      </c>
      <c r="E669" s="2">
        <v>182.37</v>
      </c>
      <c r="F669">
        <v>35</v>
      </c>
      <c r="G669" t="s">
        <v>29</v>
      </c>
      <c r="H669" s="3">
        <v>3461.15</v>
      </c>
      <c r="I669" s="3">
        <v>3631.75</v>
      </c>
      <c r="J669" s="3">
        <f>Sales[Unit_Price] - Sales[Unit_Cost]</f>
        <v>170.59999999999991</v>
      </c>
      <c r="K669" t="s">
        <v>17</v>
      </c>
      <c r="L669" s="3">
        <v>0.27</v>
      </c>
      <c r="M669" t="s">
        <v>31</v>
      </c>
      <c r="N669" t="s">
        <v>19</v>
      </c>
      <c r="O669" t="s">
        <v>46</v>
      </c>
    </row>
    <row r="670" spans="1:15" x14ac:dyDescent="0.25">
      <c r="A670">
        <v>1057</v>
      </c>
      <c r="B670" s="1">
        <v>44957</v>
      </c>
      <c r="C670" t="s">
        <v>33</v>
      </c>
      <c r="D670" t="s">
        <v>15</v>
      </c>
      <c r="E670" s="2">
        <v>975.01</v>
      </c>
      <c r="F670">
        <v>36</v>
      </c>
      <c r="G670" t="s">
        <v>26</v>
      </c>
      <c r="H670" s="3">
        <v>4995.3</v>
      </c>
      <c r="I670" s="3">
        <v>5165.09</v>
      </c>
      <c r="J670" s="3">
        <f>Sales[Unit_Price] - Sales[Unit_Cost]</f>
        <v>169.78999999999996</v>
      </c>
      <c r="K670" t="s">
        <v>17</v>
      </c>
      <c r="L670" s="3">
        <v>0.24</v>
      </c>
      <c r="M670" t="s">
        <v>18</v>
      </c>
      <c r="N670" t="s">
        <v>19</v>
      </c>
      <c r="O670" t="s">
        <v>53</v>
      </c>
    </row>
    <row r="671" spans="1:15" x14ac:dyDescent="0.25">
      <c r="A671">
        <v>1070</v>
      </c>
      <c r="B671" s="1">
        <v>45256</v>
      </c>
      <c r="C671" t="s">
        <v>24</v>
      </c>
      <c r="D671" t="s">
        <v>15</v>
      </c>
      <c r="E671" s="2">
        <v>5813.51</v>
      </c>
      <c r="F671">
        <v>40</v>
      </c>
      <c r="G671" t="s">
        <v>16</v>
      </c>
      <c r="H671" s="3">
        <v>3089.96</v>
      </c>
      <c r="I671" s="3">
        <v>3258.45</v>
      </c>
      <c r="J671" s="3">
        <f>Sales[Unit_Price] - Sales[Unit_Cost]</f>
        <v>168.48999999999978</v>
      </c>
      <c r="K671" t="s">
        <v>30</v>
      </c>
      <c r="L671" s="3">
        <v>0.28999999999999998</v>
      </c>
      <c r="M671" t="s">
        <v>18</v>
      </c>
      <c r="N671" t="s">
        <v>19</v>
      </c>
      <c r="O671" t="s">
        <v>45</v>
      </c>
    </row>
    <row r="672" spans="1:15" x14ac:dyDescent="0.25">
      <c r="A672">
        <v>1038</v>
      </c>
      <c r="B672" s="1">
        <v>45058</v>
      </c>
      <c r="C672" t="s">
        <v>14</v>
      </c>
      <c r="D672" t="s">
        <v>25</v>
      </c>
      <c r="E672" s="2">
        <v>8630.74</v>
      </c>
      <c r="F672">
        <v>20</v>
      </c>
      <c r="G672" t="s">
        <v>29</v>
      </c>
      <c r="H672" s="3">
        <v>2607.31</v>
      </c>
      <c r="I672" s="3">
        <v>2774.86</v>
      </c>
      <c r="J672" s="3">
        <f>Sales[Unit_Price] - Sales[Unit_Cost]</f>
        <v>167.55000000000018</v>
      </c>
      <c r="K672" t="s">
        <v>30</v>
      </c>
      <c r="L672" s="3">
        <v>0.27</v>
      </c>
      <c r="M672" t="s">
        <v>31</v>
      </c>
      <c r="N672" t="s">
        <v>22</v>
      </c>
      <c r="O672" t="s">
        <v>32</v>
      </c>
    </row>
    <row r="673" spans="1:15" x14ac:dyDescent="0.25">
      <c r="A673">
        <v>1044</v>
      </c>
      <c r="B673" s="1">
        <v>45036</v>
      </c>
      <c r="C673" t="s">
        <v>33</v>
      </c>
      <c r="D673" t="s">
        <v>21</v>
      </c>
      <c r="E673" s="2">
        <v>8564.7999999999993</v>
      </c>
      <c r="F673">
        <v>34</v>
      </c>
      <c r="G673" t="s">
        <v>26</v>
      </c>
      <c r="H673" s="3">
        <v>3573.3</v>
      </c>
      <c r="I673" s="3">
        <v>3740.13</v>
      </c>
      <c r="J673" s="3">
        <f>Sales[Unit_Price] - Sales[Unit_Cost]</f>
        <v>166.82999999999993</v>
      </c>
      <c r="K673" t="s">
        <v>17</v>
      </c>
      <c r="L673" s="3">
        <v>0.01</v>
      </c>
      <c r="M673" t="s">
        <v>31</v>
      </c>
      <c r="N673" t="s">
        <v>19</v>
      </c>
      <c r="O673" t="s">
        <v>37</v>
      </c>
    </row>
    <row r="674" spans="1:15" x14ac:dyDescent="0.25">
      <c r="A674">
        <v>1072</v>
      </c>
      <c r="B674" s="1">
        <v>45159</v>
      </c>
      <c r="C674" t="s">
        <v>42</v>
      </c>
      <c r="D674" t="s">
        <v>21</v>
      </c>
      <c r="E674" s="2">
        <v>8271.6200000000008</v>
      </c>
      <c r="F674">
        <v>12</v>
      </c>
      <c r="G674" t="s">
        <v>29</v>
      </c>
      <c r="H674" s="3">
        <v>710.99</v>
      </c>
      <c r="I674" s="3">
        <v>876.46</v>
      </c>
      <c r="J674" s="3">
        <f>Sales[Unit_Price] - Sales[Unit_Cost]</f>
        <v>165.47000000000003</v>
      </c>
      <c r="K674" t="s">
        <v>17</v>
      </c>
      <c r="L674" s="3">
        <v>0.03</v>
      </c>
      <c r="M674" t="s">
        <v>31</v>
      </c>
      <c r="N674" t="s">
        <v>19</v>
      </c>
      <c r="O674" t="s">
        <v>51</v>
      </c>
    </row>
    <row r="675" spans="1:15" x14ac:dyDescent="0.25">
      <c r="A675">
        <v>1062</v>
      </c>
      <c r="B675" s="1">
        <v>45190</v>
      </c>
      <c r="C675" t="s">
        <v>24</v>
      </c>
      <c r="D675" t="s">
        <v>15</v>
      </c>
      <c r="E675" s="2">
        <v>2994.59</v>
      </c>
      <c r="F675">
        <v>37</v>
      </c>
      <c r="G675" t="s">
        <v>35</v>
      </c>
      <c r="H675" s="3">
        <v>4658.4399999999996</v>
      </c>
      <c r="I675" s="3">
        <v>4823.5</v>
      </c>
      <c r="J675" s="3">
        <f>Sales[Unit_Price] - Sales[Unit_Cost]</f>
        <v>165.0600000000004</v>
      </c>
      <c r="K675" t="s">
        <v>17</v>
      </c>
      <c r="L675" s="3">
        <v>0.14000000000000001</v>
      </c>
      <c r="M675" t="s">
        <v>31</v>
      </c>
      <c r="N675" t="s">
        <v>19</v>
      </c>
      <c r="O675" t="s">
        <v>45</v>
      </c>
    </row>
    <row r="676" spans="1:15" x14ac:dyDescent="0.25">
      <c r="A676">
        <v>1009</v>
      </c>
      <c r="B676" s="1">
        <v>45024</v>
      </c>
      <c r="C676" t="s">
        <v>33</v>
      </c>
      <c r="D676" t="s">
        <v>25</v>
      </c>
      <c r="E676" s="2">
        <v>2945.87</v>
      </c>
      <c r="F676">
        <v>32</v>
      </c>
      <c r="G676" t="s">
        <v>29</v>
      </c>
      <c r="H676" s="3">
        <v>3219.88</v>
      </c>
      <c r="I676" s="3">
        <v>3384.5</v>
      </c>
      <c r="J676" s="3">
        <f>Sales[Unit_Price] - Sales[Unit_Cost]</f>
        <v>164.61999999999989</v>
      </c>
      <c r="K676" t="s">
        <v>17</v>
      </c>
      <c r="L676" s="3">
        <v>0.14000000000000001</v>
      </c>
      <c r="M676" t="s">
        <v>18</v>
      </c>
      <c r="N676" t="s">
        <v>22</v>
      </c>
      <c r="O676" t="s">
        <v>44</v>
      </c>
    </row>
    <row r="677" spans="1:15" x14ac:dyDescent="0.25">
      <c r="A677">
        <v>1010</v>
      </c>
      <c r="B677" s="1">
        <v>44973</v>
      </c>
      <c r="C677" t="s">
        <v>24</v>
      </c>
      <c r="D677" t="s">
        <v>34</v>
      </c>
      <c r="E677" s="2">
        <v>1678.97</v>
      </c>
      <c r="F677">
        <v>47</v>
      </c>
      <c r="G677" t="s">
        <v>16</v>
      </c>
      <c r="H677" s="3">
        <v>2265.38</v>
      </c>
      <c r="I677" s="3">
        <v>2429.9299999999998</v>
      </c>
      <c r="J677" s="3">
        <f>Sales[Unit_Price] - Sales[Unit_Cost]</f>
        <v>164.54999999999973</v>
      </c>
      <c r="K677" t="s">
        <v>17</v>
      </c>
      <c r="L677" s="3">
        <v>0.06</v>
      </c>
      <c r="M677" t="s">
        <v>27</v>
      </c>
      <c r="N677" t="s">
        <v>19</v>
      </c>
      <c r="O677" t="s">
        <v>50</v>
      </c>
    </row>
    <row r="678" spans="1:15" x14ac:dyDescent="0.25">
      <c r="A678">
        <v>1090</v>
      </c>
      <c r="B678" s="1">
        <v>45124</v>
      </c>
      <c r="C678" t="s">
        <v>24</v>
      </c>
      <c r="D678" t="s">
        <v>15</v>
      </c>
      <c r="E678" s="2">
        <v>5076.05</v>
      </c>
      <c r="F678">
        <v>14</v>
      </c>
      <c r="G678" t="s">
        <v>35</v>
      </c>
      <c r="H678" s="3">
        <v>1350.47</v>
      </c>
      <c r="I678" s="3">
        <v>1514.61</v>
      </c>
      <c r="J678" s="3">
        <f>Sales[Unit_Price] - Sales[Unit_Cost]</f>
        <v>164.13999999999987</v>
      </c>
      <c r="K678" t="s">
        <v>30</v>
      </c>
      <c r="L678" s="3">
        <v>0.2</v>
      </c>
      <c r="M678" t="s">
        <v>31</v>
      </c>
      <c r="N678" t="s">
        <v>22</v>
      </c>
      <c r="O678" t="s">
        <v>45</v>
      </c>
    </row>
    <row r="679" spans="1:15" x14ac:dyDescent="0.25">
      <c r="A679">
        <v>1020</v>
      </c>
      <c r="B679" s="1">
        <v>45175</v>
      </c>
      <c r="C679" t="s">
        <v>33</v>
      </c>
      <c r="D679" t="s">
        <v>34</v>
      </c>
      <c r="E679" s="2">
        <v>9705.5499999999993</v>
      </c>
      <c r="F679">
        <v>4</v>
      </c>
      <c r="G679" t="s">
        <v>29</v>
      </c>
      <c r="H679" s="3">
        <v>3730</v>
      </c>
      <c r="I679" s="3">
        <v>3893.6</v>
      </c>
      <c r="J679" s="3">
        <f>Sales[Unit_Price] - Sales[Unit_Cost]</f>
        <v>163.59999999999991</v>
      </c>
      <c r="K679" t="s">
        <v>30</v>
      </c>
      <c r="L679" s="3">
        <v>0.25</v>
      </c>
      <c r="M679" t="s">
        <v>27</v>
      </c>
      <c r="N679" t="s">
        <v>22</v>
      </c>
      <c r="O679" t="s">
        <v>36</v>
      </c>
    </row>
    <row r="680" spans="1:15" x14ac:dyDescent="0.25">
      <c r="A680">
        <v>1038</v>
      </c>
      <c r="B680" s="1">
        <v>44961</v>
      </c>
      <c r="C680" t="s">
        <v>33</v>
      </c>
      <c r="D680" t="s">
        <v>15</v>
      </c>
      <c r="E680" s="2">
        <v>8753.31</v>
      </c>
      <c r="F680">
        <v>7</v>
      </c>
      <c r="G680" t="s">
        <v>16</v>
      </c>
      <c r="H680" s="3">
        <v>523.02</v>
      </c>
      <c r="I680" s="3">
        <v>686.25</v>
      </c>
      <c r="J680" s="3">
        <f>Sales[Unit_Price] - Sales[Unit_Cost]</f>
        <v>163.23000000000002</v>
      </c>
      <c r="K680" t="s">
        <v>17</v>
      </c>
      <c r="L680" s="3">
        <v>0.04</v>
      </c>
      <c r="M680" t="s">
        <v>18</v>
      </c>
      <c r="N680" t="s">
        <v>19</v>
      </c>
      <c r="O680" t="s">
        <v>53</v>
      </c>
    </row>
    <row r="681" spans="1:15" x14ac:dyDescent="0.25">
      <c r="A681">
        <v>1065</v>
      </c>
      <c r="B681" s="1">
        <v>45290</v>
      </c>
      <c r="C681" t="s">
        <v>24</v>
      </c>
      <c r="D681" t="s">
        <v>25</v>
      </c>
      <c r="E681" s="2">
        <v>6801.71</v>
      </c>
      <c r="F681">
        <v>9</v>
      </c>
      <c r="G681" t="s">
        <v>29</v>
      </c>
      <c r="H681" s="3">
        <v>335.82</v>
      </c>
      <c r="I681" s="3">
        <v>498.31</v>
      </c>
      <c r="J681" s="3">
        <f>Sales[Unit_Price] - Sales[Unit_Cost]</f>
        <v>162.49</v>
      </c>
      <c r="K681" t="s">
        <v>30</v>
      </c>
      <c r="L681" s="3">
        <v>0.26</v>
      </c>
      <c r="M681" t="s">
        <v>18</v>
      </c>
      <c r="N681" t="s">
        <v>22</v>
      </c>
      <c r="O681" t="s">
        <v>28</v>
      </c>
    </row>
    <row r="682" spans="1:15" x14ac:dyDescent="0.25">
      <c r="A682">
        <v>1089</v>
      </c>
      <c r="B682" s="1">
        <v>44988</v>
      </c>
      <c r="C682" t="s">
        <v>33</v>
      </c>
      <c r="D682" t="s">
        <v>15</v>
      </c>
      <c r="E682" s="2">
        <v>2122.73</v>
      </c>
      <c r="F682">
        <v>4</v>
      </c>
      <c r="G682" t="s">
        <v>16</v>
      </c>
      <c r="H682" s="3">
        <v>4117.67</v>
      </c>
      <c r="I682" s="3">
        <v>4280.0600000000004</v>
      </c>
      <c r="J682" s="3">
        <f>Sales[Unit_Price] - Sales[Unit_Cost]</f>
        <v>162.39000000000033</v>
      </c>
      <c r="K682" t="s">
        <v>17</v>
      </c>
      <c r="L682" s="3">
        <v>0.18</v>
      </c>
      <c r="M682" t="s">
        <v>27</v>
      </c>
      <c r="N682" t="s">
        <v>19</v>
      </c>
      <c r="O682" t="s">
        <v>53</v>
      </c>
    </row>
    <row r="683" spans="1:15" x14ac:dyDescent="0.25">
      <c r="A683">
        <v>1035</v>
      </c>
      <c r="B683" s="1">
        <v>44988</v>
      </c>
      <c r="C683" t="s">
        <v>14</v>
      </c>
      <c r="D683" t="s">
        <v>21</v>
      </c>
      <c r="E683" s="2">
        <v>2494.7399999999998</v>
      </c>
      <c r="F683">
        <v>47</v>
      </c>
      <c r="G683" t="s">
        <v>35</v>
      </c>
      <c r="H683" s="3">
        <v>2936.48</v>
      </c>
      <c r="I683" s="3">
        <v>3096.64</v>
      </c>
      <c r="J683" s="3">
        <f>Sales[Unit_Price] - Sales[Unit_Cost]</f>
        <v>160.15999999999985</v>
      </c>
      <c r="K683" t="s">
        <v>30</v>
      </c>
      <c r="L683" s="3">
        <v>0.06</v>
      </c>
      <c r="M683" t="s">
        <v>27</v>
      </c>
      <c r="N683" t="s">
        <v>19</v>
      </c>
      <c r="O683" t="s">
        <v>23</v>
      </c>
    </row>
    <row r="684" spans="1:15" x14ac:dyDescent="0.25">
      <c r="A684">
        <v>1030</v>
      </c>
      <c r="B684" s="1">
        <v>45124</v>
      </c>
      <c r="C684" t="s">
        <v>24</v>
      </c>
      <c r="D684" t="s">
        <v>21</v>
      </c>
      <c r="E684" s="2">
        <v>3023.48</v>
      </c>
      <c r="F684">
        <v>19</v>
      </c>
      <c r="G684" t="s">
        <v>29</v>
      </c>
      <c r="H684" s="3">
        <v>3049.33</v>
      </c>
      <c r="I684" s="3">
        <v>3209.22</v>
      </c>
      <c r="J684" s="3">
        <f>Sales[Unit_Price] - Sales[Unit_Cost]</f>
        <v>159.88999999999987</v>
      </c>
      <c r="K684" t="s">
        <v>17</v>
      </c>
      <c r="L684" s="3">
        <v>0.26</v>
      </c>
      <c r="M684" t="s">
        <v>18</v>
      </c>
      <c r="N684" t="s">
        <v>19</v>
      </c>
      <c r="O684" t="s">
        <v>47</v>
      </c>
    </row>
    <row r="685" spans="1:15" x14ac:dyDescent="0.25">
      <c r="A685">
        <v>1098</v>
      </c>
      <c r="B685" s="1">
        <v>45270</v>
      </c>
      <c r="C685" t="s">
        <v>38</v>
      </c>
      <c r="D685" t="s">
        <v>34</v>
      </c>
      <c r="E685" s="2">
        <v>3419.26</v>
      </c>
      <c r="F685">
        <v>28</v>
      </c>
      <c r="G685" t="s">
        <v>35</v>
      </c>
      <c r="H685" s="3">
        <v>3895.62</v>
      </c>
      <c r="I685" s="3">
        <v>4055.44</v>
      </c>
      <c r="J685" s="3">
        <f>Sales[Unit_Price] - Sales[Unit_Cost]</f>
        <v>159.82000000000016</v>
      </c>
      <c r="K685" t="s">
        <v>30</v>
      </c>
      <c r="L685" s="3">
        <v>0.03</v>
      </c>
      <c r="M685" t="s">
        <v>27</v>
      </c>
      <c r="N685" t="s">
        <v>22</v>
      </c>
      <c r="O685" t="s">
        <v>48</v>
      </c>
    </row>
    <row r="686" spans="1:15" x14ac:dyDescent="0.25">
      <c r="A686">
        <v>1053</v>
      </c>
      <c r="B686" s="1">
        <v>45010</v>
      </c>
      <c r="C686" t="s">
        <v>14</v>
      </c>
      <c r="D686" t="s">
        <v>34</v>
      </c>
      <c r="E686" s="2">
        <v>7080.88</v>
      </c>
      <c r="F686">
        <v>1</v>
      </c>
      <c r="G686" t="s">
        <v>29</v>
      </c>
      <c r="H686" s="3">
        <v>1702.82</v>
      </c>
      <c r="I686" s="3">
        <v>1862.61</v>
      </c>
      <c r="J686" s="3">
        <f>Sales[Unit_Price] - Sales[Unit_Cost]</f>
        <v>159.78999999999996</v>
      </c>
      <c r="K686" t="s">
        <v>17</v>
      </c>
      <c r="L686" s="3">
        <v>0.24</v>
      </c>
      <c r="M686" t="s">
        <v>18</v>
      </c>
      <c r="N686" t="s">
        <v>22</v>
      </c>
      <c r="O686" t="s">
        <v>46</v>
      </c>
    </row>
    <row r="687" spans="1:15" x14ac:dyDescent="0.25">
      <c r="A687">
        <v>1043</v>
      </c>
      <c r="B687" s="1">
        <v>45279</v>
      </c>
      <c r="C687" t="s">
        <v>38</v>
      </c>
      <c r="D687" t="s">
        <v>25</v>
      </c>
      <c r="E687" s="2">
        <v>1633.76</v>
      </c>
      <c r="F687">
        <v>12</v>
      </c>
      <c r="G687" t="s">
        <v>35</v>
      </c>
      <c r="H687" s="3">
        <v>4920.46</v>
      </c>
      <c r="I687" s="3">
        <v>5079.68</v>
      </c>
      <c r="J687" s="3">
        <f>Sales[Unit_Price] - Sales[Unit_Cost]</f>
        <v>159.22000000000025</v>
      </c>
      <c r="K687" t="s">
        <v>30</v>
      </c>
      <c r="L687" s="3">
        <v>0.21</v>
      </c>
      <c r="M687" t="s">
        <v>31</v>
      </c>
      <c r="N687" t="s">
        <v>22</v>
      </c>
      <c r="O687" t="s">
        <v>39</v>
      </c>
    </row>
    <row r="688" spans="1:15" x14ac:dyDescent="0.25">
      <c r="A688">
        <v>1096</v>
      </c>
      <c r="B688" s="1">
        <v>44951</v>
      </c>
      <c r="C688" t="s">
        <v>33</v>
      </c>
      <c r="D688" t="s">
        <v>21</v>
      </c>
      <c r="E688" s="2">
        <v>6206.16</v>
      </c>
      <c r="F688">
        <v>27</v>
      </c>
      <c r="G688" t="s">
        <v>29</v>
      </c>
      <c r="H688" s="3">
        <v>4809</v>
      </c>
      <c r="I688" s="3">
        <v>4967.4399999999996</v>
      </c>
      <c r="J688" s="3">
        <f>Sales[Unit_Price] - Sales[Unit_Cost]</f>
        <v>158.4399999999996</v>
      </c>
      <c r="K688" t="s">
        <v>30</v>
      </c>
      <c r="L688" s="3">
        <v>0.12</v>
      </c>
      <c r="M688" t="s">
        <v>18</v>
      </c>
      <c r="N688" t="s">
        <v>19</v>
      </c>
      <c r="O688" t="s">
        <v>37</v>
      </c>
    </row>
    <row r="689" spans="1:15" x14ac:dyDescent="0.25">
      <c r="A689">
        <v>1030</v>
      </c>
      <c r="B689" s="1">
        <v>45121</v>
      </c>
      <c r="C689" t="s">
        <v>14</v>
      </c>
      <c r="D689" t="s">
        <v>34</v>
      </c>
      <c r="E689" s="2">
        <v>3407.09</v>
      </c>
      <c r="F689">
        <v>39</v>
      </c>
      <c r="G689" t="s">
        <v>29</v>
      </c>
      <c r="H689" s="3">
        <v>4929.7299999999996</v>
      </c>
      <c r="I689" s="3">
        <v>5088.0199999999904</v>
      </c>
      <c r="J689" s="3">
        <f>Sales[Unit_Price] - Sales[Unit_Cost]</f>
        <v>158.28999999999087</v>
      </c>
      <c r="K689" t="s">
        <v>30</v>
      </c>
      <c r="L689" s="3">
        <v>0.23</v>
      </c>
      <c r="M689" t="s">
        <v>27</v>
      </c>
      <c r="N689" t="s">
        <v>22</v>
      </c>
      <c r="O689" t="s">
        <v>46</v>
      </c>
    </row>
    <row r="690" spans="1:15" x14ac:dyDescent="0.25">
      <c r="A690">
        <v>1045</v>
      </c>
      <c r="B690" s="1">
        <v>45275</v>
      </c>
      <c r="C690" t="s">
        <v>24</v>
      </c>
      <c r="D690" t="s">
        <v>25</v>
      </c>
      <c r="E690" s="2">
        <v>3517.4</v>
      </c>
      <c r="F690">
        <v>42</v>
      </c>
      <c r="G690" t="s">
        <v>29</v>
      </c>
      <c r="H690" s="3">
        <v>3587.74</v>
      </c>
      <c r="I690" s="3">
        <v>3745.91</v>
      </c>
      <c r="J690" s="3">
        <f>Sales[Unit_Price] - Sales[Unit_Cost]</f>
        <v>158.17000000000007</v>
      </c>
      <c r="K690" t="s">
        <v>17</v>
      </c>
      <c r="L690" s="3">
        <v>0.1</v>
      </c>
      <c r="M690" t="s">
        <v>18</v>
      </c>
      <c r="N690" t="s">
        <v>19</v>
      </c>
      <c r="O690" t="s">
        <v>28</v>
      </c>
    </row>
    <row r="691" spans="1:15" x14ac:dyDescent="0.25">
      <c r="A691">
        <v>1089</v>
      </c>
      <c r="B691" s="1">
        <v>45237</v>
      </c>
      <c r="C691" t="s">
        <v>14</v>
      </c>
      <c r="D691" t="s">
        <v>21</v>
      </c>
      <c r="E691" s="2">
        <v>2945.36</v>
      </c>
      <c r="F691">
        <v>47</v>
      </c>
      <c r="G691" t="s">
        <v>16</v>
      </c>
      <c r="H691" s="3">
        <v>4157.62</v>
      </c>
      <c r="I691" s="3">
        <v>4314.5599999999904</v>
      </c>
      <c r="J691" s="3">
        <f>Sales[Unit_Price] - Sales[Unit_Cost]</f>
        <v>156.9399999999905</v>
      </c>
      <c r="K691" t="s">
        <v>30</v>
      </c>
      <c r="L691" s="3">
        <v>0.17</v>
      </c>
      <c r="M691" t="s">
        <v>27</v>
      </c>
      <c r="N691" t="s">
        <v>22</v>
      </c>
      <c r="O691" t="s">
        <v>23</v>
      </c>
    </row>
    <row r="692" spans="1:15" x14ac:dyDescent="0.25">
      <c r="A692">
        <v>1078</v>
      </c>
      <c r="B692" s="1">
        <v>44965</v>
      </c>
      <c r="C692" t="s">
        <v>42</v>
      </c>
      <c r="D692" t="s">
        <v>25</v>
      </c>
      <c r="E692" s="2">
        <v>9813.32</v>
      </c>
      <c r="F692">
        <v>49</v>
      </c>
      <c r="G692" t="s">
        <v>16</v>
      </c>
      <c r="H692" s="3">
        <v>3026.85</v>
      </c>
      <c r="I692" s="3">
        <v>3183.58</v>
      </c>
      <c r="J692" s="3">
        <f>Sales[Unit_Price] - Sales[Unit_Cost]</f>
        <v>156.73000000000002</v>
      </c>
      <c r="K692" t="s">
        <v>17</v>
      </c>
      <c r="L692" s="3">
        <v>0.25</v>
      </c>
      <c r="M692" t="s">
        <v>18</v>
      </c>
      <c r="N692" t="s">
        <v>22</v>
      </c>
      <c r="O692" t="s">
        <v>43</v>
      </c>
    </row>
    <row r="693" spans="1:15" x14ac:dyDescent="0.25">
      <c r="A693">
        <v>1089</v>
      </c>
      <c r="B693" s="1">
        <v>45124</v>
      </c>
      <c r="C693" t="s">
        <v>33</v>
      </c>
      <c r="D693" t="s">
        <v>15</v>
      </c>
      <c r="E693" s="2">
        <v>3438.35</v>
      </c>
      <c r="F693">
        <v>31</v>
      </c>
      <c r="G693" t="s">
        <v>29</v>
      </c>
      <c r="H693" s="3">
        <v>845.14</v>
      </c>
      <c r="I693" s="3">
        <v>1001.77</v>
      </c>
      <c r="J693" s="3">
        <f>Sales[Unit_Price] - Sales[Unit_Cost]</f>
        <v>156.63</v>
      </c>
      <c r="K693" t="s">
        <v>30</v>
      </c>
      <c r="L693" s="3">
        <v>0.03</v>
      </c>
      <c r="M693" t="s">
        <v>18</v>
      </c>
      <c r="N693" t="s">
        <v>19</v>
      </c>
      <c r="O693" t="s">
        <v>53</v>
      </c>
    </row>
    <row r="694" spans="1:15" x14ac:dyDescent="0.25">
      <c r="A694">
        <v>1089</v>
      </c>
      <c r="B694" s="1">
        <v>45103</v>
      </c>
      <c r="C694" t="s">
        <v>38</v>
      </c>
      <c r="D694" t="s">
        <v>15</v>
      </c>
      <c r="E694" s="2">
        <v>9029.2099999999991</v>
      </c>
      <c r="F694">
        <v>35</v>
      </c>
      <c r="G694" t="s">
        <v>16</v>
      </c>
      <c r="H694" s="3">
        <v>3925.85</v>
      </c>
      <c r="I694" s="3">
        <v>4082.1099999999901</v>
      </c>
      <c r="J694" s="3">
        <f>Sales[Unit_Price] - Sales[Unit_Cost]</f>
        <v>156.25999999999021</v>
      </c>
      <c r="K694" t="s">
        <v>30</v>
      </c>
      <c r="L694" s="3">
        <v>0.22</v>
      </c>
      <c r="M694" t="s">
        <v>18</v>
      </c>
      <c r="N694" t="s">
        <v>19</v>
      </c>
      <c r="O694" t="s">
        <v>40</v>
      </c>
    </row>
    <row r="695" spans="1:15" x14ac:dyDescent="0.25">
      <c r="A695">
        <v>1010</v>
      </c>
      <c r="B695" s="1">
        <v>45014</v>
      </c>
      <c r="C695" t="s">
        <v>42</v>
      </c>
      <c r="D695" t="s">
        <v>25</v>
      </c>
      <c r="E695" s="2">
        <v>3329.91</v>
      </c>
      <c r="F695">
        <v>49</v>
      </c>
      <c r="G695" t="s">
        <v>26</v>
      </c>
      <c r="H695" s="3">
        <v>1150.3</v>
      </c>
      <c r="I695" s="3">
        <v>1306.02</v>
      </c>
      <c r="J695" s="3">
        <f>Sales[Unit_Price] - Sales[Unit_Cost]</f>
        <v>155.72000000000003</v>
      </c>
      <c r="K695" t="s">
        <v>30</v>
      </c>
      <c r="L695" s="3">
        <v>0.06</v>
      </c>
      <c r="M695" t="s">
        <v>31</v>
      </c>
      <c r="N695" t="s">
        <v>22</v>
      </c>
      <c r="O695" t="s">
        <v>43</v>
      </c>
    </row>
    <row r="696" spans="1:15" x14ac:dyDescent="0.25">
      <c r="A696">
        <v>1003</v>
      </c>
      <c r="B696" s="1">
        <v>45254</v>
      </c>
      <c r="C696" t="s">
        <v>38</v>
      </c>
      <c r="D696" t="s">
        <v>34</v>
      </c>
      <c r="E696" s="2">
        <v>5215.3100000000004</v>
      </c>
      <c r="F696">
        <v>11</v>
      </c>
      <c r="G696" t="s">
        <v>26</v>
      </c>
      <c r="H696" s="3">
        <v>3706.78</v>
      </c>
      <c r="I696" s="3">
        <v>3862.26</v>
      </c>
      <c r="J696" s="3">
        <f>Sales[Unit_Price] - Sales[Unit_Cost]</f>
        <v>155.48000000000002</v>
      </c>
      <c r="K696" t="s">
        <v>30</v>
      </c>
      <c r="L696" s="3">
        <v>0.22</v>
      </c>
      <c r="M696" t="s">
        <v>31</v>
      </c>
      <c r="N696" t="s">
        <v>22</v>
      </c>
      <c r="O696" t="s">
        <v>48</v>
      </c>
    </row>
    <row r="697" spans="1:15" x14ac:dyDescent="0.25">
      <c r="A697">
        <v>1024</v>
      </c>
      <c r="B697" s="1">
        <v>45286</v>
      </c>
      <c r="C697" t="s">
        <v>24</v>
      </c>
      <c r="D697" t="s">
        <v>15</v>
      </c>
      <c r="E697" s="2">
        <v>2565.19</v>
      </c>
      <c r="F697">
        <v>17</v>
      </c>
      <c r="G697" t="s">
        <v>16</v>
      </c>
      <c r="H697" s="3">
        <v>4114.66</v>
      </c>
      <c r="I697" s="3">
        <v>4269.0199999999904</v>
      </c>
      <c r="J697" s="3">
        <f>Sales[Unit_Price] - Sales[Unit_Cost]</f>
        <v>154.35999999999058</v>
      </c>
      <c r="K697" t="s">
        <v>17</v>
      </c>
      <c r="L697" s="3">
        <v>0.27</v>
      </c>
      <c r="M697" t="s">
        <v>27</v>
      </c>
      <c r="N697" t="s">
        <v>22</v>
      </c>
      <c r="O697" t="s">
        <v>45</v>
      </c>
    </row>
    <row r="698" spans="1:15" x14ac:dyDescent="0.25">
      <c r="A698">
        <v>1064</v>
      </c>
      <c r="B698" s="1">
        <v>45098</v>
      </c>
      <c r="C698" t="s">
        <v>14</v>
      </c>
      <c r="D698" t="s">
        <v>21</v>
      </c>
      <c r="E698" s="2">
        <v>9215.59</v>
      </c>
      <c r="F698">
        <v>46</v>
      </c>
      <c r="G698" t="s">
        <v>35</v>
      </c>
      <c r="H698" s="3">
        <v>984.53</v>
      </c>
      <c r="I698" s="3">
        <v>1138.49</v>
      </c>
      <c r="J698" s="3">
        <f>Sales[Unit_Price] - Sales[Unit_Cost]</f>
        <v>153.96000000000004</v>
      </c>
      <c r="K698" t="s">
        <v>30</v>
      </c>
      <c r="L698" s="3">
        <v>0.04</v>
      </c>
      <c r="M698" t="s">
        <v>27</v>
      </c>
      <c r="N698" t="s">
        <v>19</v>
      </c>
      <c r="O698" t="s">
        <v>23</v>
      </c>
    </row>
    <row r="699" spans="1:15" x14ac:dyDescent="0.25">
      <c r="A699">
        <v>1100</v>
      </c>
      <c r="B699" s="1">
        <v>45245</v>
      </c>
      <c r="C699" t="s">
        <v>38</v>
      </c>
      <c r="D699" t="s">
        <v>34</v>
      </c>
      <c r="E699" s="2">
        <v>672.66</v>
      </c>
      <c r="F699">
        <v>2</v>
      </c>
      <c r="G699" t="s">
        <v>16</v>
      </c>
      <c r="H699" s="3">
        <v>1036.76</v>
      </c>
      <c r="I699" s="3">
        <v>1189.3499999999999</v>
      </c>
      <c r="J699" s="3">
        <f>Sales[Unit_Price] - Sales[Unit_Cost]</f>
        <v>152.58999999999992</v>
      </c>
      <c r="K699" t="s">
        <v>30</v>
      </c>
      <c r="L699" s="3">
        <v>0.27</v>
      </c>
      <c r="M699" t="s">
        <v>27</v>
      </c>
      <c r="N699" t="s">
        <v>19</v>
      </c>
      <c r="O699" t="s">
        <v>48</v>
      </c>
    </row>
    <row r="700" spans="1:15" x14ac:dyDescent="0.25">
      <c r="A700">
        <v>1092</v>
      </c>
      <c r="B700" s="1">
        <v>45010</v>
      </c>
      <c r="C700" t="s">
        <v>42</v>
      </c>
      <c r="D700" t="s">
        <v>21</v>
      </c>
      <c r="E700" s="2">
        <v>1897.98</v>
      </c>
      <c r="F700">
        <v>49</v>
      </c>
      <c r="G700" t="s">
        <v>16</v>
      </c>
      <c r="H700" s="3">
        <v>2315</v>
      </c>
      <c r="I700" s="3">
        <v>2467.2800000000002</v>
      </c>
      <c r="J700" s="3">
        <f>Sales[Unit_Price] - Sales[Unit_Cost]</f>
        <v>152.2800000000002</v>
      </c>
      <c r="K700" t="s">
        <v>30</v>
      </c>
      <c r="L700" s="3">
        <v>0.15</v>
      </c>
      <c r="M700" t="s">
        <v>27</v>
      </c>
      <c r="N700" t="s">
        <v>22</v>
      </c>
      <c r="O700" t="s">
        <v>51</v>
      </c>
    </row>
    <row r="701" spans="1:15" x14ac:dyDescent="0.25">
      <c r="A701">
        <v>1041</v>
      </c>
      <c r="B701" s="1">
        <v>45163</v>
      </c>
      <c r="C701" t="s">
        <v>14</v>
      </c>
      <c r="D701" t="s">
        <v>25</v>
      </c>
      <c r="E701" s="2">
        <v>854.77</v>
      </c>
      <c r="F701">
        <v>31</v>
      </c>
      <c r="G701" t="s">
        <v>26</v>
      </c>
      <c r="H701" s="3">
        <v>1604.52</v>
      </c>
      <c r="I701" s="3">
        <v>1756.34</v>
      </c>
      <c r="J701" s="3">
        <f>Sales[Unit_Price] - Sales[Unit_Cost]</f>
        <v>151.81999999999994</v>
      </c>
      <c r="K701" t="s">
        <v>17</v>
      </c>
      <c r="L701" s="3">
        <v>0.17</v>
      </c>
      <c r="M701" t="s">
        <v>18</v>
      </c>
      <c r="N701" t="s">
        <v>22</v>
      </c>
      <c r="O701" t="s">
        <v>32</v>
      </c>
    </row>
    <row r="702" spans="1:15" x14ac:dyDescent="0.25">
      <c r="A702">
        <v>1055</v>
      </c>
      <c r="B702" s="1">
        <v>45075</v>
      </c>
      <c r="C702" t="s">
        <v>38</v>
      </c>
      <c r="D702" t="s">
        <v>15</v>
      </c>
      <c r="E702" s="2">
        <v>4153.18</v>
      </c>
      <c r="F702">
        <v>40</v>
      </c>
      <c r="G702" t="s">
        <v>16</v>
      </c>
      <c r="H702" s="3">
        <v>959.73</v>
      </c>
      <c r="I702" s="3">
        <v>1111.4100000000001</v>
      </c>
      <c r="J702" s="3">
        <f>Sales[Unit_Price] - Sales[Unit_Cost]</f>
        <v>151.68000000000006</v>
      </c>
      <c r="K702" t="s">
        <v>30</v>
      </c>
      <c r="L702" s="3">
        <v>0.23</v>
      </c>
      <c r="M702" t="s">
        <v>27</v>
      </c>
      <c r="N702" t="s">
        <v>19</v>
      </c>
      <c r="O702" t="s">
        <v>40</v>
      </c>
    </row>
    <row r="703" spans="1:15" x14ac:dyDescent="0.25">
      <c r="A703">
        <v>1039</v>
      </c>
      <c r="B703" s="1">
        <v>45104</v>
      </c>
      <c r="C703" t="s">
        <v>14</v>
      </c>
      <c r="D703" t="s">
        <v>34</v>
      </c>
      <c r="E703" s="2">
        <v>9683.85</v>
      </c>
      <c r="F703">
        <v>2</v>
      </c>
      <c r="G703" t="s">
        <v>35</v>
      </c>
      <c r="H703" s="3">
        <v>4394.58</v>
      </c>
      <c r="I703" s="3">
        <v>4545.78</v>
      </c>
      <c r="J703" s="3">
        <f>Sales[Unit_Price] - Sales[Unit_Cost]</f>
        <v>151.19999999999982</v>
      </c>
      <c r="K703" t="s">
        <v>17</v>
      </c>
      <c r="L703" s="3">
        <v>0.2</v>
      </c>
      <c r="M703" t="s">
        <v>31</v>
      </c>
      <c r="N703" t="s">
        <v>22</v>
      </c>
      <c r="O703" t="s">
        <v>46</v>
      </c>
    </row>
    <row r="704" spans="1:15" x14ac:dyDescent="0.25">
      <c r="A704">
        <v>1026</v>
      </c>
      <c r="B704" s="1">
        <v>44963</v>
      </c>
      <c r="C704" t="s">
        <v>14</v>
      </c>
      <c r="D704" t="s">
        <v>21</v>
      </c>
      <c r="E704" s="2">
        <v>961.47</v>
      </c>
      <c r="F704">
        <v>34</v>
      </c>
      <c r="G704" t="s">
        <v>35</v>
      </c>
      <c r="H704" s="3">
        <v>68.33</v>
      </c>
      <c r="I704" s="3">
        <v>219.07999999999899</v>
      </c>
      <c r="J704" s="3">
        <f>Sales[Unit_Price] - Sales[Unit_Cost]</f>
        <v>150.74999999999898</v>
      </c>
      <c r="K704" t="s">
        <v>30</v>
      </c>
      <c r="L704" s="3">
        <v>0.02</v>
      </c>
      <c r="M704" t="s">
        <v>31</v>
      </c>
      <c r="N704" t="s">
        <v>19</v>
      </c>
      <c r="O704" t="s">
        <v>23</v>
      </c>
    </row>
    <row r="705" spans="1:15" x14ac:dyDescent="0.25">
      <c r="A705">
        <v>1070</v>
      </c>
      <c r="B705" s="1">
        <v>45075</v>
      </c>
      <c r="C705" t="s">
        <v>33</v>
      </c>
      <c r="D705" t="s">
        <v>25</v>
      </c>
      <c r="E705" s="2">
        <v>1108.74</v>
      </c>
      <c r="F705">
        <v>14</v>
      </c>
      <c r="G705" t="s">
        <v>16</v>
      </c>
      <c r="H705" s="3">
        <v>3796.79</v>
      </c>
      <c r="I705" s="3">
        <v>3947.5</v>
      </c>
      <c r="J705" s="3">
        <f>Sales[Unit_Price] - Sales[Unit_Cost]</f>
        <v>150.71000000000004</v>
      </c>
      <c r="K705" t="s">
        <v>17</v>
      </c>
      <c r="L705" s="3">
        <v>0.24</v>
      </c>
      <c r="M705" t="s">
        <v>27</v>
      </c>
      <c r="N705" t="s">
        <v>19</v>
      </c>
      <c r="O705" t="s">
        <v>44</v>
      </c>
    </row>
    <row r="706" spans="1:15" x14ac:dyDescent="0.25">
      <c r="A706">
        <v>1030</v>
      </c>
      <c r="B706" s="1">
        <v>45090</v>
      </c>
      <c r="C706" t="s">
        <v>33</v>
      </c>
      <c r="D706" t="s">
        <v>21</v>
      </c>
      <c r="E706" s="2">
        <v>4478.71</v>
      </c>
      <c r="F706">
        <v>5</v>
      </c>
      <c r="G706" t="s">
        <v>29</v>
      </c>
      <c r="H706" s="3">
        <v>3932.14</v>
      </c>
      <c r="I706" s="3">
        <v>4082.7599999999902</v>
      </c>
      <c r="J706" s="3">
        <f>Sales[Unit_Price] - Sales[Unit_Cost]</f>
        <v>150.61999999999034</v>
      </c>
      <c r="K706" t="s">
        <v>30</v>
      </c>
      <c r="L706" s="3">
        <v>0.26</v>
      </c>
      <c r="M706" t="s">
        <v>31</v>
      </c>
      <c r="N706" t="s">
        <v>19</v>
      </c>
      <c r="O706" t="s">
        <v>37</v>
      </c>
    </row>
    <row r="707" spans="1:15" x14ac:dyDescent="0.25">
      <c r="A707">
        <v>1039</v>
      </c>
      <c r="B707" s="1">
        <v>45188</v>
      </c>
      <c r="C707" t="s">
        <v>14</v>
      </c>
      <c r="D707" t="s">
        <v>25</v>
      </c>
      <c r="E707" s="2">
        <v>4306.0200000000004</v>
      </c>
      <c r="F707">
        <v>28</v>
      </c>
      <c r="G707" t="s">
        <v>29</v>
      </c>
      <c r="H707" s="3">
        <v>666.84</v>
      </c>
      <c r="I707" s="3">
        <v>817.36</v>
      </c>
      <c r="J707" s="3">
        <f>Sales[Unit_Price] - Sales[Unit_Cost]</f>
        <v>150.51999999999998</v>
      </c>
      <c r="K707" t="s">
        <v>17</v>
      </c>
      <c r="L707" s="3">
        <v>0.02</v>
      </c>
      <c r="M707" t="s">
        <v>18</v>
      </c>
      <c r="N707" t="s">
        <v>22</v>
      </c>
      <c r="O707" t="s">
        <v>32</v>
      </c>
    </row>
    <row r="708" spans="1:15" x14ac:dyDescent="0.25">
      <c r="A708">
        <v>1001</v>
      </c>
      <c r="B708" s="1">
        <v>45141</v>
      </c>
      <c r="C708" t="s">
        <v>14</v>
      </c>
      <c r="D708" t="s">
        <v>21</v>
      </c>
      <c r="E708" s="2">
        <v>5879.35</v>
      </c>
      <c r="F708">
        <v>20</v>
      </c>
      <c r="G708" t="s">
        <v>26</v>
      </c>
      <c r="H708" s="3">
        <v>2153.52</v>
      </c>
      <c r="I708" s="3">
        <v>2303.6999999999998</v>
      </c>
      <c r="J708" s="3">
        <f>Sales[Unit_Price] - Sales[Unit_Cost]</f>
        <v>150.17999999999984</v>
      </c>
      <c r="K708" t="s">
        <v>17</v>
      </c>
      <c r="L708" s="3">
        <v>0.01</v>
      </c>
      <c r="M708" t="s">
        <v>18</v>
      </c>
      <c r="N708" t="s">
        <v>22</v>
      </c>
      <c r="O708" t="s">
        <v>23</v>
      </c>
    </row>
    <row r="709" spans="1:15" x14ac:dyDescent="0.25">
      <c r="A709">
        <v>1085</v>
      </c>
      <c r="B709" s="1">
        <v>45088</v>
      </c>
      <c r="C709" t="s">
        <v>24</v>
      </c>
      <c r="D709" t="s">
        <v>34</v>
      </c>
      <c r="E709" s="2">
        <v>7813.12</v>
      </c>
      <c r="F709">
        <v>8</v>
      </c>
      <c r="G709" t="s">
        <v>26</v>
      </c>
      <c r="H709" s="3">
        <v>3048.48</v>
      </c>
      <c r="I709" s="3">
        <v>3198.54</v>
      </c>
      <c r="J709" s="3">
        <f>Sales[Unit_Price] - Sales[Unit_Cost]</f>
        <v>150.05999999999995</v>
      </c>
      <c r="K709" t="s">
        <v>17</v>
      </c>
      <c r="L709" s="3">
        <v>0.03</v>
      </c>
      <c r="M709" t="s">
        <v>27</v>
      </c>
      <c r="N709" t="s">
        <v>19</v>
      </c>
      <c r="O709" t="s">
        <v>50</v>
      </c>
    </row>
    <row r="710" spans="1:15" x14ac:dyDescent="0.25">
      <c r="A710">
        <v>1092</v>
      </c>
      <c r="B710" s="1">
        <v>45114</v>
      </c>
      <c r="C710" t="s">
        <v>42</v>
      </c>
      <c r="D710" t="s">
        <v>25</v>
      </c>
      <c r="E710" s="2">
        <v>1039.69</v>
      </c>
      <c r="F710">
        <v>14</v>
      </c>
      <c r="G710" t="s">
        <v>16</v>
      </c>
      <c r="H710" s="3">
        <v>2559.65</v>
      </c>
      <c r="I710" s="3">
        <v>2709.4</v>
      </c>
      <c r="J710" s="3">
        <f>Sales[Unit_Price] - Sales[Unit_Cost]</f>
        <v>149.75</v>
      </c>
      <c r="K710" t="s">
        <v>17</v>
      </c>
      <c r="L710" s="3">
        <v>0.11</v>
      </c>
      <c r="M710" t="s">
        <v>31</v>
      </c>
      <c r="N710" t="s">
        <v>22</v>
      </c>
      <c r="O710" t="s">
        <v>43</v>
      </c>
    </row>
    <row r="711" spans="1:15" x14ac:dyDescent="0.25">
      <c r="A711">
        <v>1069</v>
      </c>
      <c r="B711" s="1">
        <v>45012</v>
      </c>
      <c r="C711" t="s">
        <v>24</v>
      </c>
      <c r="D711" t="s">
        <v>34</v>
      </c>
      <c r="E711" s="2">
        <v>719.39</v>
      </c>
      <c r="F711">
        <v>47</v>
      </c>
      <c r="G711" t="s">
        <v>35</v>
      </c>
      <c r="H711" s="3">
        <v>4171.83</v>
      </c>
      <c r="I711" s="3">
        <v>4320.93</v>
      </c>
      <c r="J711" s="3">
        <f>Sales[Unit_Price] - Sales[Unit_Cost]</f>
        <v>149.10000000000036</v>
      </c>
      <c r="K711" t="s">
        <v>30</v>
      </c>
      <c r="L711" s="3">
        <v>7.0000000000000007E-2</v>
      </c>
      <c r="M711" t="s">
        <v>18</v>
      </c>
      <c r="N711" t="s">
        <v>19</v>
      </c>
      <c r="O711" t="s">
        <v>50</v>
      </c>
    </row>
    <row r="712" spans="1:15" x14ac:dyDescent="0.25">
      <c r="A712">
        <v>1088</v>
      </c>
      <c r="B712" s="1">
        <v>45236</v>
      </c>
      <c r="C712" t="s">
        <v>24</v>
      </c>
      <c r="D712" t="s">
        <v>25</v>
      </c>
      <c r="E712" s="2">
        <v>6772.54</v>
      </c>
      <c r="F712">
        <v>8</v>
      </c>
      <c r="G712" t="s">
        <v>26</v>
      </c>
      <c r="H712" s="3">
        <v>1786.35</v>
      </c>
      <c r="I712" s="3">
        <v>1935.29</v>
      </c>
      <c r="J712" s="3">
        <f>Sales[Unit_Price] - Sales[Unit_Cost]</f>
        <v>148.94000000000005</v>
      </c>
      <c r="K712" t="s">
        <v>30</v>
      </c>
      <c r="L712" s="3">
        <v>0.04</v>
      </c>
      <c r="M712" t="s">
        <v>18</v>
      </c>
      <c r="N712" t="s">
        <v>19</v>
      </c>
      <c r="O712" t="s">
        <v>28</v>
      </c>
    </row>
    <row r="713" spans="1:15" x14ac:dyDescent="0.25">
      <c r="A713">
        <v>1008</v>
      </c>
      <c r="B713" s="1">
        <v>45089</v>
      </c>
      <c r="C713" t="s">
        <v>42</v>
      </c>
      <c r="D713" t="s">
        <v>34</v>
      </c>
      <c r="E713" s="2">
        <v>7507.02</v>
      </c>
      <c r="F713">
        <v>32</v>
      </c>
      <c r="G713" t="s">
        <v>26</v>
      </c>
      <c r="H713" s="3">
        <v>4298.12</v>
      </c>
      <c r="I713" s="3">
        <v>4446.8999999999996</v>
      </c>
      <c r="J713" s="3">
        <f>Sales[Unit_Price] - Sales[Unit_Cost]</f>
        <v>148.77999999999975</v>
      </c>
      <c r="K713" t="s">
        <v>30</v>
      </c>
      <c r="L713" s="3">
        <v>0.1</v>
      </c>
      <c r="M713" t="s">
        <v>27</v>
      </c>
      <c r="N713" t="s">
        <v>19</v>
      </c>
      <c r="O713" t="s">
        <v>52</v>
      </c>
    </row>
    <row r="714" spans="1:15" x14ac:dyDescent="0.25">
      <c r="A714">
        <v>1020</v>
      </c>
      <c r="B714" s="1">
        <v>45004</v>
      </c>
      <c r="C714" t="s">
        <v>38</v>
      </c>
      <c r="D714" t="s">
        <v>21</v>
      </c>
      <c r="E714" s="2">
        <v>9335.9599999999991</v>
      </c>
      <c r="F714">
        <v>19</v>
      </c>
      <c r="G714" t="s">
        <v>26</v>
      </c>
      <c r="H714" s="3">
        <v>1783.48</v>
      </c>
      <c r="I714" s="3">
        <v>1931.56</v>
      </c>
      <c r="J714" s="3">
        <f>Sales[Unit_Price] - Sales[Unit_Cost]</f>
        <v>148.07999999999993</v>
      </c>
      <c r="K714" t="s">
        <v>17</v>
      </c>
      <c r="L714" s="3">
        <v>0.27</v>
      </c>
      <c r="M714" t="s">
        <v>27</v>
      </c>
      <c r="N714" t="s">
        <v>22</v>
      </c>
      <c r="O714" t="s">
        <v>41</v>
      </c>
    </row>
    <row r="715" spans="1:15" x14ac:dyDescent="0.25">
      <c r="A715">
        <v>1046</v>
      </c>
      <c r="B715" s="1">
        <v>44946</v>
      </c>
      <c r="C715" t="s">
        <v>38</v>
      </c>
      <c r="D715" t="s">
        <v>34</v>
      </c>
      <c r="E715" s="2">
        <v>4104.82</v>
      </c>
      <c r="F715">
        <v>43</v>
      </c>
      <c r="G715" t="s">
        <v>29</v>
      </c>
      <c r="H715" s="3">
        <v>4052.42</v>
      </c>
      <c r="I715" s="3">
        <v>4199.3</v>
      </c>
      <c r="J715" s="3">
        <f>Sales[Unit_Price] - Sales[Unit_Cost]</f>
        <v>146.88000000000011</v>
      </c>
      <c r="K715" t="s">
        <v>30</v>
      </c>
      <c r="L715" s="3">
        <v>0.1</v>
      </c>
      <c r="M715" t="s">
        <v>27</v>
      </c>
      <c r="N715" t="s">
        <v>22</v>
      </c>
      <c r="O715" t="s">
        <v>48</v>
      </c>
    </row>
    <row r="716" spans="1:15" x14ac:dyDescent="0.25">
      <c r="A716">
        <v>1003</v>
      </c>
      <c r="B716" s="1">
        <v>45073</v>
      </c>
      <c r="C716" t="s">
        <v>38</v>
      </c>
      <c r="D716" t="s">
        <v>34</v>
      </c>
      <c r="E716" s="2">
        <v>5119.8900000000003</v>
      </c>
      <c r="F716">
        <v>39</v>
      </c>
      <c r="G716" t="s">
        <v>29</v>
      </c>
      <c r="H716" s="3">
        <v>310.95999999999998</v>
      </c>
      <c r="I716" s="3">
        <v>457.84</v>
      </c>
      <c r="J716" s="3">
        <f>Sales[Unit_Price] - Sales[Unit_Cost]</f>
        <v>146.88</v>
      </c>
      <c r="K716" t="s">
        <v>30</v>
      </c>
      <c r="L716" s="3">
        <v>0.03</v>
      </c>
      <c r="M716" t="s">
        <v>31</v>
      </c>
      <c r="N716" t="s">
        <v>19</v>
      </c>
      <c r="O716" t="s">
        <v>48</v>
      </c>
    </row>
    <row r="717" spans="1:15" x14ac:dyDescent="0.25">
      <c r="A717">
        <v>1030</v>
      </c>
      <c r="B717" s="1">
        <v>44998</v>
      </c>
      <c r="C717" t="s">
        <v>42</v>
      </c>
      <c r="D717" t="s">
        <v>15</v>
      </c>
      <c r="E717" s="2">
        <v>9385.86</v>
      </c>
      <c r="F717">
        <v>39</v>
      </c>
      <c r="G717" t="s">
        <v>26</v>
      </c>
      <c r="H717" s="3">
        <v>2511.2800000000002</v>
      </c>
      <c r="I717" s="3">
        <v>2658.06</v>
      </c>
      <c r="J717" s="3">
        <f>Sales[Unit_Price] - Sales[Unit_Cost]</f>
        <v>146.77999999999975</v>
      </c>
      <c r="K717" t="s">
        <v>30</v>
      </c>
      <c r="L717" s="3">
        <v>0.19</v>
      </c>
      <c r="M717" t="s">
        <v>31</v>
      </c>
      <c r="N717" t="s">
        <v>22</v>
      </c>
      <c r="O717" t="s">
        <v>49</v>
      </c>
    </row>
    <row r="718" spans="1:15" x14ac:dyDescent="0.25">
      <c r="A718">
        <v>1031</v>
      </c>
      <c r="B718" s="1">
        <v>45268</v>
      </c>
      <c r="C718" t="s">
        <v>24</v>
      </c>
      <c r="D718" t="s">
        <v>15</v>
      </c>
      <c r="E718" s="2">
        <v>7567.06</v>
      </c>
      <c r="F718">
        <v>22</v>
      </c>
      <c r="G718" t="s">
        <v>26</v>
      </c>
      <c r="H718" s="3">
        <v>4236.05</v>
      </c>
      <c r="I718" s="3">
        <v>4382.32</v>
      </c>
      <c r="J718" s="3">
        <f>Sales[Unit_Price] - Sales[Unit_Cost]</f>
        <v>146.26999999999953</v>
      </c>
      <c r="K718" t="s">
        <v>30</v>
      </c>
      <c r="L718" s="3">
        <v>0.2</v>
      </c>
      <c r="M718" t="s">
        <v>27</v>
      </c>
      <c r="N718" t="s">
        <v>19</v>
      </c>
      <c r="O718" t="s">
        <v>45</v>
      </c>
    </row>
    <row r="719" spans="1:15" x14ac:dyDescent="0.25">
      <c r="A719">
        <v>1064</v>
      </c>
      <c r="B719" s="1">
        <v>45060</v>
      </c>
      <c r="C719" t="s">
        <v>14</v>
      </c>
      <c r="D719" t="s">
        <v>25</v>
      </c>
      <c r="E719" s="2">
        <v>5356.28</v>
      </c>
      <c r="F719">
        <v>8</v>
      </c>
      <c r="G719" t="s">
        <v>35</v>
      </c>
      <c r="H719" s="3">
        <v>4271.99</v>
      </c>
      <c r="I719" s="3">
        <v>4417.79</v>
      </c>
      <c r="J719" s="3">
        <f>Sales[Unit_Price] - Sales[Unit_Cost]</f>
        <v>145.80000000000018</v>
      </c>
      <c r="K719" t="s">
        <v>17</v>
      </c>
      <c r="L719" s="3">
        <v>0.04</v>
      </c>
      <c r="M719" t="s">
        <v>18</v>
      </c>
      <c r="N719" t="s">
        <v>19</v>
      </c>
      <c r="O719" t="s">
        <v>32</v>
      </c>
    </row>
    <row r="720" spans="1:15" x14ac:dyDescent="0.25">
      <c r="A720">
        <v>1054</v>
      </c>
      <c r="B720" s="1">
        <v>45040</v>
      </c>
      <c r="C720" t="s">
        <v>24</v>
      </c>
      <c r="D720" t="s">
        <v>15</v>
      </c>
      <c r="E720" s="2">
        <v>7524.78</v>
      </c>
      <c r="F720">
        <v>48</v>
      </c>
      <c r="G720" t="s">
        <v>26</v>
      </c>
      <c r="H720" s="3">
        <v>2316.92</v>
      </c>
      <c r="I720" s="3">
        <v>2462.63</v>
      </c>
      <c r="J720" s="3">
        <f>Sales[Unit_Price] - Sales[Unit_Cost]</f>
        <v>145.71000000000004</v>
      </c>
      <c r="K720" t="s">
        <v>30</v>
      </c>
      <c r="L720" s="3">
        <v>0.04</v>
      </c>
      <c r="M720" t="s">
        <v>31</v>
      </c>
      <c r="N720" t="s">
        <v>19</v>
      </c>
      <c r="O720" t="s">
        <v>45</v>
      </c>
    </row>
    <row r="721" spans="1:15" x14ac:dyDescent="0.25">
      <c r="A721">
        <v>1099</v>
      </c>
      <c r="B721" s="1">
        <v>45286</v>
      </c>
      <c r="C721" t="s">
        <v>38</v>
      </c>
      <c r="D721" t="s">
        <v>21</v>
      </c>
      <c r="E721" s="2">
        <v>6644.04</v>
      </c>
      <c r="F721">
        <v>25</v>
      </c>
      <c r="G721" t="s">
        <v>35</v>
      </c>
      <c r="H721" s="3">
        <v>4148.4799999999996</v>
      </c>
      <c r="I721" s="3">
        <v>4293.6899999999996</v>
      </c>
      <c r="J721" s="3">
        <f>Sales[Unit_Price] - Sales[Unit_Cost]</f>
        <v>145.21000000000004</v>
      </c>
      <c r="K721" t="s">
        <v>30</v>
      </c>
      <c r="L721" s="3">
        <v>0.11</v>
      </c>
      <c r="M721" t="s">
        <v>27</v>
      </c>
      <c r="N721" t="s">
        <v>19</v>
      </c>
      <c r="O721" t="s">
        <v>41</v>
      </c>
    </row>
    <row r="722" spans="1:15" x14ac:dyDescent="0.25">
      <c r="A722">
        <v>1074</v>
      </c>
      <c r="B722" s="1">
        <v>45276</v>
      </c>
      <c r="C722" t="s">
        <v>14</v>
      </c>
      <c r="D722" t="s">
        <v>15</v>
      </c>
      <c r="E722" s="2">
        <v>6310.56</v>
      </c>
      <c r="F722">
        <v>19</v>
      </c>
      <c r="G722" t="s">
        <v>16</v>
      </c>
      <c r="H722" s="3">
        <v>278.67</v>
      </c>
      <c r="I722" s="3">
        <v>423.13</v>
      </c>
      <c r="J722" s="3">
        <f>Sales[Unit_Price] - Sales[Unit_Cost]</f>
        <v>144.45999999999998</v>
      </c>
      <c r="K722" t="s">
        <v>30</v>
      </c>
      <c r="L722" s="3">
        <v>0.24</v>
      </c>
      <c r="M722" t="s">
        <v>31</v>
      </c>
      <c r="N722" t="s">
        <v>19</v>
      </c>
      <c r="O722" t="s">
        <v>20</v>
      </c>
    </row>
    <row r="723" spans="1:15" x14ac:dyDescent="0.25">
      <c r="A723">
        <v>1053</v>
      </c>
      <c r="B723" s="1">
        <v>45272</v>
      </c>
      <c r="C723" t="s">
        <v>42</v>
      </c>
      <c r="D723" t="s">
        <v>25</v>
      </c>
      <c r="E723" s="2">
        <v>3382.49</v>
      </c>
      <c r="F723">
        <v>47</v>
      </c>
      <c r="G723" t="s">
        <v>35</v>
      </c>
      <c r="H723" s="3">
        <v>3551.76</v>
      </c>
      <c r="I723" s="3">
        <v>3696.1</v>
      </c>
      <c r="J723" s="3">
        <f>Sales[Unit_Price] - Sales[Unit_Cost]</f>
        <v>144.33999999999969</v>
      </c>
      <c r="K723" t="s">
        <v>17</v>
      </c>
      <c r="L723" s="3">
        <v>0.15</v>
      </c>
      <c r="M723" t="s">
        <v>27</v>
      </c>
      <c r="N723" t="s">
        <v>22</v>
      </c>
      <c r="O723" t="s">
        <v>43</v>
      </c>
    </row>
    <row r="724" spans="1:15" x14ac:dyDescent="0.25">
      <c r="A724">
        <v>1062</v>
      </c>
      <c r="B724" s="1">
        <v>45062</v>
      </c>
      <c r="C724" t="s">
        <v>33</v>
      </c>
      <c r="D724" t="s">
        <v>15</v>
      </c>
      <c r="E724" s="2">
        <v>8495.6200000000008</v>
      </c>
      <c r="F724">
        <v>46</v>
      </c>
      <c r="G724" t="s">
        <v>16</v>
      </c>
      <c r="H724" s="3">
        <v>159.32</v>
      </c>
      <c r="I724" s="3">
        <v>303.36</v>
      </c>
      <c r="J724" s="3">
        <f>Sales[Unit_Price] - Sales[Unit_Cost]</f>
        <v>144.04000000000002</v>
      </c>
      <c r="K724" t="s">
        <v>30</v>
      </c>
      <c r="L724" s="3">
        <v>0.03</v>
      </c>
      <c r="M724" t="s">
        <v>18</v>
      </c>
      <c r="N724" t="s">
        <v>22</v>
      </c>
      <c r="O724" t="s">
        <v>53</v>
      </c>
    </row>
    <row r="725" spans="1:15" x14ac:dyDescent="0.25">
      <c r="A725">
        <v>1049</v>
      </c>
      <c r="B725" s="1">
        <v>44978</v>
      </c>
      <c r="C725" t="s">
        <v>42</v>
      </c>
      <c r="D725" t="s">
        <v>34</v>
      </c>
      <c r="E725" s="2">
        <v>783.55</v>
      </c>
      <c r="F725">
        <v>31</v>
      </c>
      <c r="G725" t="s">
        <v>35</v>
      </c>
      <c r="H725" s="3">
        <v>3570.24</v>
      </c>
      <c r="I725" s="3">
        <v>3712.25</v>
      </c>
      <c r="J725" s="3">
        <f>Sales[Unit_Price] - Sales[Unit_Cost]</f>
        <v>142.01000000000022</v>
      </c>
      <c r="K725" t="s">
        <v>30</v>
      </c>
      <c r="L725" s="3">
        <v>0.03</v>
      </c>
      <c r="M725" t="s">
        <v>31</v>
      </c>
      <c r="N725" t="s">
        <v>19</v>
      </c>
      <c r="O725" t="s">
        <v>52</v>
      </c>
    </row>
    <row r="726" spans="1:15" x14ac:dyDescent="0.25">
      <c r="A726">
        <v>1047</v>
      </c>
      <c r="B726" s="1">
        <v>45016</v>
      </c>
      <c r="C726" t="s">
        <v>42</v>
      </c>
      <c r="D726" t="s">
        <v>34</v>
      </c>
      <c r="E726" s="2">
        <v>3546.15</v>
      </c>
      <c r="F726">
        <v>37</v>
      </c>
      <c r="G726" t="s">
        <v>35</v>
      </c>
      <c r="H726" s="3">
        <v>3114.88</v>
      </c>
      <c r="I726" s="3">
        <v>3256.78</v>
      </c>
      <c r="J726" s="3">
        <f>Sales[Unit_Price] - Sales[Unit_Cost]</f>
        <v>141.90000000000009</v>
      </c>
      <c r="K726" t="s">
        <v>17</v>
      </c>
      <c r="L726" s="3">
        <v>0.26</v>
      </c>
      <c r="M726" t="s">
        <v>31</v>
      </c>
      <c r="N726" t="s">
        <v>19</v>
      </c>
      <c r="O726" t="s">
        <v>52</v>
      </c>
    </row>
    <row r="727" spans="1:15" x14ac:dyDescent="0.25">
      <c r="A727">
        <v>1003</v>
      </c>
      <c r="B727" s="1">
        <v>45124</v>
      </c>
      <c r="C727" t="s">
        <v>38</v>
      </c>
      <c r="D727" t="s">
        <v>21</v>
      </c>
      <c r="E727" s="2">
        <v>5738.44</v>
      </c>
      <c r="F727">
        <v>15</v>
      </c>
      <c r="G727" t="s">
        <v>35</v>
      </c>
      <c r="H727" s="3">
        <v>1729.14</v>
      </c>
      <c r="I727" s="3">
        <v>1870.88</v>
      </c>
      <c r="J727" s="3">
        <f>Sales[Unit_Price] - Sales[Unit_Cost]</f>
        <v>141.74</v>
      </c>
      <c r="K727" t="s">
        <v>17</v>
      </c>
      <c r="L727" s="3">
        <v>0.23</v>
      </c>
      <c r="M727" t="s">
        <v>18</v>
      </c>
      <c r="N727" t="s">
        <v>19</v>
      </c>
      <c r="O727" t="s">
        <v>41</v>
      </c>
    </row>
    <row r="728" spans="1:15" x14ac:dyDescent="0.25">
      <c r="A728">
        <v>1070</v>
      </c>
      <c r="B728" s="1">
        <v>45242</v>
      </c>
      <c r="C728" t="s">
        <v>14</v>
      </c>
      <c r="D728" t="s">
        <v>25</v>
      </c>
      <c r="E728" s="2">
        <v>7448.31</v>
      </c>
      <c r="F728">
        <v>9</v>
      </c>
      <c r="G728" t="s">
        <v>35</v>
      </c>
      <c r="H728" s="3">
        <v>310.24</v>
      </c>
      <c r="I728" s="3">
        <v>451.81</v>
      </c>
      <c r="J728" s="3">
        <f>Sales[Unit_Price] - Sales[Unit_Cost]</f>
        <v>141.57</v>
      </c>
      <c r="K728" t="s">
        <v>17</v>
      </c>
      <c r="L728" s="3">
        <v>0.1</v>
      </c>
      <c r="M728" t="s">
        <v>18</v>
      </c>
      <c r="N728" t="s">
        <v>22</v>
      </c>
      <c r="O728" t="s">
        <v>32</v>
      </c>
    </row>
    <row r="729" spans="1:15" x14ac:dyDescent="0.25">
      <c r="A729">
        <v>1012</v>
      </c>
      <c r="B729" s="1">
        <v>45085</v>
      </c>
      <c r="C729" t="s">
        <v>14</v>
      </c>
      <c r="D729" t="s">
        <v>34</v>
      </c>
      <c r="E729" s="2">
        <v>3608.81</v>
      </c>
      <c r="F729">
        <v>19</v>
      </c>
      <c r="G729" t="s">
        <v>16</v>
      </c>
      <c r="H729" s="3">
        <v>3457.28</v>
      </c>
      <c r="I729" s="3">
        <v>3598.72</v>
      </c>
      <c r="J729" s="3">
        <f>Sales[Unit_Price] - Sales[Unit_Cost]</f>
        <v>141.4399999999996</v>
      </c>
      <c r="K729" t="s">
        <v>30</v>
      </c>
      <c r="L729" s="3">
        <v>0.27</v>
      </c>
      <c r="M729" t="s">
        <v>27</v>
      </c>
      <c r="N729" t="s">
        <v>19</v>
      </c>
      <c r="O729" t="s">
        <v>46</v>
      </c>
    </row>
    <row r="730" spans="1:15" x14ac:dyDescent="0.25">
      <c r="A730">
        <v>1050</v>
      </c>
      <c r="B730" s="1">
        <v>44968</v>
      </c>
      <c r="C730" t="s">
        <v>33</v>
      </c>
      <c r="D730" t="s">
        <v>21</v>
      </c>
      <c r="E730" s="2">
        <v>1011.46</v>
      </c>
      <c r="F730">
        <v>48</v>
      </c>
      <c r="G730" t="s">
        <v>16</v>
      </c>
      <c r="H730" s="3">
        <v>710.06</v>
      </c>
      <c r="I730" s="3">
        <v>851.349999999999</v>
      </c>
      <c r="J730" s="3">
        <f>Sales[Unit_Price] - Sales[Unit_Cost]</f>
        <v>141.28999999999905</v>
      </c>
      <c r="K730" t="s">
        <v>17</v>
      </c>
      <c r="L730" s="3">
        <v>0.04</v>
      </c>
      <c r="M730" t="s">
        <v>27</v>
      </c>
      <c r="N730" t="s">
        <v>19</v>
      </c>
      <c r="O730" t="s">
        <v>37</v>
      </c>
    </row>
    <row r="731" spans="1:15" x14ac:dyDescent="0.25">
      <c r="A731">
        <v>1024</v>
      </c>
      <c r="B731" s="1">
        <v>45101</v>
      </c>
      <c r="C731" t="s">
        <v>42</v>
      </c>
      <c r="D731" t="s">
        <v>15</v>
      </c>
      <c r="E731" s="2">
        <v>8292.31</v>
      </c>
      <c r="F731">
        <v>43</v>
      </c>
      <c r="G731" t="s">
        <v>29</v>
      </c>
      <c r="H731" s="3">
        <v>3105.24</v>
      </c>
      <c r="I731" s="3">
        <v>3246.33</v>
      </c>
      <c r="J731" s="3">
        <f>Sales[Unit_Price] - Sales[Unit_Cost]</f>
        <v>141.09000000000015</v>
      </c>
      <c r="K731" t="s">
        <v>30</v>
      </c>
      <c r="L731" s="3">
        <v>0.25</v>
      </c>
      <c r="M731" t="s">
        <v>18</v>
      </c>
      <c r="N731" t="s">
        <v>19</v>
      </c>
      <c r="O731" t="s">
        <v>49</v>
      </c>
    </row>
    <row r="732" spans="1:15" x14ac:dyDescent="0.25">
      <c r="A732">
        <v>1010</v>
      </c>
      <c r="B732" s="1">
        <v>45012</v>
      </c>
      <c r="C732" t="s">
        <v>38</v>
      </c>
      <c r="D732" t="s">
        <v>25</v>
      </c>
      <c r="E732" s="2">
        <v>8159.84</v>
      </c>
      <c r="F732">
        <v>37</v>
      </c>
      <c r="G732" t="s">
        <v>29</v>
      </c>
      <c r="H732" s="3">
        <v>4354.92</v>
      </c>
      <c r="I732" s="3">
        <v>4495.88</v>
      </c>
      <c r="J732" s="3">
        <f>Sales[Unit_Price] - Sales[Unit_Cost]</f>
        <v>140.96000000000004</v>
      </c>
      <c r="K732" t="s">
        <v>17</v>
      </c>
      <c r="L732" s="3">
        <v>0.01</v>
      </c>
      <c r="M732" t="s">
        <v>27</v>
      </c>
      <c r="N732" t="s">
        <v>19</v>
      </c>
      <c r="O732" t="s">
        <v>39</v>
      </c>
    </row>
    <row r="733" spans="1:15" x14ac:dyDescent="0.25">
      <c r="A733">
        <v>1016</v>
      </c>
      <c r="B733" s="1">
        <v>45080</v>
      </c>
      <c r="C733" t="s">
        <v>24</v>
      </c>
      <c r="D733" t="s">
        <v>21</v>
      </c>
      <c r="E733" s="2">
        <v>5848.92</v>
      </c>
      <c r="F733">
        <v>46</v>
      </c>
      <c r="G733" t="s">
        <v>29</v>
      </c>
      <c r="H733" s="3">
        <v>1023.5</v>
      </c>
      <c r="I733" s="3">
        <v>1164.4100000000001</v>
      </c>
      <c r="J733" s="3">
        <f>Sales[Unit_Price] - Sales[Unit_Cost]</f>
        <v>140.91000000000008</v>
      </c>
      <c r="K733" t="s">
        <v>17</v>
      </c>
      <c r="L733" s="3">
        <v>0.28000000000000003</v>
      </c>
      <c r="M733" t="s">
        <v>31</v>
      </c>
      <c r="N733" t="s">
        <v>22</v>
      </c>
      <c r="O733" t="s">
        <v>47</v>
      </c>
    </row>
    <row r="734" spans="1:15" x14ac:dyDescent="0.25">
      <c r="A734">
        <v>1079</v>
      </c>
      <c r="B734" s="1">
        <v>45144</v>
      </c>
      <c r="C734" t="s">
        <v>24</v>
      </c>
      <c r="D734" t="s">
        <v>15</v>
      </c>
      <c r="E734" s="2">
        <v>1107.8599999999999</v>
      </c>
      <c r="F734">
        <v>45</v>
      </c>
      <c r="G734" t="s">
        <v>29</v>
      </c>
      <c r="H734" s="3">
        <v>1406.9</v>
      </c>
      <c r="I734" s="3">
        <v>1547.35</v>
      </c>
      <c r="J734" s="3">
        <f>Sales[Unit_Price] - Sales[Unit_Cost]</f>
        <v>140.44999999999982</v>
      </c>
      <c r="K734" t="s">
        <v>30</v>
      </c>
      <c r="L734" s="3">
        <v>0.17</v>
      </c>
      <c r="M734" t="s">
        <v>18</v>
      </c>
      <c r="N734" t="s">
        <v>22</v>
      </c>
      <c r="O734" t="s">
        <v>45</v>
      </c>
    </row>
    <row r="735" spans="1:15" x14ac:dyDescent="0.25">
      <c r="A735">
        <v>1021</v>
      </c>
      <c r="B735" s="1">
        <v>45165</v>
      </c>
      <c r="C735" t="s">
        <v>38</v>
      </c>
      <c r="D735" t="s">
        <v>15</v>
      </c>
      <c r="E735" s="2">
        <v>671.55</v>
      </c>
      <c r="F735">
        <v>19</v>
      </c>
      <c r="G735" t="s">
        <v>29</v>
      </c>
      <c r="H735" s="3">
        <v>444.05</v>
      </c>
      <c r="I735" s="3">
        <v>584.44000000000005</v>
      </c>
      <c r="J735" s="3">
        <f>Sales[Unit_Price] - Sales[Unit_Cost]</f>
        <v>140.39000000000004</v>
      </c>
      <c r="K735" t="s">
        <v>17</v>
      </c>
      <c r="L735" s="3">
        <v>0.28000000000000003</v>
      </c>
      <c r="M735" t="s">
        <v>18</v>
      </c>
      <c r="N735" t="s">
        <v>22</v>
      </c>
      <c r="O735" t="s">
        <v>40</v>
      </c>
    </row>
    <row r="736" spans="1:15" x14ac:dyDescent="0.25">
      <c r="A736">
        <v>1002</v>
      </c>
      <c r="B736" s="1">
        <v>45076</v>
      </c>
      <c r="C736" t="s">
        <v>38</v>
      </c>
      <c r="D736" t="s">
        <v>15</v>
      </c>
      <c r="E736" s="2">
        <v>3737.17</v>
      </c>
      <c r="F736">
        <v>44</v>
      </c>
      <c r="G736" t="s">
        <v>16</v>
      </c>
      <c r="H736" s="3">
        <v>1393.58</v>
      </c>
      <c r="I736" s="3">
        <v>1533.09</v>
      </c>
      <c r="J736" s="3">
        <f>Sales[Unit_Price] - Sales[Unit_Cost]</f>
        <v>139.51</v>
      </c>
      <c r="K736" t="s">
        <v>17</v>
      </c>
      <c r="L736" s="3">
        <v>0.24</v>
      </c>
      <c r="M736" t="s">
        <v>31</v>
      </c>
      <c r="N736" t="s">
        <v>22</v>
      </c>
      <c r="O736" t="s">
        <v>40</v>
      </c>
    </row>
    <row r="737" spans="1:15" x14ac:dyDescent="0.25">
      <c r="A737">
        <v>1050</v>
      </c>
      <c r="B737" s="1">
        <v>45125</v>
      </c>
      <c r="C737" t="s">
        <v>38</v>
      </c>
      <c r="D737" t="s">
        <v>25</v>
      </c>
      <c r="E737" s="2">
        <v>6107.78</v>
      </c>
      <c r="F737">
        <v>43</v>
      </c>
      <c r="G737" t="s">
        <v>16</v>
      </c>
      <c r="H737" s="3">
        <v>4834.47</v>
      </c>
      <c r="I737" s="3">
        <v>4973.38</v>
      </c>
      <c r="J737" s="3">
        <f>Sales[Unit_Price] - Sales[Unit_Cost]</f>
        <v>138.90999999999985</v>
      </c>
      <c r="K737" t="s">
        <v>17</v>
      </c>
      <c r="L737" s="3">
        <v>0.03</v>
      </c>
      <c r="M737" t="s">
        <v>27</v>
      </c>
      <c r="N737" t="s">
        <v>19</v>
      </c>
      <c r="O737" t="s">
        <v>39</v>
      </c>
    </row>
    <row r="738" spans="1:15" x14ac:dyDescent="0.25">
      <c r="A738">
        <v>1002</v>
      </c>
      <c r="B738" s="1">
        <v>44930</v>
      </c>
      <c r="C738" t="s">
        <v>14</v>
      </c>
      <c r="D738" t="s">
        <v>34</v>
      </c>
      <c r="E738" s="2">
        <v>2716.34</v>
      </c>
      <c r="F738">
        <v>17</v>
      </c>
      <c r="G738" t="s">
        <v>16</v>
      </c>
      <c r="H738" s="3">
        <v>1727.12</v>
      </c>
      <c r="I738" s="3">
        <v>1865.83</v>
      </c>
      <c r="J738" s="3">
        <f>Sales[Unit_Price] - Sales[Unit_Cost]</f>
        <v>138.71000000000004</v>
      </c>
      <c r="K738" t="s">
        <v>30</v>
      </c>
      <c r="L738" s="3">
        <v>0.21</v>
      </c>
      <c r="M738" t="s">
        <v>18</v>
      </c>
      <c r="N738" t="s">
        <v>19</v>
      </c>
      <c r="O738" t="s">
        <v>46</v>
      </c>
    </row>
    <row r="739" spans="1:15" x14ac:dyDescent="0.25">
      <c r="A739">
        <v>1009</v>
      </c>
      <c r="B739" s="1">
        <v>44955</v>
      </c>
      <c r="C739" t="s">
        <v>38</v>
      </c>
      <c r="D739" t="s">
        <v>21</v>
      </c>
      <c r="E739" s="2">
        <v>182.8</v>
      </c>
      <c r="F739">
        <v>16</v>
      </c>
      <c r="G739" t="s">
        <v>29</v>
      </c>
      <c r="H739" s="3">
        <v>3745.69</v>
      </c>
      <c r="I739" s="3">
        <v>3883.77</v>
      </c>
      <c r="J739" s="3">
        <f>Sales[Unit_Price] - Sales[Unit_Cost]</f>
        <v>138.07999999999993</v>
      </c>
      <c r="K739" t="s">
        <v>17</v>
      </c>
      <c r="L739" s="3">
        <v>0.18</v>
      </c>
      <c r="M739" t="s">
        <v>27</v>
      </c>
      <c r="N739" t="s">
        <v>22</v>
      </c>
      <c r="O739" t="s">
        <v>41</v>
      </c>
    </row>
    <row r="740" spans="1:15" x14ac:dyDescent="0.25">
      <c r="A740">
        <v>1079</v>
      </c>
      <c r="B740" s="1">
        <v>45227</v>
      </c>
      <c r="C740" t="s">
        <v>14</v>
      </c>
      <c r="D740" t="s">
        <v>21</v>
      </c>
      <c r="E740" s="2">
        <v>1558.03</v>
      </c>
      <c r="F740">
        <v>38</v>
      </c>
      <c r="G740" t="s">
        <v>16</v>
      </c>
      <c r="H740" s="3">
        <v>1127.76</v>
      </c>
      <c r="I740" s="3">
        <v>1265.6600000000001</v>
      </c>
      <c r="J740" s="3">
        <f>Sales[Unit_Price] - Sales[Unit_Cost]</f>
        <v>137.90000000000009</v>
      </c>
      <c r="K740" t="s">
        <v>17</v>
      </c>
      <c r="L740" s="3">
        <v>0.26</v>
      </c>
      <c r="M740" t="s">
        <v>27</v>
      </c>
      <c r="N740" t="s">
        <v>22</v>
      </c>
      <c r="O740" t="s">
        <v>23</v>
      </c>
    </row>
    <row r="741" spans="1:15" x14ac:dyDescent="0.25">
      <c r="A741">
        <v>1002</v>
      </c>
      <c r="B741" s="1">
        <v>45219</v>
      </c>
      <c r="C741" t="s">
        <v>24</v>
      </c>
      <c r="D741" t="s">
        <v>15</v>
      </c>
      <c r="E741" s="2">
        <v>5842.88</v>
      </c>
      <c r="F741">
        <v>30</v>
      </c>
      <c r="G741" t="s">
        <v>29</v>
      </c>
      <c r="H741" s="3">
        <v>4646.55</v>
      </c>
      <c r="I741" s="3">
        <v>4784.28</v>
      </c>
      <c r="J741" s="3">
        <f>Sales[Unit_Price] - Sales[Unit_Cost]</f>
        <v>137.72999999999956</v>
      </c>
      <c r="K741" t="s">
        <v>17</v>
      </c>
      <c r="L741" s="3">
        <v>0.1</v>
      </c>
      <c r="M741" t="s">
        <v>31</v>
      </c>
      <c r="N741" t="s">
        <v>22</v>
      </c>
      <c r="O741" t="s">
        <v>45</v>
      </c>
    </row>
    <row r="742" spans="1:15" x14ac:dyDescent="0.25">
      <c r="A742">
        <v>1072</v>
      </c>
      <c r="B742" s="1">
        <v>45162</v>
      </c>
      <c r="C742" t="s">
        <v>14</v>
      </c>
      <c r="D742" t="s">
        <v>25</v>
      </c>
      <c r="E742" s="2">
        <v>2167.94</v>
      </c>
      <c r="F742">
        <v>39</v>
      </c>
      <c r="G742" t="s">
        <v>29</v>
      </c>
      <c r="H742" s="3">
        <v>4330.03</v>
      </c>
      <c r="I742" s="3">
        <v>4467.75</v>
      </c>
      <c r="J742" s="3">
        <f>Sales[Unit_Price] - Sales[Unit_Cost]</f>
        <v>137.72000000000025</v>
      </c>
      <c r="K742" t="s">
        <v>30</v>
      </c>
      <c r="L742" s="3">
        <v>0.02</v>
      </c>
      <c r="M742" t="s">
        <v>31</v>
      </c>
      <c r="N742" t="s">
        <v>22</v>
      </c>
      <c r="O742" t="s">
        <v>32</v>
      </c>
    </row>
    <row r="743" spans="1:15" x14ac:dyDescent="0.25">
      <c r="A743">
        <v>1025</v>
      </c>
      <c r="B743" s="1">
        <v>45103</v>
      </c>
      <c r="C743" t="s">
        <v>24</v>
      </c>
      <c r="D743" t="s">
        <v>15</v>
      </c>
      <c r="E743" s="2">
        <v>2457.65</v>
      </c>
      <c r="F743">
        <v>47</v>
      </c>
      <c r="G743" t="s">
        <v>16</v>
      </c>
      <c r="H743" s="3">
        <v>3861.61</v>
      </c>
      <c r="I743" s="3">
        <v>3998.91</v>
      </c>
      <c r="J743" s="3">
        <f>Sales[Unit_Price] - Sales[Unit_Cost]</f>
        <v>137.29999999999973</v>
      </c>
      <c r="K743" t="s">
        <v>30</v>
      </c>
      <c r="L743" s="3">
        <v>0.25</v>
      </c>
      <c r="M743" t="s">
        <v>31</v>
      </c>
      <c r="N743" t="s">
        <v>19</v>
      </c>
      <c r="O743" t="s">
        <v>45</v>
      </c>
    </row>
    <row r="744" spans="1:15" x14ac:dyDescent="0.25">
      <c r="A744">
        <v>1028</v>
      </c>
      <c r="B744" s="1">
        <v>45149</v>
      </c>
      <c r="C744" t="s">
        <v>33</v>
      </c>
      <c r="D744" t="s">
        <v>21</v>
      </c>
      <c r="E744" s="2">
        <v>5809.35</v>
      </c>
      <c r="F744">
        <v>45</v>
      </c>
      <c r="G744" t="s">
        <v>29</v>
      </c>
      <c r="H744" s="3">
        <v>4848.9799999999996</v>
      </c>
      <c r="I744" s="3">
        <v>4985.75</v>
      </c>
      <c r="J744" s="3">
        <f>Sales[Unit_Price] - Sales[Unit_Cost]</f>
        <v>136.77000000000044</v>
      </c>
      <c r="K744" t="s">
        <v>17</v>
      </c>
      <c r="L744" s="3">
        <v>0.2</v>
      </c>
      <c r="M744" t="s">
        <v>27</v>
      </c>
      <c r="N744" t="s">
        <v>19</v>
      </c>
      <c r="O744" t="s">
        <v>37</v>
      </c>
    </row>
    <row r="745" spans="1:15" x14ac:dyDescent="0.25">
      <c r="A745">
        <v>1098</v>
      </c>
      <c r="B745" s="1">
        <v>45001</v>
      </c>
      <c r="C745" t="s">
        <v>24</v>
      </c>
      <c r="D745" t="s">
        <v>25</v>
      </c>
      <c r="E745" s="2">
        <v>6780.38</v>
      </c>
      <c r="F745">
        <v>11</v>
      </c>
      <c r="G745" t="s">
        <v>16</v>
      </c>
      <c r="H745" s="3">
        <v>741.48</v>
      </c>
      <c r="I745" s="3">
        <v>878.09</v>
      </c>
      <c r="J745" s="3">
        <f>Sales[Unit_Price] - Sales[Unit_Cost]</f>
        <v>136.61000000000001</v>
      </c>
      <c r="K745" t="s">
        <v>30</v>
      </c>
      <c r="L745" s="3">
        <v>0.28999999999999998</v>
      </c>
      <c r="M745" t="s">
        <v>18</v>
      </c>
      <c r="N745" t="s">
        <v>22</v>
      </c>
      <c r="O745" t="s">
        <v>28</v>
      </c>
    </row>
    <row r="746" spans="1:15" x14ac:dyDescent="0.25">
      <c r="A746">
        <v>1044</v>
      </c>
      <c r="B746" s="1">
        <v>45258</v>
      </c>
      <c r="C746" t="s">
        <v>33</v>
      </c>
      <c r="D746" t="s">
        <v>21</v>
      </c>
      <c r="E746" s="2">
        <v>4860.8100000000004</v>
      </c>
      <c r="F746">
        <v>6</v>
      </c>
      <c r="G746" t="s">
        <v>35</v>
      </c>
      <c r="H746" s="3">
        <v>3703.93</v>
      </c>
      <c r="I746" s="3">
        <v>3840.24</v>
      </c>
      <c r="J746" s="3">
        <f>Sales[Unit_Price] - Sales[Unit_Cost]</f>
        <v>136.30999999999995</v>
      </c>
      <c r="K746" t="s">
        <v>30</v>
      </c>
      <c r="L746" s="3">
        <v>7.0000000000000007E-2</v>
      </c>
      <c r="M746" t="s">
        <v>31</v>
      </c>
      <c r="N746" t="s">
        <v>19</v>
      </c>
      <c r="O746" t="s">
        <v>37</v>
      </c>
    </row>
    <row r="747" spans="1:15" x14ac:dyDescent="0.25">
      <c r="A747">
        <v>1029</v>
      </c>
      <c r="B747" s="1">
        <v>45087</v>
      </c>
      <c r="C747" t="s">
        <v>38</v>
      </c>
      <c r="D747" t="s">
        <v>34</v>
      </c>
      <c r="E747" s="2">
        <v>1687.62</v>
      </c>
      <c r="F747">
        <v>15</v>
      </c>
      <c r="G747" t="s">
        <v>29</v>
      </c>
      <c r="H747" s="3">
        <v>498.27</v>
      </c>
      <c r="I747" s="3">
        <v>634.16</v>
      </c>
      <c r="J747" s="3">
        <f>Sales[Unit_Price] - Sales[Unit_Cost]</f>
        <v>135.88999999999999</v>
      </c>
      <c r="K747" t="s">
        <v>17</v>
      </c>
      <c r="L747" s="3">
        <v>0.11</v>
      </c>
      <c r="M747" t="s">
        <v>31</v>
      </c>
      <c r="N747" t="s">
        <v>22</v>
      </c>
      <c r="O747" t="s">
        <v>48</v>
      </c>
    </row>
    <row r="748" spans="1:15" x14ac:dyDescent="0.25">
      <c r="A748">
        <v>1067</v>
      </c>
      <c r="B748" s="1">
        <v>45054</v>
      </c>
      <c r="C748" t="s">
        <v>33</v>
      </c>
      <c r="D748" t="s">
        <v>15</v>
      </c>
      <c r="E748" s="2">
        <v>2850.74</v>
      </c>
      <c r="F748">
        <v>32</v>
      </c>
      <c r="G748" t="s">
        <v>26</v>
      </c>
      <c r="H748" s="3">
        <v>2171.79</v>
      </c>
      <c r="I748" s="3">
        <v>2307.64</v>
      </c>
      <c r="J748" s="3">
        <f>Sales[Unit_Price] - Sales[Unit_Cost]</f>
        <v>135.84999999999991</v>
      </c>
      <c r="K748" t="s">
        <v>17</v>
      </c>
      <c r="L748" s="3">
        <v>0.22</v>
      </c>
      <c r="M748" t="s">
        <v>27</v>
      </c>
      <c r="N748" t="s">
        <v>19</v>
      </c>
      <c r="O748" t="s">
        <v>53</v>
      </c>
    </row>
    <row r="749" spans="1:15" x14ac:dyDescent="0.25">
      <c r="A749">
        <v>1092</v>
      </c>
      <c r="B749" s="1">
        <v>45071</v>
      </c>
      <c r="C749" t="s">
        <v>14</v>
      </c>
      <c r="D749" t="s">
        <v>34</v>
      </c>
      <c r="E749" s="2">
        <v>9220.94</v>
      </c>
      <c r="F749">
        <v>20</v>
      </c>
      <c r="G749" t="s">
        <v>26</v>
      </c>
      <c r="H749" s="3">
        <v>668.11</v>
      </c>
      <c r="I749" s="3">
        <v>803.49</v>
      </c>
      <c r="J749" s="3">
        <f>Sales[Unit_Price] - Sales[Unit_Cost]</f>
        <v>135.38</v>
      </c>
      <c r="K749" t="s">
        <v>30</v>
      </c>
      <c r="L749" s="3">
        <v>0.21</v>
      </c>
      <c r="M749" t="s">
        <v>27</v>
      </c>
      <c r="N749" t="s">
        <v>19</v>
      </c>
      <c r="O749" t="s">
        <v>46</v>
      </c>
    </row>
    <row r="750" spans="1:15" x14ac:dyDescent="0.25">
      <c r="A750">
        <v>1068</v>
      </c>
      <c r="B750" s="1">
        <v>45022</v>
      </c>
      <c r="C750" t="s">
        <v>42</v>
      </c>
      <c r="D750" t="s">
        <v>25</v>
      </c>
      <c r="E750" s="2">
        <v>9093.5</v>
      </c>
      <c r="F750">
        <v>31</v>
      </c>
      <c r="G750" t="s">
        <v>29</v>
      </c>
      <c r="H750" s="3">
        <v>3169.37</v>
      </c>
      <c r="I750" s="3">
        <v>3304.15</v>
      </c>
      <c r="J750" s="3">
        <f>Sales[Unit_Price] - Sales[Unit_Cost]</f>
        <v>134.7800000000002</v>
      </c>
      <c r="K750" t="s">
        <v>17</v>
      </c>
      <c r="L750" s="3">
        <v>0.25</v>
      </c>
      <c r="M750" t="s">
        <v>31</v>
      </c>
      <c r="N750" t="s">
        <v>22</v>
      </c>
      <c r="O750" t="s">
        <v>43</v>
      </c>
    </row>
    <row r="751" spans="1:15" x14ac:dyDescent="0.25">
      <c r="A751">
        <v>1023</v>
      </c>
      <c r="B751" s="1">
        <v>45141</v>
      </c>
      <c r="C751" t="s">
        <v>24</v>
      </c>
      <c r="D751" t="s">
        <v>21</v>
      </c>
      <c r="E751" s="2">
        <v>8055.02</v>
      </c>
      <c r="F751">
        <v>45</v>
      </c>
      <c r="G751" t="s">
        <v>26</v>
      </c>
      <c r="H751" s="3">
        <v>4692.24</v>
      </c>
      <c r="I751" s="3">
        <v>4825.92</v>
      </c>
      <c r="J751" s="3">
        <f>Sales[Unit_Price] - Sales[Unit_Cost]</f>
        <v>133.68000000000029</v>
      </c>
      <c r="K751" t="s">
        <v>17</v>
      </c>
      <c r="L751" s="3">
        <v>0.19</v>
      </c>
      <c r="M751" t="s">
        <v>27</v>
      </c>
      <c r="N751" t="s">
        <v>22</v>
      </c>
      <c r="O751" t="s">
        <v>47</v>
      </c>
    </row>
    <row r="752" spans="1:15" x14ac:dyDescent="0.25">
      <c r="A752">
        <v>1083</v>
      </c>
      <c r="B752" s="1">
        <v>45152</v>
      </c>
      <c r="C752" t="s">
        <v>38</v>
      </c>
      <c r="D752" t="s">
        <v>21</v>
      </c>
      <c r="E752" s="2">
        <v>4902.4399999999996</v>
      </c>
      <c r="F752">
        <v>42</v>
      </c>
      <c r="G752" t="s">
        <v>29</v>
      </c>
      <c r="H752" s="3">
        <v>2505.41</v>
      </c>
      <c r="I752" s="3">
        <v>2638.96</v>
      </c>
      <c r="J752" s="3">
        <f>Sales[Unit_Price] - Sales[Unit_Cost]</f>
        <v>133.55000000000018</v>
      </c>
      <c r="K752" t="s">
        <v>30</v>
      </c>
      <c r="L752" s="3">
        <v>0.1</v>
      </c>
      <c r="M752" t="s">
        <v>27</v>
      </c>
      <c r="N752" t="s">
        <v>19</v>
      </c>
      <c r="O752" t="s">
        <v>41</v>
      </c>
    </row>
    <row r="753" spans="1:15" x14ac:dyDescent="0.25">
      <c r="A753">
        <v>1040</v>
      </c>
      <c r="B753" s="1">
        <v>44995</v>
      </c>
      <c r="C753" t="s">
        <v>33</v>
      </c>
      <c r="D753" t="s">
        <v>34</v>
      </c>
      <c r="E753" s="2">
        <v>2331.27</v>
      </c>
      <c r="F753">
        <v>13</v>
      </c>
      <c r="G753" t="s">
        <v>29</v>
      </c>
      <c r="H753" s="3">
        <v>2750.18</v>
      </c>
      <c r="I753" s="3">
        <v>2882.85</v>
      </c>
      <c r="J753" s="3">
        <f>Sales[Unit_Price] - Sales[Unit_Cost]</f>
        <v>132.67000000000007</v>
      </c>
      <c r="K753" t="s">
        <v>17</v>
      </c>
      <c r="L753" s="3">
        <v>0.24</v>
      </c>
      <c r="M753" t="s">
        <v>31</v>
      </c>
      <c r="N753" t="s">
        <v>19</v>
      </c>
      <c r="O753" t="s">
        <v>36</v>
      </c>
    </row>
    <row r="754" spans="1:15" x14ac:dyDescent="0.25">
      <c r="A754">
        <v>1005</v>
      </c>
      <c r="B754" s="1">
        <v>45177</v>
      </c>
      <c r="C754" t="s">
        <v>38</v>
      </c>
      <c r="D754" t="s">
        <v>15</v>
      </c>
      <c r="E754" s="2">
        <v>7103.23</v>
      </c>
      <c r="F754">
        <v>9</v>
      </c>
      <c r="G754" t="s">
        <v>35</v>
      </c>
      <c r="H754" s="3">
        <v>4737.0600000000004</v>
      </c>
      <c r="I754" s="3">
        <v>4869.5</v>
      </c>
      <c r="J754" s="3">
        <f>Sales[Unit_Price] - Sales[Unit_Cost]</f>
        <v>132.4399999999996</v>
      </c>
      <c r="K754" t="s">
        <v>30</v>
      </c>
      <c r="L754" s="3">
        <v>7.0000000000000007E-2</v>
      </c>
      <c r="M754" t="s">
        <v>18</v>
      </c>
      <c r="N754" t="s">
        <v>19</v>
      </c>
      <c r="O754" t="s">
        <v>40</v>
      </c>
    </row>
    <row r="755" spans="1:15" x14ac:dyDescent="0.25">
      <c r="A755">
        <v>1062</v>
      </c>
      <c r="B755" s="1">
        <v>44932</v>
      </c>
      <c r="C755" t="s">
        <v>38</v>
      </c>
      <c r="D755" t="s">
        <v>34</v>
      </c>
      <c r="E755" s="2">
        <v>3439.72</v>
      </c>
      <c r="F755">
        <v>15</v>
      </c>
      <c r="G755" t="s">
        <v>29</v>
      </c>
      <c r="H755" s="3">
        <v>4756.55</v>
      </c>
      <c r="I755" s="3">
        <v>4888.46</v>
      </c>
      <c r="J755" s="3">
        <f>Sales[Unit_Price] - Sales[Unit_Cost]</f>
        <v>131.90999999999985</v>
      </c>
      <c r="K755" t="s">
        <v>30</v>
      </c>
      <c r="L755" s="3">
        <v>0.28999999999999998</v>
      </c>
      <c r="M755" t="s">
        <v>31</v>
      </c>
      <c r="N755" t="s">
        <v>19</v>
      </c>
      <c r="O755" t="s">
        <v>48</v>
      </c>
    </row>
    <row r="756" spans="1:15" x14ac:dyDescent="0.25">
      <c r="A756">
        <v>1008</v>
      </c>
      <c r="B756" s="1">
        <v>45029</v>
      </c>
      <c r="C756" t="s">
        <v>33</v>
      </c>
      <c r="D756" t="s">
        <v>25</v>
      </c>
      <c r="E756" s="2">
        <v>5104.54</v>
      </c>
      <c r="F756">
        <v>24</v>
      </c>
      <c r="G756" t="s">
        <v>16</v>
      </c>
      <c r="H756" s="3">
        <v>4739.13</v>
      </c>
      <c r="I756" s="3">
        <v>4868.95</v>
      </c>
      <c r="J756" s="3">
        <f>Sales[Unit_Price] - Sales[Unit_Cost]</f>
        <v>129.81999999999971</v>
      </c>
      <c r="K756" t="s">
        <v>30</v>
      </c>
      <c r="L756" s="3">
        <v>0.14000000000000001</v>
      </c>
      <c r="M756" t="s">
        <v>31</v>
      </c>
      <c r="N756" t="s">
        <v>22</v>
      </c>
      <c r="O756" t="s">
        <v>44</v>
      </c>
    </row>
    <row r="757" spans="1:15" x14ac:dyDescent="0.25">
      <c r="A757">
        <v>1088</v>
      </c>
      <c r="B757" s="1">
        <v>45203</v>
      </c>
      <c r="C757" t="s">
        <v>14</v>
      </c>
      <c r="D757" t="s">
        <v>34</v>
      </c>
      <c r="E757" s="2">
        <v>6116.75</v>
      </c>
      <c r="F757">
        <v>40</v>
      </c>
      <c r="G757" t="s">
        <v>35</v>
      </c>
      <c r="H757" s="3">
        <v>4904.93</v>
      </c>
      <c r="I757" s="3">
        <v>5034.3500000000004</v>
      </c>
      <c r="J757" s="3">
        <f>Sales[Unit_Price] - Sales[Unit_Cost]</f>
        <v>129.42000000000007</v>
      </c>
      <c r="K757" t="s">
        <v>30</v>
      </c>
      <c r="L757" s="3">
        <v>0.1</v>
      </c>
      <c r="M757" t="s">
        <v>31</v>
      </c>
      <c r="N757" t="s">
        <v>22</v>
      </c>
      <c r="O757" t="s">
        <v>46</v>
      </c>
    </row>
    <row r="758" spans="1:15" x14ac:dyDescent="0.25">
      <c r="A758">
        <v>1032</v>
      </c>
      <c r="B758" s="1">
        <v>45286</v>
      </c>
      <c r="C758" t="s">
        <v>24</v>
      </c>
      <c r="D758" t="s">
        <v>25</v>
      </c>
      <c r="E758" s="2">
        <v>4244.21</v>
      </c>
      <c r="F758">
        <v>11</v>
      </c>
      <c r="G758" t="s">
        <v>29</v>
      </c>
      <c r="H758" s="3">
        <v>4100.62</v>
      </c>
      <c r="I758" s="3">
        <v>4230</v>
      </c>
      <c r="J758" s="3">
        <f>Sales[Unit_Price] - Sales[Unit_Cost]</f>
        <v>129.38000000000011</v>
      </c>
      <c r="K758" t="s">
        <v>30</v>
      </c>
      <c r="L758" s="3">
        <v>0.28999999999999998</v>
      </c>
      <c r="M758" t="s">
        <v>27</v>
      </c>
      <c r="N758" t="s">
        <v>19</v>
      </c>
      <c r="O758" t="s">
        <v>28</v>
      </c>
    </row>
    <row r="759" spans="1:15" x14ac:dyDescent="0.25">
      <c r="A759">
        <v>1042</v>
      </c>
      <c r="B759" s="1">
        <v>45072</v>
      </c>
      <c r="C759" t="s">
        <v>14</v>
      </c>
      <c r="D759" t="s">
        <v>34</v>
      </c>
      <c r="E759" s="2">
        <v>848.28</v>
      </c>
      <c r="F759">
        <v>1</v>
      </c>
      <c r="G759" t="s">
        <v>35</v>
      </c>
      <c r="H759" s="3">
        <v>1406.24</v>
      </c>
      <c r="I759" s="3">
        <v>1535.57</v>
      </c>
      <c r="J759" s="3">
        <f>Sales[Unit_Price] - Sales[Unit_Cost]</f>
        <v>129.32999999999993</v>
      </c>
      <c r="K759" t="s">
        <v>30</v>
      </c>
      <c r="L759" s="3">
        <v>0.08</v>
      </c>
      <c r="M759" t="s">
        <v>31</v>
      </c>
      <c r="N759" t="s">
        <v>22</v>
      </c>
      <c r="O759" t="s">
        <v>46</v>
      </c>
    </row>
    <row r="760" spans="1:15" x14ac:dyDescent="0.25">
      <c r="A760">
        <v>1085</v>
      </c>
      <c r="B760" s="1">
        <v>45084</v>
      </c>
      <c r="C760" t="s">
        <v>33</v>
      </c>
      <c r="D760" t="s">
        <v>34</v>
      </c>
      <c r="E760" s="2">
        <v>2070.02</v>
      </c>
      <c r="F760">
        <v>42</v>
      </c>
      <c r="G760" t="s">
        <v>29</v>
      </c>
      <c r="H760" s="3">
        <v>2254.11</v>
      </c>
      <c r="I760" s="3">
        <v>2382.23</v>
      </c>
      <c r="J760" s="3">
        <f>Sales[Unit_Price] - Sales[Unit_Cost]</f>
        <v>128.11999999999989</v>
      </c>
      <c r="K760" t="s">
        <v>17</v>
      </c>
      <c r="L760" s="3">
        <v>0.15</v>
      </c>
      <c r="M760" t="s">
        <v>31</v>
      </c>
      <c r="N760" t="s">
        <v>22</v>
      </c>
      <c r="O760" t="s">
        <v>36</v>
      </c>
    </row>
    <row r="761" spans="1:15" x14ac:dyDescent="0.25">
      <c r="A761">
        <v>1074</v>
      </c>
      <c r="B761" s="1">
        <v>44972</v>
      </c>
      <c r="C761" t="s">
        <v>42</v>
      </c>
      <c r="D761" t="s">
        <v>25</v>
      </c>
      <c r="E761" s="2">
        <v>3320.38</v>
      </c>
      <c r="F761">
        <v>31</v>
      </c>
      <c r="G761" t="s">
        <v>16</v>
      </c>
      <c r="H761" s="3">
        <v>1138.32</v>
      </c>
      <c r="I761" s="3">
        <v>1266.25</v>
      </c>
      <c r="J761" s="3">
        <f>Sales[Unit_Price] - Sales[Unit_Cost]</f>
        <v>127.93000000000006</v>
      </c>
      <c r="K761" t="s">
        <v>17</v>
      </c>
      <c r="L761" s="3">
        <v>0.14000000000000001</v>
      </c>
      <c r="M761" t="s">
        <v>18</v>
      </c>
      <c r="N761" t="s">
        <v>22</v>
      </c>
      <c r="O761" t="s">
        <v>43</v>
      </c>
    </row>
    <row r="762" spans="1:15" x14ac:dyDescent="0.25">
      <c r="A762">
        <v>1074</v>
      </c>
      <c r="B762" s="1">
        <v>45150</v>
      </c>
      <c r="C762" t="s">
        <v>14</v>
      </c>
      <c r="D762" t="s">
        <v>34</v>
      </c>
      <c r="E762" s="2">
        <v>6011.84</v>
      </c>
      <c r="F762">
        <v>2</v>
      </c>
      <c r="G762" t="s">
        <v>26</v>
      </c>
      <c r="H762" s="3">
        <v>2868.02</v>
      </c>
      <c r="I762" s="3">
        <v>2994.74</v>
      </c>
      <c r="J762" s="3">
        <f>Sales[Unit_Price] - Sales[Unit_Cost]</f>
        <v>126.7199999999998</v>
      </c>
      <c r="K762" t="s">
        <v>17</v>
      </c>
      <c r="L762" s="3">
        <v>0.18</v>
      </c>
      <c r="M762" t="s">
        <v>27</v>
      </c>
      <c r="N762" t="s">
        <v>19</v>
      </c>
      <c r="O762" t="s">
        <v>46</v>
      </c>
    </row>
    <row r="763" spans="1:15" x14ac:dyDescent="0.25">
      <c r="A763">
        <v>1060</v>
      </c>
      <c r="B763" s="1">
        <v>45150</v>
      </c>
      <c r="C763" t="s">
        <v>24</v>
      </c>
      <c r="D763" t="s">
        <v>15</v>
      </c>
      <c r="E763" s="2">
        <v>1756.48</v>
      </c>
      <c r="F763">
        <v>5</v>
      </c>
      <c r="G763" t="s">
        <v>16</v>
      </c>
      <c r="H763" s="3">
        <v>3970.08</v>
      </c>
      <c r="I763" s="3">
        <v>4096.4799999999996</v>
      </c>
      <c r="J763" s="3">
        <f>Sales[Unit_Price] - Sales[Unit_Cost]</f>
        <v>126.39999999999964</v>
      </c>
      <c r="K763" t="s">
        <v>17</v>
      </c>
      <c r="L763" s="3">
        <v>0.13</v>
      </c>
      <c r="M763" t="s">
        <v>18</v>
      </c>
      <c r="N763" t="s">
        <v>22</v>
      </c>
      <c r="O763" t="s">
        <v>45</v>
      </c>
    </row>
    <row r="764" spans="1:15" x14ac:dyDescent="0.25">
      <c r="A764">
        <v>1034</v>
      </c>
      <c r="B764" s="1">
        <v>44942</v>
      </c>
      <c r="C764" t="s">
        <v>42</v>
      </c>
      <c r="D764" t="s">
        <v>15</v>
      </c>
      <c r="E764" s="2">
        <v>1937.9</v>
      </c>
      <c r="F764">
        <v>13</v>
      </c>
      <c r="G764" t="s">
        <v>16</v>
      </c>
      <c r="H764" s="3">
        <v>366.31</v>
      </c>
      <c r="I764" s="3">
        <v>492.68</v>
      </c>
      <c r="J764" s="3">
        <f>Sales[Unit_Price] - Sales[Unit_Cost]</f>
        <v>126.37</v>
      </c>
      <c r="K764" t="s">
        <v>30</v>
      </c>
      <c r="L764" s="3">
        <v>0.12</v>
      </c>
      <c r="M764" t="s">
        <v>31</v>
      </c>
      <c r="N764" t="s">
        <v>22</v>
      </c>
      <c r="O764" t="s">
        <v>49</v>
      </c>
    </row>
    <row r="765" spans="1:15" x14ac:dyDescent="0.25">
      <c r="A765">
        <v>1033</v>
      </c>
      <c r="B765" s="1">
        <v>45039</v>
      </c>
      <c r="C765" t="s">
        <v>33</v>
      </c>
      <c r="D765" t="s">
        <v>34</v>
      </c>
      <c r="E765" s="2">
        <v>7171.83</v>
      </c>
      <c r="F765">
        <v>44</v>
      </c>
      <c r="G765" t="s">
        <v>35</v>
      </c>
      <c r="H765" s="3">
        <v>1195.22</v>
      </c>
      <c r="I765" s="3">
        <v>1320.06</v>
      </c>
      <c r="J765" s="3">
        <f>Sales[Unit_Price] - Sales[Unit_Cost]</f>
        <v>124.83999999999992</v>
      </c>
      <c r="K765" t="s">
        <v>17</v>
      </c>
      <c r="L765" s="3">
        <v>0.23</v>
      </c>
      <c r="M765" t="s">
        <v>27</v>
      </c>
      <c r="N765" t="s">
        <v>22</v>
      </c>
      <c r="O765" t="s">
        <v>36</v>
      </c>
    </row>
    <row r="766" spans="1:15" x14ac:dyDescent="0.25">
      <c r="A766">
        <v>1019</v>
      </c>
      <c r="B766" s="1">
        <v>45240</v>
      </c>
      <c r="C766" t="s">
        <v>14</v>
      </c>
      <c r="D766" t="s">
        <v>34</v>
      </c>
      <c r="E766" s="2">
        <v>7632.43</v>
      </c>
      <c r="F766">
        <v>33</v>
      </c>
      <c r="G766" t="s">
        <v>16</v>
      </c>
      <c r="H766" s="3">
        <v>1362.31</v>
      </c>
      <c r="I766" s="3">
        <v>1486.29</v>
      </c>
      <c r="J766" s="3">
        <f>Sales[Unit_Price] - Sales[Unit_Cost]</f>
        <v>123.98000000000002</v>
      </c>
      <c r="K766" t="s">
        <v>17</v>
      </c>
      <c r="L766" s="3">
        <v>0.18</v>
      </c>
      <c r="M766" t="s">
        <v>31</v>
      </c>
      <c r="N766" t="s">
        <v>22</v>
      </c>
      <c r="O766" t="s">
        <v>46</v>
      </c>
    </row>
    <row r="767" spans="1:15" x14ac:dyDescent="0.25">
      <c r="A767">
        <v>1076</v>
      </c>
      <c r="B767" s="1">
        <v>45046</v>
      </c>
      <c r="C767" t="s">
        <v>38</v>
      </c>
      <c r="D767" t="s">
        <v>21</v>
      </c>
      <c r="E767" s="2">
        <v>3279.51</v>
      </c>
      <c r="F767">
        <v>32</v>
      </c>
      <c r="G767" t="s">
        <v>29</v>
      </c>
      <c r="H767" s="3">
        <v>4337.82</v>
      </c>
      <c r="I767" s="3">
        <v>4460.71</v>
      </c>
      <c r="J767" s="3">
        <f>Sales[Unit_Price] - Sales[Unit_Cost]</f>
        <v>122.89000000000033</v>
      </c>
      <c r="K767" t="s">
        <v>17</v>
      </c>
      <c r="L767" s="3">
        <v>0.3</v>
      </c>
      <c r="M767" t="s">
        <v>18</v>
      </c>
      <c r="N767" t="s">
        <v>22</v>
      </c>
      <c r="O767" t="s">
        <v>41</v>
      </c>
    </row>
    <row r="768" spans="1:15" x14ac:dyDescent="0.25">
      <c r="A768">
        <v>1004</v>
      </c>
      <c r="B768" s="1">
        <v>45120</v>
      </c>
      <c r="C768" t="s">
        <v>38</v>
      </c>
      <c r="D768" t="s">
        <v>34</v>
      </c>
      <c r="E768" s="2">
        <v>1526.38</v>
      </c>
      <c r="F768">
        <v>16</v>
      </c>
      <c r="G768" t="s">
        <v>29</v>
      </c>
      <c r="H768" s="3">
        <v>1067.83</v>
      </c>
      <c r="I768" s="3">
        <v>1189.22</v>
      </c>
      <c r="J768" s="3">
        <f>Sales[Unit_Price] - Sales[Unit_Cost]</f>
        <v>121.3900000000001</v>
      </c>
      <c r="K768" t="s">
        <v>17</v>
      </c>
      <c r="L768" s="3">
        <v>0.26</v>
      </c>
      <c r="M768" t="s">
        <v>31</v>
      </c>
      <c r="N768" t="s">
        <v>22</v>
      </c>
      <c r="O768" t="s">
        <v>48</v>
      </c>
    </row>
    <row r="769" spans="1:15" x14ac:dyDescent="0.25">
      <c r="A769">
        <v>1055</v>
      </c>
      <c r="B769" s="1">
        <v>45215</v>
      </c>
      <c r="C769" t="s">
        <v>24</v>
      </c>
      <c r="D769" t="s">
        <v>34</v>
      </c>
      <c r="E769" s="2">
        <v>3093.95</v>
      </c>
      <c r="F769">
        <v>46</v>
      </c>
      <c r="G769" t="s">
        <v>29</v>
      </c>
      <c r="H769" s="3">
        <v>4173.5200000000004</v>
      </c>
      <c r="I769" s="3">
        <v>4294.8500000000004</v>
      </c>
      <c r="J769" s="3">
        <f>Sales[Unit_Price] - Sales[Unit_Cost]</f>
        <v>121.32999999999993</v>
      </c>
      <c r="K769" t="s">
        <v>17</v>
      </c>
      <c r="L769" s="3">
        <v>0.03</v>
      </c>
      <c r="M769" t="s">
        <v>27</v>
      </c>
      <c r="N769" t="s">
        <v>22</v>
      </c>
      <c r="O769" t="s">
        <v>50</v>
      </c>
    </row>
    <row r="770" spans="1:15" x14ac:dyDescent="0.25">
      <c r="A770">
        <v>1039</v>
      </c>
      <c r="B770" s="1">
        <v>44934</v>
      </c>
      <c r="C770" t="s">
        <v>38</v>
      </c>
      <c r="D770" t="s">
        <v>25</v>
      </c>
      <c r="E770" s="2">
        <v>3613.75</v>
      </c>
      <c r="F770">
        <v>4</v>
      </c>
      <c r="G770" t="s">
        <v>35</v>
      </c>
      <c r="H770" s="3">
        <v>1054.1199999999999</v>
      </c>
      <c r="I770" s="3">
        <v>1175.21999999999</v>
      </c>
      <c r="J770" s="3">
        <f>Sales[Unit_Price] - Sales[Unit_Cost]</f>
        <v>121.09999999999013</v>
      </c>
      <c r="K770" t="s">
        <v>17</v>
      </c>
      <c r="L770" s="3">
        <v>0.12</v>
      </c>
      <c r="M770" t="s">
        <v>27</v>
      </c>
      <c r="N770" t="s">
        <v>22</v>
      </c>
      <c r="O770" t="s">
        <v>39</v>
      </c>
    </row>
    <row r="771" spans="1:15" x14ac:dyDescent="0.25">
      <c r="A771">
        <v>1058</v>
      </c>
      <c r="B771" s="1">
        <v>44990</v>
      </c>
      <c r="C771" t="s">
        <v>38</v>
      </c>
      <c r="D771" t="s">
        <v>15</v>
      </c>
      <c r="E771" s="2">
        <v>252.41</v>
      </c>
      <c r="F771">
        <v>48</v>
      </c>
      <c r="G771" t="s">
        <v>16</v>
      </c>
      <c r="H771" s="3">
        <v>2596.7199999999998</v>
      </c>
      <c r="I771" s="3">
        <v>2715.0499999999902</v>
      </c>
      <c r="J771" s="3">
        <f>Sales[Unit_Price] - Sales[Unit_Cost]</f>
        <v>118.32999999999038</v>
      </c>
      <c r="K771" t="s">
        <v>17</v>
      </c>
      <c r="L771" s="3">
        <v>0.04</v>
      </c>
      <c r="M771" t="s">
        <v>18</v>
      </c>
      <c r="N771" t="s">
        <v>19</v>
      </c>
      <c r="O771" t="s">
        <v>40</v>
      </c>
    </row>
    <row r="772" spans="1:15" x14ac:dyDescent="0.25">
      <c r="A772">
        <v>1023</v>
      </c>
      <c r="B772" s="1">
        <v>45105</v>
      </c>
      <c r="C772" t="s">
        <v>38</v>
      </c>
      <c r="D772" t="s">
        <v>34</v>
      </c>
      <c r="E772" s="2">
        <v>2170.94</v>
      </c>
      <c r="F772">
        <v>9</v>
      </c>
      <c r="G772" t="s">
        <v>29</v>
      </c>
      <c r="H772" s="3">
        <v>4155.46</v>
      </c>
      <c r="I772" s="3">
        <v>4273.6000000000004</v>
      </c>
      <c r="J772" s="3">
        <f>Sales[Unit_Price] - Sales[Unit_Cost]</f>
        <v>118.14000000000033</v>
      </c>
      <c r="K772" t="s">
        <v>17</v>
      </c>
      <c r="L772" s="3">
        <v>0.25</v>
      </c>
      <c r="M772" t="s">
        <v>18</v>
      </c>
      <c r="N772" t="s">
        <v>22</v>
      </c>
      <c r="O772" t="s">
        <v>48</v>
      </c>
    </row>
    <row r="773" spans="1:15" x14ac:dyDescent="0.25">
      <c r="A773">
        <v>1018</v>
      </c>
      <c r="B773" s="1">
        <v>44949</v>
      </c>
      <c r="C773" t="s">
        <v>24</v>
      </c>
      <c r="D773" t="s">
        <v>15</v>
      </c>
      <c r="E773" s="2">
        <v>7019.59</v>
      </c>
      <c r="F773">
        <v>20</v>
      </c>
      <c r="G773" t="s">
        <v>16</v>
      </c>
      <c r="H773" s="3">
        <v>1140.6199999999999</v>
      </c>
      <c r="I773" s="3">
        <v>1258.6299999999901</v>
      </c>
      <c r="J773" s="3">
        <f>Sales[Unit_Price] - Sales[Unit_Cost]</f>
        <v>118.00999999999021</v>
      </c>
      <c r="K773" t="s">
        <v>17</v>
      </c>
      <c r="L773" s="3">
        <v>0.26</v>
      </c>
      <c r="M773" t="s">
        <v>27</v>
      </c>
      <c r="N773" t="s">
        <v>19</v>
      </c>
      <c r="O773" t="s">
        <v>45</v>
      </c>
    </row>
    <row r="774" spans="1:15" x14ac:dyDescent="0.25">
      <c r="A774">
        <v>1066</v>
      </c>
      <c r="B774" s="1">
        <v>45152</v>
      </c>
      <c r="C774" t="s">
        <v>42</v>
      </c>
      <c r="D774" t="s">
        <v>25</v>
      </c>
      <c r="E774" s="2">
        <v>4891.49</v>
      </c>
      <c r="F774">
        <v>20</v>
      </c>
      <c r="G774" t="s">
        <v>35</v>
      </c>
      <c r="H774" s="3">
        <v>955.18</v>
      </c>
      <c r="I774" s="3">
        <v>1072.82</v>
      </c>
      <c r="J774" s="3">
        <f>Sales[Unit_Price] - Sales[Unit_Cost]</f>
        <v>117.63999999999999</v>
      </c>
      <c r="K774" t="s">
        <v>30</v>
      </c>
      <c r="L774" s="3">
        <v>0.03</v>
      </c>
      <c r="M774" t="s">
        <v>27</v>
      </c>
      <c r="N774" t="s">
        <v>22</v>
      </c>
      <c r="O774" t="s">
        <v>43</v>
      </c>
    </row>
    <row r="775" spans="1:15" x14ac:dyDescent="0.25">
      <c r="A775">
        <v>1067</v>
      </c>
      <c r="B775" s="1">
        <v>45100</v>
      </c>
      <c r="C775" t="s">
        <v>14</v>
      </c>
      <c r="D775" t="s">
        <v>15</v>
      </c>
      <c r="E775" s="2">
        <v>914.5</v>
      </c>
      <c r="F775">
        <v>11</v>
      </c>
      <c r="G775" t="s">
        <v>16</v>
      </c>
      <c r="H775" s="3">
        <v>3435.68</v>
      </c>
      <c r="I775" s="3">
        <v>3552.6299999999901</v>
      </c>
      <c r="J775" s="3">
        <f>Sales[Unit_Price] - Sales[Unit_Cost]</f>
        <v>116.94999999999027</v>
      </c>
      <c r="K775" t="s">
        <v>30</v>
      </c>
      <c r="L775" s="3">
        <v>0.27</v>
      </c>
      <c r="M775" t="s">
        <v>18</v>
      </c>
      <c r="N775" t="s">
        <v>22</v>
      </c>
      <c r="O775" t="s">
        <v>20</v>
      </c>
    </row>
    <row r="776" spans="1:15" x14ac:dyDescent="0.25">
      <c r="A776">
        <v>1062</v>
      </c>
      <c r="B776" s="1">
        <v>45231</v>
      </c>
      <c r="C776" t="s">
        <v>14</v>
      </c>
      <c r="D776" t="s">
        <v>34</v>
      </c>
      <c r="E776" s="2">
        <v>3720.24</v>
      </c>
      <c r="F776">
        <v>36</v>
      </c>
      <c r="G776" t="s">
        <v>26</v>
      </c>
      <c r="H776" s="3">
        <v>1050.6400000000001</v>
      </c>
      <c r="I776" s="3">
        <v>1167.33</v>
      </c>
      <c r="J776" s="3">
        <f>Sales[Unit_Price] - Sales[Unit_Cost]</f>
        <v>116.68999999999983</v>
      </c>
      <c r="K776" t="s">
        <v>30</v>
      </c>
      <c r="L776" s="3">
        <v>0.22</v>
      </c>
      <c r="M776" t="s">
        <v>18</v>
      </c>
      <c r="N776" t="s">
        <v>19</v>
      </c>
      <c r="O776" t="s">
        <v>46</v>
      </c>
    </row>
    <row r="777" spans="1:15" x14ac:dyDescent="0.25">
      <c r="A777">
        <v>1013</v>
      </c>
      <c r="B777" s="1">
        <v>45220</v>
      </c>
      <c r="C777" t="s">
        <v>24</v>
      </c>
      <c r="D777" t="s">
        <v>34</v>
      </c>
      <c r="E777" s="2">
        <v>5039.07</v>
      </c>
      <c r="F777">
        <v>20</v>
      </c>
      <c r="G777" t="s">
        <v>35</v>
      </c>
      <c r="H777" s="3">
        <v>1533.36</v>
      </c>
      <c r="I777" s="3">
        <v>1649.73999999999</v>
      </c>
      <c r="J777" s="3">
        <f>Sales[Unit_Price] - Sales[Unit_Cost]</f>
        <v>116.3799999999901</v>
      </c>
      <c r="K777" t="s">
        <v>17</v>
      </c>
      <c r="L777" s="3">
        <v>0.1</v>
      </c>
      <c r="M777" t="s">
        <v>27</v>
      </c>
      <c r="N777" t="s">
        <v>19</v>
      </c>
      <c r="O777" t="s">
        <v>50</v>
      </c>
    </row>
    <row r="778" spans="1:15" x14ac:dyDescent="0.25">
      <c r="A778">
        <v>1029</v>
      </c>
      <c r="B778" s="1">
        <v>45279</v>
      </c>
      <c r="C778" t="s">
        <v>38</v>
      </c>
      <c r="D778" t="s">
        <v>15</v>
      </c>
      <c r="E778" s="2">
        <v>5694.34</v>
      </c>
      <c r="F778">
        <v>21</v>
      </c>
      <c r="G778" t="s">
        <v>26</v>
      </c>
      <c r="H778" s="3">
        <v>3085.1</v>
      </c>
      <c r="I778" s="3">
        <v>3200.75</v>
      </c>
      <c r="J778" s="3">
        <f>Sales[Unit_Price] - Sales[Unit_Cost]</f>
        <v>115.65000000000009</v>
      </c>
      <c r="K778" t="s">
        <v>30</v>
      </c>
      <c r="L778" s="3">
        <v>0.21</v>
      </c>
      <c r="M778" t="s">
        <v>18</v>
      </c>
      <c r="N778" t="s">
        <v>22</v>
      </c>
      <c r="O778" t="s">
        <v>40</v>
      </c>
    </row>
    <row r="779" spans="1:15" x14ac:dyDescent="0.25">
      <c r="A779">
        <v>1025</v>
      </c>
      <c r="B779" s="1">
        <v>44972</v>
      </c>
      <c r="C779" t="s">
        <v>24</v>
      </c>
      <c r="D779" t="s">
        <v>25</v>
      </c>
      <c r="E779" s="2">
        <v>4140.7</v>
      </c>
      <c r="F779">
        <v>45</v>
      </c>
      <c r="G779" t="s">
        <v>29</v>
      </c>
      <c r="H779" s="3">
        <v>1588.04</v>
      </c>
      <c r="I779" s="3">
        <v>1703.6399999999901</v>
      </c>
      <c r="J779" s="3">
        <f>Sales[Unit_Price] - Sales[Unit_Cost]</f>
        <v>115.59999999999013</v>
      </c>
      <c r="K779" t="s">
        <v>30</v>
      </c>
      <c r="L779" s="3">
        <v>0.2</v>
      </c>
      <c r="M779" t="s">
        <v>27</v>
      </c>
      <c r="N779" t="s">
        <v>22</v>
      </c>
      <c r="O779" t="s">
        <v>28</v>
      </c>
    </row>
    <row r="780" spans="1:15" x14ac:dyDescent="0.25">
      <c r="A780">
        <v>1052</v>
      </c>
      <c r="B780" s="1">
        <v>44960</v>
      </c>
      <c r="C780" t="s">
        <v>14</v>
      </c>
      <c r="D780" t="s">
        <v>15</v>
      </c>
      <c r="E780" s="2">
        <v>5053.97</v>
      </c>
      <c r="F780">
        <v>18</v>
      </c>
      <c r="G780" t="s">
        <v>16</v>
      </c>
      <c r="H780" s="3">
        <v>152.75</v>
      </c>
      <c r="I780" s="3">
        <v>267.22000000000003</v>
      </c>
      <c r="J780" s="3">
        <f>Sales[Unit_Price] - Sales[Unit_Cost]</f>
        <v>114.47000000000003</v>
      </c>
      <c r="K780" t="s">
        <v>17</v>
      </c>
      <c r="L780" s="3">
        <v>0.09</v>
      </c>
      <c r="M780" t="s">
        <v>18</v>
      </c>
      <c r="N780" t="s">
        <v>19</v>
      </c>
      <c r="O780" t="s">
        <v>20</v>
      </c>
    </row>
    <row r="781" spans="1:15" x14ac:dyDescent="0.25">
      <c r="A781">
        <v>1062</v>
      </c>
      <c r="B781" s="1">
        <v>45126</v>
      </c>
      <c r="C781" t="s">
        <v>33</v>
      </c>
      <c r="D781" t="s">
        <v>15</v>
      </c>
      <c r="E781" s="2">
        <v>5684.33</v>
      </c>
      <c r="F781">
        <v>10</v>
      </c>
      <c r="G781" t="s">
        <v>35</v>
      </c>
      <c r="H781" s="3">
        <v>2940.4</v>
      </c>
      <c r="I781" s="3">
        <v>3054.79</v>
      </c>
      <c r="J781" s="3">
        <f>Sales[Unit_Price] - Sales[Unit_Cost]</f>
        <v>114.38999999999987</v>
      </c>
      <c r="K781" t="s">
        <v>17</v>
      </c>
      <c r="L781" s="3">
        <v>0.08</v>
      </c>
      <c r="M781" t="s">
        <v>31</v>
      </c>
      <c r="N781" t="s">
        <v>19</v>
      </c>
      <c r="O781" t="s">
        <v>53</v>
      </c>
    </row>
    <row r="782" spans="1:15" x14ac:dyDescent="0.25">
      <c r="A782">
        <v>1049</v>
      </c>
      <c r="B782" s="1">
        <v>45197</v>
      </c>
      <c r="C782" t="s">
        <v>42</v>
      </c>
      <c r="D782" t="s">
        <v>21</v>
      </c>
      <c r="E782" s="2">
        <v>5972.27</v>
      </c>
      <c r="F782">
        <v>44</v>
      </c>
      <c r="G782" t="s">
        <v>16</v>
      </c>
      <c r="H782" s="3">
        <v>3351.33</v>
      </c>
      <c r="I782" s="3">
        <v>3465.35</v>
      </c>
      <c r="J782" s="3">
        <f>Sales[Unit_Price] - Sales[Unit_Cost]</f>
        <v>114.01999999999998</v>
      </c>
      <c r="K782" t="s">
        <v>17</v>
      </c>
      <c r="L782" s="3">
        <v>0.12</v>
      </c>
      <c r="M782" t="s">
        <v>27</v>
      </c>
      <c r="N782" t="s">
        <v>19</v>
      </c>
      <c r="O782" t="s">
        <v>51</v>
      </c>
    </row>
    <row r="783" spans="1:15" x14ac:dyDescent="0.25">
      <c r="A783">
        <v>1082</v>
      </c>
      <c r="B783" s="1">
        <v>45082</v>
      </c>
      <c r="C783" t="s">
        <v>33</v>
      </c>
      <c r="D783" t="s">
        <v>34</v>
      </c>
      <c r="E783" s="2">
        <v>3320.42</v>
      </c>
      <c r="F783">
        <v>15</v>
      </c>
      <c r="G783" t="s">
        <v>29</v>
      </c>
      <c r="H783" s="3">
        <v>1719.47</v>
      </c>
      <c r="I783" s="3">
        <v>1832.6</v>
      </c>
      <c r="J783" s="3">
        <f>Sales[Unit_Price] - Sales[Unit_Cost]</f>
        <v>113.12999999999988</v>
      </c>
      <c r="K783" t="s">
        <v>17</v>
      </c>
      <c r="L783" s="3">
        <v>0.12</v>
      </c>
      <c r="M783" t="s">
        <v>31</v>
      </c>
      <c r="N783" t="s">
        <v>19</v>
      </c>
      <c r="O783" t="s">
        <v>36</v>
      </c>
    </row>
    <row r="784" spans="1:15" x14ac:dyDescent="0.25">
      <c r="A784">
        <v>1003</v>
      </c>
      <c r="B784" s="1">
        <v>45180</v>
      </c>
      <c r="C784" t="s">
        <v>24</v>
      </c>
      <c r="D784" t="s">
        <v>34</v>
      </c>
      <c r="E784" s="2">
        <v>9514.19</v>
      </c>
      <c r="F784">
        <v>22</v>
      </c>
      <c r="G784" t="s">
        <v>26</v>
      </c>
      <c r="H784" s="3">
        <v>4218.43</v>
      </c>
      <c r="I784" s="3">
        <v>4331.42</v>
      </c>
      <c r="J784" s="3">
        <f>Sales[Unit_Price] - Sales[Unit_Cost]</f>
        <v>112.98999999999978</v>
      </c>
      <c r="K784" t="s">
        <v>30</v>
      </c>
      <c r="L784" s="3">
        <v>0.26</v>
      </c>
      <c r="M784" t="s">
        <v>27</v>
      </c>
      <c r="N784" t="s">
        <v>19</v>
      </c>
      <c r="O784" t="s">
        <v>50</v>
      </c>
    </row>
    <row r="785" spans="1:15" x14ac:dyDescent="0.25">
      <c r="A785">
        <v>1058</v>
      </c>
      <c r="B785" s="1">
        <v>45289</v>
      </c>
      <c r="C785" t="s">
        <v>24</v>
      </c>
      <c r="D785" t="s">
        <v>15</v>
      </c>
      <c r="E785" s="2">
        <v>2714.21</v>
      </c>
      <c r="F785">
        <v>34</v>
      </c>
      <c r="G785" t="s">
        <v>35</v>
      </c>
      <c r="H785" s="3">
        <v>3160.61</v>
      </c>
      <c r="I785" s="3">
        <v>3273.22</v>
      </c>
      <c r="J785" s="3">
        <f>Sales[Unit_Price] - Sales[Unit_Cost]</f>
        <v>112.60999999999967</v>
      </c>
      <c r="K785" t="s">
        <v>17</v>
      </c>
      <c r="L785" s="3">
        <v>0.08</v>
      </c>
      <c r="M785" t="s">
        <v>31</v>
      </c>
      <c r="N785" t="s">
        <v>22</v>
      </c>
      <c r="O785" t="s">
        <v>45</v>
      </c>
    </row>
    <row r="786" spans="1:15" x14ac:dyDescent="0.25">
      <c r="A786">
        <v>1033</v>
      </c>
      <c r="B786" s="1">
        <v>44965</v>
      </c>
      <c r="C786" t="s">
        <v>38</v>
      </c>
      <c r="D786" t="s">
        <v>15</v>
      </c>
      <c r="E786" s="2">
        <v>8395.2900000000009</v>
      </c>
      <c r="F786">
        <v>39</v>
      </c>
      <c r="G786" t="s">
        <v>35</v>
      </c>
      <c r="H786" s="3">
        <v>4232.8100000000004</v>
      </c>
      <c r="I786" s="3">
        <v>4345.25</v>
      </c>
      <c r="J786" s="3">
        <f>Sales[Unit_Price] - Sales[Unit_Cost]</f>
        <v>112.4399999999996</v>
      </c>
      <c r="K786" t="s">
        <v>17</v>
      </c>
      <c r="L786" s="3">
        <v>0.12</v>
      </c>
      <c r="M786" t="s">
        <v>27</v>
      </c>
      <c r="N786" t="s">
        <v>19</v>
      </c>
      <c r="O786" t="s">
        <v>40</v>
      </c>
    </row>
    <row r="787" spans="1:15" x14ac:dyDescent="0.25">
      <c r="A787">
        <v>1030</v>
      </c>
      <c r="B787" s="1">
        <v>45245</v>
      </c>
      <c r="C787" t="s">
        <v>38</v>
      </c>
      <c r="D787" t="s">
        <v>34</v>
      </c>
      <c r="E787" s="2">
        <v>6951.53</v>
      </c>
      <c r="F787">
        <v>24</v>
      </c>
      <c r="G787" t="s">
        <v>29</v>
      </c>
      <c r="H787" s="3">
        <v>1370.52</v>
      </c>
      <c r="I787" s="3">
        <v>1482.58</v>
      </c>
      <c r="J787" s="3">
        <f>Sales[Unit_Price] - Sales[Unit_Cost]</f>
        <v>112.05999999999995</v>
      </c>
      <c r="K787" t="s">
        <v>17</v>
      </c>
      <c r="L787" s="3">
        <v>0.2</v>
      </c>
      <c r="M787" t="s">
        <v>31</v>
      </c>
      <c r="N787" t="s">
        <v>22</v>
      </c>
      <c r="O787" t="s">
        <v>48</v>
      </c>
    </row>
    <row r="788" spans="1:15" x14ac:dyDescent="0.25">
      <c r="A788">
        <v>1017</v>
      </c>
      <c r="B788" s="1">
        <v>45002</v>
      </c>
      <c r="C788" t="s">
        <v>14</v>
      </c>
      <c r="D788" t="s">
        <v>15</v>
      </c>
      <c r="E788" s="2">
        <v>2401.81</v>
      </c>
      <c r="F788">
        <v>28</v>
      </c>
      <c r="G788" t="s">
        <v>29</v>
      </c>
      <c r="H788" s="3">
        <v>3780.91</v>
      </c>
      <c r="I788" s="3">
        <v>3892.73</v>
      </c>
      <c r="J788" s="3">
        <f>Sales[Unit_Price] - Sales[Unit_Cost]</f>
        <v>111.82000000000016</v>
      </c>
      <c r="K788" t="s">
        <v>17</v>
      </c>
      <c r="L788" s="3">
        <v>0.1</v>
      </c>
      <c r="M788" t="s">
        <v>18</v>
      </c>
      <c r="N788" t="s">
        <v>22</v>
      </c>
      <c r="O788" t="s">
        <v>20</v>
      </c>
    </row>
    <row r="789" spans="1:15" x14ac:dyDescent="0.25">
      <c r="A789">
        <v>1091</v>
      </c>
      <c r="B789" s="1">
        <v>45071</v>
      </c>
      <c r="C789" t="s">
        <v>42</v>
      </c>
      <c r="D789" t="s">
        <v>15</v>
      </c>
      <c r="E789" s="2">
        <v>9610.2099999999991</v>
      </c>
      <c r="F789">
        <v>24</v>
      </c>
      <c r="G789" t="s">
        <v>29</v>
      </c>
      <c r="H789" s="3">
        <v>3639.3</v>
      </c>
      <c r="I789" s="3">
        <v>3750.63</v>
      </c>
      <c r="J789" s="3">
        <f>Sales[Unit_Price] - Sales[Unit_Cost]</f>
        <v>111.32999999999993</v>
      </c>
      <c r="K789" t="s">
        <v>30</v>
      </c>
      <c r="L789" s="3">
        <v>0.23</v>
      </c>
      <c r="M789" t="s">
        <v>27</v>
      </c>
      <c r="N789" t="s">
        <v>22</v>
      </c>
      <c r="O789" t="s">
        <v>49</v>
      </c>
    </row>
    <row r="790" spans="1:15" x14ac:dyDescent="0.25">
      <c r="A790">
        <v>1062</v>
      </c>
      <c r="B790" s="1">
        <v>45018</v>
      </c>
      <c r="C790" t="s">
        <v>14</v>
      </c>
      <c r="D790" t="s">
        <v>34</v>
      </c>
      <c r="E790" s="2">
        <v>6991.95</v>
      </c>
      <c r="F790">
        <v>10</v>
      </c>
      <c r="G790" t="s">
        <v>29</v>
      </c>
      <c r="H790" s="3">
        <v>1524.88</v>
      </c>
      <c r="I790" s="3">
        <v>1636.14</v>
      </c>
      <c r="J790" s="3">
        <f>Sales[Unit_Price] - Sales[Unit_Cost]</f>
        <v>111.25999999999999</v>
      </c>
      <c r="K790" t="s">
        <v>30</v>
      </c>
      <c r="L790" s="3">
        <v>0.2</v>
      </c>
      <c r="M790" t="s">
        <v>27</v>
      </c>
      <c r="N790" t="s">
        <v>19</v>
      </c>
      <c r="O790" t="s">
        <v>46</v>
      </c>
    </row>
    <row r="791" spans="1:15" x14ac:dyDescent="0.25">
      <c r="A791">
        <v>1052</v>
      </c>
      <c r="B791" s="1">
        <v>45030</v>
      </c>
      <c r="C791" t="s">
        <v>24</v>
      </c>
      <c r="D791" t="s">
        <v>15</v>
      </c>
      <c r="E791" s="2">
        <v>1834.7</v>
      </c>
      <c r="F791">
        <v>5</v>
      </c>
      <c r="G791" t="s">
        <v>16</v>
      </c>
      <c r="H791" s="3">
        <v>745.71</v>
      </c>
      <c r="I791" s="3">
        <v>856.91</v>
      </c>
      <c r="J791" s="3">
        <f>Sales[Unit_Price] - Sales[Unit_Cost]</f>
        <v>111.19999999999993</v>
      </c>
      <c r="K791" t="s">
        <v>17</v>
      </c>
      <c r="L791" s="3">
        <v>0.23</v>
      </c>
      <c r="M791" t="s">
        <v>27</v>
      </c>
      <c r="N791" t="s">
        <v>22</v>
      </c>
      <c r="O791" t="s">
        <v>45</v>
      </c>
    </row>
    <row r="792" spans="1:15" x14ac:dyDescent="0.25">
      <c r="A792">
        <v>1017</v>
      </c>
      <c r="B792" s="1">
        <v>45228</v>
      </c>
      <c r="C792" t="s">
        <v>38</v>
      </c>
      <c r="D792" t="s">
        <v>34</v>
      </c>
      <c r="E792" s="2">
        <v>2141.9</v>
      </c>
      <c r="F792">
        <v>1</v>
      </c>
      <c r="G792" t="s">
        <v>16</v>
      </c>
      <c r="H792" s="3">
        <v>641.67999999999995</v>
      </c>
      <c r="I792" s="3">
        <v>752.24</v>
      </c>
      <c r="J792" s="3">
        <f>Sales[Unit_Price] - Sales[Unit_Cost]</f>
        <v>110.56000000000006</v>
      </c>
      <c r="K792" t="s">
        <v>30</v>
      </c>
      <c r="L792" s="3">
        <v>0.22</v>
      </c>
      <c r="M792" t="s">
        <v>27</v>
      </c>
      <c r="N792" t="s">
        <v>19</v>
      </c>
      <c r="O792" t="s">
        <v>48</v>
      </c>
    </row>
    <row r="793" spans="1:15" x14ac:dyDescent="0.25">
      <c r="A793">
        <v>1017</v>
      </c>
      <c r="B793" s="1">
        <v>45123</v>
      </c>
      <c r="C793" t="s">
        <v>42</v>
      </c>
      <c r="D793" t="s">
        <v>25</v>
      </c>
      <c r="E793" s="2">
        <v>3137.09</v>
      </c>
      <c r="F793">
        <v>18</v>
      </c>
      <c r="G793" t="s">
        <v>16</v>
      </c>
      <c r="H793" s="3">
        <v>1069.73</v>
      </c>
      <c r="I793" s="3">
        <v>1180.04</v>
      </c>
      <c r="J793" s="3">
        <f>Sales[Unit_Price] - Sales[Unit_Cost]</f>
        <v>110.30999999999995</v>
      </c>
      <c r="K793" t="s">
        <v>17</v>
      </c>
      <c r="L793" s="3">
        <v>0.22</v>
      </c>
      <c r="M793" t="s">
        <v>27</v>
      </c>
      <c r="N793" t="s">
        <v>19</v>
      </c>
      <c r="O793" t="s">
        <v>43</v>
      </c>
    </row>
    <row r="794" spans="1:15" x14ac:dyDescent="0.25">
      <c r="A794">
        <v>1015</v>
      </c>
      <c r="B794" s="1">
        <v>45190</v>
      </c>
      <c r="C794" t="s">
        <v>24</v>
      </c>
      <c r="D794" t="s">
        <v>25</v>
      </c>
      <c r="E794" s="2">
        <v>4631.2299999999996</v>
      </c>
      <c r="F794">
        <v>30</v>
      </c>
      <c r="G794" t="s">
        <v>26</v>
      </c>
      <c r="H794" s="3">
        <v>261.56</v>
      </c>
      <c r="I794" s="3">
        <v>371.4</v>
      </c>
      <c r="J794" s="3">
        <f>Sales[Unit_Price] - Sales[Unit_Cost]</f>
        <v>109.83999999999997</v>
      </c>
      <c r="K794" t="s">
        <v>17</v>
      </c>
      <c r="L794" s="3">
        <v>0.2</v>
      </c>
      <c r="M794" t="s">
        <v>27</v>
      </c>
      <c r="N794" t="s">
        <v>22</v>
      </c>
      <c r="O794" t="s">
        <v>28</v>
      </c>
    </row>
    <row r="795" spans="1:15" x14ac:dyDescent="0.25">
      <c r="A795">
        <v>1028</v>
      </c>
      <c r="B795" s="1">
        <v>45087</v>
      </c>
      <c r="C795" t="s">
        <v>42</v>
      </c>
      <c r="D795" t="s">
        <v>15</v>
      </c>
      <c r="E795" s="2">
        <v>7987.15</v>
      </c>
      <c r="F795">
        <v>2</v>
      </c>
      <c r="G795" t="s">
        <v>16</v>
      </c>
      <c r="H795" s="3">
        <v>3146.12</v>
      </c>
      <c r="I795" s="3">
        <v>3255.5299999999902</v>
      </c>
      <c r="J795" s="3">
        <f>Sales[Unit_Price] - Sales[Unit_Cost]</f>
        <v>109.4099999999903</v>
      </c>
      <c r="K795" t="s">
        <v>17</v>
      </c>
      <c r="L795" s="3">
        <v>0.06</v>
      </c>
      <c r="M795" t="s">
        <v>27</v>
      </c>
      <c r="N795" t="s">
        <v>19</v>
      </c>
      <c r="O795" t="s">
        <v>49</v>
      </c>
    </row>
    <row r="796" spans="1:15" x14ac:dyDescent="0.25">
      <c r="A796">
        <v>1066</v>
      </c>
      <c r="B796" s="1">
        <v>45013</v>
      </c>
      <c r="C796" t="s">
        <v>33</v>
      </c>
      <c r="D796" t="s">
        <v>15</v>
      </c>
      <c r="E796" s="2">
        <v>7297.86</v>
      </c>
      <c r="F796">
        <v>7</v>
      </c>
      <c r="G796" t="s">
        <v>29</v>
      </c>
      <c r="H796" s="3">
        <v>523.41999999999996</v>
      </c>
      <c r="I796" s="3">
        <v>632.43999999999903</v>
      </c>
      <c r="J796" s="3">
        <f>Sales[Unit_Price] - Sales[Unit_Cost]</f>
        <v>109.01999999999907</v>
      </c>
      <c r="K796" t="s">
        <v>30</v>
      </c>
      <c r="L796" s="3">
        <v>0.2</v>
      </c>
      <c r="M796" t="s">
        <v>27</v>
      </c>
      <c r="N796" t="s">
        <v>19</v>
      </c>
      <c r="O796" t="s">
        <v>53</v>
      </c>
    </row>
    <row r="797" spans="1:15" x14ac:dyDescent="0.25">
      <c r="A797">
        <v>1023</v>
      </c>
      <c r="B797" s="1">
        <v>45283</v>
      </c>
      <c r="C797" t="s">
        <v>14</v>
      </c>
      <c r="D797" t="s">
        <v>34</v>
      </c>
      <c r="E797" s="2">
        <v>1875.62</v>
      </c>
      <c r="F797">
        <v>47</v>
      </c>
      <c r="G797" t="s">
        <v>35</v>
      </c>
      <c r="H797" s="3">
        <v>3374.72</v>
      </c>
      <c r="I797" s="3">
        <v>3483.1499999999901</v>
      </c>
      <c r="J797" s="3">
        <f>Sales[Unit_Price] - Sales[Unit_Cost]</f>
        <v>108.42999999999029</v>
      </c>
      <c r="K797" t="s">
        <v>17</v>
      </c>
      <c r="L797" s="3">
        <v>0.18</v>
      </c>
      <c r="M797" t="s">
        <v>18</v>
      </c>
      <c r="N797" t="s">
        <v>19</v>
      </c>
      <c r="O797" t="s">
        <v>46</v>
      </c>
    </row>
    <row r="798" spans="1:15" x14ac:dyDescent="0.25">
      <c r="A798">
        <v>1014</v>
      </c>
      <c r="B798" s="1">
        <v>45181</v>
      </c>
      <c r="C798" t="s">
        <v>33</v>
      </c>
      <c r="D798" t="s">
        <v>34</v>
      </c>
      <c r="E798" s="2">
        <v>8406.07</v>
      </c>
      <c r="F798">
        <v>48</v>
      </c>
      <c r="G798" t="s">
        <v>16</v>
      </c>
      <c r="H798" s="3">
        <v>556.72</v>
      </c>
      <c r="I798" s="3">
        <v>665.07</v>
      </c>
      <c r="J798" s="3">
        <f>Sales[Unit_Price] - Sales[Unit_Cost]</f>
        <v>108.35000000000002</v>
      </c>
      <c r="K798" t="s">
        <v>17</v>
      </c>
      <c r="L798" s="3">
        <v>0.01</v>
      </c>
      <c r="M798" t="s">
        <v>27</v>
      </c>
      <c r="N798" t="s">
        <v>22</v>
      </c>
      <c r="O798" t="s">
        <v>36</v>
      </c>
    </row>
    <row r="799" spans="1:15" x14ac:dyDescent="0.25">
      <c r="A799">
        <v>1092</v>
      </c>
      <c r="B799" s="1">
        <v>44946</v>
      </c>
      <c r="C799" t="s">
        <v>33</v>
      </c>
      <c r="D799" t="s">
        <v>34</v>
      </c>
      <c r="E799" s="2">
        <v>2729.27</v>
      </c>
      <c r="F799">
        <v>40</v>
      </c>
      <c r="G799" t="s">
        <v>35</v>
      </c>
      <c r="H799" s="3">
        <v>4624.16</v>
      </c>
      <c r="I799" s="3">
        <v>4731.9799999999996</v>
      </c>
      <c r="J799" s="3">
        <f>Sales[Unit_Price] - Sales[Unit_Cost]</f>
        <v>107.81999999999971</v>
      </c>
      <c r="K799" t="s">
        <v>30</v>
      </c>
      <c r="L799" s="3">
        <v>0.2</v>
      </c>
      <c r="M799" t="s">
        <v>27</v>
      </c>
      <c r="N799" t="s">
        <v>22</v>
      </c>
      <c r="O799" t="s">
        <v>36</v>
      </c>
    </row>
    <row r="800" spans="1:15" x14ac:dyDescent="0.25">
      <c r="A800">
        <v>1095</v>
      </c>
      <c r="B800" s="1">
        <v>45041</v>
      </c>
      <c r="C800" t="s">
        <v>14</v>
      </c>
      <c r="D800" t="s">
        <v>25</v>
      </c>
      <c r="E800" s="2">
        <v>9805.65</v>
      </c>
      <c r="F800">
        <v>10</v>
      </c>
      <c r="G800" t="s">
        <v>35</v>
      </c>
      <c r="H800" s="3">
        <v>3155.97</v>
      </c>
      <c r="I800" s="3">
        <v>3263.49</v>
      </c>
      <c r="J800" s="3">
        <f>Sales[Unit_Price] - Sales[Unit_Cost]</f>
        <v>107.51999999999998</v>
      </c>
      <c r="K800" t="s">
        <v>17</v>
      </c>
      <c r="L800" s="3">
        <v>0.04</v>
      </c>
      <c r="M800" t="s">
        <v>31</v>
      </c>
      <c r="N800" t="s">
        <v>19</v>
      </c>
      <c r="O800" t="s">
        <v>32</v>
      </c>
    </row>
    <row r="801" spans="1:15" x14ac:dyDescent="0.25">
      <c r="A801">
        <v>1057</v>
      </c>
      <c r="B801" s="1">
        <v>44935</v>
      </c>
      <c r="C801" t="s">
        <v>33</v>
      </c>
      <c r="D801" t="s">
        <v>15</v>
      </c>
      <c r="E801" s="2">
        <v>2114.38</v>
      </c>
      <c r="F801">
        <v>12</v>
      </c>
      <c r="G801" t="s">
        <v>16</v>
      </c>
      <c r="H801" s="3">
        <v>639.16</v>
      </c>
      <c r="I801" s="3">
        <v>746.28</v>
      </c>
      <c r="J801" s="3">
        <f>Sales[Unit_Price] - Sales[Unit_Cost]</f>
        <v>107.12</v>
      </c>
      <c r="K801" t="s">
        <v>17</v>
      </c>
      <c r="L801" s="3">
        <v>0.04</v>
      </c>
      <c r="M801" t="s">
        <v>27</v>
      </c>
      <c r="N801" t="s">
        <v>22</v>
      </c>
      <c r="O801" t="s">
        <v>53</v>
      </c>
    </row>
    <row r="802" spans="1:15" x14ac:dyDescent="0.25">
      <c r="A802">
        <v>1094</v>
      </c>
      <c r="B802" s="1">
        <v>44972</v>
      </c>
      <c r="C802" t="s">
        <v>33</v>
      </c>
      <c r="D802" t="s">
        <v>25</v>
      </c>
      <c r="E802" s="2">
        <v>8643.67</v>
      </c>
      <c r="F802">
        <v>47</v>
      </c>
      <c r="G802" t="s">
        <v>26</v>
      </c>
      <c r="H802" s="3">
        <v>3450.36</v>
      </c>
      <c r="I802" s="3">
        <v>3557.38</v>
      </c>
      <c r="J802" s="3">
        <f>Sales[Unit_Price] - Sales[Unit_Cost]</f>
        <v>107.01999999999998</v>
      </c>
      <c r="K802" t="s">
        <v>30</v>
      </c>
      <c r="L802" s="3">
        <v>0.2</v>
      </c>
      <c r="M802" t="s">
        <v>31</v>
      </c>
      <c r="N802" t="s">
        <v>19</v>
      </c>
      <c r="O802" t="s">
        <v>44</v>
      </c>
    </row>
    <row r="803" spans="1:15" x14ac:dyDescent="0.25">
      <c r="A803">
        <v>1055</v>
      </c>
      <c r="B803" s="1">
        <v>45010</v>
      </c>
      <c r="C803" t="s">
        <v>24</v>
      </c>
      <c r="D803" t="s">
        <v>34</v>
      </c>
      <c r="E803" s="2">
        <v>1756.83</v>
      </c>
      <c r="F803">
        <v>11</v>
      </c>
      <c r="G803" t="s">
        <v>35</v>
      </c>
      <c r="H803" s="3">
        <v>2495.1999999999998</v>
      </c>
      <c r="I803" s="3">
        <v>2600.9299999999998</v>
      </c>
      <c r="J803" s="3">
        <f>Sales[Unit_Price] - Sales[Unit_Cost]</f>
        <v>105.73000000000002</v>
      </c>
      <c r="K803" t="s">
        <v>30</v>
      </c>
      <c r="L803" s="3">
        <v>0.21</v>
      </c>
      <c r="M803" t="s">
        <v>27</v>
      </c>
      <c r="N803" t="s">
        <v>22</v>
      </c>
      <c r="O803" t="s">
        <v>50</v>
      </c>
    </row>
    <row r="804" spans="1:15" x14ac:dyDescent="0.25">
      <c r="A804">
        <v>1048</v>
      </c>
      <c r="B804" s="1">
        <v>44980</v>
      </c>
      <c r="C804" t="s">
        <v>14</v>
      </c>
      <c r="D804" t="s">
        <v>21</v>
      </c>
      <c r="E804" s="2">
        <v>7066.63</v>
      </c>
      <c r="F804">
        <v>47</v>
      </c>
      <c r="G804" t="s">
        <v>26</v>
      </c>
      <c r="H804" s="3">
        <v>4535.8599999999997</v>
      </c>
      <c r="I804" s="3">
        <v>4641.41</v>
      </c>
      <c r="J804" s="3">
        <f>Sales[Unit_Price] - Sales[Unit_Cost]</f>
        <v>105.55000000000018</v>
      </c>
      <c r="K804" t="s">
        <v>30</v>
      </c>
      <c r="L804" s="3">
        <v>0.27</v>
      </c>
      <c r="M804" t="s">
        <v>31</v>
      </c>
      <c r="N804" t="s">
        <v>22</v>
      </c>
      <c r="O804" t="s">
        <v>23</v>
      </c>
    </row>
    <row r="805" spans="1:15" x14ac:dyDescent="0.25">
      <c r="A805">
        <v>1076</v>
      </c>
      <c r="B805" s="1">
        <v>45007</v>
      </c>
      <c r="C805" t="s">
        <v>33</v>
      </c>
      <c r="D805" t="s">
        <v>25</v>
      </c>
      <c r="E805" s="2">
        <v>316.94</v>
      </c>
      <c r="F805">
        <v>23</v>
      </c>
      <c r="G805" t="s">
        <v>26</v>
      </c>
      <c r="H805" s="3">
        <v>2759.16</v>
      </c>
      <c r="I805" s="3">
        <v>2864.45</v>
      </c>
      <c r="J805" s="3">
        <f>Sales[Unit_Price] - Sales[Unit_Cost]</f>
        <v>105.28999999999996</v>
      </c>
      <c r="K805" t="s">
        <v>17</v>
      </c>
      <c r="L805" s="3">
        <v>0.18</v>
      </c>
      <c r="M805" t="s">
        <v>31</v>
      </c>
      <c r="N805" t="s">
        <v>22</v>
      </c>
      <c r="O805" t="s">
        <v>44</v>
      </c>
    </row>
    <row r="806" spans="1:15" x14ac:dyDescent="0.25">
      <c r="A806">
        <v>1087</v>
      </c>
      <c r="B806" s="1">
        <v>45177</v>
      </c>
      <c r="C806" t="s">
        <v>33</v>
      </c>
      <c r="D806" t="s">
        <v>15</v>
      </c>
      <c r="E806" s="2">
        <v>119.72</v>
      </c>
      <c r="F806">
        <v>20</v>
      </c>
      <c r="G806" t="s">
        <v>29</v>
      </c>
      <c r="H806" s="3">
        <v>193.27</v>
      </c>
      <c r="I806" s="3">
        <v>297.69</v>
      </c>
      <c r="J806" s="3">
        <f>Sales[Unit_Price] - Sales[Unit_Cost]</f>
        <v>104.41999999999999</v>
      </c>
      <c r="K806" t="s">
        <v>30</v>
      </c>
      <c r="L806" s="3">
        <v>0.22</v>
      </c>
      <c r="M806" t="s">
        <v>18</v>
      </c>
      <c r="N806" t="s">
        <v>19</v>
      </c>
      <c r="O806" t="s">
        <v>53</v>
      </c>
    </row>
    <row r="807" spans="1:15" x14ac:dyDescent="0.25">
      <c r="A807">
        <v>1018</v>
      </c>
      <c r="B807" s="1">
        <v>44952</v>
      </c>
      <c r="C807" t="s">
        <v>42</v>
      </c>
      <c r="D807" t="s">
        <v>34</v>
      </c>
      <c r="E807" s="2">
        <v>3187.45</v>
      </c>
      <c r="F807">
        <v>11</v>
      </c>
      <c r="G807" t="s">
        <v>29</v>
      </c>
      <c r="H807" s="3">
        <v>2414.8200000000002</v>
      </c>
      <c r="I807" s="3">
        <v>2519.0700000000002</v>
      </c>
      <c r="J807" s="3">
        <f>Sales[Unit_Price] - Sales[Unit_Cost]</f>
        <v>104.25</v>
      </c>
      <c r="K807" t="s">
        <v>17</v>
      </c>
      <c r="L807" s="3">
        <v>0</v>
      </c>
      <c r="M807" t="s">
        <v>18</v>
      </c>
      <c r="N807" t="s">
        <v>19</v>
      </c>
      <c r="O807" t="s">
        <v>52</v>
      </c>
    </row>
    <row r="808" spans="1:15" x14ac:dyDescent="0.25">
      <c r="A808">
        <v>1098</v>
      </c>
      <c r="B808" s="1">
        <v>45217</v>
      </c>
      <c r="C808" t="s">
        <v>38</v>
      </c>
      <c r="D808" t="s">
        <v>21</v>
      </c>
      <c r="E808" s="2">
        <v>1600.79</v>
      </c>
      <c r="F808">
        <v>21</v>
      </c>
      <c r="G808" t="s">
        <v>16</v>
      </c>
      <c r="H808" s="3">
        <v>725.03</v>
      </c>
      <c r="I808" s="3">
        <v>828.94999999999902</v>
      </c>
      <c r="J808" s="3">
        <f>Sales[Unit_Price] - Sales[Unit_Cost]</f>
        <v>103.91999999999905</v>
      </c>
      <c r="K808" t="s">
        <v>30</v>
      </c>
      <c r="L808" s="3">
        <v>0.18</v>
      </c>
      <c r="M808" t="s">
        <v>27</v>
      </c>
      <c r="N808" t="s">
        <v>19</v>
      </c>
      <c r="O808" t="s">
        <v>41</v>
      </c>
    </row>
    <row r="809" spans="1:15" x14ac:dyDescent="0.25">
      <c r="A809">
        <v>1096</v>
      </c>
      <c r="B809" s="1">
        <v>45024</v>
      </c>
      <c r="C809" t="s">
        <v>33</v>
      </c>
      <c r="D809" t="s">
        <v>25</v>
      </c>
      <c r="E809" s="2">
        <v>5935.59</v>
      </c>
      <c r="F809">
        <v>45</v>
      </c>
      <c r="G809" t="s">
        <v>29</v>
      </c>
      <c r="H809" s="3">
        <v>357.92</v>
      </c>
      <c r="I809" s="3">
        <v>461.3</v>
      </c>
      <c r="J809" s="3">
        <f>Sales[Unit_Price] - Sales[Unit_Cost]</f>
        <v>103.38</v>
      </c>
      <c r="K809" t="s">
        <v>17</v>
      </c>
      <c r="L809" s="3">
        <v>0.28000000000000003</v>
      </c>
      <c r="M809" t="s">
        <v>18</v>
      </c>
      <c r="N809" t="s">
        <v>19</v>
      </c>
      <c r="O809" t="s">
        <v>44</v>
      </c>
    </row>
    <row r="810" spans="1:15" x14ac:dyDescent="0.25">
      <c r="A810">
        <v>1041</v>
      </c>
      <c r="B810" s="1">
        <v>44986</v>
      </c>
      <c r="C810" t="s">
        <v>33</v>
      </c>
      <c r="D810" t="s">
        <v>34</v>
      </c>
      <c r="E810" s="2">
        <v>4170.8</v>
      </c>
      <c r="F810">
        <v>44</v>
      </c>
      <c r="G810" t="s">
        <v>35</v>
      </c>
      <c r="H810" s="3">
        <v>3288.39</v>
      </c>
      <c r="I810" s="3">
        <v>3391.46</v>
      </c>
      <c r="J810" s="3">
        <f>Sales[Unit_Price] - Sales[Unit_Cost]</f>
        <v>103.07000000000016</v>
      </c>
      <c r="K810" t="s">
        <v>30</v>
      </c>
      <c r="L810" s="3">
        <v>0.05</v>
      </c>
      <c r="M810" t="s">
        <v>31</v>
      </c>
      <c r="N810" t="s">
        <v>22</v>
      </c>
      <c r="O810" t="s">
        <v>36</v>
      </c>
    </row>
    <row r="811" spans="1:15" x14ac:dyDescent="0.25">
      <c r="A811">
        <v>1065</v>
      </c>
      <c r="B811" s="1">
        <v>45107</v>
      </c>
      <c r="C811" t="s">
        <v>38</v>
      </c>
      <c r="D811" t="s">
        <v>25</v>
      </c>
      <c r="E811" s="2">
        <v>8840.86</v>
      </c>
      <c r="F811">
        <v>13</v>
      </c>
      <c r="G811" t="s">
        <v>16</v>
      </c>
      <c r="H811" s="3">
        <v>1339</v>
      </c>
      <c r="I811" s="3">
        <v>1441.88</v>
      </c>
      <c r="J811" s="3">
        <f>Sales[Unit_Price] - Sales[Unit_Cost]</f>
        <v>102.88000000000011</v>
      </c>
      <c r="K811" t="s">
        <v>17</v>
      </c>
      <c r="L811" s="3">
        <v>0.23</v>
      </c>
      <c r="M811" t="s">
        <v>31</v>
      </c>
      <c r="N811" t="s">
        <v>22</v>
      </c>
      <c r="O811" t="s">
        <v>39</v>
      </c>
    </row>
    <row r="812" spans="1:15" x14ac:dyDescent="0.25">
      <c r="A812">
        <v>1062</v>
      </c>
      <c r="B812" s="1">
        <v>45270</v>
      </c>
      <c r="C812" t="s">
        <v>24</v>
      </c>
      <c r="D812" t="s">
        <v>21</v>
      </c>
      <c r="E812" s="2">
        <v>3979.41</v>
      </c>
      <c r="F812">
        <v>11</v>
      </c>
      <c r="G812" t="s">
        <v>35</v>
      </c>
      <c r="H812" s="3">
        <v>1190.08</v>
      </c>
      <c r="I812" s="3">
        <v>1292.9399999999901</v>
      </c>
      <c r="J812" s="3">
        <f>Sales[Unit_Price] - Sales[Unit_Cost]</f>
        <v>102.85999999999012</v>
      </c>
      <c r="K812" t="s">
        <v>17</v>
      </c>
      <c r="L812" s="3">
        <v>0.13</v>
      </c>
      <c r="M812" t="s">
        <v>18</v>
      </c>
      <c r="N812" t="s">
        <v>22</v>
      </c>
      <c r="O812" t="s">
        <v>47</v>
      </c>
    </row>
    <row r="813" spans="1:15" x14ac:dyDescent="0.25">
      <c r="A813">
        <v>1003</v>
      </c>
      <c r="B813" s="1">
        <v>45183</v>
      </c>
      <c r="C813" t="s">
        <v>14</v>
      </c>
      <c r="D813" t="s">
        <v>21</v>
      </c>
      <c r="E813" s="2">
        <v>3755.88</v>
      </c>
      <c r="F813">
        <v>15</v>
      </c>
      <c r="G813" t="s">
        <v>29</v>
      </c>
      <c r="H813" s="3">
        <v>3286.24</v>
      </c>
      <c r="I813" s="3">
        <v>3388.8399999999901</v>
      </c>
      <c r="J813" s="3">
        <f>Sales[Unit_Price] - Sales[Unit_Cost]</f>
        <v>102.59999999999036</v>
      </c>
      <c r="K813" t="s">
        <v>17</v>
      </c>
      <c r="L813" s="3">
        <v>0.09</v>
      </c>
      <c r="M813" t="s">
        <v>31</v>
      </c>
      <c r="N813" t="s">
        <v>22</v>
      </c>
      <c r="O813" t="s">
        <v>23</v>
      </c>
    </row>
    <row r="814" spans="1:15" x14ac:dyDescent="0.25">
      <c r="A814">
        <v>1067</v>
      </c>
      <c r="B814" s="1">
        <v>45176</v>
      </c>
      <c r="C814" t="s">
        <v>14</v>
      </c>
      <c r="D814" t="s">
        <v>15</v>
      </c>
      <c r="E814" s="2">
        <v>4716.3599999999997</v>
      </c>
      <c r="F814">
        <v>37</v>
      </c>
      <c r="G814" t="s">
        <v>29</v>
      </c>
      <c r="H814" s="3">
        <v>1754.32</v>
      </c>
      <c r="I814" s="3">
        <v>1856.3999999999901</v>
      </c>
      <c r="J814" s="3">
        <f>Sales[Unit_Price] - Sales[Unit_Cost]</f>
        <v>102.07999999999015</v>
      </c>
      <c r="K814" t="s">
        <v>30</v>
      </c>
      <c r="L814" s="3">
        <v>0.21</v>
      </c>
      <c r="M814" t="s">
        <v>27</v>
      </c>
      <c r="N814" t="s">
        <v>22</v>
      </c>
      <c r="O814" t="s">
        <v>20</v>
      </c>
    </row>
    <row r="815" spans="1:15" x14ac:dyDescent="0.25">
      <c r="A815">
        <v>1058</v>
      </c>
      <c r="B815" s="1">
        <v>45233</v>
      </c>
      <c r="C815" t="s">
        <v>24</v>
      </c>
      <c r="D815" t="s">
        <v>21</v>
      </c>
      <c r="E815" s="2">
        <v>4050.45</v>
      </c>
      <c r="F815">
        <v>42</v>
      </c>
      <c r="G815" t="s">
        <v>29</v>
      </c>
      <c r="H815" s="3">
        <v>3600.95</v>
      </c>
      <c r="I815" s="3">
        <v>3702.8399999999901</v>
      </c>
      <c r="J815" s="3">
        <f>Sales[Unit_Price] - Sales[Unit_Cost]</f>
        <v>101.88999999999032</v>
      </c>
      <c r="K815" t="s">
        <v>17</v>
      </c>
      <c r="L815" s="3">
        <v>0.01</v>
      </c>
      <c r="M815" t="s">
        <v>18</v>
      </c>
      <c r="N815" t="s">
        <v>22</v>
      </c>
      <c r="O815" t="s">
        <v>47</v>
      </c>
    </row>
    <row r="816" spans="1:15" x14ac:dyDescent="0.25">
      <c r="A816">
        <v>1094</v>
      </c>
      <c r="B816" s="1">
        <v>44989</v>
      </c>
      <c r="C816" t="s">
        <v>14</v>
      </c>
      <c r="D816" t="s">
        <v>15</v>
      </c>
      <c r="E816" s="2">
        <v>3992.63</v>
      </c>
      <c r="F816">
        <v>49</v>
      </c>
      <c r="G816" t="s">
        <v>26</v>
      </c>
      <c r="H816" s="3">
        <v>615.47</v>
      </c>
      <c r="I816" s="3">
        <v>715.84</v>
      </c>
      <c r="J816" s="3">
        <f>Sales[Unit_Price] - Sales[Unit_Cost]</f>
        <v>100.37</v>
      </c>
      <c r="K816" t="s">
        <v>17</v>
      </c>
      <c r="L816" s="3">
        <v>0.21</v>
      </c>
      <c r="M816" t="s">
        <v>31</v>
      </c>
      <c r="N816" t="s">
        <v>22</v>
      </c>
      <c r="O816" t="s">
        <v>20</v>
      </c>
    </row>
    <row r="817" spans="1:15" x14ac:dyDescent="0.25">
      <c r="A817">
        <v>1019</v>
      </c>
      <c r="B817" s="1">
        <v>45070</v>
      </c>
      <c r="C817" t="s">
        <v>38</v>
      </c>
      <c r="D817" t="s">
        <v>25</v>
      </c>
      <c r="E817" s="2">
        <v>1114.9100000000001</v>
      </c>
      <c r="F817">
        <v>13</v>
      </c>
      <c r="G817" t="s">
        <v>26</v>
      </c>
      <c r="H817" s="3">
        <v>3102.73</v>
      </c>
      <c r="I817" s="3">
        <v>3202.68</v>
      </c>
      <c r="J817" s="3">
        <f>Sales[Unit_Price] - Sales[Unit_Cost]</f>
        <v>99.949999999999818</v>
      </c>
      <c r="K817" t="s">
        <v>30</v>
      </c>
      <c r="L817" s="3">
        <v>0.09</v>
      </c>
      <c r="M817" t="s">
        <v>18</v>
      </c>
      <c r="N817" t="s">
        <v>19</v>
      </c>
      <c r="O817" t="s">
        <v>39</v>
      </c>
    </row>
    <row r="818" spans="1:15" x14ac:dyDescent="0.25">
      <c r="A818">
        <v>1028</v>
      </c>
      <c r="B818" s="1">
        <v>45142</v>
      </c>
      <c r="C818" t="s">
        <v>42</v>
      </c>
      <c r="D818" t="s">
        <v>15</v>
      </c>
      <c r="E818" s="2">
        <v>2363.9</v>
      </c>
      <c r="F818">
        <v>38</v>
      </c>
      <c r="G818" t="s">
        <v>29</v>
      </c>
      <c r="H818" s="3">
        <v>3350.32</v>
      </c>
      <c r="I818" s="3">
        <v>3449.94</v>
      </c>
      <c r="J818" s="3">
        <f>Sales[Unit_Price] - Sales[Unit_Cost]</f>
        <v>99.619999999999891</v>
      </c>
      <c r="K818" t="s">
        <v>30</v>
      </c>
      <c r="L818" s="3">
        <v>0.26</v>
      </c>
      <c r="M818" t="s">
        <v>18</v>
      </c>
      <c r="N818" t="s">
        <v>19</v>
      </c>
      <c r="O818" t="s">
        <v>49</v>
      </c>
    </row>
    <row r="819" spans="1:15" x14ac:dyDescent="0.25">
      <c r="A819">
        <v>1015</v>
      </c>
      <c r="B819" s="1">
        <v>45246</v>
      </c>
      <c r="C819" t="s">
        <v>38</v>
      </c>
      <c r="D819" t="s">
        <v>34</v>
      </c>
      <c r="E819" s="2">
        <v>2673.06</v>
      </c>
      <c r="F819">
        <v>1</v>
      </c>
      <c r="G819" t="s">
        <v>16</v>
      </c>
      <c r="H819" s="3">
        <v>2928.74</v>
      </c>
      <c r="I819" s="3">
        <v>3027.74</v>
      </c>
      <c r="J819" s="3">
        <f>Sales[Unit_Price] - Sales[Unit_Cost]</f>
        <v>99</v>
      </c>
      <c r="K819" t="s">
        <v>30</v>
      </c>
      <c r="L819" s="3">
        <v>0.15</v>
      </c>
      <c r="M819" t="s">
        <v>27</v>
      </c>
      <c r="N819" t="s">
        <v>22</v>
      </c>
      <c r="O819" t="s">
        <v>48</v>
      </c>
    </row>
    <row r="820" spans="1:15" x14ac:dyDescent="0.25">
      <c r="A820">
        <v>1095</v>
      </c>
      <c r="B820" s="1">
        <v>45256</v>
      </c>
      <c r="C820" t="s">
        <v>33</v>
      </c>
      <c r="D820" t="s">
        <v>21</v>
      </c>
      <c r="E820" s="2">
        <v>8231.74</v>
      </c>
      <c r="F820">
        <v>7</v>
      </c>
      <c r="G820" t="s">
        <v>26</v>
      </c>
      <c r="H820" s="3">
        <v>4257.24</v>
      </c>
      <c r="I820" s="3">
        <v>4355.87</v>
      </c>
      <c r="J820" s="3">
        <f>Sales[Unit_Price] - Sales[Unit_Cost]</f>
        <v>98.630000000000109</v>
      </c>
      <c r="K820" t="s">
        <v>17</v>
      </c>
      <c r="L820" s="3">
        <v>0.03</v>
      </c>
      <c r="M820" t="s">
        <v>27</v>
      </c>
      <c r="N820" t="s">
        <v>19</v>
      </c>
      <c r="O820" t="s">
        <v>37</v>
      </c>
    </row>
    <row r="821" spans="1:15" x14ac:dyDescent="0.25">
      <c r="A821">
        <v>1034</v>
      </c>
      <c r="B821" s="1">
        <v>44933</v>
      </c>
      <c r="C821" t="s">
        <v>24</v>
      </c>
      <c r="D821" t="s">
        <v>21</v>
      </c>
      <c r="E821" s="2">
        <v>3677.9</v>
      </c>
      <c r="F821">
        <v>28</v>
      </c>
      <c r="G821" t="s">
        <v>16</v>
      </c>
      <c r="H821" s="3">
        <v>137.47</v>
      </c>
      <c r="I821" s="3">
        <v>234.63</v>
      </c>
      <c r="J821" s="3">
        <f>Sales[Unit_Price] - Sales[Unit_Cost]</f>
        <v>97.16</v>
      </c>
      <c r="K821" t="s">
        <v>30</v>
      </c>
      <c r="L821" s="3">
        <v>0.27</v>
      </c>
      <c r="M821" t="s">
        <v>27</v>
      </c>
      <c r="N821" t="s">
        <v>22</v>
      </c>
      <c r="O821" t="s">
        <v>47</v>
      </c>
    </row>
    <row r="822" spans="1:15" x14ac:dyDescent="0.25">
      <c r="A822">
        <v>1081</v>
      </c>
      <c r="B822" s="1">
        <v>44964</v>
      </c>
      <c r="C822" t="s">
        <v>24</v>
      </c>
      <c r="D822" t="s">
        <v>34</v>
      </c>
      <c r="E822" s="2">
        <v>3068.03</v>
      </c>
      <c r="F822">
        <v>41</v>
      </c>
      <c r="G822" t="s">
        <v>16</v>
      </c>
      <c r="H822" s="3">
        <v>2782.08</v>
      </c>
      <c r="I822" s="3">
        <v>2879.24</v>
      </c>
      <c r="J822" s="3">
        <f>Sales[Unit_Price] - Sales[Unit_Cost]</f>
        <v>97.159999999999854</v>
      </c>
      <c r="K822" t="s">
        <v>30</v>
      </c>
      <c r="L822" s="3">
        <v>0.21</v>
      </c>
      <c r="M822" t="s">
        <v>27</v>
      </c>
      <c r="N822" t="s">
        <v>19</v>
      </c>
      <c r="O822" t="s">
        <v>50</v>
      </c>
    </row>
    <row r="823" spans="1:15" x14ac:dyDescent="0.25">
      <c r="A823">
        <v>1099</v>
      </c>
      <c r="B823" s="1">
        <v>45164</v>
      </c>
      <c r="C823" t="s">
        <v>24</v>
      </c>
      <c r="D823" t="s">
        <v>21</v>
      </c>
      <c r="E823" s="2">
        <v>1934.18</v>
      </c>
      <c r="F823">
        <v>17</v>
      </c>
      <c r="G823" t="s">
        <v>26</v>
      </c>
      <c r="H823" s="3">
        <v>2471.73</v>
      </c>
      <c r="I823" s="3">
        <v>2568.73</v>
      </c>
      <c r="J823" s="3">
        <f>Sales[Unit_Price] - Sales[Unit_Cost]</f>
        <v>97</v>
      </c>
      <c r="K823" t="s">
        <v>30</v>
      </c>
      <c r="L823" s="3">
        <v>0.05</v>
      </c>
      <c r="M823" t="s">
        <v>18</v>
      </c>
      <c r="N823" t="s">
        <v>22</v>
      </c>
      <c r="O823" t="s">
        <v>47</v>
      </c>
    </row>
    <row r="824" spans="1:15" x14ac:dyDescent="0.25">
      <c r="A824">
        <v>1065</v>
      </c>
      <c r="B824" s="1">
        <v>44933</v>
      </c>
      <c r="C824" t="s">
        <v>38</v>
      </c>
      <c r="D824" t="s">
        <v>15</v>
      </c>
      <c r="E824" s="2">
        <v>2365.87</v>
      </c>
      <c r="F824">
        <v>6</v>
      </c>
      <c r="G824" t="s">
        <v>29</v>
      </c>
      <c r="H824" s="3">
        <v>2019.9</v>
      </c>
      <c r="I824" s="3">
        <v>2116.7399999999998</v>
      </c>
      <c r="J824" s="3">
        <f>Sales[Unit_Price] - Sales[Unit_Cost]</f>
        <v>96.839999999999691</v>
      </c>
      <c r="K824" t="s">
        <v>30</v>
      </c>
      <c r="L824" s="3">
        <v>0.11</v>
      </c>
      <c r="M824" t="s">
        <v>31</v>
      </c>
      <c r="N824" t="s">
        <v>19</v>
      </c>
      <c r="O824" t="s">
        <v>40</v>
      </c>
    </row>
    <row r="825" spans="1:15" x14ac:dyDescent="0.25">
      <c r="A825">
        <v>1065</v>
      </c>
      <c r="B825" s="1">
        <v>45288</v>
      </c>
      <c r="C825" t="s">
        <v>24</v>
      </c>
      <c r="D825" t="s">
        <v>21</v>
      </c>
      <c r="E825" s="2">
        <v>6139.07</v>
      </c>
      <c r="F825">
        <v>18</v>
      </c>
      <c r="G825" t="s">
        <v>26</v>
      </c>
      <c r="H825" s="3">
        <v>4334.58</v>
      </c>
      <c r="I825" s="3">
        <v>4431.04</v>
      </c>
      <c r="J825" s="3">
        <f>Sales[Unit_Price] - Sales[Unit_Cost]</f>
        <v>96.460000000000036</v>
      </c>
      <c r="K825" t="s">
        <v>30</v>
      </c>
      <c r="L825" s="3">
        <v>0.02</v>
      </c>
      <c r="M825" t="s">
        <v>27</v>
      </c>
      <c r="N825" t="s">
        <v>22</v>
      </c>
      <c r="O825" t="s">
        <v>47</v>
      </c>
    </row>
    <row r="826" spans="1:15" x14ac:dyDescent="0.25">
      <c r="A826">
        <v>1008</v>
      </c>
      <c r="B826" s="1">
        <v>44981</v>
      </c>
      <c r="C826" t="s">
        <v>38</v>
      </c>
      <c r="D826" t="s">
        <v>21</v>
      </c>
      <c r="E826" s="2">
        <v>5751.69</v>
      </c>
      <c r="F826">
        <v>22</v>
      </c>
      <c r="G826" t="s">
        <v>35</v>
      </c>
      <c r="H826" s="3">
        <v>2269.3200000000002</v>
      </c>
      <c r="I826" s="3">
        <v>2365.35</v>
      </c>
      <c r="J826" s="3">
        <f>Sales[Unit_Price] - Sales[Unit_Cost]</f>
        <v>96.029999999999745</v>
      </c>
      <c r="K826" t="s">
        <v>30</v>
      </c>
      <c r="L826" s="3">
        <v>0.03</v>
      </c>
      <c r="M826" t="s">
        <v>18</v>
      </c>
      <c r="N826" t="s">
        <v>22</v>
      </c>
      <c r="O826" t="s">
        <v>41</v>
      </c>
    </row>
    <row r="827" spans="1:15" x14ac:dyDescent="0.25">
      <c r="A827">
        <v>1035</v>
      </c>
      <c r="B827" s="1">
        <v>45034</v>
      </c>
      <c r="C827" t="s">
        <v>24</v>
      </c>
      <c r="D827" t="s">
        <v>25</v>
      </c>
      <c r="E827" s="2">
        <v>9417.1</v>
      </c>
      <c r="F827">
        <v>34</v>
      </c>
      <c r="G827" t="s">
        <v>26</v>
      </c>
      <c r="H827" s="3">
        <v>1105.05</v>
      </c>
      <c r="I827" s="3">
        <v>1200.96</v>
      </c>
      <c r="J827" s="3">
        <f>Sales[Unit_Price] - Sales[Unit_Cost]</f>
        <v>95.910000000000082</v>
      </c>
      <c r="K827" t="s">
        <v>17</v>
      </c>
      <c r="L827" s="3">
        <v>0.19</v>
      </c>
      <c r="M827" t="s">
        <v>18</v>
      </c>
      <c r="N827" t="s">
        <v>19</v>
      </c>
      <c r="O827" t="s">
        <v>28</v>
      </c>
    </row>
    <row r="828" spans="1:15" x14ac:dyDescent="0.25">
      <c r="A828">
        <v>1027</v>
      </c>
      <c r="B828" s="1">
        <v>45108</v>
      </c>
      <c r="C828" t="s">
        <v>38</v>
      </c>
      <c r="D828" t="s">
        <v>15</v>
      </c>
      <c r="E828" s="2">
        <v>8666.43</v>
      </c>
      <c r="F828">
        <v>15</v>
      </c>
      <c r="G828" t="s">
        <v>29</v>
      </c>
      <c r="H828" s="3">
        <v>1615.26</v>
      </c>
      <c r="I828" s="3">
        <v>1710.95</v>
      </c>
      <c r="J828" s="3">
        <f>Sales[Unit_Price] - Sales[Unit_Cost]</f>
        <v>95.690000000000055</v>
      </c>
      <c r="K828" t="s">
        <v>30</v>
      </c>
      <c r="L828" s="3">
        <v>0.23</v>
      </c>
      <c r="M828" t="s">
        <v>31</v>
      </c>
      <c r="N828" t="s">
        <v>22</v>
      </c>
      <c r="O828" t="s">
        <v>40</v>
      </c>
    </row>
    <row r="829" spans="1:15" x14ac:dyDescent="0.25">
      <c r="A829">
        <v>1036</v>
      </c>
      <c r="B829" s="1">
        <v>45048</v>
      </c>
      <c r="C829" t="s">
        <v>24</v>
      </c>
      <c r="D829" t="s">
        <v>15</v>
      </c>
      <c r="E829" s="2">
        <v>6650.51</v>
      </c>
      <c r="F829">
        <v>42</v>
      </c>
      <c r="G829" t="s">
        <v>16</v>
      </c>
      <c r="H829" s="3">
        <v>4292.63</v>
      </c>
      <c r="I829" s="3">
        <v>4387.99</v>
      </c>
      <c r="J829" s="3">
        <f>Sales[Unit_Price] - Sales[Unit_Cost]</f>
        <v>95.359999999999673</v>
      </c>
      <c r="K829" t="s">
        <v>30</v>
      </c>
      <c r="L829" s="3">
        <v>7.0000000000000007E-2</v>
      </c>
      <c r="M829" t="s">
        <v>31</v>
      </c>
      <c r="N829" t="s">
        <v>22</v>
      </c>
      <c r="O829" t="s">
        <v>45</v>
      </c>
    </row>
    <row r="830" spans="1:15" x14ac:dyDescent="0.25">
      <c r="A830">
        <v>1007</v>
      </c>
      <c r="B830" s="1">
        <v>44955</v>
      </c>
      <c r="C830" t="s">
        <v>33</v>
      </c>
      <c r="D830" t="s">
        <v>21</v>
      </c>
      <c r="E830" s="2">
        <v>2491.21</v>
      </c>
      <c r="F830">
        <v>13</v>
      </c>
      <c r="G830" t="s">
        <v>16</v>
      </c>
      <c r="H830" s="3">
        <v>3765.46</v>
      </c>
      <c r="I830" s="3">
        <v>3860.56</v>
      </c>
      <c r="J830" s="3">
        <f>Sales[Unit_Price] - Sales[Unit_Cost]</f>
        <v>95.099999999999909</v>
      </c>
      <c r="K830" t="s">
        <v>17</v>
      </c>
      <c r="L830" s="3">
        <v>0.22</v>
      </c>
      <c r="M830" t="s">
        <v>18</v>
      </c>
      <c r="N830" t="s">
        <v>22</v>
      </c>
      <c r="O830" t="s">
        <v>37</v>
      </c>
    </row>
    <row r="831" spans="1:15" x14ac:dyDescent="0.25">
      <c r="A831">
        <v>1098</v>
      </c>
      <c r="B831" s="1">
        <v>45237</v>
      </c>
      <c r="C831" t="s">
        <v>42</v>
      </c>
      <c r="D831" t="s">
        <v>21</v>
      </c>
      <c r="E831" s="2">
        <v>3166.9</v>
      </c>
      <c r="F831">
        <v>31</v>
      </c>
      <c r="G831" t="s">
        <v>26</v>
      </c>
      <c r="H831" s="3">
        <v>2407.8000000000002</v>
      </c>
      <c r="I831" s="3">
        <v>2502.7600000000002</v>
      </c>
      <c r="J831" s="3">
        <f>Sales[Unit_Price] - Sales[Unit_Cost]</f>
        <v>94.960000000000036</v>
      </c>
      <c r="K831" t="s">
        <v>17</v>
      </c>
      <c r="L831" s="3">
        <v>0.27</v>
      </c>
      <c r="M831" t="s">
        <v>18</v>
      </c>
      <c r="N831" t="s">
        <v>22</v>
      </c>
      <c r="O831" t="s">
        <v>51</v>
      </c>
    </row>
    <row r="832" spans="1:15" x14ac:dyDescent="0.25">
      <c r="A832">
        <v>1007</v>
      </c>
      <c r="B832" s="1">
        <v>44988</v>
      </c>
      <c r="C832" t="s">
        <v>38</v>
      </c>
      <c r="D832" t="s">
        <v>21</v>
      </c>
      <c r="E832" s="2">
        <v>4694.54</v>
      </c>
      <c r="F832">
        <v>1</v>
      </c>
      <c r="G832" t="s">
        <v>26</v>
      </c>
      <c r="H832" s="3">
        <v>2543.2600000000002</v>
      </c>
      <c r="I832" s="3">
        <v>2637.91</v>
      </c>
      <c r="J832" s="3">
        <f>Sales[Unit_Price] - Sales[Unit_Cost]</f>
        <v>94.649999999999636</v>
      </c>
      <c r="K832" t="s">
        <v>17</v>
      </c>
      <c r="L832" s="3">
        <v>0.2</v>
      </c>
      <c r="M832" t="s">
        <v>31</v>
      </c>
      <c r="N832" t="s">
        <v>19</v>
      </c>
      <c r="O832" t="s">
        <v>41</v>
      </c>
    </row>
    <row r="833" spans="1:15" x14ac:dyDescent="0.25">
      <c r="A833">
        <v>1040</v>
      </c>
      <c r="B833" s="1">
        <v>45076</v>
      </c>
      <c r="C833" t="s">
        <v>42</v>
      </c>
      <c r="D833" t="s">
        <v>25</v>
      </c>
      <c r="E833" s="2">
        <v>4284.03</v>
      </c>
      <c r="F833">
        <v>47</v>
      </c>
      <c r="G833" t="s">
        <v>29</v>
      </c>
      <c r="H833" s="3">
        <v>1656.82</v>
      </c>
      <c r="I833" s="3">
        <v>1750.3799999999901</v>
      </c>
      <c r="J833" s="3">
        <f>Sales[Unit_Price] - Sales[Unit_Cost]</f>
        <v>93.559999999990168</v>
      </c>
      <c r="K833" t="s">
        <v>30</v>
      </c>
      <c r="L833" s="3">
        <v>0.21</v>
      </c>
      <c r="M833" t="s">
        <v>31</v>
      </c>
      <c r="N833" t="s">
        <v>19</v>
      </c>
      <c r="O833" t="s">
        <v>43</v>
      </c>
    </row>
    <row r="834" spans="1:15" x14ac:dyDescent="0.25">
      <c r="A834">
        <v>1084</v>
      </c>
      <c r="B834" s="1">
        <v>45250</v>
      </c>
      <c r="C834" t="s">
        <v>14</v>
      </c>
      <c r="D834" t="s">
        <v>25</v>
      </c>
      <c r="E834" s="2">
        <v>2396.98</v>
      </c>
      <c r="F834">
        <v>15</v>
      </c>
      <c r="G834" t="s">
        <v>16</v>
      </c>
      <c r="H834" s="3">
        <v>3420.72</v>
      </c>
      <c r="I834" s="3">
        <v>3513.74</v>
      </c>
      <c r="J834" s="3">
        <f>Sales[Unit_Price] - Sales[Unit_Cost]</f>
        <v>93.019999999999982</v>
      </c>
      <c r="K834" t="s">
        <v>30</v>
      </c>
      <c r="L834" s="3">
        <v>0.02</v>
      </c>
      <c r="M834" t="s">
        <v>18</v>
      </c>
      <c r="N834" t="s">
        <v>19</v>
      </c>
      <c r="O834" t="s">
        <v>32</v>
      </c>
    </row>
    <row r="835" spans="1:15" x14ac:dyDescent="0.25">
      <c r="A835">
        <v>1058</v>
      </c>
      <c r="B835" s="1">
        <v>45119</v>
      </c>
      <c r="C835" t="s">
        <v>38</v>
      </c>
      <c r="D835" t="s">
        <v>34</v>
      </c>
      <c r="E835" s="2">
        <v>9580.0499999999993</v>
      </c>
      <c r="F835">
        <v>14</v>
      </c>
      <c r="G835" t="s">
        <v>35</v>
      </c>
      <c r="H835" s="3">
        <v>2703.97</v>
      </c>
      <c r="I835" s="3">
        <v>2796.8799999999901</v>
      </c>
      <c r="J835" s="3">
        <f>Sales[Unit_Price] - Sales[Unit_Cost]</f>
        <v>92.909999999990305</v>
      </c>
      <c r="K835" t="s">
        <v>30</v>
      </c>
      <c r="L835" s="3">
        <v>0.13</v>
      </c>
      <c r="M835" t="s">
        <v>27</v>
      </c>
      <c r="N835" t="s">
        <v>19</v>
      </c>
      <c r="O835" t="s">
        <v>48</v>
      </c>
    </row>
    <row r="836" spans="1:15" x14ac:dyDescent="0.25">
      <c r="A836">
        <v>1061</v>
      </c>
      <c r="B836" s="1">
        <v>45007</v>
      </c>
      <c r="C836" t="s">
        <v>42</v>
      </c>
      <c r="D836" t="s">
        <v>34</v>
      </c>
      <c r="E836" s="2">
        <v>8915.0499999999993</v>
      </c>
      <c r="F836">
        <v>34</v>
      </c>
      <c r="G836" t="s">
        <v>29</v>
      </c>
      <c r="H836" s="3">
        <v>2680.82</v>
      </c>
      <c r="I836" s="3">
        <v>2771.02</v>
      </c>
      <c r="J836" s="3">
        <f>Sales[Unit_Price] - Sales[Unit_Cost]</f>
        <v>90.199999999999818</v>
      </c>
      <c r="K836" t="s">
        <v>30</v>
      </c>
      <c r="L836" s="3">
        <v>0.2</v>
      </c>
      <c r="M836" t="s">
        <v>27</v>
      </c>
      <c r="N836" t="s">
        <v>19</v>
      </c>
      <c r="O836" t="s">
        <v>52</v>
      </c>
    </row>
    <row r="837" spans="1:15" x14ac:dyDescent="0.25">
      <c r="A837">
        <v>1016</v>
      </c>
      <c r="B837" s="1">
        <v>44943</v>
      </c>
      <c r="C837" t="s">
        <v>38</v>
      </c>
      <c r="D837" t="s">
        <v>21</v>
      </c>
      <c r="E837" s="2">
        <v>4598.0200000000004</v>
      </c>
      <c r="F837">
        <v>21</v>
      </c>
      <c r="G837" t="s">
        <v>35</v>
      </c>
      <c r="H837" s="3">
        <v>2863.74</v>
      </c>
      <c r="I837" s="3">
        <v>2953.91</v>
      </c>
      <c r="J837" s="3">
        <f>Sales[Unit_Price] - Sales[Unit_Cost]</f>
        <v>90.170000000000073</v>
      </c>
      <c r="K837" t="s">
        <v>30</v>
      </c>
      <c r="L837" s="3">
        <v>0.1</v>
      </c>
      <c r="M837" t="s">
        <v>27</v>
      </c>
      <c r="N837" t="s">
        <v>22</v>
      </c>
      <c r="O837" t="s">
        <v>41</v>
      </c>
    </row>
    <row r="838" spans="1:15" x14ac:dyDescent="0.25">
      <c r="A838">
        <v>1099</v>
      </c>
      <c r="B838" s="1">
        <v>45219</v>
      </c>
      <c r="C838" t="s">
        <v>24</v>
      </c>
      <c r="D838" t="s">
        <v>25</v>
      </c>
      <c r="E838" s="2">
        <v>7859.22</v>
      </c>
      <c r="F838">
        <v>23</v>
      </c>
      <c r="G838" t="s">
        <v>29</v>
      </c>
      <c r="H838" s="3">
        <v>93.45</v>
      </c>
      <c r="I838" s="3">
        <v>181.62</v>
      </c>
      <c r="J838" s="3">
        <f>Sales[Unit_Price] - Sales[Unit_Cost]</f>
        <v>88.17</v>
      </c>
      <c r="K838" t="s">
        <v>17</v>
      </c>
      <c r="L838" s="3">
        <v>0.3</v>
      </c>
      <c r="M838" t="s">
        <v>27</v>
      </c>
      <c r="N838" t="s">
        <v>22</v>
      </c>
      <c r="O838" t="s">
        <v>28</v>
      </c>
    </row>
    <row r="839" spans="1:15" x14ac:dyDescent="0.25">
      <c r="A839">
        <v>1032</v>
      </c>
      <c r="B839" s="1">
        <v>45163</v>
      </c>
      <c r="C839" t="s">
        <v>14</v>
      </c>
      <c r="D839" t="s">
        <v>15</v>
      </c>
      <c r="E839" s="2">
        <v>8841.64</v>
      </c>
      <c r="F839">
        <v>23</v>
      </c>
      <c r="G839" t="s">
        <v>35</v>
      </c>
      <c r="H839" s="3">
        <v>4673.1899999999996</v>
      </c>
      <c r="I839" s="3">
        <v>4761.1799999999903</v>
      </c>
      <c r="J839" s="3">
        <f>Sales[Unit_Price] - Sales[Unit_Cost]</f>
        <v>87.989999999990687</v>
      </c>
      <c r="K839" t="s">
        <v>17</v>
      </c>
      <c r="L839" s="3">
        <v>0.17</v>
      </c>
      <c r="M839" t="s">
        <v>31</v>
      </c>
      <c r="N839" t="s">
        <v>22</v>
      </c>
      <c r="O839" t="s">
        <v>20</v>
      </c>
    </row>
    <row r="840" spans="1:15" x14ac:dyDescent="0.25">
      <c r="A840">
        <v>1023</v>
      </c>
      <c r="B840" s="1">
        <v>45128</v>
      </c>
      <c r="C840" t="s">
        <v>38</v>
      </c>
      <c r="D840" t="s">
        <v>15</v>
      </c>
      <c r="E840" s="2">
        <v>2282.9899999999998</v>
      </c>
      <c r="F840">
        <v>4</v>
      </c>
      <c r="G840" t="s">
        <v>29</v>
      </c>
      <c r="H840" s="3">
        <v>1532.8</v>
      </c>
      <c r="I840" s="3">
        <v>1619.69</v>
      </c>
      <c r="J840" s="3">
        <f>Sales[Unit_Price] - Sales[Unit_Cost]</f>
        <v>86.8900000000001</v>
      </c>
      <c r="K840" t="s">
        <v>17</v>
      </c>
      <c r="L840" s="3">
        <v>0.05</v>
      </c>
      <c r="M840" t="s">
        <v>27</v>
      </c>
      <c r="N840" t="s">
        <v>22</v>
      </c>
      <c r="O840" t="s">
        <v>40</v>
      </c>
    </row>
    <row r="841" spans="1:15" x14ac:dyDescent="0.25">
      <c r="A841">
        <v>1012</v>
      </c>
      <c r="B841" s="1">
        <v>45244</v>
      </c>
      <c r="C841" t="s">
        <v>24</v>
      </c>
      <c r="D841" t="s">
        <v>15</v>
      </c>
      <c r="E841" s="2">
        <v>4976.43</v>
      </c>
      <c r="F841">
        <v>14</v>
      </c>
      <c r="G841" t="s">
        <v>35</v>
      </c>
      <c r="H841" s="3">
        <v>1185.5</v>
      </c>
      <c r="I841" s="3">
        <v>1271.45</v>
      </c>
      <c r="J841" s="3">
        <f>Sales[Unit_Price] - Sales[Unit_Cost]</f>
        <v>85.950000000000045</v>
      </c>
      <c r="K841" t="s">
        <v>17</v>
      </c>
      <c r="L841" s="3">
        <v>0.03</v>
      </c>
      <c r="M841" t="s">
        <v>27</v>
      </c>
      <c r="N841" t="s">
        <v>22</v>
      </c>
      <c r="O841" t="s">
        <v>45</v>
      </c>
    </row>
    <row r="842" spans="1:15" x14ac:dyDescent="0.25">
      <c r="A842">
        <v>1047</v>
      </c>
      <c r="B842" s="1">
        <v>45146</v>
      </c>
      <c r="C842" t="s">
        <v>24</v>
      </c>
      <c r="D842" t="s">
        <v>15</v>
      </c>
      <c r="E842" s="2">
        <v>1331.25</v>
      </c>
      <c r="F842">
        <v>33</v>
      </c>
      <c r="G842" t="s">
        <v>35</v>
      </c>
      <c r="H842" s="3">
        <v>1341.55</v>
      </c>
      <c r="I842" s="3">
        <v>1427.21</v>
      </c>
      <c r="J842" s="3">
        <f>Sales[Unit_Price] - Sales[Unit_Cost]</f>
        <v>85.660000000000082</v>
      </c>
      <c r="K842" t="s">
        <v>17</v>
      </c>
      <c r="L842" s="3">
        <v>0.15</v>
      </c>
      <c r="M842" t="s">
        <v>31</v>
      </c>
      <c r="N842" t="s">
        <v>19</v>
      </c>
      <c r="O842" t="s">
        <v>45</v>
      </c>
    </row>
    <row r="843" spans="1:15" x14ac:dyDescent="0.25">
      <c r="A843">
        <v>1027</v>
      </c>
      <c r="B843" s="1">
        <v>45032</v>
      </c>
      <c r="C843" t="s">
        <v>42</v>
      </c>
      <c r="D843" t="s">
        <v>34</v>
      </c>
      <c r="E843" s="2">
        <v>8241.57</v>
      </c>
      <c r="F843">
        <v>7</v>
      </c>
      <c r="G843" t="s">
        <v>26</v>
      </c>
      <c r="H843" s="3">
        <v>2371.85</v>
      </c>
      <c r="I843" s="3">
        <v>2457.29</v>
      </c>
      <c r="J843" s="3">
        <f>Sales[Unit_Price] - Sales[Unit_Cost]</f>
        <v>85.440000000000055</v>
      </c>
      <c r="K843" t="s">
        <v>30</v>
      </c>
      <c r="L843" s="3">
        <v>0.03</v>
      </c>
      <c r="M843" t="s">
        <v>18</v>
      </c>
      <c r="N843" t="s">
        <v>22</v>
      </c>
      <c r="O843" t="s">
        <v>52</v>
      </c>
    </row>
    <row r="844" spans="1:15" x14ac:dyDescent="0.25">
      <c r="A844">
        <v>1079</v>
      </c>
      <c r="B844" s="1">
        <v>45162</v>
      </c>
      <c r="C844" t="s">
        <v>42</v>
      </c>
      <c r="D844" t="s">
        <v>15</v>
      </c>
      <c r="E844" s="2">
        <v>9972.66</v>
      </c>
      <c r="F844">
        <v>8</v>
      </c>
      <c r="G844" t="s">
        <v>29</v>
      </c>
      <c r="H844" s="3">
        <v>3808.23</v>
      </c>
      <c r="I844" s="3">
        <v>3891.62</v>
      </c>
      <c r="J844" s="3">
        <f>Sales[Unit_Price] - Sales[Unit_Cost]</f>
        <v>83.389999999999873</v>
      </c>
      <c r="K844" t="s">
        <v>17</v>
      </c>
      <c r="L844" s="3">
        <v>0.26</v>
      </c>
      <c r="M844" t="s">
        <v>27</v>
      </c>
      <c r="N844" t="s">
        <v>19</v>
      </c>
      <c r="O844" t="s">
        <v>49</v>
      </c>
    </row>
    <row r="845" spans="1:15" x14ac:dyDescent="0.25">
      <c r="A845">
        <v>1060</v>
      </c>
      <c r="B845" s="1">
        <v>45222</v>
      </c>
      <c r="C845" t="s">
        <v>14</v>
      </c>
      <c r="D845" t="s">
        <v>21</v>
      </c>
      <c r="E845" s="2">
        <v>6395.95</v>
      </c>
      <c r="F845">
        <v>46</v>
      </c>
      <c r="G845" t="s">
        <v>29</v>
      </c>
      <c r="H845" s="3">
        <v>1747.05</v>
      </c>
      <c r="I845" s="3">
        <v>1830.27</v>
      </c>
      <c r="J845" s="3">
        <f>Sales[Unit_Price] - Sales[Unit_Cost]</f>
        <v>83.220000000000027</v>
      </c>
      <c r="K845" t="s">
        <v>30</v>
      </c>
      <c r="L845" s="3">
        <v>0.15</v>
      </c>
      <c r="M845" t="s">
        <v>27</v>
      </c>
      <c r="N845" t="s">
        <v>22</v>
      </c>
      <c r="O845" t="s">
        <v>23</v>
      </c>
    </row>
    <row r="846" spans="1:15" x14ac:dyDescent="0.25">
      <c r="A846">
        <v>1033</v>
      </c>
      <c r="B846" s="1">
        <v>45227</v>
      </c>
      <c r="C846" t="s">
        <v>24</v>
      </c>
      <c r="D846" t="s">
        <v>15</v>
      </c>
      <c r="E846" s="2">
        <v>1115.42</v>
      </c>
      <c r="F846">
        <v>43</v>
      </c>
      <c r="G846" t="s">
        <v>29</v>
      </c>
      <c r="H846" s="3">
        <v>4781.42</v>
      </c>
      <c r="I846" s="3">
        <v>4864.34</v>
      </c>
      <c r="J846" s="3">
        <f>Sales[Unit_Price] - Sales[Unit_Cost]</f>
        <v>82.920000000000073</v>
      </c>
      <c r="K846" t="s">
        <v>17</v>
      </c>
      <c r="L846" s="3">
        <v>0.25</v>
      </c>
      <c r="M846" t="s">
        <v>27</v>
      </c>
      <c r="N846" t="s">
        <v>19</v>
      </c>
      <c r="O846" t="s">
        <v>45</v>
      </c>
    </row>
    <row r="847" spans="1:15" x14ac:dyDescent="0.25">
      <c r="A847">
        <v>1018</v>
      </c>
      <c r="B847" s="1">
        <v>45043</v>
      </c>
      <c r="C847" t="s">
        <v>24</v>
      </c>
      <c r="D847" t="s">
        <v>25</v>
      </c>
      <c r="E847" s="2">
        <v>7629.7</v>
      </c>
      <c r="F847">
        <v>17</v>
      </c>
      <c r="G847" t="s">
        <v>29</v>
      </c>
      <c r="H847" s="3">
        <v>355.72</v>
      </c>
      <c r="I847" s="3">
        <v>438.27</v>
      </c>
      <c r="J847" s="3">
        <f>Sales[Unit_Price] - Sales[Unit_Cost]</f>
        <v>82.549999999999955</v>
      </c>
      <c r="K847" t="s">
        <v>17</v>
      </c>
      <c r="L847" s="3">
        <v>0.06</v>
      </c>
      <c r="M847" t="s">
        <v>27</v>
      </c>
      <c r="N847" t="s">
        <v>19</v>
      </c>
      <c r="O847" t="s">
        <v>28</v>
      </c>
    </row>
    <row r="848" spans="1:15" x14ac:dyDescent="0.25">
      <c r="A848">
        <v>1059</v>
      </c>
      <c r="B848" s="1">
        <v>45154</v>
      </c>
      <c r="C848" t="s">
        <v>42</v>
      </c>
      <c r="D848" t="s">
        <v>21</v>
      </c>
      <c r="E848" s="2">
        <v>3634.59</v>
      </c>
      <c r="F848">
        <v>21</v>
      </c>
      <c r="G848" t="s">
        <v>29</v>
      </c>
      <c r="H848" s="3">
        <v>3110.54</v>
      </c>
      <c r="I848" s="3">
        <v>3192.99</v>
      </c>
      <c r="J848" s="3">
        <f>Sales[Unit_Price] - Sales[Unit_Cost]</f>
        <v>82.449999999999818</v>
      </c>
      <c r="K848" t="s">
        <v>30</v>
      </c>
      <c r="L848" s="3">
        <v>0.17</v>
      </c>
      <c r="M848" t="s">
        <v>31</v>
      </c>
      <c r="N848" t="s">
        <v>19</v>
      </c>
      <c r="O848" t="s">
        <v>51</v>
      </c>
    </row>
    <row r="849" spans="1:15" x14ac:dyDescent="0.25">
      <c r="A849">
        <v>1044</v>
      </c>
      <c r="B849" s="1">
        <v>44973</v>
      </c>
      <c r="C849" t="s">
        <v>24</v>
      </c>
      <c r="D849" t="s">
        <v>25</v>
      </c>
      <c r="E849" s="2">
        <v>7754.1</v>
      </c>
      <c r="F849">
        <v>22</v>
      </c>
      <c r="G849" t="s">
        <v>26</v>
      </c>
      <c r="H849" s="3">
        <v>3373.46</v>
      </c>
      <c r="I849" s="3">
        <v>3454.76</v>
      </c>
      <c r="J849" s="3">
        <f>Sales[Unit_Price] - Sales[Unit_Cost]</f>
        <v>81.300000000000182</v>
      </c>
      <c r="K849" t="s">
        <v>17</v>
      </c>
      <c r="L849" s="3">
        <v>0.22</v>
      </c>
      <c r="M849" t="s">
        <v>27</v>
      </c>
      <c r="N849" t="s">
        <v>22</v>
      </c>
      <c r="O849" t="s">
        <v>28</v>
      </c>
    </row>
    <row r="850" spans="1:15" x14ac:dyDescent="0.25">
      <c r="A850">
        <v>1045</v>
      </c>
      <c r="B850" s="1">
        <v>45249</v>
      </c>
      <c r="C850" t="s">
        <v>14</v>
      </c>
      <c r="D850" t="s">
        <v>15</v>
      </c>
      <c r="E850" s="2">
        <v>1649.12</v>
      </c>
      <c r="F850">
        <v>2</v>
      </c>
      <c r="G850" t="s">
        <v>35</v>
      </c>
      <c r="H850" s="3">
        <v>912.08</v>
      </c>
      <c r="I850" s="3">
        <v>993.24</v>
      </c>
      <c r="J850" s="3">
        <f>Sales[Unit_Price] - Sales[Unit_Cost]</f>
        <v>81.159999999999968</v>
      </c>
      <c r="K850" t="s">
        <v>17</v>
      </c>
      <c r="L850" s="3">
        <v>0.09</v>
      </c>
      <c r="M850" t="s">
        <v>31</v>
      </c>
      <c r="N850" t="s">
        <v>19</v>
      </c>
      <c r="O850" t="s">
        <v>20</v>
      </c>
    </row>
    <row r="851" spans="1:15" x14ac:dyDescent="0.25">
      <c r="A851">
        <v>1039</v>
      </c>
      <c r="B851" s="1">
        <v>45025</v>
      </c>
      <c r="C851" t="s">
        <v>42</v>
      </c>
      <c r="D851" t="s">
        <v>15</v>
      </c>
      <c r="E851" s="2">
        <v>763.04</v>
      </c>
      <c r="F851">
        <v>3</v>
      </c>
      <c r="G851" t="s">
        <v>26</v>
      </c>
      <c r="H851" s="3">
        <v>391.19</v>
      </c>
      <c r="I851" s="3">
        <v>471.75</v>
      </c>
      <c r="J851" s="3">
        <f>Sales[Unit_Price] - Sales[Unit_Cost]</f>
        <v>80.56</v>
      </c>
      <c r="K851" t="s">
        <v>17</v>
      </c>
      <c r="L851" s="3">
        <v>0.27</v>
      </c>
      <c r="M851" t="s">
        <v>18</v>
      </c>
      <c r="N851" t="s">
        <v>19</v>
      </c>
      <c r="O851" t="s">
        <v>49</v>
      </c>
    </row>
    <row r="852" spans="1:15" x14ac:dyDescent="0.25">
      <c r="A852">
        <v>1003</v>
      </c>
      <c r="B852" s="1">
        <v>45291</v>
      </c>
      <c r="C852" t="s">
        <v>42</v>
      </c>
      <c r="D852" t="s">
        <v>25</v>
      </c>
      <c r="E852" s="2">
        <v>4775.59</v>
      </c>
      <c r="F852">
        <v>30</v>
      </c>
      <c r="G852" t="s">
        <v>16</v>
      </c>
      <c r="H852" s="3">
        <v>4190.28</v>
      </c>
      <c r="I852" s="3">
        <v>4270.6499999999996</v>
      </c>
      <c r="J852" s="3">
        <f>Sales[Unit_Price] - Sales[Unit_Cost]</f>
        <v>80.369999999999891</v>
      </c>
      <c r="K852" t="s">
        <v>30</v>
      </c>
      <c r="L852" s="3">
        <v>0.2</v>
      </c>
      <c r="M852" t="s">
        <v>18</v>
      </c>
      <c r="N852" t="s">
        <v>19</v>
      </c>
      <c r="O852" t="s">
        <v>43</v>
      </c>
    </row>
    <row r="853" spans="1:15" x14ac:dyDescent="0.25">
      <c r="A853">
        <v>1090</v>
      </c>
      <c r="B853" s="1">
        <v>45240</v>
      </c>
      <c r="C853" t="s">
        <v>42</v>
      </c>
      <c r="D853" t="s">
        <v>15</v>
      </c>
      <c r="E853" s="2">
        <v>3349.51</v>
      </c>
      <c r="F853">
        <v>16</v>
      </c>
      <c r="G853" t="s">
        <v>29</v>
      </c>
      <c r="H853" s="3">
        <v>2183.37</v>
      </c>
      <c r="I853" s="3">
        <v>2263.3599999999901</v>
      </c>
      <c r="J853" s="3">
        <f>Sales[Unit_Price] - Sales[Unit_Cost]</f>
        <v>79.989999999990232</v>
      </c>
      <c r="K853" t="s">
        <v>17</v>
      </c>
      <c r="L853" s="3">
        <v>0</v>
      </c>
      <c r="M853" t="s">
        <v>27</v>
      </c>
      <c r="N853" t="s">
        <v>22</v>
      </c>
      <c r="O853" t="s">
        <v>49</v>
      </c>
    </row>
    <row r="854" spans="1:15" x14ac:dyDescent="0.25">
      <c r="A854">
        <v>1001</v>
      </c>
      <c r="B854" s="1">
        <v>45143</v>
      </c>
      <c r="C854" t="s">
        <v>14</v>
      </c>
      <c r="D854" t="s">
        <v>15</v>
      </c>
      <c r="E854" s="2">
        <v>8247.5400000000009</v>
      </c>
      <c r="F854">
        <v>4</v>
      </c>
      <c r="G854" t="s">
        <v>26</v>
      </c>
      <c r="H854" s="3">
        <v>1791.83</v>
      </c>
      <c r="I854" s="3">
        <v>1871.22</v>
      </c>
      <c r="J854" s="3">
        <f>Sales[Unit_Price] - Sales[Unit_Cost]</f>
        <v>79.3900000000001</v>
      </c>
      <c r="K854" t="s">
        <v>17</v>
      </c>
      <c r="L854" s="3">
        <v>0.12</v>
      </c>
      <c r="M854" t="s">
        <v>27</v>
      </c>
      <c r="N854" t="s">
        <v>19</v>
      </c>
      <c r="O854" t="s">
        <v>20</v>
      </c>
    </row>
    <row r="855" spans="1:15" x14ac:dyDescent="0.25">
      <c r="A855">
        <v>1046</v>
      </c>
      <c r="B855" s="1">
        <v>44966</v>
      </c>
      <c r="C855" t="s">
        <v>33</v>
      </c>
      <c r="D855" t="s">
        <v>34</v>
      </c>
      <c r="E855" s="2">
        <v>9709.7000000000007</v>
      </c>
      <c r="F855">
        <v>3</v>
      </c>
      <c r="G855" t="s">
        <v>16</v>
      </c>
      <c r="H855" s="3">
        <v>1216.1600000000001</v>
      </c>
      <c r="I855" s="3">
        <v>1295.3699999999999</v>
      </c>
      <c r="J855" s="3">
        <f>Sales[Unit_Price] - Sales[Unit_Cost]</f>
        <v>79.209999999999809</v>
      </c>
      <c r="K855" t="s">
        <v>30</v>
      </c>
      <c r="L855" s="3">
        <v>0.14000000000000001</v>
      </c>
      <c r="M855" t="s">
        <v>18</v>
      </c>
      <c r="N855" t="s">
        <v>22</v>
      </c>
      <c r="O855" t="s">
        <v>36</v>
      </c>
    </row>
    <row r="856" spans="1:15" x14ac:dyDescent="0.25">
      <c r="A856">
        <v>1099</v>
      </c>
      <c r="B856" s="1">
        <v>44929</v>
      </c>
      <c r="C856" t="s">
        <v>14</v>
      </c>
      <c r="D856" t="s">
        <v>34</v>
      </c>
      <c r="E856" s="2">
        <v>5613.1</v>
      </c>
      <c r="F856">
        <v>31</v>
      </c>
      <c r="G856" t="s">
        <v>16</v>
      </c>
      <c r="H856" s="3">
        <v>4632.8500000000004</v>
      </c>
      <c r="I856" s="3">
        <v>4711.7</v>
      </c>
      <c r="J856" s="3">
        <f>Sales[Unit_Price] - Sales[Unit_Cost]</f>
        <v>78.849999999999454</v>
      </c>
      <c r="K856" t="s">
        <v>30</v>
      </c>
      <c r="L856" s="3">
        <v>0.21</v>
      </c>
      <c r="M856" t="s">
        <v>18</v>
      </c>
      <c r="N856" t="s">
        <v>22</v>
      </c>
      <c r="O856" t="s">
        <v>46</v>
      </c>
    </row>
    <row r="857" spans="1:15" x14ac:dyDescent="0.25">
      <c r="A857">
        <v>1052</v>
      </c>
      <c r="B857" s="1">
        <v>45122</v>
      </c>
      <c r="C857" t="s">
        <v>33</v>
      </c>
      <c r="D857" t="s">
        <v>34</v>
      </c>
      <c r="E857" s="2">
        <v>1700.55</v>
      </c>
      <c r="F857">
        <v>48</v>
      </c>
      <c r="G857" t="s">
        <v>26</v>
      </c>
      <c r="H857" s="3">
        <v>3002.35</v>
      </c>
      <c r="I857" s="3">
        <v>3080.61</v>
      </c>
      <c r="J857" s="3">
        <f>Sales[Unit_Price] - Sales[Unit_Cost]</f>
        <v>78.260000000000218</v>
      </c>
      <c r="K857" t="s">
        <v>17</v>
      </c>
      <c r="L857" s="3">
        <v>0.18</v>
      </c>
      <c r="M857" t="s">
        <v>27</v>
      </c>
      <c r="N857" t="s">
        <v>22</v>
      </c>
      <c r="O857" t="s">
        <v>36</v>
      </c>
    </row>
    <row r="858" spans="1:15" x14ac:dyDescent="0.25">
      <c r="A858">
        <v>1015</v>
      </c>
      <c r="B858" s="1">
        <v>45133</v>
      </c>
      <c r="C858" t="s">
        <v>24</v>
      </c>
      <c r="D858" t="s">
        <v>15</v>
      </c>
      <c r="E858" s="2">
        <v>2706.15</v>
      </c>
      <c r="F858">
        <v>9</v>
      </c>
      <c r="G858" t="s">
        <v>35</v>
      </c>
      <c r="H858" s="3">
        <v>4680.3500000000004</v>
      </c>
      <c r="I858" s="3">
        <v>4758.1099999999997</v>
      </c>
      <c r="J858" s="3">
        <f>Sales[Unit_Price] - Sales[Unit_Cost]</f>
        <v>77.759999999999309</v>
      </c>
      <c r="K858" t="s">
        <v>17</v>
      </c>
      <c r="L858" s="3">
        <v>0.05</v>
      </c>
      <c r="M858" t="s">
        <v>27</v>
      </c>
      <c r="N858" t="s">
        <v>19</v>
      </c>
      <c r="O858" t="s">
        <v>45</v>
      </c>
    </row>
    <row r="859" spans="1:15" x14ac:dyDescent="0.25">
      <c r="A859">
        <v>1088</v>
      </c>
      <c r="B859" s="1">
        <v>45246</v>
      </c>
      <c r="C859" t="s">
        <v>38</v>
      </c>
      <c r="D859" t="s">
        <v>15</v>
      </c>
      <c r="E859" s="2">
        <v>8518.4500000000007</v>
      </c>
      <c r="F859">
        <v>13</v>
      </c>
      <c r="G859" t="s">
        <v>16</v>
      </c>
      <c r="H859" s="3">
        <v>2440.11</v>
      </c>
      <c r="I859" s="3">
        <v>2517.6</v>
      </c>
      <c r="J859" s="3">
        <f>Sales[Unit_Price] - Sales[Unit_Cost]</f>
        <v>77.489999999999782</v>
      </c>
      <c r="K859" t="s">
        <v>30</v>
      </c>
      <c r="L859" s="3">
        <v>0.23</v>
      </c>
      <c r="M859" t="s">
        <v>27</v>
      </c>
      <c r="N859" t="s">
        <v>22</v>
      </c>
      <c r="O859" t="s">
        <v>40</v>
      </c>
    </row>
    <row r="860" spans="1:15" x14ac:dyDescent="0.25">
      <c r="A860">
        <v>1012</v>
      </c>
      <c r="B860" s="1">
        <v>44985</v>
      </c>
      <c r="C860" t="s">
        <v>24</v>
      </c>
      <c r="D860" t="s">
        <v>34</v>
      </c>
      <c r="E860" s="2">
        <v>5650.72</v>
      </c>
      <c r="F860">
        <v>33</v>
      </c>
      <c r="G860" t="s">
        <v>26</v>
      </c>
      <c r="H860" s="3">
        <v>3831.09</v>
      </c>
      <c r="I860" s="3">
        <v>3908.37</v>
      </c>
      <c r="J860" s="3">
        <f>Sales[Unit_Price] - Sales[Unit_Cost]</f>
        <v>77.279999999999745</v>
      </c>
      <c r="K860" t="s">
        <v>30</v>
      </c>
      <c r="L860" s="3">
        <v>0.28999999999999998</v>
      </c>
      <c r="M860" t="s">
        <v>18</v>
      </c>
      <c r="N860" t="s">
        <v>22</v>
      </c>
      <c r="O860" t="s">
        <v>50</v>
      </c>
    </row>
    <row r="861" spans="1:15" x14ac:dyDescent="0.25">
      <c r="A861">
        <v>1051</v>
      </c>
      <c r="B861" s="1">
        <v>45023</v>
      </c>
      <c r="C861" t="s">
        <v>42</v>
      </c>
      <c r="D861" t="s">
        <v>21</v>
      </c>
      <c r="E861" s="2">
        <v>5262.45</v>
      </c>
      <c r="F861">
        <v>23</v>
      </c>
      <c r="G861" t="s">
        <v>35</v>
      </c>
      <c r="H861" s="3">
        <v>3325.43</v>
      </c>
      <c r="I861" s="3">
        <v>3401.1</v>
      </c>
      <c r="J861" s="3">
        <f>Sales[Unit_Price] - Sales[Unit_Cost]</f>
        <v>75.670000000000073</v>
      </c>
      <c r="K861" t="s">
        <v>30</v>
      </c>
      <c r="L861" s="3">
        <v>0.1</v>
      </c>
      <c r="M861" t="s">
        <v>18</v>
      </c>
      <c r="N861" t="s">
        <v>19</v>
      </c>
      <c r="O861" t="s">
        <v>51</v>
      </c>
    </row>
    <row r="862" spans="1:15" x14ac:dyDescent="0.25">
      <c r="A862">
        <v>1062</v>
      </c>
      <c r="B862" s="1">
        <v>45247</v>
      </c>
      <c r="C862" t="s">
        <v>33</v>
      </c>
      <c r="D862" t="s">
        <v>15</v>
      </c>
      <c r="E862" s="2">
        <v>4790.72</v>
      </c>
      <c r="F862">
        <v>28</v>
      </c>
      <c r="G862" t="s">
        <v>29</v>
      </c>
      <c r="H862" s="3">
        <v>2094.88</v>
      </c>
      <c r="I862" s="3">
        <v>2168.91</v>
      </c>
      <c r="J862" s="3">
        <f>Sales[Unit_Price] - Sales[Unit_Cost]</f>
        <v>74.029999999999745</v>
      </c>
      <c r="K862" t="s">
        <v>17</v>
      </c>
      <c r="L862" s="3">
        <v>0.08</v>
      </c>
      <c r="M862" t="s">
        <v>18</v>
      </c>
      <c r="N862" t="s">
        <v>22</v>
      </c>
      <c r="O862" t="s">
        <v>53</v>
      </c>
    </row>
    <row r="863" spans="1:15" x14ac:dyDescent="0.25">
      <c r="A863">
        <v>1096</v>
      </c>
      <c r="B863" s="1">
        <v>45048</v>
      </c>
      <c r="C863" t="s">
        <v>42</v>
      </c>
      <c r="D863" t="s">
        <v>34</v>
      </c>
      <c r="E863" s="2">
        <v>4649.88</v>
      </c>
      <c r="F863">
        <v>32</v>
      </c>
      <c r="G863" t="s">
        <v>16</v>
      </c>
      <c r="H863" s="3">
        <v>991.63</v>
      </c>
      <c r="I863" s="3">
        <v>1065.55</v>
      </c>
      <c r="J863" s="3">
        <f>Sales[Unit_Price] - Sales[Unit_Cost]</f>
        <v>73.919999999999959</v>
      </c>
      <c r="K863" t="s">
        <v>17</v>
      </c>
      <c r="L863" s="3">
        <v>0.22</v>
      </c>
      <c r="M863" t="s">
        <v>27</v>
      </c>
      <c r="N863" t="s">
        <v>22</v>
      </c>
      <c r="O863" t="s">
        <v>52</v>
      </c>
    </row>
    <row r="864" spans="1:15" x14ac:dyDescent="0.25">
      <c r="A864">
        <v>1058</v>
      </c>
      <c r="B864" s="1">
        <v>45021</v>
      </c>
      <c r="C864" t="s">
        <v>42</v>
      </c>
      <c r="D864" t="s">
        <v>15</v>
      </c>
      <c r="E864" s="2">
        <v>2072.23</v>
      </c>
      <c r="F864">
        <v>33</v>
      </c>
      <c r="G864" t="s">
        <v>16</v>
      </c>
      <c r="H864" s="3">
        <v>1011.65</v>
      </c>
      <c r="I864" s="3">
        <v>1084.28</v>
      </c>
      <c r="J864" s="3">
        <f>Sales[Unit_Price] - Sales[Unit_Cost]</f>
        <v>72.63</v>
      </c>
      <c r="K864" t="s">
        <v>17</v>
      </c>
      <c r="L864" s="3">
        <v>7.0000000000000007E-2</v>
      </c>
      <c r="M864" t="s">
        <v>27</v>
      </c>
      <c r="N864" t="s">
        <v>22</v>
      </c>
      <c r="O864" t="s">
        <v>49</v>
      </c>
    </row>
    <row r="865" spans="1:15" x14ac:dyDescent="0.25">
      <c r="A865">
        <v>1099</v>
      </c>
      <c r="B865" s="1">
        <v>44981</v>
      </c>
      <c r="C865" t="s">
        <v>24</v>
      </c>
      <c r="D865" t="s">
        <v>34</v>
      </c>
      <c r="E865" s="2">
        <v>8090</v>
      </c>
      <c r="F865">
        <v>35</v>
      </c>
      <c r="G865" t="s">
        <v>29</v>
      </c>
      <c r="H865" s="3">
        <v>2610.19</v>
      </c>
      <c r="I865" s="3">
        <v>2682.53</v>
      </c>
      <c r="J865" s="3">
        <f>Sales[Unit_Price] - Sales[Unit_Cost]</f>
        <v>72.340000000000146</v>
      </c>
      <c r="K865" t="s">
        <v>30</v>
      </c>
      <c r="L865" s="3">
        <v>0.14000000000000001</v>
      </c>
      <c r="M865" t="s">
        <v>18</v>
      </c>
      <c r="N865" t="s">
        <v>22</v>
      </c>
      <c r="O865" t="s">
        <v>50</v>
      </c>
    </row>
    <row r="866" spans="1:15" x14ac:dyDescent="0.25">
      <c r="A866">
        <v>1096</v>
      </c>
      <c r="B866" s="1">
        <v>45261</v>
      </c>
      <c r="C866" t="s">
        <v>14</v>
      </c>
      <c r="D866" t="s">
        <v>34</v>
      </c>
      <c r="E866" s="2">
        <v>2962.96</v>
      </c>
      <c r="F866">
        <v>20</v>
      </c>
      <c r="G866" t="s">
        <v>16</v>
      </c>
      <c r="H866" s="3">
        <v>1994.9</v>
      </c>
      <c r="I866" s="3">
        <v>2066.5</v>
      </c>
      <c r="J866" s="3">
        <f>Sales[Unit_Price] - Sales[Unit_Cost]</f>
        <v>71.599999999999909</v>
      </c>
      <c r="K866" t="s">
        <v>17</v>
      </c>
      <c r="L866" s="3">
        <v>0.06</v>
      </c>
      <c r="M866" t="s">
        <v>27</v>
      </c>
      <c r="N866" t="s">
        <v>19</v>
      </c>
      <c r="O866" t="s">
        <v>46</v>
      </c>
    </row>
    <row r="867" spans="1:15" x14ac:dyDescent="0.25">
      <c r="A867">
        <v>1084</v>
      </c>
      <c r="B867" s="1">
        <v>44937</v>
      </c>
      <c r="C867" t="s">
        <v>14</v>
      </c>
      <c r="D867" t="s">
        <v>34</v>
      </c>
      <c r="E867" s="2">
        <v>8967.18</v>
      </c>
      <c r="F867">
        <v>21</v>
      </c>
      <c r="G867" t="s">
        <v>29</v>
      </c>
      <c r="H867" s="3">
        <v>576.74</v>
      </c>
      <c r="I867" s="3">
        <v>648.29</v>
      </c>
      <c r="J867" s="3">
        <f>Sales[Unit_Price] - Sales[Unit_Cost]</f>
        <v>71.549999999999955</v>
      </c>
      <c r="K867" t="s">
        <v>17</v>
      </c>
      <c r="L867" s="3">
        <v>0.2</v>
      </c>
      <c r="M867" t="s">
        <v>27</v>
      </c>
      <c r="N867" t="s">
        <v>19</v>
      </c>
      <c r="O867" t="s">
        <v>46</v>
      </c>
    </row>
    <row r="868" spans="1:15" x14ac:dyDescent="0.25">
      <c r="A868">
        <v>1062</v>
      </c>
      <c r="B868" s="1">
        <v>45074</v>
      </c>
      <c r="C868" t="s">
        <v>14</v>
      </c>
      <c r="D868" t="s">
        <v>25</v>
      </c>
      <c r="E868" s="2">
        <v>7567.22</v>
      </c>
      <c r="F868">
        <v>28</v>
      </c>
      <c r="G868" t="s">
        <v>35</v>
      </c>
      <c r="H868" s="3">
        <v>933.16</v>
      </c>
      <c r="I868" s="3">
        <v>1004.69999999999</v>
      </c>
      <c r="J868" s="3">
        <f>Sales[Unit_Price] - Sales[Unit_Cost]</f>
        <v>71.539999999990073</v>
      </c>
      <c r="K868" t="s">
        <v>17</v>
      </c>
      <c r="L868" s="3">
        <v>0.18</v>
      </c>
      <c r="M868" t="s">
        <v>27</v>
      </c>
      <c r="N868" t="s">
        <v>19</v>
      </c>
      <c r="O868" t="s">
        <v>32</v>
      </c>
    </row>
    <row r="869" spans="1:15" x14ac:dyDescent="0.25">
      <c r="A869">
        <v>1001</v>
      </c>
      <c r="B869" s="1">
        <v>45242</v>
      </c>
      <c r="C869" t="s">
        <v>42</v>
      </c>
      <c r="D869" t="s">
        <v>15</v>
      </c>
      <c r="E869" s="2">
        <v>715.81</v>
      </c>
      <c r="F869">
        <v>8</v>
      </c>
      <c r="G869" t="s">
        <v>35</v>
      </c>
      <c r="H869" s="3">
        <v>3657.91</v>
      </c>
      <c r="I869" s="3">
        <v>3729.27</v>
      </c>
      <c r="J869" s="3">
        <f>Sales[Unit_Price] - Sales[Unit_Cost]</f>
        <v>71.360000000000127</v>
      </c>
      <c r="K869" t="s">
        <v>30</v>
      </c>
      <c r="L869" s="3">
        <v>0.09</v>
      </c>
      <c r="M869" t="s">
        <v>27</v>
      </c>
      <c r="N869" t="s">
        <v>22</v>
      </c>
      <c r="O869" t="s">
        <v>49</v>
      </c>
    </row>
    <row r="870" spans="1:15" x14ac:dyDescent="0.25">
      <c r="A870">
        <v>1017</v>
      </c>
      <c r="B870" s="1">
        <v>44946</v>
      </c>
      <c r="C870" t="s">
        <v>14</v>
      </c>
      <c r="D870" t="s">
        <v>34</v>
      </c>
      <c r="E870" s="2">
        <v>496.59</v>
      </c>
      <c r="F870">
        <v>29</v>
      </c>
      <c r="G870" t="s">
        <v>29</v>
      </c>
      <c r="H870" s="3">
        <v>3410.49</v>
      </c>
      <c r="I870" s="3">
        <v>3481.72</v>
      </c>
      <c r="J870" s="3">
        <f>Sales[Unit_Price] - Sales[Unit_Cost]</f>
        <v>71.230000000000018</v>
      </c>
      <c r="K870" t="s">
        <v>30</v>
      </c>
      <c r="L870" s="3">
        <v>0.24</v>
      </c>
      <c r="M870" t="s">
        <v>27</v>
      </c>
      <c r="N870" t="s">
        <v>22</v>
      </c>
      <c r="O870" t="s">
        <v>46</v>
      </c>
    </row>
    <row r="871" spans="1:15" x14ac:dyDescent="0.25">
      <c r="A871">
        <v>1075</v>
      </c>
      <c r="B871" s="1">
        <v>45148</v>
      </c>
      <c r="C871" t="s">
        <v>33</v>
      </c>
      <c r="D871" t="s">
        <v>15</v>
      </c>
      <c r="E871" s="2">
        <v>9217.85</v>
      </c>
      <c r="F871">
        <v>17</v>
      </c>
      <c r="G871" t="s">
        <v>35</v>
      </c>
      <c r="H871" s="3">
        <v>4966.66</v>
      </c>
      <c r="I871" s="3">
        <v>5037.2699999999904</v>
      </c>
      <c r="J871" s="3">
        <f>Sales[Unit_Price] - Sales[Unit_Cost]</f>
        <v>70.609999999990578</v>
      </c>
      <c r="K871" t="s">
        <v>17</v>
      </c>
      <c r="L871" s="3">
        <v>0.24</v>
      </c>
      <c r="M871" t="s">
        <v>27</v>
      </c>
      <c r="N871" t="s">
        <v>22</v>
      </c>
      <c r="O871" t="s">
        <v>53</v>
      </c>
    </row>
    <row r="872" spans="1:15" x14ac:dyDescent="0.25">
      <c r="A872">
        <v>1024</v>
      </c>
      <c r="B872" s="1">
        <v>45040</v>
      </c>
      <c r="C872" t="s">
        <v>24</v>
      </c>
      <c r="D872" t="s">
        <v>15</v>
      </c>
      <c r="E872" s="2">
        <v>4670.99</v>
      </c>
      <c r="F872">
        <v>35</v>
      </c>
      <c r="G872" t="s">
        <v>16</v>
      </c>
      <c r="H872" s="3">
        <v>2051</v>
      </c>
      <c r="I872" s="3">
        <v>2121.5500000000002</v>
      </c>
      <c r="J872" s="3">
        <f>Sales[Unit_Price] - Sales[Unit_Cost]</f>
        <v>70.550000000000182</v>
      </c>
      <c r="K872" t="s">
        <v>17</v>
      </c>
      <c r="L872" s="3">
        <v>0.26</v>
      </c>
      <c r="M872" t="s">
        <v>18</v>
      </c>
      <c r="N872" t="s">
        <v>22</v>
      </c>
      <c r="O872" t="s">
        <v>45</v>
      </c>
    </row>
    <row r="873" spans="1:15" x14ac:dyDescent="0.25">
      <c r="A873">
        <v>1015</v>
      </c>
      <c r="B873" s="1">
        <v>45215</v>
      </c>
      <c r="C873" t="s">
        <v>33</v>
      </c>
      <c r="D873" t="s">
        <v>15</v>
      </c>
      <c r="E873" s="2">
        <v>7946.69</v>
      </c>
      <c r="F873">
        <v>23</v>
      </c>
      <c r="G873" t="s">
        <v>26</v>
      </c>
      <c r="H873" s="3">
        <v>2937.94</v>
      </c>
      <c r="I873" s="3">
        <v>3007.53</v>
      </c>
      <c r="J873" s="3">
        <f>Sales[Unit_Price] - Sales[Unit_Cost]</f>
        <v>69.590000000000146</v>
      </c>
      <c r="K873" t="s">
        <v>17</v>
      </c>
      <c r="L873" s="3">
        <v>0.03</v>
      </c>
      <c r="M873" t="s">
        <v>18</v>
      </c>
      <c r="N873" t="s">
        <v>22</v>
      </c>
      <c r="O873" t="s">
        <v>53</v>
      </c>
    </row>
    <row r="874" spans="1:15" x14ac:dyDescent="0.25">
      <c r="A874">
        <v>1032</v>
      </c>
      <c r="B874" s="1">
        <v>45030</v>
      </c>
      <c r="C874" t="s">
        <v>24</v>
      </c>
      <c r="D874" t="s">
        <v>15</v>
      </c>
      <c r="E874" s="2">
        <v>2286.44</v>
      </c>
      <c r="F874">
        <v>45</v>
      </c>
      <c r="G874" t="s">
        <v>29</v>
      </c>
      <c r="H874" s="3">
        <v>3712.35</v>
      </c>
      <c r="I874" s="3">
        <v>3780.88</v>
      </c>
      <c r="J874" s="3">
        <f>Sales[Unit_Price] - Sales[Unit_Cost]</f>
        <v>68.5300000000002</v>
      </c>
      <c r="K874" t="s">
        <v>30</v>
      </c>
      <c r="L874" s="3">
        <v>7.0000000000000007E-2</v>
      </c>
      <c r="M874" t="s">
        <v>18</v>
      </c>
      <c r="N874" t="s">
        <v>22</v>
      </c>
      <c r="O874" t="s">
        <v>45</v>
      </c>
    </row>
    <row r="875" spans="1:15" x14ac:dyDescent="0.25">
      <c r="A875">
        <v>1022</v>
      </c>
      <c r="B875" s="1">
        <v>45014</v>
      </c>
      <c r="C875" t="s">
        <v>14</v>
      </c>
      <c r="D875" t="s">
        <v>21</v>
      </c>
      <c r="E875" s="2">
        <v>8640.14</v>
      </c>
      <c r="F875">
        <v>45</v>
      </c>
      <c r="G875" t="s">
        <v>16</v>
      </c>
      <c r="H875" s="3">
        <v>4020.09</v>
      </c>
      <c r="I875" s="3">
        <v>4087.91</v>
      </c>
      <c r="J875" s="3">
        <f>Sales[Unit_Price] - Sales[Unit_Cost]</f>
        <v>67.819999999999709</v>
      </c>
      <c r="K875" t="s">
        <v>17</v>
      </c>
      <c r="L875" s="3">
        <v>0.06</v>
      </c>
      <c r="M875" t="s">
        <v>27</v>
      </c>
      <c r="N875" t="s">
        <v>19</v>
      </c>
      <c r="O875" t="s">
        <v>23</v>
      </c>
    </row>
    <row r="876" spans="1:15" x14ac:dyDescent="0.25">
      <c r="A876">
        <v>1056</v>
      </c>
      <c r="B876" s="1">
        <v>45063</v>
      </c>
      <c r="C876" t="s">
        <v>24</v>
      </c>
      <c r="D876" t="s">
        <v>21</v>
      </c>
      <c r="E876" s="2">
        <v>8374.68</v>
      </c>
      <c r="F876">
        <v>47</v>
      </c>
      <c r="G876" t="s">
        <v>16</v>
      </c>
      <c r="H876" s="3">
        <v>2461.6999999999998</v>
      </c>
      <c r="I876" s="3">
        <v>2529.02</v>
      </c>
      <c r="J876" s="3">
        <f>Sales[Unit_Price] - Sales[Unit_Cost]</f>
        <v>67.320000000000164</v>
      </c>
      <c r="K876" t="s">
        <v>17</v>
      </c>
      <c r="L876" s="3">
        <v>0.22</v>
      </c>
      <c r="M876" t="s">
        <v>18</v>
      </c>
      <c r="N876" t="s">
        <v>22</v>
      </c>
      <c r="O876" t="s">
        <v>47</v>
      </c>
    </row>
    <row r="877" spans="1:15" x14ac:dyDescent="0.25">
      <c r="A877">
        <v>1064</v>
      </c>
      <c r="B877" s="1">
        <v>45148</v>
      </c>
      <c r="C877" t="s">
        <v>14</v>
      </c>
      <c r="D877" t="s">
        <v>25</v>
      </c>
      <c r="E877" s="2">
        <v>322.02</v>
      </c>
      <c r="F877">
        <v>5</v>
      </c>
      <c r="G877" t="s">
        <v>26</v>
      </c>
      <c r="H877" s="3">
        <v>421.05</v>
      </c>
      <c r="I877" s="3">
        <v>488.23</v>
      </c>
      <c r="J877" s="3">
        <f>Sales[Unit_Price] - Sales[Unit_Cost]</f>
        <v>67.180000000000007</v>
      </c>
      <c r="K877" t="s">
        <v>17</v>
      </c>
      <c r="L877" s="3">
        <v>7.0000000000000007E-2</v>
      </c>
      <c r="M877" t="s">
        <v>31</v>
      </c>
      <c r="N877" t="s">
        <v>22</v>
      </c>
      <c r="O877" t="s">
        <v>32</v>
      </c>
    </row>
    <row r="878" spans="1:15" x14ac:dyDescent="0.25">
      <c r="A878">
        <v>1063</v>
      </c>
      <c r="B878" s="1">
        <v>45215</v>
      </c>
      <c r="C878" t="s">
        <v>33</v>
      </c>
      <c r="D878" t="s">
        <v>15</v>
      </c>
      <c r="E878" s="2">
        <v>9775.35</v>
      </c>
      <c r="F878">
        <v>4</v>
      </c>
      <c r="G878" t="s">
        <v>29</v>
      </c>
      <c r="H878" s="3">
        <v>1134.67</v>
      </c>
      <c r="I878" s="3">
        <v>1201.3900000000001</v>
      </c>
      <c r="J878" s="3">
        <f>Sales[Unit_Price] - Sales[Unit_Cost]</f>
        <v>66.720000000000027</v>
      </c>
      <c r="K878" t="s">
        <v>30</v>
      </c>
      <c r="L878" s="3">
        <v>0.3</v>
      </c>
      <c r="M878" t="s">
        <v>27</v>
      </c>
      <c r="N878" t="s">
        <v>22</v>
      </c>
      <c r="O878" t="s">
        <v>53</v>
      </c>
    </row>
    <row r="879" spans="1:15" x14ac:dyDescent="0.25">
      <c r="A879">
        <v>1054</v>
      </c>
      <c r="B879" s="1">
        <v>45222</v>
      </c>
      <c r="C879" t="s">
        <v>24</v>
      </c>
      <c r="D879" t="s">
        <v>25</v>
      </c>
      <c r="E879" s="2">
        <v>4392.47</v>
      </c>
      <c r="F879">
        <v>48</v>
      </c>
      <c r="G879" t="s">
        <v>35</v>
      </c>
      <c r="H879" s="3">
        <v>4325.0200000000004</v>
      </c>
      <c r="I879" s="3">
        <v>4391.67</v>
      </c>
      <c r="J879" s="3">
        <f>Sales[Unit_Price] - Sales[Unit_Cost]</f>
        <v>66.649999999999636</v>
      </c>
      <c r="K879" t="s">
        <v>17</v>
      </c>
      <c r="L879" s="3">
        <v>0.16</v>
      </c>
      <c r="M879" t="s">
        <v>31</v>
      </c>
      <c r="N879" t="s">
        <v>22</v>
      </c>
      <c r="O879" t="s">
        <v>28</v>
      </c>
    </row>
    <row r="880" spans="1:15" x14ac:dyDescent="0.25">
      <c r="A880">
        <v>1020</v>
      </c>
      <c r="B880" s="1">
        <v>45175</v>
      </c>
      <c r="C880" t="s">
        <v>14</v>
      </c>
      <c r="D880" t="s">
        <v>34</v>
      </c>
      <c r="E880" s="2">
        <v>1958.45</v>
      </c>
      <c r="F880">
        <v>45</v>
      </c>
      <c r="G880" t="s">
        <v>29</v>
      </c>
      <c r="H880" s="3">
        <v>2188.4499999999998</v>
      </c>
      <c r="I880" s="3">
        <v>2255.0499999999902</v>
      </c>
      <c r="J880" s="3">
        <f>Sales[Unit_Price] - Sales[Unit_Cost]</f>
        <v>66.599999999990359</v>
      </c>
      <c r="K880" t="s">
        <v>30</v>
      </c>
      <c r="L880" s="3">
        <v>0.11</v>
      </c>
      <c r="M880" t="s">
        <v>27</v>
      </c>
      <c r="N880" t="s">
        <v>22</v>
      </c>
      <c r="O880" t="s">
        <v>46</v>
      </c>
    </row>
    <row r="881" spans="1:15" x14ac:dyDescent="0.25">
      <c r="A881">
        <v>1033</v>
      </c>
      <c r="B881" s="1">
        <v>45239</v>
      </c>
      <c r="C881" t="s">
        <v>24</v>
      </c>
      <c r="D881" t="s">
        <v>34</v>
      </c>
      <c r="E881" s="2">
        <v>7370.99</v>
      </c>
      <c r="F881">
        <v>6</v>
      </c>
      <c r="G881" t="s">
        <v>29</v>
      </c>
      <c r="H881" s="3">
        <v>1621.07</v>
      </c>
      <c r="I881" s="3">
        <v>1687.5</v>
      </c>
      <c r="J881" s="3">
        <f>Sales[Unit_Price] - Sales[Unit_Cost]</f>
        <v>66.430000000000064</v>
      </c>
      <c r="K881" t="s">
        <v>17</v>
      </c>
      <c r="L881" s="3">
        <v>0.12</v>
      </c>
      <c r="M881" t="s">
        <v>31</v>
      </c>
      <c r="N881" t="s">
        <v>19</v>
      </c>
      <c r="O881" t="s">
        <v>50</v>
      </c>
    </row>
    <row r="882" spans="1:15" x14ac:dyDescent="0.25">
      <c r="A882">
        <v>1061</v>
      </c>
      <c r="B882" s="1">
        <v>44951</v>
      </c>
      <c r="C882" t="s">
        <v>14</v>
      </c>
      <c r="D882" t="s">
        <v>34</v>
      </c>
      <c r="E882" s="2">
        <v>2375.2800000000002</v>
      </c>
      <c r="F882">
        <v>38</v>
      </c>
      <c r="G882" t="s">
        <v>16</v>
      </c>
      <c r="H882" s="3">
        <v>4440.8599999999997</v>
      </c>
      <c r="I882" s="3">
        <v>4506.8099999999904</v>
      </c>
      <c r="J882" s="3">
        <f>Sales[Unit_Price] - Sales[Unit_Cost]</f>
        <v>65.949999999990723</v>
      </c>
      <c r="K882" t="s">
        <v>17</v>
      </c>
      <c r="L882" s="3">
        <v>0.24</v>
      </c>
      <c r="M882" t="s">
        <v>27</v>
      </c>
      <c r="N882" t="s">
        <v>19</v>
      </c>
      <c r="O882" t="s">
        <v>46</v>
      </c>
    </row>
    <row r="883" spans="1:15" x14ac:dyDescent="0.25">
      <c r="A883">
        <v>1036</v>
      </c>
      <c r="B883" s="1">
        <v>44963</v>
      </c>
      <c r="C883" t="s">
        <v>33</v>
      </c>
      <c r="D883" t="s">
        <v>34</v>
      </c>
      <c r="E883" s="2">
        <v>6242.69</v>
      </c>
      <c r="F883">
        <v>26</v>
      </c>
      <c r="G883" t="s">
        <v>35</v>
      </c>
      <c r="H883" s="3">
        <v>4266.3599999999997</v>
      </c>
      <c r="I883" s="3">
        <v>4331.4299999999903</v>
      </c>
      <c r="J883" s="3">
        <f>Sales[Unit_Price] - Sales[Unit_Cost]</f>
        <v>65.069999999990614</v>
      </c>
      <c r="K883" t="s">
        <v>17</v>
      </c>
      <c r="L883" s="3">
        <v>0.14000000000000001</v>
      </c>
      <c r="M883" t="s">
        <v>31</v>
      </c>
      <c r="N883" t="s">
        <v>22</v>
      </c>
      <c r="O883" t="s">
        <v>36</v>
      </c>
    </row>
    <row r="884" spans="1:15" x14ac:dyDescent="0.25">
      <c r="A884">
        <v>1017</v>
      </c>
      <c r="B884" s="1">
        <v>44977</v>
      </c>
      <c r="C884" t="s">
        <v>33</v>
      </c>
      <c r="D884" t="s">
        <v>15</v>
      </c>
      <c r="E884" s="2">
        <v>8189.57</v>
      </c>
      <c r="F884">
        <v>16</v>
      </c>
      <c r="G884" t="s">
        <v>16</v>
      </c>
      <c r="H884" s="3">
        <v>102.23</v>
      </c>
      <c r="I884" s="3">
        <v>167.12</v>
      </c>
      <c r="J884" s="3">
        <f>Sales[Unit_Price] - Sales[Unit_Cost]</f>
        <v>64.89</v>
      </c>
      <c r="K884" t="s">
        <v>30</v>
      </c>
      <c r="L884" s="3">
        <v>0.04</v>
      </c>
      <c r="M884" t="s">
        <v>31</v>
      </c>
      <c r="N884" t="s">
        <v>22</v>
      </c>
      <c r="O884" t="s">
        <v>53</v>
      </c>
    </row>
    <row r="885" spans="1:15" x14ac:dyDescent="0.25">
      <c r="A885">
        <v>1097</v>
      </c>
      <c r="B885" s="1">
        <v>45007</v>
      </c>
      <c r="C885" t="s">
        <v>38</v>
      </c>
      <c r="D885" t="s">
        <v>15</v>
      </c>
      <c r="E885" s="2">
        <v>6747.64</v>
      </c>
      <c r="F885">
        <v>6</v>
      </c>
      <c r="G885" t="s">
        <v>35</v>
      </c>
      <c r="H885" s="3">
        <v>4885.9799999999996</v>
      </c>
      <c r="I885" s="3">
        <v>4949.95</v>
      </c>
      <c r="J885" s="3">
        <f>Sales[Unit_Price] - Sales[Unit_Cost]</f>
        <v>63.970000000000255</v>
      </c>
      <c r="K885" t="s">
        <v>17</v>
      </c>
      <c r="L885" s="3">
        <v>0.17</v>
      </c>
      <c r="M885" t="s">
        <v>27</v>
      </c>
      <c r="N885" t="s">
        <v>19</v>
      </c>
      <c r="O885" t="s">
        <v>40</v>
      </c>
    </row>
    <row r="886" spans="1:15" x14ac:dyDescent="0.25">
      <c r="A886">
        <v>1054</v>
      </c>
      <c r="B886" s="1">
        <v>44981</v>
      </c>
      <c r="C886" t="s">
        <v>42</v>
      </c>
      <c r="D886" t="s">
        <v>15</v>
      </c>
      <c r="E886" s="2">
        <v>5664.52</v>
      </c>
      <c r="F886">
        <v>43</v>
      </c>
      <c r="G886" t="s">
        <v>26</v>
      </c>
      <c r="H886" s="3">
        <v>2124.7199999999998</v>
      </c>
      <c r="I886" s="3">
        <v>2188.66</v>
      </c>
      <c r="J886" s="3">
        <f>Sales[Unit_Price] - Sales[Unit_Cost]</f>
        <v>63.940000000000055</v>
      </c>
      <c r="K886" t="s">
        <v>17</v>
      </c>
      <c r="L886" s="3">
        <v>0.03</v>
      </c>
      <c r="M886" t="s">
        <v>31</v>
      </c>
      <c r="N886" t="s">
        <v>22</v>
      </c>
      <c r="O886" t="s">
        <v>49</v>
      </c>
    </row>
    <row r="887" spans="1:15" x14ac:dyDescent="0.25">
      <c r="A887">
        <v>1013</v>
      </c>
      <c r="B887" s="1">
        <v>45078</v>
      </c>
      <c r="C887" t="s">
        <v>33</v>
      </c>
      <c r="D887" t="s">
        <v>34</v>
      </c>
      <c r="E887" s="2">
        <v>2985.46</v>
      </c>
      <c r="F887">
        <v>16</v>
      </c>
      <c r="G887" t="s">
        <v>16</v>
      </c>
      <c r="H887" s="3">
        <v>1222.1500000000001</v>
      </c>
      <c r="I887" s="3">
        <v>1284.3599999999999</v>
      </c>
      <c r="J887" s="3">
        <f>Sales[Unit_Price] - Sales[Unit_Cost]</f>
        <v>62.209999999999809</v>
      </c>
      <c r="K887" t="s">
        <v>17</v>
      </c>
      <c r="L887" s="3">
        <v>0.03</v>
      </c>
      <c r="M887" t="s">
        <v>31</v>
      </c>
      <c r="N887" t="s">
        <v>22</v>
      </c>
      <c r="O887" t="s">
        <v>36</v>
      </c>
    </row>
    <row r="888" spans="1:15" x14ac:dyDescent="0.25">
      <c r="A888">
        <v>1052</v>
      </c>
      <c r="B888" s="1">
        <v>45211</v>
      </c>
      <c r="C888" t="s">
        <v>24</v>
      </c>
      <c r="D888" t="s">
        <v>15</v>
      </c>
      <c r="E888" s="2">
        <v>7444.77</v>
      </c>
      <c r="F888">
        <v>46</v>
      </c>
      <c r="G888" t="s">
        <v>35</v>
      </c>
      <c r="H888" s="3">
        <v>3136.42</v>
      </c>
      <c r="I888" s="3">
        <v>3198.49</v>
      </c>
      <c r="J888" s="3">
        <f>Sales[Unit_Price] - Sales[Unit_Cost]</f>
        <v>62.069999999999709</v>
      </c>
      <c r="K888" t="s">
        <v>17</v>
      </c>
      <c r="L888" s="3">
        <v>0.28999999999999998</v>
      </c>
      <c r="M888" t="s">
        <v>18</v>
      </c>
      <c r="N888" t="s">
        <v>22</v>
      </c>
      <c r="O888" t="s">
        <v>45</v>
      </c>
    </row>
    <row r="889" spans="1:15" x14ac:dyDescent="0.25">
      <c r="A889">
        <v>1034</v>
      </c>
      <c r="B889" s="1">
        <v>45228</v>
      </c>
      <c r="C889" t="s">
        <v>24</v>
      </c>
      <c r="D889" t="s">
        <v>15</v>
      </c>
      <c r="E889" s="2">
        <v>8919.4699999999993</v>
      </c>
      <c r="F889">
        <v>34</v>
      </c>
      <c r="G889" t="s">
        <v>26</v>
      </c>
      <c r="H889" s="3">
        <v>978.15</v>
      </c>
      <c r="I889" s="3">
        <v>1040.21</v>
      </c>
      <c r="J889" s="3">
        <f>Sales[Unit_Price] - Sales[Unit_Cost]</f>
        <v>62.060000000000059</v>
      </c>
      <c r="K889" t="s">
        <v>30</v>
      </c>
      <c r="L889" s="3">
        <v>0.12</v>
      </c>
      <c r="M889" t="s">
        <v>31</v>
      </c>
      <c r="N889" t="s">
        <v>22</v>
      </c>
      <c r="O889" t="s">
        <v>45</v>
      </c>
    </row>
    <row r="890" spans="1:15" x14ac:dyDescent="0.25">
      <c r="A890">
        <v>1024</v>
      </c>
      <c r="B890" s="1">
        <v>45254</v>
      </c>
      <c r="C890" t="s">
        <v>42</v>
      </c>
      <c r="D890" t="s">
        <v>25</v>
      </c>
      <c r="E890" s="2">
        <v>3633.17</v>
      </c>
      <c r="F890">
        <v>22</v>
      </c>
      <c r="G890" t="s">
        <v>26</v>
      </c>
      <c r="H890" s="3">
        <v>4691.32</v>
      </c>
      <c r="I890" s="3">
        <v>4752.88</v>
      </c>
      <c r="J890" s="3">
        <f>Sales[Unit_Price] - Sales[Unit_Cost]</f>
        <v>61.5600000000004</v>
      </c>
      <c r="K890" t="s">
        <v>17</v>
      </c>
      <c r="L890" s="3">
        <v>7.0000000000000007E-2</v>
      </c>
      <c r="M890" t="s">
        <v>27</v>
      </c>
      <c r="N890" t="s">
        <v>22</v>
      </c>
      <c r="O890" t="s">
        <v>43</v>
      </c>
    </row>
    <row r="891" spans="1:15" x14ac:dyDescent="0.25">
      <c r="A891">
        <v>1099</v>
      </c>
      <c r="B891" s="1">
        <v>45267</v>
      </c>
      <c r="C891" t="s">
        <v>14</v>
      </c>
      <c r="D891" t="s">
        <v>34</v>
      </c>
      <c r="E891" s="2">
        <v>3043.18</v>
      </c>
      <c r="F891">
        <v>22</v>
      </c>
      <c r="G891" t="s">
        <v>16</v>
      </c>
      <c r="H891" s="3">
        <v>2471.67</v>
      </c>
      <c r="I891" s="3">
        <v>2533.04</v>
      </c>
      <c r="J891" s="3">
        <f>Sales[Unit_Price] - Sales[Unit_Cost]</f>
        <v>61.369999999999891</v>
      </c>
      <c r="K891" t="s">
        <v>17</v>
      </c>
      <c r="L891" s="3">
        <v>0.02</v>
      </c>
      <c r="M891" t="s">
        <v>27</v>
      </c>
      <c r="N891" t="s">
        <v>22</v>
      </c>
      <c r="O891" t="s">
        <v>46</v>
      </c>
    </row>
    <row r="892" spans="1:15" x14ac:dyDescent="0.25">
      <c r="A892">
        <v>1099</v>
      </c>
      <c r="B892" s="1">
        <v>45030</v>
      </c>
      <c r="C892" t="s">
        <v>42</v>
      </c>
      <c r="D892" t="s">
        <v>34</v>
      </c>
      <c r="E892" s="2">
        <v>9948.7099999999991</v>
      </c>
      <c r="F892">
        <v>27</v>
      </c>
      <c r="G892" t="s">
        <v>26</v>
      </c>
      <c r="H892" s="3">
        <v>4929.55</v>
      </c>
      <c r="I892" s="3">
        <v>4990.33</v>
      </c>
      <c r="J892" s="3">
        <f>Sales[Unit_Price] - Sales[Unit_Cost]</f>
        <v>60.779999999999745</v>
      </c>
      <c r="K892" t="s">
        <v>17</v>
      </c>
      <c r="L892" s="3">
        <v>0.28999999999999998</v>
      </c>
      <c r="M892" t="s">
        <v>31</v>
      </c>
      <c r="N892" t="s">
        <v>19</v>
      </c>
      <c r="O892" t="s">
        <v>52</v>
      </c>
    </row>
    <row r="893" spans="1:15" x14ac:dyDescent="0.25">
      <c r="A893">
        <v>1076</v>
      </c>
      <c r="B893" s="1">
        <v>45275</v>
      </c>
      <c r="C893" t="s">
        <v>14</v>
      </c>
      <c r="D893" t="s">
        <v>21</v>
      </c>
      <c r="E893" s="2">
        <v>2607.4</v>
      </c>
      <c r="F893">
        <v>32</v>
      </c>
      <c r="G893" t="s">
        <v>26</v>
      </c>
      <c r="H893" s="3">
        <v>2636.36</v>
      </c>
      <c r="I893" s="3">
        <v>2696.78</v>
      </c>
      <c r="J893" s="3">
        <f>Sales[Unit_Price] - Sales[Unit_Cost]</f>
        <v>60.420000000000073</v>
      </c>
      <c r="K893" t="s">
        <v>30</v>
      </c>
      <c r="L893" s="3">
        <v>0.09</v>
      </c>
      <c r="M893" t="s">
        <v>18</v>
      </c>
      <c r="N893" t="s">
        <v>22</v>
      </c>
      <c r="O893" t="s">
        <v>23</v>
      </c>
    </row>
    <row r="894" spans="1:15" x14ac:dyDescent="0.25">
      <c r="A894">
        <v>1058</v>
      </c>
      <c r="B894" s="1">
        <v>44987</v>
      </c>
      <c r="C894" t="s">
        <v>38</v>
      </c>
      <c r="D894" t="s">
        <v>21</v>
      </c>
      <c r="E894" s="2">
        <v>9333.83</v>
      </c>
      <c r="F894">
        <v>39</v>
      </c>
      <c r="G894" t="s">
        <v>26</v>
      </c>
      <c r="H894" s="3">
        <v>3542.8</v>
      </c>
      <c r="I894" s="3">
        <v>3603.02</v>
      </c>
      <c r="J894" s="3">
        <f>Sales[Unit_Price] - Sales[Unit_Cost]</f>
        <v>60.2199999999998</v>
      </c>
      <c r="K894" t="s">
        <v>17</v>
      </c>
      <c r="L894" s="3">
        <v>0.26</v>
      </c>
      <c r="M894" t="s">
        <v>18</v>
      </c>
      <c r="N894" t="s">
        <v>19</v>
      </c>
      <c r="O894" t="s">
        <v>41</v>
      </c>
    </row>
    <row r="895" spans="1:15" x14ac:dyDescent="0.25">
      <c r="A895">
        <v>1054</v>
      </c>
      <c r="B895" s="1">
        <v>45222</v>
      </c>
      <c r="C895" t="s">
        <v>24</v>
      </c>
      <c r="D895" t="s">
        <v>34</v>
      </c>
      <c r="E895" s="2">
        <v>4252.54</v>
      </c>
      <c r="F895">
        <v>8</v>
      </c>
      <c r="G895" t="s">
        <v>26</v>
      </c>
      <c r="H895" s="3">
        <v>4117.13</v>
      </c>
      <c r="I895" s="3">
        <v>4177.0600000000004</v>
      </c>
      <c r="J895" s="3">
        <f>Sales[Unit_Price] - Sales[Unit_Cost]</f>
        <v>59.930000000000291</v>
      </c>
      <c r="K895" t="s">
        <v>17</v>
      </c>
      <c r="L895" s="3">
        <v>0.25</v>
      </c>
      <c r="M895" t="s">
        <v>27</v>
      </c>
      <c r="N895" t="s">
        <v>22</v>
      </c>
      <c r="O895" t="s">
        <v>50</v>
      </c>
    </row>
    <row r="896" spans="1:15" x14ac:dyDescent="0.25">
      <c r="A896">
        <v>1025</v>
      </c>
      <c r="B896" s="1">
        <v>45135</v>
      </c>
      <c r="C896" t="s">
        <v>24</v>
      </c>
      <c r="D896" t="s">
        <v>21</v>
      </c>
      <c r="E896" s="2">
        <v>4376.99</v>
      </c>
      <c r="F896">
        <v>37</v>
      </c>
      <c r="G896" t="s">
        <v>35</v>
      </c>
      <c r="H896" s="3">
        <v>1115.02</v>
      </c>
      <c r="I896" s="3">
        <v>1174.48</v>
      </c>
      <c r="J896" s="3">
        <f>Sales[Unit_Price] - Sales[Unit_Cost]</f>
        <v>59.460000000000036</v>
      </c>
      <c r="K896" t="s">
        <v>30</v>
      </c>
      <c r="L896" s="3">
        <v>0.22</v>
      </c>
      <c r="M896" t="s">
        <v>31</v>
      </c>
      <c r="N896" t="s">
        <v>19</v>
      </c>
      <c r="O896" t="s">
        <v>47</v>
      </c>
    </row>
    <row r="897" spans="1:15" x14ac:dyDescent="0.25">
      <c r="A897">
        <v>1012</v>
      </c>
      <c r="B897" s="1">
        <v>45221</v>
      </c>
      <c r="C897" t="s">
        <v>24</v>
      </c>
      <c r="D897" t="s">
        <v>15</v>
      </c>
      <c r="E897" s="2">
        <v>4384.88</v>
      </c>
      <c r="F897">
        <v>34</v>
      </c>
      <c r="G897" t="s">
        <v>16</v>
      </c>
      <c r="H897" s="3">
        <v>2462.5500000000002</v>
      </c>
      <c r="I897" s="3">
        <v>2521.77</v>
      </c>
      <c r="J897" s="3">
        <f>Sales[Unit_Price] - Sales[Unit_Cost]</f>
        <v>59.2199999999998</v>
      </c>
      <c r="K897" t="s">
        <v>30</v>
      </c>
      <c r="L897" s="3">
        <v>0.21</v>
      </c>
      <c r="M897" t="s">
        <v>27</v>
      </c>
      <c r="N897" t="s">
        <v>22</v>
      </c>
      <c r="O897" t="s">
        <v>45</v>
      </c>
    </row>
    <row r="898" spans="1:15" x14ac:dyDescent="0.25">
      <c r="A898">
        <v>1100</v>
      </c>
      <c r="B898" s="1">
        <v>45280</v>
      </c>
      <c r="C898" t="s">
        <v>24</v>
      </c>
      <c r="D898" t="s">
        <v>21</v>
      </c>
      <c r="E898" s="2">
        <v>1629.47</v>
      </c>
      <c r="F898">
        <v>39</v>
      </c>
      <c r="G898" t="s">
        <v>35</v>
      </c>
      <c r="H898" s="3">
        <v>3685.03</v>
      </c>
      <c r="I898" s="3">
        <v>3743.39</v>
      </c>
      <c r="J898" s="3">
        <f>Sales[Unit_Price] - Sales[Unit_Cost]</f>
        <v>58.359999999999673</v>
      </c>
      <c r="K898" t="s">
        <v>30</v>
      </c>
      <c r="L898" s="3">
        <v>0.01</v>
      </c>
      <c r="M898" t="s">
        <v>27</v>
      </c>
      <c r="N898" t="s">
        <v>19</v>
      </c>
      <c r="O898" t="s">
        <v>47</v>
      </c>
    </row>
    <row r="899" spans="1:15" x14ac:dyDescent="0.25">
      <c r="A899">
        <v>1002</v>
      </c>
      <c r="B899" s="1">
        <v>45027</v>
      </c>
      <c r="C899" t="s">
        <v>14</v>
      </c>
      <c r="D899" t="s">
        <v>15</v>
      </c>
      <c r="E899" s="2">
        <v>1942.75</v>
      </c>
      <c r="F899">
        <v>21</v>
      </c>
      <c r="G899" t="s">
        <v>26</v>
      </c>
      <c r="H899" s="3">
        <v>914.22</v>
      </c>
      <c r="I899" s="3">
        <v>971.57</v>
      </c>
      <c r="J899" s="3">
        <f>Sales[Unit_Price] - Sales[Unit_Cost]</f>
        <v>57.350000000000023</v>
      </c>
      <c r="K899" t="s">
        <v>17</v>
      </c>
      <c r="L899" s="3">
        <v>0.14000000000000001</v>
      </c>
      <c r="M899" t="s">
        <v>18</v>
      </c>
      <c r="N899" t="s">
        <v>19</v>
      </c>
      <c r="O899" t="s">
        <v>20</v>
      </c>
    </row>
    <row r="900" spans="1:15" x14ac:dyDescent="0.25">
      <c r="A900">
        <v>1038</v>
      </c>
      <c r="B900" s="1">
        <v>45214</v>
      </c>
      <c r="C900" t="s">
        <v>24</v>
      </c>
      <c r="D900" t="s">
        <v>21</v>
      </c>
      <c r="E900" s="2">
        <v>8020.03</v>
      </c>
      <c r="F900">
        <v>31</v>
      </c>
      <c r="G900" t="s">
        <v>29</v>
      </c>
      <c r="H900" s="3">
        <v>2709.84</v>
      </c>
      <c r="I900" s="3">
        <v>2766.51</v>
      </c>
      <c r="J900" s="3">
        <f>Sales[Unit_Price] - Sales[Unit_Cost]</f>
        <v>56.670000000000073</v>
      </c>
      <c r="K900" t="s">
        <v>30</v>
      </c>
      <c r="L900" s="3">
        <v>0.19</v>
      </c>
      <c r="M900" t="s">
        <v>18</v>
      </c>
      <c r="N900" t="s">
        <v>22</v>
      </c>
      <c r="O900" t="s">
        <v>47</v>
      </c>
    </row>
    <row r="901" spans="1:15" x14ac:dyDescent="0.25">
      <c r="A901">
        <v>1005</v>
      </c>
      <c r="B901" s="1">
        <v>45071</v>
      </c>
      <c r="C901" t="s">
        <v>38</v>
      </c>
      <c r="D901" t="s">
        <v>15</v>
      </c>
      <c r="E901" s="2">
        <v>833.64</v>
      </c>
      <c r="F901">
        <v>2</v>
      </c>
      <c r="G901" t="s">
        <v>29</v>
      </c>
      <c r="H901" s="3">
        <v>1392.15</v>
      </c>
      <c r="I901" s="3">
        <v>1448.54</v>
      </c>
      <c r="J901" s="3">
        <f>Sales[Unit_Price] - Sales[Unit_Cost]</f>
        <v>56.389999999999873</v>
      </c>
      <c r="K901" t="s">
        <v>17</v>
      </c>
      <c r="L901" s="3">
        <v>0.02</v>
      </c>
      <c r="M901" t="s">
        <v>27</v>
      </c>
      <c r="N901" t="s">
        <v>22</v>
      </c>
      <c r="O901" t="s">
        <v>40</v>
      </c>
    </row>
    <row r="902" spans="1:15" x14ac:dyDescent="0.25">
      <c r="A902">
        <v>1058</v>
      </c>
      <c r="B902" s="1">
        <v>45196</v>
      </c>
      <c r="C902" t="s">
        <v>38</v>
      </c>
      <c r="D902" t="s">
        <v>21</v>
      </c>
      <c r="E902" s="2">
        <v>1193.28</v>
      </c>
      <c r="F902">
        <v>29</v>
      </c>
      <c r="G902" t="s">
        <v>35</v>
      </c>
      <c r="H902" s="3">
        <v>3578.77</v>
      </c>
      <c r="I902" s="3">
        <v>3635.02</v>
      </c>
      <c r="J902" s="3">
        <f>Sales[Unit_Price] - Sales[Unit_Cost]</f>
        <v>56.25</v>
      </c>
      <c r="K902" t="s">
        <v>30</v>
      </c>
      <c r="L902" s="3">
        <v>0.2</v>
      </c>
      <c r="M902" t="s">
        <v>27</v>
      </c>
      <c r="N902" t="s">
        <v>22</v>
      </c>
      <c r="O902" t="s">
        <v>41</v>
      </c>
    </row>
    <row r="903" spans="1:15" x14ac:dyDescent="0.25">
      <c r="A903">
        <v>1032</v>
      </c>
      <c r="B903" s="1">
        <v>45207</v>
      </c>
      <c r="C903" t="s">
        <v>38</v>
      </c>
      <c r="D903" t="s">
        <v>34</v>
      </c>
      <c r="E903" s="2">
        <v>4095.65</v>
      </c>
      <c r="F903">
        <v>11</v>
      </c>
      <c r="G903" t="s">
        <v>26</v>
      </c>
      <c r="H903" s="3">
        <v>2025.67</v>
      </c>
      <c r="I903" s="3">
        <v>2081.5500000000002</v>
      </c>
      <c r="J903" s="3">
        <f>Sales[Unit_Price] - Sales[Unit_Cost]</f>
        <v>55.880000000000109</v>
      </c>
      <c r="K903" t="s">
        <v>30</v>
      </c>
      <c r="L903" s="3">
        <v>0.27</v>
      </c>
      <c r="M903" t="s">
        <v>27</v>
      </c>
      <c r="N903" t="s">
        <v>19</v>
      </c>
      <c r="O903" t="s">
        <v>48</v>
      </c>
    </row>
    <row r="904" spans="1:15" x14ac:dyDescent="0.25">
      <c r="A904">
        <v>1061</v>
      </c>
      <c r="B904" s="1">
        <v>45009</v>
      </c>
      <c r="C904" t="s">
        <v>33</v>
      </c>
      <c r="D904" t="s">
        <v>34</v>
      </c>
      <c r="E904" s="2">
        <v>3750.2</v>
      </c>
      <c r="F904">
        <v>13</v>
      </c>
      <c r="G904" t="s">
        <v>35</v>
      </c>
      <c r="H904" s="3">
        <v>637.37</v>
      </c>
      <c r="I904" s="3">
        <v>692.71</v>
      </c>
      <c r="J904" s="3">
        <f>Sales[Unit_Price] - Sales[Unit_Cost]</f>
        <v>55.340000000000032</v>
      </c>
      <c r="K904" t="s">
        <v>30</v>
      </c>
      <c r="L904" s="3">
        <v>0.08</v>
      </c>
      <c r="M904" t="s">
        <v>31</v>
      </c>
      <c r="N904" t="s">
        <v>19</v>
      </c>
      <c r="O904" t="s">
        <v>36</v>
      </c>
    </row>
    <row r="905" spans="1:15" x14ac:dyDescent="0.25">
      <c r="A905">
        <v>1018</v>
      </c>
      <c r="B905" s="1">
        <v>45150</v>
      </c>
      <c r="C905" t="s">
        <v>33</v>
      </c>
      <c r="D905" t="s">
        <v>15</v>
      </c>
      <c r="E905" s="2">
        <v>2835.56</v>
      </c>
      <c r="F905">
        <v>9</v>
      </c>
      <c r="G905" t="s">
        <v>35</v>
      </c>
      <c r="H905" s="3">
        <v>3161.09</v>
      </c>
      <c r="I905" s="3">
        <v>3216.42</v>
      </c>
      <c r="J905" s="3">
        <f>Sales[Unit_Price] - Sales[Unit_Cost]</f>
        <v>55.329999999999927</v>
      </c>
      <c r="K905" t="s">
        <v>30</v>
      </c>
      <c r="L905" s="3">
        <v>0.17</v>
      </c>
      <c r="M905" t="s">
        <v>27</v>
      </c>
      <c r="N905" t="s">
        <v>19</v>
      </c>
      <c r="O905" t="s">
        <v>53</v>
      </c>
    </row>
    <row r="906" spans="1:15" x14ac:dyDescent="0.25">
      <c r="A906">
        <v>1049</v>
      </c>
      <c r="B906" s="1">
        <v>45218</v>
      </c>
      <c r="C906" t="s">
        <v>38</v>
      </c>
      <c r="D906" t="s">
        <v>25</v>
      </c>
      <c r="E906" s="2">
        <v>1966.55</v>
      </c>
      <c r="F906">
        <v>30</v>
      </c>
      <c r="G906" t="s">
        <v>29</v>
      </c>
      <c r="H906" s="3">
        <v>4697.4399999999996</v>
      </c>
      <c r="I906" s="3">
        <v>4752.24</v>
      </c>
      <c r="J906" s="3">
        <f>Sales[Unit_Price] - Sales[Unit_Cost]</f>
        <v>54.800000000000182</v>
      </c>
      <c r="K906" t="s">
        <v>30</v>
      </c>
      <c r="L906" s="3">
        <v>0.28000000000000003</v>
      </c>
      <c r="M906" t="s">
        <v>31</v>
      </c>
      <c r="N906" t="s">
        <v>19</v>
      </c>
      <c r="O906" t="s">
        <v>39</v>
      </c>
    </row>
    <row r="907" spans="1:15" x14ac:dyDescent="0.25">
      <c r="A907">
        <v>1056</v>
      </c>
      <c r="B907" s="1">
        <v>44985</v>
      </c>
      <c r="C907" t="s">
        <v>38</v>
      </c>
      <c r="D907" t="s">
        <v>15</v>
      </c>
      <c r="E907" s="2">
        <v>6629.16</v>
      </c>
      <c r="F907">
        <v>37</v>
      </c>
      <c r="G907" t="s">
        <v>35</v>
      </c>
      <c r="H907" s="3">
        <v>1555.41</v>
      </c>
      <c r="I907" s="3">
        <v>1609.94</v>
      </c>
      <c r="J907" s="3">
        <f>Sales[Unit_Price] - Sales[Unit_Cost]</f>
        <v>54.529999999999973</v>
      </c>
      <c r="K907" t="s">
        <v>17</v>
      </c>
      <c r="L907" s="3">
        <v>0.16</v>
      </c>
      <c r="M907" t="s">
        <v>31</v>
      </c>
      <c r="N907" t="s">
        <v>19</v>
      </c>
      <c r="O907" t="s">
        <v>40</v>
      </c>
    </row>
    <row r="908" spans="1:15" x14ac:dyDescent="0.25">
      <c r="A908">
        <v>1054</v>
      </c>
      <c r="B908" s="1">
        <v>45100</v>
      </c>
      <c r="C908" t="s">
        <v>24</v>
      </c>
      <c r="D908" t="s">
        <v>21</v>
      </c>
      <c r="E908" s="2">
        <v>4291.0200000000004</v>
      </c>
      <c r="F908">
        <v>27</v>
      </c>
      <c r="G908" t="s">
        <v>35</v>
      </c>
      <c r="H908" s="3">
        <v>1456.09</v>
      </c>
      <c r="I908" s="3">
        <v>1510.4299999999901</v>
      </c>
      <c r="J908" s="3">
        <f>Sales[Unit_Price] - Sales[Unit_Cost]</f>
        <v>54.339999999990141</v>
      </c>
      <c r="K908" t="s">
        <v>17</v>
      </c>
      <c r="L908" s="3">
        <v>0.17</v>
      </c>
      <c r="M908" t="s">
        <v>18</v>
      </c>
      <c r="N908" t="s">
        <v>22</v>
      </c>
      <c r="O908" t="s">
        <v>47</v>
      </c>
    </row>
    <row r="909" spans="1:15" x14ac:dyDescent="0.25">
      <c r="A909">
        <v>1033</v>
      </c>
      <c r="B909" s="1">
        <v>45141</v>
      </c>
      <c r="C909" t="s">
        <v>42</v>
      </c>
      <c r="D909" t="s">
        <v>21</v>
      </c>
      <c r="E909" s="2">
        <v>1103.5899999999999</v>
      </c>
      <c r="F909">
        <v>40</v>
      </c>
      <c r="G909" t="s">
        <v>26</v>
      </c>
      <c r="H909" s="3">
        <v>541.19000000000005</v>
      </c>
      <c r="I909" s="3">
        <v>595.20000000000005</v>
      </c>
      <c r="J909" s="3">
        <f>Sales[Unit_Price] - Sales[Unit_Cost]</f>
        <v>54.009999999999991</v>
      </c>
      <c r="K909" t="s">
        <v>17</v>
      </c>
      <c r="L909" s="3">
        <v>0.19</v>
      </c>
      <c r="M909" t="s">
        <v>31</v>
      </c>
      <c r="N909" t="s">
        <v>19</v>
      </c>
      <c r="O909" t="s">
        <v>51</v>
      </c>
    </row>
    <row r="910" spans="1:15" x14ac:dyDescent="0.25">
      <c r="A910">
        <v>1006</v>
      </c>
      <c r="B910" s="1">
        <v>44948</v>
      </c>
      <c r="C910" t="s">
        <v>42</v>
      </c>
      <c r="D910" t="s">
        <v>25</v>
      </c>
      <c r="E910" s="2">
        <v>5053.5600000000004</v>
      </c>
      <c r="F910">
        <v>29</v>
      </c>
      <c r="G910" t="s">
        <v>35</v>
      </c>
      <c r="H910" s="3">
        <v>4353.29</v>
      </c>
      <c r="I910" s="3">
        <v>4405.8</v>
      </c>
      <c r="J910" s="3">
        <f>Sales[Unit_Price] - Sales[Unit_Cost]</f>
        <v>52.510000000000218</v>
      </c>
      <c r="K910" t="s">
        <v>30</v>
      </c>
      <c r="L910" s="3">
        <v>0.04</v>
      </c>
      <c r="M910" t="s">
        <v>27</v>
      </c>
      <c r="N910" t="s">
        <v>19</v>
      </c>
      <c r="O910" t="s">
        <v>43</v>
      </c>
    </row>
    <row r="911" spans="1:15" x14ac:dyDescent="0.25">
      <c r="A911">
        <v>1034</v>
      </c>
      <c r="B911" s="1">
        <v>44968</v>
      </c>
      <c r="C911" t="s">
        <v>38</v>
      </c>
      <c r="D911" t="s">
        <v>25</v>
      </c>
      <c r="E911" s="2">
        <v>2082.79</v>
      </c>
      <c r="F911">
        <v>26</v>
      </c>
      <c r="G911" t="s">
        <v>35</v>
      </c>
      <c r="H911" s="3">
        <v>667</v>
      </c>
      <c r="I911" s="3">
        <v>718.72</v>
      </c>
      <c r="J911" s="3">
        <f>Sales[Unit_Price] - Sales[Unit_Cost]</f>
        <v>51.720000000000027</v>
      </c>
      <c r="K911" t="s">
        <v>30</v>
      </c>
      <c r="L911" s="3">
        <v>0.2</v>
      </c>
      <c r="M911" t="s">
        <v>18</v>
      </c>
      <c r="N911" t="s">
        <v>22</v>
      </c>
      <c r="O911" t="s">
        <v>39</v>
      </c>
    </row>
    <row r="912" spans="1:15" x14ac:dyDescent="0.25">
      <c r="A912">
        <v>1090</v>
      </c>
      <c r="B912" s="1">
        <v>45126</v>
      </c>
      <c r="C912" t="s">
        <v>33</v>
      </c>
      <c r="D912" t="s">
        <v>21</v>
      </c>
      <c r="E912" s="2">
        <v>656.14</v>
      </c>
      <c r="F912">
        <v>10</v>
      </c>
      <c r="G912" t="s">
        <v>16</v>
      </c>
      <c r="H912" s="3">
        <v>2387.63</v>
      </c>
      <c r="I912" s="3">
        <v>2438.9699999999998</v>
      </c>
      <c r="J912" s="3">
        <f>Sales[Unit_Price] - Sales[Unit_Cost]</f>
        <v>51.339999999999691</v>
      </c>
      <c r="K912" t="s">
        <v>17</v>
      </c>
      <c r="L912" s="3">
        <v>0.02</v>
      </c>
      <c r="M912" t="s">
        <v>27</v>
      </c>
      <c r="N912" t="s">
        <v>22</v>
      </c>
      <c r="O912" t="s">
        <v>37</v>
      </c>
    </row>
    <row r="913" spans="1:15" x14ac:dyDescent="0.25">
      <c r="A913">
        <v>1097</v>
      </c>
      <c r="B913" s="1">
        <v>45229</v>
      </c>
      <c r="C913" t="s">
        <v>38</v>
      </c>
      <c r="D913" t="s">
        <v>21</v>
      </c>
      <c r="E913" s="2">
        <v>6600.65</v>
      </c>
      <c r="F913">
        <v>49</v>
      </c>
      <c r="G913" t="s">
        <v>35</v>
      </c>
      <c r="H913" s="3">
        <v>4264.46</v>
      </c>
      <c r="I913" s="3">
        <v>4315.5200000000004</v>
      </c>
      <c r="J913" s="3">
        <f>Sales[Unit_Price] - Sales[Unit_Cost]</f>
        <v>51.0600000000004</v>
      </c>
      <c r="K913" t="s">
        <v>30</v>
      </c>
      <c r="L913" s="3">
        <v>7.0000000000000007E-2</v>
      </c>
      <c r="M913" t="s">
        <v>18</v>
      </c>
      <c r="N913" t="s">
        <v>22</v>
      </c>
      <c r="O913" t="s">
        <v>41</v>
      </c>
    </row>
    <row r="914" spans="1:15" x14ac:dyDescent="0.25">
      <c r="A914">
        <v>1057</v>
      </c>
      <c r="B914" s="1">
        <v>45287</v>
      </c>
      <c r="C914" t="s">
        <v>14</v>
      </c>
      <c r="D914" t="s">
        <v>25</v>
      </c>
      <c r="E914" s="2">
        <v>3772.32</v>
      </c>
      <c r="F914">
        <v>31</v>
      </c>
      <c r="G914" t="s">
        <v>16</v>
      </c>
      <c r="H914" s="3">
        <v>2403.16</v>
      </c>
      <c r="I914" s="3">
        <v>2453.35</v>
      </c>
      <c r="J914" s="3">
        <f>Sales[Unit_Price] - Sales[Unit_Cost]</f>
        <v>50.190000000000055</v>
      </c>
      <c r="K914" t="s">
        <v>17</v>
      </c>
      <c r="L914" s="3">
        <v>0.19</v>
      </c>
      <c r="M914" t="s">
        <v>31</v>
      </c>
      <c r="N914" t="s">
        <v>19</v>
      </c>
      <c r="O914" t="s">
        <v>32</v>
      </c>
    </row>
    <row r="915" spans="1:15" x14ac:dyDescent="0.25">
      <c r="A915">
        <v>1087</v>
      </c>
      <c r="B915" s="1">
        <v>45021</v>
      </c>
      <c r="C915" t="s">
        <v>38</v>
      </c>
      <c r="D915" t="s">
        <v>34</v>
      </c>
      <c r="E915" s="2">
        <v>848.49</v>
      </c>
      <c r="F915">
        <v>43</v>
      </c>
      <c r="G915" t="s">
        <v>16</v>
      </c>
      <c r="H915" s="3">
        <v>481</v>
      </c>
      <c r="I915" s="3">
        <v>531.02</v>
      </c>
      <c r="J915" s="3">
        <f>Sales[Unit_Price] - Sales[Unit_Cost]</f>
        <v>50.019999999999982</v>
      </c>
      <c r="K915" t="s">
        <v>30</v>
      </c>
      <c r="L915" s="3">
        <v>0.17</v>
      </c>
      <c r="M915" t="s">
        <v>18</v>
      </c>
      <c r="N915" t="s">
        <v>19</v>
      </c>
      <c r="O915" t="s">
        <v>48</v>
      </c>
    </row>
    <row r="916" spans="1:15" x14ac:dyDescent="0.25">
      <c r="A916">
        <v>1094</v>
      </c>
      <c r="B916" s="1">
        <v>44936</v>
      </c>
      <c r="C916" t="s">
        <v>38</v>
      </c>
      <c r="D916" t="s">
        <v>15</v>
      </c>
      <c r="E916" s="2">
        <v>2548.67</v>
      </c>
      <c r="F916">
        <v>25</v>
      </c>
      <c r="G916" t="s">
        <v>35</v>
      </c>
      <c r="H916" s="3">
        <v>1933.39</v>
      </c>
      <c r="I916" s="3">
        <v>1982.92</v>
      </c>
      <c r="J916" s="3">
        <f>Sales[Unit_Price] - Sales[Unit_Cost]</f>
        <v>49.529999999999973</v>
      </c>
      <c r="K916" t="s">
        <v>30</v>
      </c>
      <c r="L916" s="3">
        <v>0.17</v>
      </c>
      <c r="M916" t="s">
        <v>27</v>
      </c>
      <c r="N916" t="s">
        <v>19</v>
      </c>
      <c r="O916" t="s">
        <v>40</v>
      </c>
    </row>
    <row r="917" spans="1:15" x14ac:dyDescent="0.25">
      <c r="A917">
        <v>1075</v>
      </c>
      <c r="B917" s="1">
        <v>45059</v>
      </c>
      <c r="C917" t="s">
        <v>14</v>
      </c>
      <c r="D917" t="s">
        <v>34</v>
      </c>
      <c r="E917" s="2">
        <v>6653.49</v>
      </c>
      <c r="F917">
        <v>36</v>
      </c>
      <c r="G917" t="s">
        <v>29</v>
      </c>
      <c r="H917" s="3">
        <v>4337.6099999999997</v>
      </c>
      <c r="I917" s="3">
        <v>4386.82</v>
      </c>
      <c r="J917" s="3">
        <f>Sales[Unit_Price] - Sales[Unit_Cost]</f>
        <v>49.210000000000036</v>
      </c>
      <c r="K917" t="s">
        <v>17</v>
      </c>
      <c r="L917" s="3">
        <v>0.23</v>
      </c>
      <c r="M917" t="s">
        <v>31</v>
      </c>
      <c r="N917" t="s">
        <v>19</v>
      </c>
      <c r="O917" t="s">
        <v>46</v>
      </c>
    </row>
    <row r="918" spans="1:15" x14ac:dyDescent="0.25">
      <c r="A918">
        <v>1002</v>
      </c>
      <c r="B918" s="1">
        <v>44977</v>
      </c>
      <c r="C918" t="s">
        <v>33</v>
      </c>
      <c r="D918" t="s">
        <v>21</v>
      </c>
      <c r="E918" s="2">
        <v>9469.92</v>
      </c>
      <c r="F918">
        <v>26</v>
      </c>
      <c r="G918" t="s">
        <v>26</v>
      </c>
      <c r="H918" s="3">
        <v>508.94</v>
      </c>
      <c r="I918" s="3">
        <v>557.69000000000005</v>
      </c>
      <c r="J918" s="3">
        <f>Sales[Unit_Price] - Sales[Unit_Cost]</f>
        <v>48.750000000000057</v>
      </c>
      <c r="K918" t="s">
        <v>30</v>
      </c>
      <c r="L918" s="3">
        <v>0.22</v>
      </c>
      <c r="M918" t="s">
        <v>31</v>
      </c>
      <c r="N918" t="s">
        <v>22</v>
      </c>
      <c r="O918" t="s">
        <v>37</v>
      </c>
    </row>
    <row r="919" spans="1:15" x14ac:dyDescent="0.25">
      <c r="A919">
        <v>1069</v>
      </c>
      <c r="B919" s="1">
        <v>45080</v>
      </c>
      <c r="C919" t="s">
        <v>24</v>
      </c>
      <c r="D919" t="s">
        <v>21</v>
      </c>
      <c r="E919" s="2">
        <v>6581.04</v>
      </c>
      <c r="F919">
        <v>42</v>
      </c>
      <c r="G919" t="s">
        <v>29</v>
      </c>
      <c r="H919" s="3">
        <v>1434.2</v>
      </c>
      <c r="I919" s="3">
        <v>1482.88</v>
      </c>
      <c r="J919" s="3">
        <f>Sales[Unit_Price] - Sales[Unit_Cost]</f>
        <v>48.680000000000064</v>
      </c>
      <c r="K919" t="s">
        <v>30</v>
      </c>
      <c r="L919" s="3">
        <v>0.28000000000000003</v>
      </c>
      <c r="M919" t="s">
        <v>31</v>
      </c>
      <c r="N919" t="s">
        <v>22</v>
      </c>
      <c r="O919" t="s">
        <v>47</v>
      </c>
    </row>
    <row r="920" spans="1:15" x14ac:dyDescent="0.25">
      <c r="A920">
        <v>1100</v>
      </c>
      <c r="B920" s="1">
        <v>45069</v>
      </c>
      <c r="C920" t="s">
        <v>14</v>
      </c>
      <c r="D920" t="s">
        <v>21</v>
      </c>
      <c r="E920" s="2">
        <v>7667.96</v>
      </c>
      <c r="F920">
        <v>29</v>
      </c>
      <c r="G920" t="s">
        <v>26</v>
      </c>
      <c r="H920" s="3">
        <v>3559.56</v>
      </c>
      <c r="I920" s="3">
        <v>3607.15</v>
      </c>
      <c r="J920" s="3">
        <f>Sales[Unit_Price] - Sales[Unit_Cost]</f>
        <v>47.590000000000146</v>
      </c>
      <c r="K920" t="s">
        <v>17</v>
      </c>
      <c r="L920" s="3">
        <v>0.21</v>
      </c>
      <c r="M920" t="s">
        <v>18</v>
      </c>
      <c r="N920" t="s">
        <v>22</v>
      </c>
      <c r="O920" t="s">
        <v>23</v>
      </c>
    </row>
    <row r="921" spans="1:15" x14ac:dyDescent="0.25">
      <c r="A921">
        <v>1016</v>
      </c>
      <c r="B921" s="1">
        <v>45253</v>
      </c>
      <c r="C921" t="s">
        <v>38</v>
      </c>
      <c r="D921" t="s">
        <v>34</v>
      </c>
      <c r="E921" s="2">
        <v>5490.52</v>
      </c>
      <c r="F921">
        <v>26</v>
      </c>
      <c r="G921" t="s">
        <v>29</v>
      </c>
      <c r="H921" s="3">
        <v>4906.8500000000004</v>
      </c>
      <c r="I921" s="3">
        <v>4954.3900000000003</v>
      </c>
      <c r="J921" s="3">
        <f>Sales[Unit_Price] - Sales[Unit_Cost]</f>
        <v>47.539999999999964</v>
      </c>
      <c r="K921" t="s">
        <v>30</v>
      </c>
      <c r="L921" s="3">
        <v>0.25</v>
      </c>
      <c r="M921" t="s">
        <v>27</v>
      </c>
      <c r="N921" t="s">
        <v>19</v>
      </c>
      <c r="O921" t="s">
        <v>48</v>
      </c>
    </row>
    <row r="922" spans="1:15" x14ac:dyDescent="0.25">
      <c r="A922">
        <v>1069</v>
      </c>
      <c r="B922" s="1">
        <v>45144</v>
      </c>
      <c r="C922" t="s">
        <v>14</v>
      </c>
      <c r="D922" t="s">
        <v>15</v>
      </c>
      <c r="E922" s="2">
        <v>7936.43</v>
      </c>
      <c r="F922">
        <v>4</v>
      </c>
      <c r="G922" t="s">
        <v>35</v>
      </c>
      <c r="H922" s="3">
        <v>2485.86</v>
      </c>
      <c r="I922" s="3">
        <v>2532.87</v>
      </c>
      <c r="J922" s="3">
        <f>Sales[Unit_Price] - Sales[Unit_Cost]</f>
        <v>47.009999999999764</v>
      </c>
      <c r="K922" t="s">
        <v>30</v>
      </c>
      <c r="L922" s="3">
        <v>0.01</v>
      </c>
      <c r="M922" t="s">
        <v>31</v>
      </c>
      <c r="N922" t="s">
        <v>19</v>
      </c>
      <c r="O922" t="s">
        <v>20</v>
      </c>
    </row>
    <row r="923" spans="1:15" x14ac:dyDescent="0.25">
      <c r="A923">
        <v>1038</v>
      </c>
      <c r="B923" s="1">
        <v>44998</v>
      </c>
      <c r="C923" t="s">
        <v>24</v>
      </c>
      <c r="D923" t="s">
        <v>15</v>
      </c>
      <c r="E923" s="2">
        <v>763.46</v>
      </c>
      <c r="F923">
        <v>9</v>
      </c>
      <c r="G923" t="s">
        <v>29</v>
      </c>
      <c r="H923" s="3">
        <v>400.42</v>
      </c>
      <c r="I923" s="3">
        <v>446.11</v>
      </c>
      <c r="J923" s="3">
        <f>Sales[Unit_Price] - Sales[Unit_Cost]</f>
        <v>45.69</v>
      </c>
      <c r="K923" t="s">
        <v>30</v>
      </c>
      <c r="L923" s="3">
        <v>0.01</v>
      </c>
      <c r="M923" t="s">
        <v>27</v>
      </c>
      <c r="N923" t="s">
        <v>22</v>
      </c>
      <c r="O923" t="s">
        <v>45</v>
      </c>
    </row>
    <row r="924" spans="1:15" x14ac:dyDescent="0.25">
      <c r="A924">
        <v>1078</v>
      </c>
      <c r="B924" s="1">
        <v>45089</v>
      </c>
      <c r="C924" t="s">
        <v>33</v>
      </c>
      <c r="D924" t="s">
        <v>25</v>
      </c>
      <c r="E924" s="2">
        <v>6136</v>
      </c>
      <c r="F924">
        <v>29</v>
      </c>
      <c r="G924" t="s">
        <v>35</v>
      </c>
      <c r="H924" s="3">
        <v>3177.81</v>
      </c>
      <c r="I924" s="3">
        <v>3222.65</v>
      </c>
      <c r="J924" s="3">
        <f>Sales[Unit_Price] - Sales[Unit_Cost]</f>
        <v>44.840000000000146</v>
      </c>
      <c r="K924" t="s">
        <v>17</v>
      </c>
      <c r="L924" s="3">
        <v>0.08</v>
      </c>
      <c r="M924" t="s">
        <v>31</v>
      </c>
      <c r="N924" t="s">
        <v>22</v>
      </c>
      <c r="O924" t="s">
        <v>44</v>
      </c>
    </row>
    <row r="925" spans="1:15" x14ac:dyDescent="0.25">
      <c r="A925">
        <v>1016</v>
      </c>
      <c r="B925" s="1">
        <v>44953</v>
      </c>
      <c r="C925" t="s">
        <v>38</v>
      </c>
      <c r="D925" t="s">
        <v>15</v>
      </c>
      <c r="E925" s="2">
        <v>2783.85</v>
      </c>
      <c r="F925">
        <v>41</v>
      </c>
      <c r="G925" t="s">
        <v>26</v>
      </c>
      <c r="H925" s="3">
        <v>3386.49</v>
      </c>
      <c r="I925" s="3">
        <v>3430.99</v>
      </c>
      <c r="J925" s="3">
        <f>Sales[Unit_Price] - Sales[Unit_Cost]</f>
        <v>44.5</v>
      </c>
      <c r="K925" t="s">
        <v>30</v>
      </c>
      <c r="L925" s="3">
        <v>0.21</v>
      </c>
      <c r="M925" t="s">
        <v>27</v>
      </c>
      <c r="N925" t="s">
        <v>22</v>
      </c>
      <c r="O925" t="s">
        <v>40</v>
      </c>
    </row>
    <row r="926" spans="1:15" x14ac:dyDescent="0.25">
      <c r="A926">
        <v>1004</v>
      </c>
      <c r="B926" s="1">
        <v>45282</v>
      </c>
      <c r="C926" t="s">
        <v>38</v>
      </c>
      <c r="D926" t="s">
        <v>15</v>
      </c>
      <c r="E926" s="2">
        <v>8485.9</v>
      </c>
      <c r="F926">
        <v>11</v>
      </c>
      <c r="G926" t="s">
        <v>29</v>
      </c>
      <c r="H926" s="3">
        <v>4840.33</v>
      </c>
      <c r="I926" s="3">
        <v>4884.29</v>
      </c>
      <c r="J926" s="3">
        <f>Sales[Unit_Price] - Sales[Unit_Cost]</f>
        <v>43.960000000000036</v>
      </c>
      <c r="K926" t="s">
        <v>30</v>
      </c>
      <c r="L926" s="3">
        <v>0.13</v>
      </c>
      <c r="M926" t="s">
        <v>18</v>
      </c>
      <c r="N926" t="s">
        <v>19</v>
      </c>
      <c r="O926" t="s">
        <v>40</v>
      </c>
    </row>
    <row r="927" spans="1:15" x14ac:dyDescent="0.25">
      <c r="A927">
        <v>1065</v>
      </c>
      <c r="B927" s="1">
        <v>44953</v>
      </c>
      <c r="C927" t="s">
        <v>14</v>
      </c>
      <c r="D927" t="s">
        <v>25</v>
      </c>
      <c r="E927" s="2">
        <v>1621.54</v>
      </c>
      <c r="F927">
        <v>12</v>
      </c>
      <c r="G927" t="s">
        <v>35</v>
      </c>
      <c r="H927" s="3">
        <v>2035.68</v>
      </c>
      <c r="I927" s="3">
        <v>2079.64</v>
      </c>
      <c r="J927" s="3">
        <f>Sales[Unit_Price] - Sales[Unit_Cost]</f>
        <v>43.959999999999809</v>
      </c>
      <c r="K927" t="s">
        <v>17</v>
      </c>
      <c r="L927" s="3">
        <v>0.04</v>
      </c>
      <c r="M927" t="s">
        <v>18</v>
      </c>
      <c r="N927" t="s">
        <v>19</v>
      </c>
      <c r="O927" t="s">
        <v>32</v>
      </c>
    </row>
    <row r="928" spans="1:15" x14ac:dyDescent="0.25">
      <c r="A928">
        <v>1039</v>
      </c>
      <c r="B928" s="1">
        <v>44966</v>
      </c>
      <c r="C928" t="s">
        <v>24</v>
      </c>
      <c r="D928" t="s">
        <v>25</v>
      </c>
      <c r="E928" s="2">
        <v>9091.4599999999991</v>
      </c>
      <c r="F928">
        <v>20</v>
      </c>
      <c r="G928" t="s">
        <v>26</v>
      </c>
      <c r="H928" s="3">
        <v>2014.11</v>
      </c>
      <c r="I928" s="3">
        <v>2056.35</v>
      </c>
      <c r="J928" s="3">
        <f>Sales[Unit_Price] - Sales[Unit_Cost]</f>
        <v>42.240000000000009</v>
      </c>
      <c r="K928" t="s">
        <v>17</v>
      </c>
      <c r="L928" s="3">
        <v>0.21</v>
      </c>
      <c r="M928" t="s">
        <v>27</v>
      </c>
      <c r="N928" t="s">
        <v>22</v>
      </c>
      <c r="O928" t="s">
        <v>28</v>
      </c>
    </row>
    <row r="929" spans="1:15" x14ac:dyDescent="0.25">
      <c r="A929">
        <v>1085</v>
      </c>
      <c r="B929" s="1">
        <v>45266</v>
      </c>
      <c r="C929" t="s">
        <v>38</v>
      </c>
      <c r="D929" t="s">
        <v>15</v>
      </c>
      <c r="E929" s="2">
        <v>397.26</v>
      </c>
      <c r="F929">
        <v>42</v>
      </c>
      <c r="G929" t="s">
        <v>35</v>
      </c>
      <c r="H929" s="3">
        <v>3117.75</v>
      </c>
      <c r="I929" s="3">
        <v>3159.88</v>
      </c>
      <c r="J929" s="3">
        <f>Sales[Unit_Price] - Sales[Unit_Cost]</f>
        <v>42.130000000000109</v>
      </c>
      <c r="K929" t="s">
        <v>30</v>
      </c>
      <c r="L929" s="3">
        <v>0.04</v>
      </c>
      <c r="M929" t="s">
        <v>18</v>
      </c>
      <c r="N929" t="s">
        <v>22</v>
      </c>
      <c r="O929" t="s">
        <v>40</v>
      </c>
    </row>
    <row r="930" spans="1:15" x14ac:dyDescent="0.25">
      <c r="A930">
        <v>1014</v>
      </c>
      <c r="B930" s="1">
        <v>45109</v>
      </c>
      <c r="C930" t="s">
        <v>24</v>
      </c>
      <c r="D930" t="s">
        <v>34</v>
      </c>
      <c r="E930" s="2">
        <v>9278.5300000000007</v>
      </c>
      <c r="F930">
        <v>7</v>
      </c>
      <c r="G930" t="s">
        <v>29</v>
      </c>
      <c r="H930" s="3">
        <v>4705.46</v>
      </c>
      <c r="I930" s="3">
        <v>4747.07</v>
      </c>
      <c r="J930" s="3">
        <f>Sales[Unit_Price] - Sales[Unit_Cost]</f>
        <v>41.609999999999673</v>
      </c>
      <c r="K930" t="s">
        <v>30</v>
      </c>
      <c r="L930" s="3">
        <v>0.27</v>
      </c>
      <c r="M930" t="s">
        <v>27</v>
      </c>
      <c r="N930" t="s">
        <v>22</v>
      </c>
      <c r="O930" t="s">
        <v>50</v>
      </c>
    </row>
    <row r="931" spans="1:15" x14ac:dyDescent="0.25">
      <c r="A931">
        <v>1002</v>
      </c>
      <c r="B931" s="1">
        <v>45038</v>
      </c>
      <c r="C931" t="s">
        <v>38</v>
      </c>
      <c r="D931" t="s">
        <v>15</v>
      </c>
      <c r="E931" s="2">
        <v>6551.23</v>
      </c>
      <c r="F931">
        <v>9</v>
      </c>
      <c r="G931" t="s">
        <v>35</v>
      </c>
      <c r="H931" s="3">
        <v>4398.16</v>
      </c>
      <c r="I931" s="3">
        <v>4439.12</v>
      </c>
      <c r="J931" s="3">
        <f>Sales[Unit_Price] - Sales[Unit_Cost]</f>
        <v>40.960000000000036</v>
      </c>
      <c r="K931" t="s">
        <v>30</v>
      </c>
      <c r="L931" s="3">
        <v>0.18</v>
      </c>
      <c r="M931" t="s">
        <v>27</v>
      </c>
      <c r="N931" t="s">
        <v>19</v>
      </c>
      <c r="O931" t="s">
        <v>40</v>
      </c>
    </row>
    <row r="932" spans="1:15" x14ac:dyDescent="0.25">
      <c r="A932">
        <v>1047</v>
      </c>
      <c r="B932" s="1">
        <v>45147</v>
      </c>
      <c r="C932" t="s">
        <v>24</v>
      </c>
      <c r="D932" t="s">
        <v>15</v>
      </c>
      <c r="E932" s="2">
        <v>1910.09</v>
      </c>
      <c r="F932">
        <v>41</v>
      </c>
      <c r="G932" t="s">
        <v>29</v>
      </c>
      <c r="H932" s="3">
        <v>2888.49</v>
      </c>
      <c r="I932" s="3">
        <v>2929.45</v>
      </c>
      <c r="J932" s="3">
        <f>Sales[Unit_Price] - Sales[Unit_Cost]</f>
        <v>40.960000000000036</v>
      </c>
      <c r="K932" t="s">
        <v>30</v>
      </c>
      <c r="L932" s="3">
        <v>0.06</v>
      </c>
      <c r="M932" t="s">
        <v>18</v>
      </c>
      <c r="N932" t="s">
        <v>22</v>
      </c>
      <c r="O932" t="s">
        <v>45</v>
      </c>
    </row>
    <row r="933" spans="1:15" x14ac:dyDescent="0.25">
      <c r="A933">
        <v>1075</v>
      </c>
      <c r="B933" s="1">
        <v>45153</v>
      </c>
      <c r="C933" t="s">
        <v>33</v>
      </c>
      <c r="D933" t="s">
        <v>15</v>
      </c>
      <c r="E933" s="2">
        <v>9972.11</v>
      </c>
      <c r="F933">
        <v>28</v>
      </c>
      <c r="G933" t="s">
        <v>29</v>
      </c>
      <c r="H933" s="3">
        <v>2570.2199999999998</v>
      </c>
      <c r="I933" s="3">
        <v>2610.8399999999901</v>
      </c>
      <c r="J933" s="3">
        <f>Sales[Unit_Price] - Sales[Unit_Cost]</f>
        <v>40.619999999990341</v>
      </c>
      <c r="K933" t="s">
        <v>17</v>
      </c>
      <c r="L933" s="3">
        <v>0.27</v>
      </c>
      <c r="M933" t="s">
        <v>27</v>
      </c>
      <c r="N933" t="s">
        <v>22</v>
      </c>
      <c r="O933" t="s">
        <v>53</v>
      </c>
    </row>
    <row r="934" spans="1:15" x14ac:dyDescent="0.25">
      <c r="A934">
        <v>1023</v>
      </c>
      <c r="B934" s="1">
        <v>45222</v>
      </c>
      <c r="C934" t="s">
        <v>24</v>
      </c>
      <c r="D934" t="s">
        <v>25</v>
      </c>
      <c r="E934" s="2">
        <v>9519.76</v>
      </c>
      <c r="F934">
        <v>42</v>
      </c>
      <c r="G934" t="s">
        <v>26</v>
      </c>
      <c r="H934" s="3">
        <v>309.77999999999997</v>
      </c>
      <c r="I934" s="3">
        <v>350.38</v>
      </c>
      <c r="J934" s="3">
        <f>Sales[Unit_Price] - Sales[Unit_Cost]</f>
        <v>40.600000000000023</v>
      </c>
      <c r="K934" t="s">
        <v>17</v>
      </c>
      <c r="L934" s="3">
        <v>0.19</v>
      </c>
      <c r="M934" t="s">
        <v>31</v>
      </c>
      <c r="N934" t="s">
        <v>22</v>
      </c>
      <c r="O934" t="s">
        <v>28</v>
      </c>
    </row>
    <row r="935" spans="1:15" x14ac:dyDescent="0.25">
      <c r="A935">
        <v>1064</v>
      </c>
      <c r="B935" s="1">
        <v>44928</v>
      </c>
      <c r="C935" t="s">
        <v>24</v>
      </c>
      <c r="D935" t="s">
        <v>25</v>
      </c>
      <c r="E935" s="2">
        <v>5533.7</v>
      </c>
      <c r="F935">
        <v>10</v>
      </c>
      <c r="G935" t="s">
        <v>35</v>
      </c>
      <c r="H935" s="3">
        <v>2242.0100000000002</v>
      </c>
      <c r="I935" s="3">
        <v>2282.23</v>
      </c>
      <c r="J935" s="3">
        <f>Sales[Unit_Price] - Sales[Unit_Cost]</f>
        <v>40.2199999999998</v>
      </c>
      <c r="K935" t="s">
        <v>17</v>
      </c>
      <c r="L935" s="3">
        <v>0.2</v>
      </c>
      <c r="M935" t="s">
        <v>31</v>
      </c>
      <c r="N935" t="s">
        <v>19</v>
      </c>
      <c r="O935" t="s">
        <v>28</v>
      </c>
    </row>
    <row r="936" spans="1:15" x14ac:dyDescent="0.25">
      <c r="A936">
        <v>1015</v>
      </c>
      <c r="B936" s="1">
        <v>44965</v>
      </c>
      <c r="C936" t="s">
        <v>33</v>
      </c>
      <c r="D936" t="s">
        <v>34</v>
      </c>
      <c r="E936" s="2">
        <v>2669.81</v>
      </c>
      <c r="F936">
        <v>23</v>
      </c>
      <c r="G936" t="s">
        <v>35</v>
      </c>
      <c r="H936" s="3">
        <v>2644.77</v>
      </c>
      <c r="I936" s="3">
        <v>2684.83</v>
      </c>
      <c r="J936" s="3">
        <f>Sales[Unit_Price] - Sales[Unit_Cost]</f>
        <v>40.059999999999945</v>
      </c>
      <c r="K936" t="s">
        <v>30</v>
      </c>
      <c r="L936" s="3">
        <v>0.24</v>
      </c>
      <c r="M936" t="s">
        <v>18</v>
      </c>
      <c r="N936" t="s">
        <v>19</v>
      </c>
      <c r="O936" t="s">
        <v>36</v>
      </c>
    </row>
    <row r="937" spans="1:15" x14ac:dyDescent="0.25">
      <c r="A937">
        <v>1046</v>
      </c>
      <c r="B937" s="1">
        <v>45153</v>
      </c>
      <c r="C937" t="s">
        <v>42</v>
      </c>
      <c r="D937" t="s">
        <v>25</v>
      </c>
      <c r="E937" s="2">
        <v>2373.02</v>
      </c>
      <c r="F937">
        <v>4</v>
      </c>
      <c r="G937" t="s">
        <v>16</v>
      </c>
      <c r="H937" s="3">
        <v>4095.1</v>
      </c>
      <c r="I937" s="3">
        <v>4134.55</v>
      </c>
      <c r="J937" s="3">
        <f>Sales[Unit_Price] - Sales[Unit_Cost]</f>
        <v>39.450000000000273</v>
      </c>
      <c r="K937" t="s">
        <v>17</v>
      </c>
      <c r="L937" s="3">
        <v>0.09</v>
      </c>
      <c r="M937" t="s">
        <v>27</v>
      </c>
      <c r="N937" t="s">
        <v>22</v>
      </c>
      <c r="O937" t="s">
        <v>43</v>
      </c>
    </row>
    <row r="938" spans="1:15" x14ac:dyDescent="0.25">
      <c r="A938">
        <v>1013</v>
      </c>
      <c r="B938" s="1">
        <v>44938</v>
      </c>
      <c r="C938" t="s">
        <v>42</v>
      </c>
      <c r="D938" t="s">
        <v>21</v>
      </c>
      <c r="E938" s="2">
        <v>7646.8</v>
      </c>
      <c r="F938">
        <v>35</v>
      </c>
      <c r="G938" t="s">
        <v>35</v>
      </c>
      <c r="H938" s="3">
        <v>1312.71</v>
      </c>
      <c r="I938" s="3">
        <v>1352.11</v>
      </c>
      <c r="J938" s="3">
        <f>Sales[Unit_Price] - Sales[Unit_Cost]</f>
        <v>39.399999999999864</v>
      </c>
      <c r="K938" t="s">
        <v>17</v>
      </c>
      <c r="L938" s="3">
        <v>0.22</v>
      </c>
      <c r="M938" t="s">
        <v>27</v>
      </c>
      <c r="N938" t="s">
        <v>22</v>
      </c>
      <c r="O938" t="s">
        <v>51</v>
      </c>
    </row>
    <row r="939" spans="1:15" x14ac:dyDescent="0.25">
      <c r="A939">
        <v>1081</v>
      </c>
      <c r="B939" s="1">
        <v>45121</v>
      </c>
      <c r="C939" t="s">
        <v>38</v>
      </c>
      <c r="D939" t="s">
        <v>15</v>
      </c>
      <c r="E939" s="2">
        <v>7001.64</v>
      </c>
      <c r="F939">
        <v>16</v>
      </c>
      <c r="G939" t="s">
        <v>29</v>
      </c>
      <c r="H939" s="3">
        <v>2530.15</v>
      </c>
      <c r="I939" s="3">
        <v>2568.13</v>
      </c>
      <c r="J939" s="3">
        <f>Sales[Unit_Price] - Sales[Unit_Cost]</f>
        <v>37.980000000000018</v>
      </c>
      <c r="K939" t="s">
        <v>30</v>
      </c>
      <c r="L939" s="3">
        <v>0.01</v>
      </c>
      <c r="M939" t="s">
        <v>31</v>
      </c>
      <c r="N939" t="s">
        <v>19</v>
      </c>
      <c r="O939" t="s">
        <v>40</v>
      </c>
    </row>
    <row r="940" spans="1:15" x14ac:dyDescent="0.25">
      <c r="A940">
        <v>1018</v>
      </c>
      <c r="B940" s="1">
        <v>45098</v>
      </c>
      <c r="C940" t="s">
        <v>38</v>
      </c>
      <c r="D940" t="s">
        <v>15</v>
      </c>
      <c r="E940" s="2">
        <v>750.38</v>
      </c>
      <c r="F940">
        <v>28</v>
      </c>
      <c r="G940" t="s">
        <v>29</v>
      </c>
      <c r="H940" s="3">
        <v>1006.14</v>
      </c>
      <c r="I940" s="3">
        <v>1043.45</v>
      </c>
      <c r="J940" s="3">
        <f>Sales[Unit_Price] - Sales[Unit_Cost]</f>
        <v>37.310000000000059</v>
      </c>
      <c r="K940" t="s">
        <v>30</v>
      </c>
      <c r="L940" s="3">
        <v>0.15</v>
      </c>
      <c r="M940" t="s">
        <v>27</v>
      </c>
      <c r="N940" t="s">
        <v>22</v>
      </c>
      <c r="O940" t="s">
        <v>40</v>
      </c>
    </row>
    <row r="941" spans="1:15" x14ac:dyDescent="0.25">
      <c r="A941">
        <v>1093</v>
      </c>
      <c r="B941" s="1">
        <v>45054</v>
      </c>
      <c r="C941" t="s">
        <v>14</v>
      </c>
      <c r="D941" t="s">
        <v>34</v>
      </c>
      <c r="E941" s="2">
        <v>5272.85</v>
      </c>
      <c r="F941">
        <v>17</v>
      </c>
      <c r="G941" t="s">
        <v>16</v>
      </c>
      <c r="H941" s="3">
        <v>727.38</v>
      </c>
      <c r="I941" s="3">
        <v>764.54</v>
      </c>
      <c r="J941" s="3">
        <f>Sales[Unit_Price] - Sales[Unit_Cost]</f>
        <v>37.159999999999968</v>
      </c>
      <c r="K941" t="s">
        <v>17</v>
      </c>
      <c r="L941" s="3">
        <v>0.17</v>
      </c>
      <c r="M941" t="s">
        <v>31</v>
      </c>
      <c r="N941" t="s">
        <v>22</v>
      </c>
      <c r="O941" t="s">
        <v>46</v>
      </c>
    </row>
    <row r="942" spans="1:15" x14ac:dyDescent="0.25">
      <c r="A942">
        <v>1100</v>
      </c>
      <c r="B942" s="1">
        <v>45152</v>
      </c>
      <c r="C942" t="s">
        <v>14</v>
      </c>
      <c r="D942" t="s">
        <v>21</v>
      </c>
      <c r="E942" s="2">
        <v>2198.7399999999998</v>
      </c>
      <c r="F942">
        <v>43</v>
      </c>
      <c r="G942" t="s">
        <v>26</v>
      </c>
      <c r="H942" s="3">
        <v>1100.81</v>
      </c>
      <c r="I942" s="3">
        <v>1137.44</v>
      </c>
      <c r="J942" s="3">
        <f>Sales[Unit_Price] - Sales[Unit_Cost]</f>
        <v>36.630000000000109</v>
      </c>
      <c r="K942" t="s">
        <v>17</v>
      </c>
      <c r="L942" s="3">
        <v>0.08</v>
      </c>
      <c r="M942" t="s">
        <v>27</v>
      </c>
      <c r="N942" t="s">
        <v>19</v>
      </c>
      <c r="O942" t="s">
        <v>23</v>
      </c>
    </row>
    <row r="943" spans="1:15" x14ac:dyDescent="0.25">
      <c r="A943">
        <v>1090</v>
      </c>
      <c r="B943" s="1">
        <v>44965</v>
      </c>
      <c r="C943" t="s">
        <v>33</v>
      </c>
      <c r="D943" t="s">
        <v>15</v>
      </c>
      <c r="E943" s="2">
        <v>1740.91</v>
      </c>
      <c r="F943">
        <v>44</v>
      </c>
      <c r="G943" t="s">
        <v>29</v>
      </c>
      <c r="H943" s="3">
        <v>3542.18</v>
      </c>
      <c r="I943" s="3">
        <v>3578.49</v>
      </c>
      <c r="J943" s="3">
        <f>Sales[Unit_Price] - Sales[Unit_Cost]</f>
        <v>36.309999999999945</v>
      </c>
      <c r="K943" t="s">
        <v>17</v>
      </c>
      <c r="L943" s="3">
        <v>0.12</v>
      </c>
      <c r="M943" t="s">
        <v>18</v>
      </c>
      <c r="N943" t="s">
        <v>19</v>
      </c>
      <c r="O943" t="s">
        <v>53</v>
      </c>
    </row>
    <row r="944" spans="1:15" x14ac:dyDescent="0.25">
      <c r="A944">
        <v>1093</v>
      </c>
      <c r="B944" s="1">
        <v>45187</v>
      </c>
      <c r="C944" t="s">
        <v>24</v>
      </c>
      <c r="D944" t="s">
        <v>21</v>
      </c>
      <c r="E944" s="2">
        <v>4040.25</v>
      </c>
      <c r="F944">
        <v>19</v>
      </c>
      <c r="G944" t="s">
        <v>35</v>
      </c>
      <c r="H944" s="3">
        <v>3808.59</v>
      </c>
      <c r="I944" s="3">
        <v>3844.51</v>
      </c>
      <c r="J944" s="3">
        <f>Sales[Unit_Price] - Sales[Unit_Cost]</f>
        <v>35.920000000000073</v>
      </c>
      <c r="K944" t="s">
        <v>30</v>
      </c>
      <c r="L944" s="3">
        <v>0.21</v>
      </c>
      <c r="M944" t="s">
        <v>31</v>
      </c>
      <c r="N944" t="s">
        <v>19</v>
      </c>
      <c r="O944" t="s">
        <v>47</v>
      </c>
    </row>
    <row r="945" spans="1:15" x14ac:dyDescent="0.25">
      <c r="A945">
        <v>1099</v>
      </c>
      <c r="B945" s="1">
        <v>45078</v>
      </c>
      <c r="C945" t="s">
        <v>42</v>
      </c>
      <c r="D945" t="s">
        <v>25</v>
      </c>
      <c r="E945" s="2">
        <v>2496.02</v>
      </c>
      <c r="F945">
        <v>2</v>
      </c>
      <c r="G945" t="s">
        <v>35</v>
      </c>
      <c r="H945" s="3">
        <v>2038.4</v>
      </c>
      <c r="I945" s="3">
        <v>2073.3200000000002</v>
      </c>
      <c r="J945" s="3">
        <f>Sales[Unit_Price] - Sales[Unit_Cost]</f>
        <v>34.920000000000073</v>
      </c>
      <c r="K945" t="s">
        <v>30</v>
      </c>
      <c r="L945" s="3">
        <v>0.16</v>
      </c>
      <c r="M945" t="s">
        <v>18</v>
      </c>
      <c r="N945" t="s">
        <v>22</v>
      </c>
      <c r="O945" t="s">
        <v>43</v>
      </c>
    </row>
    <row r="946" spans="1:15" x14ac:dyDescent="0.25">
      <c r="A946">
        <v>1065</v>
      </c>
      <c r="B946" s="1">
        <v>45254</v>
      </c>
      <c r="C946" t="s">
        <v>14</v>
      </c>
      <c r="D946" t="s">
        <v>34</v>
      </c>
      <c r="E946" s="2">
        <v>9183.11</v>
      </c>
      <c r="F946">
        <v>18</v>
      </c>
      <c r="G946" t="s">
        <v>26</v>
      </c>
      <c r="H946" s="3">
        <v>1239.0899999999999</v>
      </c>
      <c r="I946" s="3">
        <v>1273.98</v>
      </c>
      <c r="J946" s="3">
        <f>Sales[Unit_Price] - Sales[Unit_Cost]</f>
        <v>34.8900000000001</v>
      </c>
      <c r="K946" t="s">
        <v>30</v>
      </c>
      <c r="L946" s="3">
        <v>0.02</v>
      </c>
      <c r="M946" t="s">
        <v>27</v>
      </c>
      <c r="N946" t="s">
        <v>22</v>
      </c>
      <c r="O946" t="s">
        <v>46</v>
      </c>
    </row>
    <row r="947" spans="1:15" x14ac:dyDescent="0.25">
      <c r="A947">
        <v>1056</v>
      </c>
      <c r="B947" s="1">
        <v>45287</v>
      </c>
      <c r="C947" t="s">
        <v>14</v>
      </c>
      <c r="D947" t="s">
        <v>34</v>
      </c>
      <c r="E947" s="2">
        <v>7979.67</v>
      </c>
      <c r="F947">
        <v>4</v>
      </c>
      <c r="G947" t="s">
        <v>26</v>
      </c>
      <c r="H947" s="3">
        <v>1612.82</v>
      </c>
      <c r="I947" s="3">
        <v>1647.25</v>
      </c>
      <c r="J947" s="3">
        <f>Sales[Unit_Price] - Sales[Unit_Cost]</f>
        <v>34.430000000000064</v>
      </c>
      <c r="K947" t="s">
        <v>17</v>
      </c>
      <c r="L947" s="3">
        <v>0.04</v>
      </c>
      <c r="M947" t="s">
        <v>31</v>
      </c>
      <c r="N947" t="s">
        <v>22</v>
      </c>
      <c r="O947" t="s">
        <v>46</v>
      </c>
    </row>
    <row r="948" spans="1:15" x14ac:dyDescent="0.25">
      <c r="A948">
        <v>1095</v>
      </c>
      <c r="B948" s="1">
        <v>44988</v>
      </c>
      <c r="C948" t="s">
        <v>38</v>
      </c>
      <c r="D948" t="s">
        <v>34</v>
      </c>
      <c r="E948" s="2">
        <v>6518.35</v>
      </c>
      <c r="F948">
        <v>16</v>
      </c>
      <c r="G948" t="s">
        <v>35</v>
      </c>
      <c r="H948" s="3">
        <v>3591.05</v>
      </c>
      <c r="I948" s="3">
        <v>3625.35</v>
      </c>
      <c r="J948" s="3">
        <f>Sales[Unit_Price] - Sales[Unit_Cost]</f>
        <v>34.299999999999727</v>
      </c>
      <c r="K948" t="s">
        <v>17</v>
      </c>
      <c r="L948" s="3">
        <v>0.05</v>
      </c>
      <c r="M948" t="s">
        <v>31</v>
      </c>
      <c r="N948" t="s">
        <v>22</v>
      </c>
      <c r="O948" t="s">
        <v>48</v>
      </c>
    </row>
    <row r="949" spans="1:15" x14ac:dyDescent="0.25">
      <c r="A949">
        <v>1062</v>
      </c>
      <c r="B949" s="1">
        <v>45021</v>
      </c>
      <c r="C949" t="s">
        <v>14</v>
      </c>
      <c r="D949" t="s">
        <v>15</v>
      </c>
      <c r="E949" s="2">
        <v>2959.96</v>
      </c>
      <c r="F949">
        <v>48</v>
      </c>
      <c r="G949" t="s">
        <v>26</v>
      </c>
      <c r="H949" s="3">
        <v>2487.19</v>
      </c>
      <c r="I949" s="3">
        <v>2521.4499999999998</v>
      </c>
      <c r="J949" s="3">
        <f>Sales[Unit_Price] - Sales[Unit_Cost]</f>
        <v>34.259999999999764</v>
      </c>
      <c r="K949" t="s">
        <v>30</v>
      </c>
      <c r="L949" s="3">
        <v>0.28999999999999998</v>
      </c>
      <c r="M949" t="s">
        <v>18</v>
      </c>
      <c r="N949" t="s">
        <v>19</v>
      </c>
      <c r="O949" t="s">
        <v>20</v>
      </c>
    </row>
    <row r="950" spans="1:15" x14ac:dyDescent="0.25">
      <c r="A950">
        <v>1020</v>
      </c>
      <c r="B950" s="1">
        <v>45043</v>
      </c>
      <c r="C950" t="s">
        <v>42</v>
      </c>
      <c r="D950" t="s">
        <v>25</v>
      </c>
      <c r="E950" s="2">
        <v>7095.64</v>
      </c>
      <c r="F950">
        <v>33</v>
      </c>
      <c r="G950" t="s">
        <v>16</v>
      </c>
      <c r="H950" s="3">
        <v>4772.03</v>
      </c>
      <c r="I950" s="3">
        <v>4805.17</v>
      </c>
      <c r="J950" s="3">
        <f>Sales[Unit_Price] - Sales[Unit_Cost]</f>
        <v>33.140000000000327</v>
      </c>
      <c r="K950" t="s">
        <v>17</v>
      </c>
      <c r="L950" s="3">
        <v>0.28000000000000003</v>
      </c>
      <c r="M950" t="s">
        <v>27</v>
      </c>
      <c r="N950" t="s">
        <v>19</v>
      </c>
      <c r="O950" t="s">
        <v>43</v>
      </c>
    </row>
    <row r="951" spans="1:15" x14ac:dyDescent="0.25">
      <c r="A951">
        <v>1068</v>
      </c>
      <c r="B951" s="1">
        <v>44981</v>
      </c>
      <c r="C951" t="s">
        <v>14</v>
      </c>
      <c r="D951" t="s">
        <v>15</v>
      </c>
      <c r="E951" s="2">
        <v>5118.51</v>
      </c>
      <c r="F951">
        <v>22</v>
      </c>
      <c r="G951" t="s">
        <v>29</v>
      </c>
      <c r="H951" s="3">
        <v>3619.61</v>
      </c>
      <c r="I951" s="3">
        <v>3651.42</v>
      </c>
      <c r="J951" s="3">
        <f>Sales[Unit_Price] - Sales[Unit_Cost]</f>
        <v>31.809999999999945</v>
      </c>
      <c r="K951" t="s">
        <v>17</v>
      </c>
      <c r="L951" s="3">
        <v>0.26</v>
      </c>
      <c r="M951" t="s">
        <v>27</v>
      </c>
      <c r="N951" t="s">
        <v>19</v>
      </c>
      <c r="O951" t="s">
        <v>20</v>
      </c>
    </row>
    <row r="952" spans="1:15" x14ac:dyDescent="0.25">
      <c r="A952">
        <v>1088</v>
      </c>
      <c r="B952" s="1">
        <v>44937</v>
      </c>
      <c r="C952" t="s">
        <v>42</v>
      </c>
      <c r="D952" t="s">
        <v>25</v>
      </c>
      <c r="E952" s="2">
        <v>1758.16</v>
      </c>
      <c r="F952">
        <v>11</v>
      </c>
      <c r="G952" t="s">
        <v>26</v>
      </c>
      <c r="H952" s="3">
        <v>3884.13</v>
      </c>
      <c r="I952" s="3">
        <v>3915.41</v>
      </c>
      <c r="J952" s="3">
        <f>Sales[Unit_Price] - Sales[Unit_Cost]</f>
        <v>31.279999999999745</v>
      </c>
      <c r="K952" t="s">
        <v>17</v>
      </c>
      <c r="L952" s="3">
        <v>0.02</v>
      </c>
      <c r="M952" t="s">
        <v>18</v>
      </c>
      <c r="N952" t="s">
        <v>19</v>
      </c>
      <c r="O952" t="s">
        <v>43</v>
      </c>
    </row>
    <row r="953" spans="1:15" x14ac:dyDescent="0.25">
      <c r="A953">
        <v>1051</v>
      </c>
      <c r="B953" s="1">
        <v>45246</v>
      </c>
      <c r="C953" t="s">
        <v>14</v>
      </c>
      <c r="D953" t="s">
        <v>21</v>
      </c>
      <c r="E953" s="2">
        <v>803.25</v>
      </c>
      <c r="F953">
        <v>31</v>
      </c>
      <c r="G953" t="s">
        <v>16</v>
      </c>
      <c r="H953" s="3">
        <v>144.88</v>
      </c>
      <c r="I953" s="3">
        <v>175.29</v>
      </c>
      <c r="J953" s="3">
        <f>Sales[Unit_Price] - Sales[Unit_Cost]</f>
        <v>30.409999999999997</v>
      </c>
      <c r="K953" t="s">
        <v>30</v>
      </c>
      <c r="L953" s="3">
        <v>7.0000000000000007E-2</v>
      </c>
      <c r="M953" t="s">
        <v>27</v>
      </c>
      <c r="N953" t="s">
        <v>19</v>
      </c>
      <c r="O953" t="s">
        <v>23</v>
      </c>
    </row>
    <row r="954" spans="1:15" x14ac:dyDescent="0.25">
      <c r="A954">
        <v>1086</v>
      </c>
      <c r="B954" s="1">
        <v>45079</v>
      </c>
      <c r="C954" t="s">
        <v>14</v>
      </c>
      <c r="D954" t="s">
        <v>34</v>
      </c>
      <c r="E954" s="2">
        <v>2495.5700000000002</v>
      </c>
      <c r="F954">
        <v>3</v>
      </c>
      <c r="G954" t="s">
        <v>35</v>
      </c>
      <c r="H954" s="3">
        <v>1595.35</v>
      </c>
      <c r="I954" s="3">
        <v>1625.70999999999</v>
      </c>
      <c r="J954" s="3">
        <f>Sales[Unit_Price] - Sales[Unit_Cost]</f>
        <v>30.359999999990123</v>
      </c>
      <c r="K954" t="s">
        <v>30</v>
      </c>
      <c r="L954" s="3">
        <v>0.27</v>
      </c>
      <c r="M954" t="s">
        <v>18</v>
      </c>
      <c r="N954" t="s">
        <v>19</v>
      </c>
      <c r="O954" t="s">
        <v>46</v>
      </c>
    </row>
    <row r="955" spans="1:15" x14ac:dyDescent="0.25">
      <c r="A955">
        <v>1093</v>
      </c>
      <c r="B955" s="1">
        <v>45192</v>
      </c>
      <c r="C955" t="s">
        <v>33</v>
      </c>
      <c r="D955" t="s">
        <v>15</v>
      </c>
      <c r="E955" s="2">
        <v>9787.4</v>
      </c>
      <c r="F955">
        <v>40</v>
      </c>
      <c r="G955" t="s">
        <v>16</v>
      </c>
      <c r="H955" s="3">
        <v>1047.25</v>
      </c>
      <c r="I955" s="3">
        <v>1075.8900000000001</v>
      </c>
      <c r="J955" s="3">
        <f>Sales[Unit_Price] - Sales[Unit_Cost]</f>
        <v>28.6400000000001</v>
      </c>
      <c r="K955" t="s">
        <v>30</v>
      </c>
      <c r="L955" s="3">
        <v>0.28000000000000003</v>
      </c>
      <c r="M955" t="s">
        <v>31</v>
      </c>
      <c r="N955" t="s">
        <v>22</v>
      </c>
      <c r="O955" t="s">
        <v>53</v>
      </c>
    </row>
    <row r="956" spans="1:15" x14ac:dyDescent="0.25">
      <c r="A956">
        <v>1097</v>
      </c>
      <c r="B956" s="1">
        <v>45090</v>
      </c>
      <c r="C956" t="s">
        <v>33</v>
      </c>
      <c r="D956" t="s">
        <v>34</v>
      </c>
      <c r="E956" s="2">
        <v>7509.01</v>
      </c>
      <c r="F956">
        <v>10</v>
      </c>
      <c r="G956" t="s">
        <v>16</v>
      </c>
      <c r="H956" s="3">
        <v>2162.9499999999998</v>
      </c>
      <c r="I956" s="3">
        <v>2191.1899999999901</v>
      </c>
      <c r="J956" s="3">
        <f>Sales[Unit_Price] - Sales[Unit_Cost]</f>
        <v>28.239999999990232</v>
      </c>
      <c r="K956" t="s">
        <v>17</v>
      </c>
      <c r="L956" s="3">
        <v>0.2</v>
      </c>
      <c r="M956" t="s">
        <v>31</v>
      </c>
      <c r="N956" t="s">
        <v>19</v>
      </c>
      <c r="O956" t="s">
        <v>36</v>
      </c>
    </row>
    <row r="957" spans="1:15" x14ac:dyDescent="0.25">
      <c r="A957">
        <v>1004</v>
      </c>
      <c r="B957" s="1">
        <v>45248</v>
      </c>
      <c r="C957" t="s">
        <v>42</v>
      </c>
      <c r="D957" t="s">
        <v>34</v>
      </c>
      <c r="E957" s="2">
        <v>7211.48</v>
      </c>
      <c r="F957">
        <v>1</v>
      </c>
      <c r="G957" t="s">
        <v>26</v>
      </c>
      <c r="H957" s="3">
        <v>182.99</v>
      </c>
      <c r="I957" s="3">
        <v>211.18</v>
      </c>
      <c r="J957" s="3">
        <f>Sales[Unit_Price] - Sales[Unit_Cost]</f>
        <v>28.189999999999998</v>
      </c>
      <c r="K957" t="s">
        <v>17</v>
      </c>
      <c r="L957" s="3">
        <v>0.27</v>
      </c>
      <c r="M957" t="s">
        <v>27</v>
      </c>
      <c r="N957" t="s">
        <v>22</v>
      </c>
      <c r="O957" t="s">
        <v>52</v>
      </c>
    </row>
    <row r="958" spans="1:15" x14ac:dyDescent="0.25">
      <c r="A958">
        <v>1072</v>
      </c>
      <c r="B958" s="1">
        <v>45163</v>
      </c>
      <c r="C958" t="s">
        <v>33</v>
      </c>
      <c r="D958" t="s">
        <v>25</v>
      </c>
      <c r="E958" s="2">
        <v>2490.86</v>
      </c>
      <c r="F958">
        <v>12</v>
      </c>
      <c r="G958" t="s">
        <v>26</v>
      </c>
      <c r="H958" s="3">
        <v>1517.4</v>
      </c>
      <c r="I958" s="3">
        <v>1545.02</v>
      </c>
      <c r="J958" s="3">
        <f>Sales[Unit_Price] - Sales[Unit_Cost]</f>
        <v>27.619999999999891</v>
      </c>
      <c r="K958" t="s">
        <v>30</v>
      </c>
      <c r="L958" s="3">
        <v>0.03</v>
      </c>
      <c r="M958" t="s">
        <v>27</v>
      </c>
      <c r="N958" t="s">
        <v>22</v>
      </c>
      <c r="O958" t="s">
        <v>44</v>
      </c>
    </row>
    <row r="959" spans="1:15" x14ac:dyDescent="0.25">
      <c r="A959">
        <v>1005</v>
      </c>
      <c r="B959" s="1">
        <v>45285</v>
      </c>
      <c r="C959" t="s">
        <v>42</v>
      </c>
      <c r="D959" t="s">
        <v>25</v>
      </c>
      <c r="E959" s="2">
        <v>8635.81</v>
      </c>
      <c r="F959">
        <v>28</v>
      </c>
      <c r="G959" t="s">
        <v>16</v>
      </c>
      <c r="H959" s="3">
        <v>2146.2399999999998</v>
      </c>
      <c r="I959" s="3">
        <v>2173.4699999999998</v>
      </c>
      <c r="J959" s="3">
        <f>Sales[Unit_Price] - Sales[Unit_Cost]</f>
        <v>27.230000000000018</v>
      </c>
      <c r="K959" t="s">
        <v>17</v>
      </c>
      <c r="L959" s="3">
        <v>0.1</v>
      </c>
      <c r="M959" t="s">
        <v>18</v>
      </c>
      <c r="N959" t="s">
        <v>22</v>
      </c>
      <c r="O959" t="s">
        <v>43</v>
      </c>
    </row>
    <row r="960" spans="1:15" x14ac:dyDescent="0.25">
      <c r="A960">
        <v>1084</v>
      </c>
      <c r="B960" s="1">
        <v>45190</v>
      </c>
      <c r="C960" t="s">
        <v>38</v>
      </c>
      <c r="D960" t="s">
        <v>25</v>
      </c>
      <c r="E960" s="2">
        <v>2813.31</v>
      </c>
      <c r="F960">
        <v>36</v>
      </c>
      <c r="G960" t="s">
        <v>16</v>
      </c>
      <c r="H960" s="3">
        <v>1458.77</v>
      </c>
      <c r="I960" s="3">
        <v>1485.75</v>
      </c>
      <c r="J960" s="3">
        <f>Sales[Unit_Price] - Sales[Unit_Cost]</f>
        <v>26.980000000000018</v>
      </c>
      <c r="K960" t="s">
        <v>30</v>
      </c>
      <c r="L960" s="3">
        <v>0.25</v>
      </c>
      <c r="M960" t="s">
        <v>31</v>
      </c>
      <c r="N960" t="s">
        <v>19</v>
      </c>
      <c r="O960" t="s">
        <v>39</v>
      </c>
    </row>
    <row r="961" spans="1:15" x14ac:dyDescent="0.25">
      <c r="A961">
        <v>1049</v>
      </c>
      <c r="B961" s="1">
        <v>45063</v>
      </c>
      <c r="C961" t="s">
        <v>42</v>
      </c>
      <c r="D961" t="s">
        <v>21</v>
      </c>
      <c r="E961" s="2">
        <v>3741.08</v>
      </c>
      <c r="F961">
        <v>1</v>
      </c>
      <c r="G961" t="s">
        <v>16</v>
      </c>
      <c r="H961" s="3">
        <v>3290.89</v>
      </c>
      <c r="I961" s="3">
        <v>3317.75</v>
      </c>
      <c r="J961" s="3">
        <f>Sales[Unit_Price] - Sales[Unit_Cost]</f>
        <v>26.860000000000127</v>
      </c>
      <c r="K961" t="s">
        <v>17</v>
      </c>
      <c r="L961" s="3">
        <v>0.17</v>
      </c>
      <c r="M961" t="s">
        <v>27</v>
      </c>
      <c r="N961" t="s">
        <v>19</v>
      </c>
      <c r="O961" t="s">
        <v>51</v>
      </c>
    </row>
    <row r="962" spans="1:15" x14ac:dyDescent="0.25">
      <c r="A962">
        <v>1035</v>
      </c>
      <c r="B962" s="1">
        <v>45142</v>
      </c>
      <c r="C962" t="s">
        <v>24</v>
      </c>
      <c r="D962" t="s">
        <v>25</v>
      </c>
      <c r="E962" s="2">
        <v>3817.14</v>
      </c>
      <c r="F962">
        <v>30</v>
      </c>
      <c r="G962" t="s">
        <v>35</v>
      </c>
      <c r="H962" s="3">
        <v>3813.62</v>
      </c>
      <c r="I962" s="3">
        <v>3839.72</v>
      </c>
      <c r="J962" s="3">
        <f>Sales[Unit_Price] - Sales[Unit_Cost]</f>
        <v>26.099999999999909</v>
      </c>
      <c r="K962" t="s">
        <v>30</v>
      </c>
      <c r="L962" s="3">
        <v>0.21</v>
      </c>
      <c r="M962" t="s">
        <v>31</v>
      </c>
      <c r="N962" t="s">
        <v>19</v>
      </c>
      <c r="O962" t="s">
        <v>28</v>
      </c>
    </row>
    <row r="963" spans="1:15" x14ac:dyDescent="0.25">
      <c r="A963">
        <v>1079</v>
      </c>
      <c r="B963" s="1">
        <v>45083</v>
      </c>
      <c r="C963" t="s">
        <v>24</v>
      </c>
      <c r="D963" t="s">
        <v>25</v>
      </c>
      <c r="E963" s="2">
        <v>1982.07</v>
      </c>
      <c r="F963">
        <v>34</v>
      </c>
      <c r="G963" t="s">
        <v>16</v>
      </c>
      <c r="H963" s="3">
        <v>1967.96</v>
      </c>
      <c r="I963" s="3">
        <v>1993.4</v>
      </c>
      <c r="J963" s="3">
        <f>Sales[Unit_Price] - Sales[Unit_Cost]</f>
        <v>25.440000000000055</v>
      </c>
      <c r="K963" t="s">
        <v>17</v>
      </c>
      <c r="L963" s="3">
        <v>0.15</v>
      </c>
      <c r="M963" t="s">
        <v>31</v>
      </c>
      <c r="N963" t="s">
        <v>19</v>
      </c>
      <c r="O963" t="s">
        <v>28</v>
      </c>
    </row>
    <row r="964" spans="1:15" x14ac:dyDescent="0.25">
      <c r="A964">
        <v>1059</v>
      </c>
      <c r="B964" s="1">
        <v>45067</v>
      </c>
      <c r="C964" t="s">
        <v>42</v>
      </c>
      <c r="D964" t="s">
        <v>15</v>
      </c>
      <c r="E964" s="2">
        <v>5108.9799999999996</v>
      </c>
      <c r="F964">
        <v>37</v>
      </c>
      <c r="G964" t="s">
        <v>35</v>
      </c>
      <c r="H964" s="3">
        <v>4146.99</v>
      </c>
      <c r="I964" s="3">
        <v>4172.3499999999904</v>
      </c>
      <c r="J964" s="3">
        <f>Sales[Unit_Price] - Sales[Unit_Cost]</f>
        <v>25.359999999990578</v>
      </c>
      <c r="K964" t="s">
        <v>17</v>
      </c>
      <c r="L964" s="3">
        <v>0.06</v>
      </c>
      <c r="M964" t="s">
        <v>18</v>
      </c>
      <c r="N964" t="s">
        <v>22</v>
      </c>
      <c r="O964" t="s">
        <v>49</v>
      </c>
    </row>
    <row r="965" spans="1:15" x14ac:dyDescent="0.25">
      <c r="A965">
        <v>1025</v>
      </c>
      <c r="B965" s="1">
        <v>44985</v>
      </c>
      <c r="C965" t="s">
        <v>14</v>
      </c>
      <c r="D965" t="s">
        <v>34</v>
      </c>
      <c r="E965" s="2">
        <v>8236.1299999999992</v>
      </c>
      <c r="F965">
        <v>14</v>
      </c>
      <c r="G965" t="s">
        <v>35</v>
      </c>
      <c r="H965" s="3">
        <v>859.59</v>
      </c>
      <c r="I965" s="3">
        <v>884.51</v>
      </c>
      <c r="J965" s="3">
        <f>Sales[Unit_Price] - Sales[Unit_Cost]</f>
        <v>24.919999999999959</v>
      </c>
      <c r="K965" t="s">
        <v>30</v>
      </c>
      <c r="L965" s="3">
        <v>0.12</v>
      </c>
      <c r="M965" t="s">
        <v>27</v>
      </c>
      <c r="N965" t="s">
        <v>19</v>
      </c>
      <c r="O965" t="s">
        <v>46</v>
      </c>
    </row>
    <row r="966" spans="1:15" x14ac:dyDescent="0.25">
      <c r="A966">
        <v>1004</v>
      </c>
      <c r="B966" s="1">
        <v>45104</v>
      </c>
      <c r="C966" t="s">
        <v>42</v>
      </c>
      <c r="D966" t="s">
        <v>21</v>
      </c>
      <c r="E966" s="2">
        <v>7825.72</v>
      </c>
      <c r="F966">
        <v>2</v>
      </c>
      <c r="G966" t="s">
        <v>35</v>
      </c>
      <c r="H966" s="3">
        <v>2953.23</v>
      </c>
      <c r="I966" s="3">
        <v>2977.52</v>
      </c>
      <c r="J966" s="3">
        <f>Sales[Unit_Price] - Sales[Unit_Cost]</f>
        <v>24.289999999999964</v>
      </c>
      <c r="K966" t="s">
        <v>17</v>
      </c>
      <c r="L966" s="3">
        <v>0.11</v>
      </c>
      <c r="M966" t="s">
        <v>31</v>
      </c>
      <c r="N966" t="s">
        <v>22</v>
      </c>
      <c r="O966" t="s">
        <v>51</v>
      </c>
    </row>
    <row r="967" spans="1:15" x14ac:dyDescent="0.25">
      <c r="A967">
        <v>1026</v>
      </c>
      <c r="B967" s="1">
        <v>44952</v>
      </c>
      <c r="C967" t="s">
        <v>24</v>
      </c>
      <c r="D967" t="s">
        <v>34</v>
      </c>
      <c r="E967" s="2">
        <v>2195.1999999999998</v>
      </c>
      <c r="F967">
        <v>5</v>
      </c>
      <c r="G967" t="s">
        <v>26</v>
      </c>
      <c r="H967" s="3">
        <v>4093.61</v>
      </c>
      <c r="I967" s="3">
        <v>4117.88</v>
      </c>
      <c r="J967" s="3">
        <f>Sales[Unit_Price] - Sales[Unit_Cost]</f>
        <v>24.269999999999982</v>
      </c>
      <c r="K967" t="s">
        <v>17</v>
      </c>
      <c r="L967" s="3">
        <v>0.12</v>
      </c>
      <c r="M967" t="s">
        <v>31</v>
      </c>
      <c r="N967" t="s">
        <v>22</v>
      </c>
      <c r="O967" t="s">
        <v>50</v>
      </c>
    </row>
    <row r="968" spans="1:15" x14ac:dyDescent="0.25">
      <c r="A968">
        <v>1051</v>
      </c>
      <c r="B968" s="1">
        <v>44930</v>
      </c>
      <c r="C968" t="s">
        <v>38</v>
      </c>
      <c r="D968" t="s">
        <v>15</v>
      </c>
      <c r="E968" s="2">
        <v>4979.3599999999997</v>
      </c>
      <c r="F968">
        <v>14</v>
      </c>
      <c r="G968" t="s">
        <v>35</v>
      </c>
      <c r="H968" s="3">
        <v>3686.81</v>
      </c>
      <c r="I968" s="3">
        <v>3710.92</v>
      </c>
      <c r="J968" s="3">
        <f>Sales[Unit_Price] - Sales[Unit_Cost]</f>
        <v>24.110000000000127</v>
      </c>
      <c r="K968" t="s">
        <v>30</v>
      </c>
      <c r="L968" s="3">
        <v>0.1</v>
      </c>
      <c r="M968" t="s">
        <v>27</v>
      </c>
      <c r="N968" t="s">
        <v>22</v>
      </c>
      <c r="O968" t="s">
        <v>40</v>
      </c>
    </row>
    <row r="969" spans="1:15" x14ac:dyDescent="0.25">
      <c r="A969">
        <v>1088</v>
      </c>
      <c r="B969" s="1">
        <v>45217</v>
      </c>
      <c r="C969" t="s">
        <v>38</v>
      </c>
      <c r="D969" t="s">
        <v>21</v>
      </c>
      <c r="E969" s="2">
        <v>177.63</v>
      </c>
      <c r="F969">
        <v>16</v>
      </c>
      <c r="G969" t="s">
        <v>16</v>
      </c>
      <c r="H969" s="3">
        <v>3016.9</v>
      </c>
      <c r="I969" s="3">
        <v>3040.73</v>
      </c>
      <c r="J969" s="3">
        <f>Sales[Unit_Price] - Sales[Unit_Cost]</f>
        <v>23.829999999999927</v>
      </c>
      <c r="K969" t="s">
        <v>30</v>
      </c>
      <c r="L969" s="3">
        <v>0.26</v>
      </c>
      <c r="M969" t="s">
        <v>27</v>
      </c>
      <c r="N969" t="s">
        <v>22</v>
      </c>
      <c r="O969" t="s">
        <v>41</v>
      </c>
    </row>
    <row r="970" spans="1:15" x14ac:dyDescent="0.25">
      <c r="A970">
        <v>1051</v>
      </c>
      <c r="B970" s="1">
        <v>45046</v>
      </c>
      <c r="C970" t="s">
        <v>14</v>
      </c>
      <c r="D970" t="s">
        <v>21</v>
      </c>
      <c r="E970" s="2">
        <v>5571.8</v>
      </c>
      <c r="F970">
        <v>3</v>
      </c>
      <c r="G970" t="s">
        <v>26</v>
      </c>
      <c r="H970" s="3">
        <v>1000.18</v>
      </c>
      <c r="I970" s="3">
        <v>1023.64</v>
      </c>
      <c r="J970" s="3">
        <f>Sales[Unit_Price] - Sales[Unit_Cost]</f>
        <v>23.460000000000036</v>
      </c>
      <c r="K970" t="s">
        <v>17</v>
      </c>
      <c r="L970" s="3">
        <v>0.04</v>
      </c>
      <c r="M970" t="s">
        <v>31</v>
      </c>
      <c r="N970" t="s">
        <v>19</v>
      </c>
      <c r="O970" t="s">
        <v>23</v>
      </c>
    </row>
    <row r="971" spans="1:15" x14ac:dyDescent="0.25">
      <c r="A971">
        <v>1008</v>
      </c>
      <c r="B971" s="1">
        <v>45280</v>
      </c>
      <c r="C971" t="s">
        <v>33</v>
      </c>
      <c r="D971" t="s">
        <v>21</v>
      </c>
      <c r="E971" s="2">
        <v>765.83</v>
      </c>
      <c r="F971">
        <v>23</v>
      </c>
      <c r="G971" t="s">
        <v>29</v>
      </c>
      <c r="H971" s="3">
        <v>2296.9299999999998</v>
      </c>
      <c r="I971" s="3">
        <v>2319.62</v>
      </c>
      <c r="J971" s="3">
        <f>Sales[Unit_Price] - Sales[Unit_Cost]</f>
        <v>22.690000000000055</v>
      </c>
      <c r="K971" t="s">
        <v>17</v>
      </c>
      <c r="L971" s="3">
        <v>0.23</v>
      </c>
      <c r="M971" t="s">
        <v>27</v>
      </c>
      <c r="N971" t="s">
        <v>22</v>
      </c>
      <c r="O971" t="s">
        <v>37</v>
      </c>
    </row>
    <row r="972" spans="1:15" x14ac:dyDescent="0.25">
      <c r="A972">
        <v>1075</v>
      </c>
      <c r="B972" s="1">
        <v>44928</v>
      </c>
      <c r="C972" t="s">
        <v>24</v>
      </c>
      <c r="D972" t="s">
        <v>21</v>
      </c>
      <c r="E972" s="2">
        <v>919.09</v>
      </c>
      <c r="F972">
        <v>26</v>
      </c>
      <c r="G972" t="s">
        <v>35</v>
      </c>
      <c r="H972" s="3">
        <v>4535.38</v>
      </c>
      <c r="I972" s="3">
        <v>4557.5600000000004</v>
      </c>
      <c r="J972" s="3">
        <f>Sales[Unit_Price] - Sales[Unit_Cost]</f>
        <v>22.180000000000291</v>
      </c>
      <c r="K972" t="s">
        <v>30</v>
      </c>
      <c r="L972" s="3">
        <v>0</v>
      </c>
      <c r="M972" t="s">
        <v>31</v>
      </c>
      <c r="N972" t="s">
        <v>19</v>
      </c>
      <c r="O972" t="s">
        <v>47</v>
      </c>
    </row>
    <row r="973" spans="1:15" x14ac:dyDescent="0.25">
      <c r="A973">
        <v>1033</v>
      </c>
      <c r="B973" s="1">
        <v>44940</v>
      </c>
      <c r="C973" t="s">
        <v>42</v>
      </c>
      <c r="D973" t="s">
        <v>21</v>
      </c>
      <c r="E973" s="2">
        <v>1740.92</v>
      </c>
      <c r="F973">
        <v>24</v>
      </c>
      <c r="G973" t="s">
        <v>29</v>
      </c>
      <c r="H973" s="3">
        <v>1345.67</v>
      </c>
      <c r="I973" s="3">
        <v>1367.76</v>
      </c>
      <c r="J973" s="3">
        <f>Sales[Unit_Price] - Sales[Unit_Cost]</f>
        <v>22.089999999999918</v>
      </c>
      <c r="K973" t="s">
        <v>30</v>
      </c>
      <c r="L973" s="3">
        <v>0.06</v>
      </c>
      <c r="M973" t="s">
        <v>27</v>
      </c>
      <c r="N973" t="s">
        <v>19</v>
      </c>
      <c r="O973" t="s">
        <v>51</v>
      </c>
    </row>
    <row r="974" spans="1:15" x14ac:dyDescent="0.25">
      <c r="A974">
        <v>1013</v>
      </c>
      <c r="B974" s="1">
        <v>45219</v>
      </c>
      <c r="C974" t="s">
        <v>24</v>
      </c>
      <c r="D974" t="s">
        <v>34</v>
      </c>
      <c r="E974" s="2">
        <v>6095.82</v>
      </c>
      <c r="F974">
        <v>46</v>
      </c>
      <c r="G974" t="s">
        <v>35</v>
      </c>
      <c r="H974" s="3">
        <v>1648.8</v>
      </c>
      <c r="I974" s="3">
        <v>1670.36</v>
      </c>
      <c r="J974" s="3">
        <f>Sales[Unit_Price] - Sales[Unit_Cost]</f>
        <v>21.559999999999945</v>
      </c>
      <c r="K974" t="s">
        <v>17</v>
      </c>
      <c r="L974" s="3">
        <v>0.09</v>
      </c>
      <c r="M974" t="s">
        <v>31</v>
      </c>
      <c r="N974" t="s">
        <v>22</v>
      </c>
      <c r="O974" t="s">
        <v>50</v>
      </c>
    </row>
    <row r="975" spans="1:15" x14ac:dyDescent="0.25">
      <c r="A975">
        <v>1076</v>
      </c>
      <c r="B975" s="1">
        <v>44970</v>
      </c>
      <c r="C975" t="s">
        <v>38</v>
      </c>
      <c r="D975" t="s">
        <v>15</v>
      </c>
      <c r="E975" s="2">
        <v>6697.98</v>
      </c>
      <c r="F975">
        <v>17</v>
      </c>
      <c r="G975" t="s">
        <v>29</v>
      </c>
      <c r="H975" s="3">
        <v>604.08000000000004</v>
      </c>
      <c r="I975" s="3">
        <v>624.71</v>
      </c>
      <c r="J975" s="3">
        <f>Sales[Unit_Price] - Sales[Unit_Cost]</f>
        <v>20.629999999999995</v>
      </c>
      <c r="K975" t="s">
        <v>30</v>
      </c>
      <c r="L975" s="3">
        <v>0.14000000000000001</v>
      </c>
      <c r="M975" t="s">
        <v>27</v>
      </c>
      <c r="N975" t="s">
        <v>22</v>
      </c>
      <c r="O975" t="s">
        <v>40</v>
      </c>
    </row>
    <row r="976" spans="1:15" x14ac:dyDescent="0.25">
      <c r="A976">
        <v>1014</v>
      </c>
      <c r="B976" s="1">
        <v>45252</v>
      </c>
      <c r="C976" t="s">
        <v>24</v>
      </c>
      <c r="D976" t="s">
        <v>21</v>
      </c>
      <c r="E976" s="2">
        <v>9762.5400000000009</v>
      </c>
      <c r="F976">
        <v>17</v>
      </c>
      <c r="G976" t="s">
        <v>26</v>
      </c>
      <c r="H976" s="3">
        <v>3184.65</v>
      </c>
      <c r="I976" s="3">
        <v>3204.01</v>
      </c>
      <c r="J976" s="3">
        <f>Sales[Unit_Price] - Sales[Unit_Cost]</f>
        <v>19.360000000000127</v>
      </c>
      <c r="K976" t="s">
        <v>30</v>
      </c>
      <c r="L976" s="3">
        <v>0.2</v>
      </c>
      <c r="M976" t="s">
        <v>27</v>
      </c>
      <c r="N976" t="s">
        <v>19</v>
      </c>
      <c r="O976" t="s">
        <v>47</v>
      </c>
    </row>
    <row r="977" spans="1:15" x14ac:dyDescent="0.25">
      <c r="A977">
        <v>1024</v>
      </c>
      <c r="B977" s="1">
        <v>45241</v>
      </c>
      <c r="C977" t="s">
        <v>38</v>
      </c>
      <c r="D977" t="s">
        <v>21</v>
      </c>
      <c r="E977" s="2">
        <v>6607.8</v>
      </c>
      <c r="F977">
        <v>21</v>
      </c>
      <c r="G977" t="s">
        <v>26</v>
      </c>
      <c r="H977" s="3">
        <v>622.01</v>
      </c>
      <c r="I977" s="3">
        <v>641.09</v>
      </c>
      <c r="J977" s="3">
        <f>Sales[Unit_Price] - Sales[Unit_Cost]</f>
        <v>19.080000000000041</v>
      </c>
      <c r="K977" t="s">
        <v>17</v>
      </c>
      <c r="L977" s="3">
        <v>0</v>
      </c>
      <c r="M977" t="s">
        <v>27</v>
      </c>
      <c r="N977" t="s">
        <v>22</v>
      </c>
      <c r="O977" t="s">
        <v>41</v>
      </c>
    </row>
    <row r="978" spans="1:15" x14ac:dyDescent="0.25">
      <c r="A978">
        <v>1093</v>
      </c>
      <c r="B978" s="1">
        <v>45201</v>
      </c>
      <c r="C978" t="s">
        <v>14</v>
      </c>
      <c r="D978" t="s">
        <v>21</v>
      </c>
      <c r="E978" s="2">
        <v>3747.64</v>
      </c>
      <c r="F978">
        <v>43</v>
      </c>
      <c r="G978" t="s">
        <v>35</v>
      </c>
      <c r="H978" s="3">
        <v>1486.76</v>
      </c>
      <c r="I978" s="3">
        <v>1505.44</v>
      </c>
      <c r="J978" s="3">
        <f>Sales[Unit_Price] - Sales[Unit_Cost]</f>
        <v>18.680000000000064</v>
      </c>
      <c r="K978" t="s">
        <v>30</v>
      </c>
      <c r="L978" s="3">
        <v>0.08</v>
      </c>
      <c r="M978" t="s">
        <v>18</v>
      </c>
      <c r="N978" t="s">
        <v>22</v>
      </c>
      <c r="O978" t="s">
        <v>23</v>
      </c>
    </row>
    <row r="979" spans="1:15" x14ac:dyDescent="0.25">
      <c r="A979">
        <v>1081</v>
      </c>
      <c r="B979" s="1">
        <v>45028</v>
      </c>
      <c r="C979" t="s">
        <v>14</v>
      </c>
      <c r="D979" t="s">
        <v>25</v>
      </c>
      <c r="E979" s="2">
        <v>9680.84</v>
      </c>
      <c r="F979">
        <v>19</v>
      </c>
      <c r="G979" t="s">
        <v>26</v>
      </c>
      <c r="H979" s="3">
        <v>2443.69</v>
      </c>
      <c r="I979" s="3">
        <v>2462.34</v>
      </c>
      <c r="J979" s="3">
        <f>Sales[Unit_Price] - Sales[Unit_Cost]</f>
        <v>18.650000000000091</v>
      </c>
      <c r="K979" t="s">
        <v>30</v>
      </c>
      <c r="L979" s="3">
        <v>7.0000000000000007E-2</v>
      </c>
      <c r="M979" t="s">
        <v>27</v>
      </c>
      <c r="N979" t="s">
        <v>22</v>
      </c>
      <c r="O979" t="s">
        <v>32</v>
      </c>
    </row>
    <row r="980" spans="1:15" x14ac:dyDescent="0.25">
      <c r="A980">
        <v>1042</v>
      </c>
      <c r="B980" s="1">
        <v>45130</v>
      </c>
      <c r="C980" t="s">
        <v>33</v>
      </c>
      <c r="D980" t="s">
        <v>21</v>
      </c>
      <c r="E980" s="2">
        <v>8417.07</v>
      </c>
      <c r="F980">
        <v>26</v>
      </c>
      <c r="G980" t="s">
        <v>35</v>
      </c>
      <c r="H980" s="3">
        <v>4208.09</v>
      </c>
      <c r="I980" s="3">
        <v>4226.5600000000004</v>
      </c>
      <c r="J980" s="3">
        <f>Sales[Unit_Price] - Sales[Unit_Cost]</f>
        <v>18.470000000000255</v>
      </c>
      <c r="K980" t="s">
        <v>17</v>
      </c>
      <c r="L980" s="3">
        <v>0.28999999999999998</v>
      </c>
      <c r="M980" t="s">
        <v>18</v>
      </c>
      <c r="N980" t="s">
        <v>22</v>
      </c>
      <c r="O980" t="s">
        <v>37</v>
      </c>
    </row>
    <row r="981" spans="1:15" x14ac:dyDescent="0.25">
      <c r="A981">
        <v>1087</v>
      </c>
      <c r="B981" s="1">
        <v>45223</v>
      </c>
      <c r="C981" t="s">
        <v>14</v>
      </c>
      <c r="D981" t="s">
        <v>34</v>
      </c>
      <c r="E981" s="2">
        <v>7825.62</v>
      </c>
      <c r="F981">
        <v>28</v>
      </c>
      <c r="G981" t="s">
        <v>29</v>
      </c>
      <c r="H981" s="3">
        <v>551.83000000000004</v>
      </c>
      <c r="I981" s="3">
        <v>569.63</v>
      </c>
      <c r="J981" s="3">
        <f>Sales[Unit_Price] - Sales[Unit_Cost]</f>
        <v>17.799999999999955</v>
      </c>
      <c r="K981" t="s">
        <v>30</v>
      </c>
      <c r="L981" s="3">
        <v>0.13</v>
      </c>
      <c r="M981" t="s">
        <v>31</v>
      </c>
      <c r="N981" t="s">
        <v>22</v>
      </c>
      <c r="O981" t="s">
        <v>46</v>
      </c>
    </row>
    <row r="982" spans="1:15" x14ac:dyDescent="0.25">
      <c r="A982">
        <v>1019</v>
      </c>
      <c r="B982" s="1">
        <v>45211</v>
      </c>
      <c r="C982" t="s">
        <v>33</v>
      </c>
      <c r="D982" t="s">
        <v>21</v>
      </c>
      <c r="E982" s="2">
        <v>220.35</v>
      </c>
      <c r="F982">
        <v>16</v>
      </c>
      <c r="G982" t="s">
        <v>29</v>
      </c>
      <c r="H982" s="3">
        <v>4977.78</v>
      </c>
      <c r="I982" s="3">
        <v>4995.55</v>
      </c>
      <c r="J982" s="3">
        <f>Sales[Unit_Price] - Sales[Unit_Cost]</f>
        <v>17.770000000000437</v>
      </c>
      <c r="K982" t="s">
        <v>30</v>
      </c>
      <c r="L982" s="3">
        <v>0.25</v>
      </c>
      <c r="M982" t="s">
        <v>31</v>
      </c>
      <c r="N982" t="s">
        <v>19</v>
      </c>
      <c r="O982" t="s">
        <v>37</v>
      </c>
    </row>
    <row r="983" spans="1:15" x14ac:dyDescent="0.25">
      <c r="A983">
        <v>1032</v>
      </c>
      <c r="B983" s="1">
        <v>45046</v>
      </c>
      <c r="C983" t="s">
        <v>42</v>
      </c>
      <c r="D983" t="s">
        <v>21</v>
      </c>
      <c r="E983" s="2">
        <v>4241.51</v>
      </c>
      <c r="F983">
        <v>18</v>
      </c>
      <c r="G983" t="s">
        <v>35</v>
      </c>
      <c r="H983" s="3">
        <v>2466.1799999999998</v>
      </c>
      <c r="I983" s="3">
        <v>2483.87</v>
      </c>
      <c r="J983" s="3">
        <f>Sales[Unit_Price] - Sales[Unit_Cost]</f>
        <v>17.690000000000055</v>
      </c>
      <c r="K983" t="s">
        <v>17</v>
      </c>
      <c r="L983" s="3">
        <v>0.08</v>
      </c>
      <c r="M983" t="s">
        <v>18</v>
      </c>
      <c r="N983" t="s">
        <v>19</v>
      </c>
      <c r="O983" t="s">
        <v>51</v>
      </c>
    </row>
    <row r="984" spans="1:15" x14ac:dyDescent="0.25">
      <c r="A984">
        <v>1013</v>
      </c>
      <c r="B984" s="1">
        <v>44960</v>
      </c>
      <c r="C984" t="s">
        <v>14</v>
      </c>
      <c r="D984" t="s">
        <v>15</v>
      </c>
      <c r="E984" s="2">
        <v>6520.2</v>
      </c>
      <c r="F984">
        <v>42</v>
      </c>
      <c r="G984" t="s">
        <v>29</v>
      </c>
      <c r="H984" s="3">
        <v>4625.33</v>
      </c>
      <c r="I984" s="3">
        <v>4642.83</v>
      </c>
      <c r="J984" s="3">
        <f>Sales[Unit_Price] - Sales[Unit_Cost]</f>
        <v>17.5</v>
      </c>
      <c r="K984" t="s">
        <v>30</v>
      </c>
      <c r="L984" s="3">
        <v>0.19</v>
      </c>
      <c r="M984" t="s">
        <v>31</v>
      </c>
      <c r="N984" t="s">
        <v>19</v>
      </c>
      <c r="O984" t="s">
        <v>20</v>
      </c>
    </row>
    <row r="985" spans="1:15" x14ac:dyDescent="0.25">
      <c r="A985">
        <v>1018</v>
      </c>
      <c r="B985" s="1">
        <v>45169</v>
      </c>
      <c r="C985" t="s">
        <v>42</v>
      </c>
      <c r="D985" t="s">
        <v>34</v>
      </c>
      <c r="E985" s="2">
        <v>2260.25</v>
      </c>
      <c r="F985">
        <v>1</v>
      </c>
      <c r="G985" t="s">
        <v>35</v>
      </c>
      <c r="H985" s="3">
        <v>2315.83</v>
      </c>
      <c r="I985" s="3">
        <v>2333.19</v>
      </c>
      <c r="J985" s="3">
        <f>Sales[Unit_Price] - Sales[Unit_Cost]</f>
        <v>17.360000000000127</v>
      </c>
      <c r="K985" t="s">
        <v>30</v>
      </c>
      <c r="L985" s="3">
        <v>0.01</v>
      </c>
      <c r="M985" t="s">
        <v>18</v>
      </c>
      <c r="N985" t="s">
        <v>22</v>
      </c>
      <c r="O985" t="s">
        <v>52</v>
      </c>
    </row>
    <row r="986" spans="1:15" x14ac:dyDescent="0.25">
      <c r="A986">
        <v>1030</v>
      </c>
      <c r="B986" s="1">
        <v>45056</v>
      </c>
      <c r="C986" t="s">
        <v>14</v>
      </c>
      <c r="D986" t="s">
        <v>25</v>
      </c>
      <c r="E986" s="2">
        <v>1273.18</v>
      </c>
      <c r="F986">
        <v>43</v>
      </c>
      <c r="G986" t="s">
        <v>29</v>
      </c>
      <c r="H986" s="3">
        <v>4696.6400000000003</v>
      </c>
      <c r="I986" s="3">
        <v>4713.68</v>
      </c>
      <c r="J986" s="3">
        <f>Sales[Unit_Price] - Sales[Unit_Cost]</f>
        <v>17.039999999999964</v>
      </c>
      <c r="K986" t="s">
        <v>17</v>
      </c>
      <c r="L986" s="3">
        <v>0.24</v>
      </c>
      <c r="M986" t="s">
        <v>27</v>
      </c>
      <c r="N986" t="s">
        <v>19</v>
      </c>
      <c r="O986" t="s">
        <v>32</v>
      </c>
    </row>
    <row r="987" spans="1:15" x14ac:dyDescent="0.25">
      <c r="A987">
        <v>1057</v>
      </c>
      <c r="B987" s="1">
        <v>45237</v>
      </c>
      <c r="C987" t="s">
        <v>14</v>
      </c>
      <c r="D987" t="s">
        <v>34</v>
      </c>
      <c r="E987" s="2">
        <v>7084.06</v>
      </c>
      <c r="F987">
        <v>26</v>
      </c>
      <c r="G987" t="s">
        <v>29</v>
      </c>
      <c r="H987" s="3">
        <v>1291.82</v>
      </c>
      <c r="I987" s="3">
        <v>1308.4399999999901</v>
      </c>
      <c r="J987" s="3">
        <f>Sales[Unit_Price] - Sales[Unit_Cost]</f>
        <v>16.619999999990114</v>
      </c>
      <c r="K987" t="s">
        <v>17</v>
      </c>
      <c r="L987" s="3">
        <v>7.0000000000000007E-2</v>
      </c>
      <c r="M987" t="s">
        <v>31</v>
      </c>
      <c r="N987" t="s">
        <v>19</v>
      </c>
      <c r="O987" t="s">
        <v>46</v>
      </c>
    </row>
    <row r="988" spans="1:15" x14ac:dyDescent="0.25">
      <c r="A988">
        <v>1067</v>
      </c>
      <c r="B988" s="1">
        <v>45069</v>
      </c>
      <c r="C988" t="s">
        <v>14</v>
      </c>
      <c r="D988" t="s">
        <v>15</v>
      </c>
      <c r="E988" s="2">
        <v>3133.99</v>
      </c>
      <c r="F988">
        <v>49</v>
      </c>
      <c r="G988" t="s">
        <v>16</v>
      </c>
      <c r="H988" s="3">
        <v>2628.38</v>
      </c>
      <c r="I988" s="3">
        <v>2644.54</v>
      </c>
      <c r="J988" s="3">
        <f>Sales[Unit_Price] - Sales[Unit_Cost]</f>
        <v>16.159999999999854</v>
      </c>
      <c r="K988" t="s">
        <v>17</v>
      </c>
      <c r="L988" s="3">
        <v>0.11</v>
      </c>
      <c r="M988" t="s">
        <v>18</v>
      </c>
      <c r="N988" t="s">
        <v>19</v>
      </c>
      <c r="O988" t="s">
        <v>20</v>
      </c>
    </row>
    <row r="989" spans="1:15" x14ac:dyDescent="0.25">
      <c r="A989">
        <v>1001</v>
      </c>
      <c r="B989" s="1">
        <v>45244</v>
      </c>
      <c r="C989" t="s">
        <v>24</v>
      </c>
      <c r="D989" t="s">
        <v>15</v>
      </c>
      <c r="E989" s="2">
        <v>4944.99</v>
      </c>
      <c r="F989">
        <v>36</v>
      </c>
      <c r="G989" t="s">
        <v>16</v>
      </c>
      <c r="H989" s="3">
        <v>666.84</v>
      </c>
      <c r="I989" s="3">
        <v>682.24</v>
      </c>
      <c r="J989" s="3">
        <f>Sales[Unit_Price] - Sales[Unit_Cost]</f>
        <v>15.399999999999977</v>
      </c>
      <c r="K989" t="s">
        <v>30</v>
      </c>
      <c r="L989" s="3">
        <v>0.16</v>
      </c>
      <c r="M989" t="s">
        <v>27</v>
      </c>
      <c r="N989" t="s">
        <v>22</v>
      </c>
      <c r="O989" t="s">
        <v>45</v>
      </c>
    </row>
    <row r="990" spans="1:15" x14ac:dyDescent="0.25">
      <c r="A990">
        <v>1086</v>
      </c>
      <c r="B990" s="1">
        <v>45107</v>
      </c>
      <c r="C990" t="s">
        <v>14</v>
      </c>
      <c r="D990" t="s">
        <v>15</v>
      </c>
      <c r="E990" s="2">
        <v>8414.0400000000009</v>
      </c>
      <c r="F990">
        <v>46</v>
      </c>
      <c r="G990" t="s">
        <v>29</v>
      </c>
      <c r="H990" s="3">
        <v>2245.64</v>
      </c>
      <c r="I990" s="3">
        <v>2260.81</v>
      </c>
      <c r="J990" s="3">
        <f>Sales[Unit_Price] - Sales[Unit_Cost]</f>
        <v>15.170000000000073</v>
      </c>
      <c r="K990" t="s">
        <v>30</v>
      </c>
      <c r="L990" s="3">
        <v>0</v>
      </c>
      <c r="M990" t="s">
        <v>18</v>
      </c>
      <c r="N990" t="s">
        <v>22</v>
      </c>
      <c r="O990" t="s">
        <v>20</v>
      </c>
    </row>
    <row r="991" spans="1:15" x14ac:dyDescent="0.25">
      <c r="A991">
        <v>1033</v>
      </c>
      <c r="B991" s="1">
        <v>45114</v>
      </c>
      <c r="C991" t="s">
        <v>38</v>
      </c>
      <c r="D991" t="s">
        <v>34</v>
      </c>
      <c r="E991" s="2">
        <v>8775.56</v>
      </c>
      <c r="F991">
        <v>13</v>
      </c>
      <c r="G991" t="s">
        <v>26</v>
      </c>
      <c r="H991" s="3">
        <v>4342.53</v>
      </c>
      <c r="I991" s="3">
        <v>4357.49</v>
      </c>
      <c r="J991" s="3">
        <f>Sales[Unit_Price] - Sales[Unit_Cost]</f>
        <v>14.960000000000036</v>
      </c>
      <c r="K991" t="s">
        <v>30</v>
      </c>
      <c r="L991" s="3">
        <v>0.08</v>
      </c>
      <c r="M991" t="s">
        <v>27</v>
      </c>
      <c r="N991" t="s">
        <v>19</v>
      </c>
      <c r="O991" t="s">
        <v>48</v>
      </c>
    </row>
    <row r="992" spans="1:15" x14ac:dyDescent="0.25">
      <c r="A992">
        <v>1024</v>
      </c>
      <c r="B992" s="1">
        <v>45148</v>
      </c>
      <c r="C992" t="s">
        <v>38</v>
      </c>
      <c r="D992" t="s">
        <v>25</v>
      </c>
      <c r="E992" s="2">
        <v>4384.3900000000003</v>
      </c>
      <c r="F992">
        <v>30</v>
      </c>
      <c r="G992" t="s">
        <v>26</v>
      </c>
      <c r="H992" s="3">
        <v>1543.96</v>
      </c>
      <c r="I992" s="3">
        <v>1558.87</v>
      </c>
      <c r="J992" s="3">
        <f>Sales[Unit_Price] - Sales[Unit_Cost]</f>
        <v>14.909999999999854</v>
      </c>
      <c r="K992" t="s">
        <v>17</v>
      </c>
      <c r="L992" s="3">
        <v>0.28000000000000003</v>
      </c>
      <c r="M992" t="s">
        <v>31</v>
      </c>
      <c r="N992" t="s">
        <v>19</v>
      </c>
      <c r="O992" t="s">
        <v>39</v>
      </c>
    </row>
    <row r="993" spans="1:15" x14ac:dyDescent="0.25">
      <c r="A993">
        <v>1073</v>
      </c>
      <c r="B993" s="1">
        <v>45222</v>
      </c>
      <c r="C993" t="s">
        <v>33</v>
      </c>
      <c r="D993" t="s">
        <v>25</v>
      </c>
      <c r="E993" s="2">
        <v>4650.68</v>
      </c>
      <c r="F993">
        <v>45</v>
      </c>
      <c r="G993" t="s">
        <v>29</v>
      </c>
      <c r="H993" s="3">
        <v>4369.5</v>
      </c>
      <c r="I993" s="3">
        <v>4381.8900000000003</v>
      </c>
      <c r="J993" s="3">
        <f>Sales[Unit_Price] - Sales[Unit_Cost]</f>
        <v>12.390000000000327</v>
      </c>
      <c r="K993" t="s">
        <v>17</v>
      </c>
      <c r="L993" s="3">
        <v>0.02</v>
      </c>
      <c r="M993" t="s">
        <v>31</v>
      </c>
      <c r="N993" t="s">
        <v>22</v>
      </c>
      <c r="O993" t="s">
        <v>44</v>
      </c>
    </row>
    <row r="994" spans="1:15" x14ac:dyDescent="0.25">
      <c r="A994">
        <v>1070</v>
      </c>
      <c r="B994" s="1">
        <v>45274</v>
      </c>
      <c r="C994" t="s">
        <v>33</v>
      </c>
      <c r="D994" t="s">
        <v>25</v>
      </c>
      <c r="E994" s="2">
        <v>2032.15</v>
      </c>
      <c r="F994">
        <v>33</v>
      </c>
      <c r="G994" t="s">
        <v>26</v>
      </c>
      <c r="H994" s="3">
        <v>866.42</v>
      </c>
      <c r="I994" s="3">
        <v>878.43</v>
      </c>
      <c r="J994" s="3">
        <f>Sales[Unit_Price] - Sales[Unit_Cost]</f>
        <v>12.009999999999991</v>
      </c>
      <c r="K994" t="s">
        <v>30</v>
      </c>
      <c r="L994" s="3">
        <v>0.09</v>
      </c>
      <c r="M994" t="s">
        <v>18</v>
      </c>
      <c r="N994" t="s">
        <v>22</v>
      </c>
      <c r="O994" t="s">
        <v>44</v>
      </c>
    </row>
    <row r="995" spans="1:15" x14ac:dyDescent="0.25">
      <c r="A995">
        <v>1015</v>
      </c>
      <c r="B995" s="1">
        <v>45145</v>
      </c>
      <c r="C995" t="s">
        <v>42</v>
      </c>
      <c r="D995" t="s">
        <v>34</v>
      </c>
      <c r="E995" s="2">
        <v>1148.47</v>
      </c>
      <c r="F995">
        <v>19</v>
      </c>
      <c r="G995" t="s">
        <v>29</v>
      </c>
      <c r="H995" s="3">
        <v>433.54</v>
      </c>
      <c r="I995" s="3">
        <v>445.48</v>
      </c>
      <c r="J995" s="3">
        <f>Sales[Unit_Price] - Sales[Unit_Cost]</f>
        <v>11.939999999999998</v>
      </c>
      <c r="K995" t="s">
        <v>30</v>
      </c>
      <c r="L995" s="3">
        <v>0.28999999999999998</v>
      </c>
      <c r="M995" t="s">
        <v>27</v>
      </c>
      <c r="N995" t="s">
        <v>22</v>
      </c>
      <c r="O995" t="s">
        <v>52</v>
      </c>
    </row>
    <row r="996" spans="1:15" x14ac:dyDescent="0.25">
      <c r="A996">
        <v>1023</v>
      </c>
      <c r="B996" s="1">
        <v>45151</v>
      </c>
      <c r="C996" t="s">
        <v>14</v>
      </c>
      <c r="D996" t="s">
        <v>34</v>
      </c>
      <c r="E996" s="2">
        <v>4896.93</v>
      </c>
      <c r="F996">
        <v>38</v>
      </c>
      <c r="G996" t="s">
        <v>29</v>
      </c>
      <c r="H996" s="3">
        <v>324.45</v>
      </c>
      <c r="I996" s="3">
        <v>336.37</v>
      </c>
      <c r="J996" s="3">
        <f>Sales[Unit_Price] - Sales[Unit_Cost]</f>
        <v>11.920000000000016</v>
      </c>
      <c r="K996" t="s">
        <v>30</v>
      </c>
      <c r="L996" s="3">
        <v>0.28000000000000003</v>
      </c>
      <c r="M996" t="s">
        <v>31</v>
      </c>
      <c r="N996" t="s">
        <v>22</v>
      </c>
      <c r="O996" t="s">
        <v>46</v>
      </c>
    </row>
    <row r="997" spans="1:15" x14ac:dyDescent="0.25">
      <c r="A997">
        <v>1058</v>
      </c>
      <c r="B997" s="1">
        <v>44940</v>
      </c>
      <c r="C997" t="s">
        <v>14</v>
      </c>
      <c r="D997" t="s">
        <v>34</v>
      </c>
      <c r="E997" s="2">
        <v>5235.1400000000003</v>
      </c>
      <c r="F997">
        <v>6</v>
      </c>
      <c r="G997" t="s">
        <v>26</v>
      </c>
      <c r="H997" s="3">
        <v>4987.71</v>
      </c>
      <c r="I997" s="3">
        <v>4998.78</v>
      </c>
      <c r="J997" s="3">
        <f>Sales[Unit_Price] - Sales[Unit_Cost]</f>
        <v>11.069999999999709</v>
      </c>
      <c r="K997" t="s">
        <v>17</v>
      </c>
      <c r="L997" s="3">
        <v>0.17</v>
      </c>
      <c r="M997" t="s">
        <v>18</v>
      </c>
      <c r="N997" t="s">
        <v>22</v>
      </c>
      <c r="O997" t="s">
        <v>46</v>
      </c>
    </row>
    <row r="998" spans="1:15" x14ac:dyDescent="0.25">
      <c r="A998">
        <v>1090</v>
      </c>
      <c r="B998" s="1">
        <v>45291</v>
      </c>
      <c r="C998" t="s">
        <v>38</v>
      </c>
      <c r="D998" t="s">
        <v>21</v>
      </c>
      <c r="E998" s="2">
        <v>3333.73</v>
      </c>
      <c r="F998">
        <v>46</v>
      </c>
      <c r="G998" t="s">
        <v>29</v>
      </c>
      <c r="H998" s="3">
        <v>4665.12</v>
      </c>
      <c r="I998" s="3">
        <v>4675.8999999999996</v>
      </c>
      <c r="J998" s="3">
        <f>Sales[Unit_Price] - Sales[Unit_Cost]</f>
        <v>10.779999999999745</v>
      </c>
      <c r="K998" t="s">
        <v>30</v>
      </c>
      <c r="L998" s="3">
        <v>0.19</v>
      </c>
      <c r="M998" t="s">
        <v>18</v>
      </c>
      <c r="N998" t="s">
        <v>22</v>
      </c>
      <c r="O998" t="s">
        <v>41</v>
      </c>
    </row>
    <row r="999" spans="1:15" x14ac:dyDescent="0.25">
      <c r="A999">
        <v>1023</v>
      </c>
      <c r="B999" s="1">
        <v>45172</v>
      </c>
      <c r="C999" t="s">
        <v>24</v>
      </c>
      <c r="D999" t="s">
        <v>25</v>
      </c>
      <c r="E999" s="2">
        <v>4285.01</v>
      </c>
      <c r="F999">
        <v>32</v>
      </c>
      <c r="G999" t="s">
        <v>35</v>
      </c>
      <c r="H999" s="3">
        <v>4775.04</v>
      </c>
      <c r="I999" s="3">
        <v>4785.66</v>
      </c>
      <c r="J999" s="3">
        <f>Sales[Unit_Price] - Sales[Unit_Cost]</f>
        <v>10.619999999999891</v>
      </c>
      <c r="K999" t="s">
        <v>30</v>
      </c>
      <c r="L999" s="3">
        <v>0.03</v>
      </c>
      <c r="M999" t="s">
        <v>18</v>
      </c>
      <c r="N999" t="s">
        <v>19</v>
      </c>
      <c r="O999" t="s">
        <v>28</v>
      </c>
    </row>
    <row r="1000" spans="1:15" x14ac:dyDescent="0.25">
      <c r="A1000">
        <v>1048</v>
      </c>
      <c r="B1000" s="1">
        <v>45199</v>
      </c>
      <c r="C1000" t="s">
        <v>33</v>
      </c>
      <c r="D1000" t="s">
        <v>15</v>
      </c>
      <c r="E1000" s="2">
        <v>7873.38</v>
      </c>
      <c r="F1000">
        <v>4</v>
      </c>
      <c r="G1000" t="s">
        <v>16</v>
      </c>
      <c r="H1000" s="3">
        <v>2900.14</v>
      </c>
      <c r="I1000" s="3">
        <v>2910.5099999999902</v>
      </c>
      <c r="J1000" s="3">
        <f>Sales[Unit_Price] - Sales[Unit_Cost]</f>
        <v>10.369999999990341</v>
      </c>
      <c r="K1000" t="s">
        <v>30</v>
      </c>
      <c r="L1000" s="3">
        <v>0.22</v>
      </c>
      <c r="M1000" t="s">
        <v>31</v>
      </c>
      <c r="N1000" t="s">
        <v>22</v>
      </c>
      <c r="O1000" t="s">
        <v>53</v>
      </c>
    </row>
    <row r="1001" spans="1:15" x14ac:dyDescent="0.25">
      <c r="A1001">
        <v>1056</v>
      </c>
      <c r="B1001" s="1">
        <v>45053</v>
      </c>
      <c r="C1001" t="s">
        <v>24</v>
      </c>
      <c r="D1001" t="s">
        <v>34</v>
      </c>
      <c r="E1001" s="2">
        <v>7611.88</v>
      </c>
      <c r="F1001">
        <v>28</v>
      </c>
      <c r="G1001" t="s">
        <v>29</v>
      </c>
      <c r="H1001" s="3">
        <v>1566.03</v>
      </c>
      <c r="I1001" s="3">
        <v>1576.34</v>
      </c>
      <c r="J1001" s="3">
        <f>Sales[Unit_Price] - Sales[Unit_Cost]</f>
        <v>10.309999999999945</v>
      </c>
      <c r="K1001" t="s">
        <v>17</v>
      </c>
      <c r="L1001" s="3">
        <v>0.2</v>
      </c>
      <c r="M1001" t="s">
        <v>27</v>
      </c>
      <c r="N1001" t="s">
        <v>19</v>
      </c>
      <c r="O1001" t="s">
        <v>50</v>
      </c>
    </row>
  </sheetData>
  <conditionalFormatting sqref="E1:E1048576">
    <cfRule type="colorScale" priority="7">
      <colorScale>
        <cfvo type="min"/>
        <cfvo type="percentile" val="50"/>
        <cfvo type="max"/>
        <color rgb="FFF8696B"/>
        <color rgb="FFFFEB84"/>
        <color rgb="FF63BE7B"/>
      </colorScale>
    </cfRule>
  </conditionalFormatting>
  <conditionalFormatting sqref="H1:H1048576">
    <cfRule type="dataBar" priority="3">
      <dataBar>
        <cfvo type="min"/>
        <cfvo type="max"/>
        <color rgb="FF638EC6"/>
      </dataBar>
      <extLst>
        <ext xmlns:x14="http://schemas.microsoft.com/office/spreadsheetml/2009/9/main" uri="{B025F937-C7B1-47D3-B67F-A62EFF666E3E}">
          <x14:id>{DC331BA6-3543-4C5A-81FD-070111860DD9}</x14:id>
        </ext>
      </extLst>
    </cfRule>
  </conditionalFormatting>
  <conditionalFormatting sqref="I1:I1048576">
    <cfRule type="dataBar" priority="6">
      <dataBar>
        <cfvo type="min"/>
        <cfvo type="max"/>
        <color rgb="FF63C384"/>
      </dataBar>
      <extLst>
        <ext xmlns:x14="http://schemas.microsoft.com/office/spreadsheetml/2009/9/main" uri="{B025F937-C7B1-47D3-B67F-A62EFF666E3E}">
          <x14:id>{77ECE736-F91B-48CB-9A37-543A23E55251}</x14:id>
        </ext>
      </extLst>
    </cfRule>
  </conditionalFormatting>
  <conditionalFormatting sqref="J1:J1048576">
    <cfRule type="aboveAverage" dxfId="1" priority="1" aboveAverage="0"/>
    <cfRule type="aboveAverage" dxfId="0" priority="2"/>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DC331BA6-3543-4C5A-81FD-070111860DD9}">
            <x14:dataBar minLength="0" maxLength="100" border="1" negativeBarBorderColorSameAsPositive="0">
              <x14:cfvo type="autoMin"/>
              <x14:cfvo type="autoMax"/>
              <x14:borderColor rgb="FF638EC6"/>
              <x14:negativeFillColor rgb="FFFF0000"/>
              <x14:negativeBorderColor rgb="FFFF0000"/>
              <x14:axisColor rgb="FF000000"/>
            </x14:dataBar>
          </x14:cfRule>
          <xm:sqref>H1:H1048576</xm:sqref>
        </x14:conditionalFormatting>
        <x14:conditionalFormatting xmlns:xm="http://schemas.microsoft.com/office/excel/2006/main">
          <x14:cfRule type="dataBar" id="{77ECE736-F91B-48CB-9A37-543A23E55251}">
            <x14:dataBar minLength="0" maxLength="100" gradient="0">
              <x14:cfvo type="autoMin"/>
              <x14:cfvo type="autoMax"/>
              <x14:negativeFillColor rgb="FFFF0000"/>
              <x14:axisColor rgb="FF000000"/>
            </x14:dataBar>
          </x14:cfRule>
          <xm:sqref>I1:I1048576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88E1B-56F7-4A73-BDE4-BE5B2ADFBBB1}">
  <dimension ref="B2:G7"/>
  <sheetViews>
    <sheetView showGridLines="0" workbookViewId="0">
      <selection activeCell="G7" sqref="G7"/>
    </sheetView>
  </sheetViews>
  <sheetFormatPr defaultRowHeight="15" x14ac:dyDescent="0.25"/>
  <cols>
    <col min="3" max="3" width="13.85546875" customWidth="1"/>
    <col min="4" max="4" width="13.140625" customWidth="1"/>
    <col min="6" max="6" width="10.28515625" customWidth="1"/>
    <col min="7" max="7" width="11.28515625" customWidth="1"/>
    <col min="8" max="8" width="13.5703125" customWidth="1"/>
  </cols>
  <sheetData>
    <row r="2" spans="2:7" x14ac:dyDescent="0.25">
      <c r="B2" s="5" t="s">
        <v>62</v>
      </c>
      <c r="C2" s="5" t="s">
        <v>4</v>
      </c>
      <c r="D2" s="5" t="s">
        <v>58</v>
      </c>
      <c r="E2" s="5" t="s">
        <v>59</v>
      </c>
      <c r="F2" s="5" t="s">
        <v>60</v>
      </c>
      <c r="G2" s="16" t="s">
        <v>76</v>
      </c>
    </row>
    <row r="3" spans="2:7" x14ac:dyDescent="0.25">
      <c r="B3" s="5" t="s">
        <v>54</v>
      </c>
      <c r="C3" s="6">
        <f>AVERAGE(Sales[Sales_Amount])</f>
        <v>5019.2652299999918</v>
      </c>
      <c r="D3" s="7">
        <f>AVERAGE(Sales[Quantity_Sold])</f>
        <v>25.355</v>
      </c>
      <c r="E3" s="6">
        <f>AVERAGE(Sales[Unit_Cost])</f>
        <v>2475.3045499999976</v>
      </c>
      <c r="F3" s="6">
        <f>AVERAGE(Sales[Unit_Price])</f>
        <v>2728.4401200000007</v>
      </c>
      <c r="G3" s="3">
        <f>AVERAGE(Sales[[Profit ]])</f>
        <v>253.13556999999929</v>
      </c>
    </row>
    <row r="4" spans="2:7" x14ac:dyDescent="0.25">
      <c r="B4" s="5" t="s">
        <v>55</v>
      </c>
      <c r="C4" s="6">
        <f>MAX(Sales[Sales_Amount])</f>
        <v>9989.0400000000009</v>
      </c>
      <c r="D4" s="4">
        <f>MAX(Sales[Quantity_Sold])</f>
        <v>49</v>
      </c>
      <c r="E4" s="6">
        <f>MAX(Sales[Unit_Cost])</f>
        <v>4995.3</v>
      </c>
      <c r="F4" s="6">
        <f>MAX(Sales[Unit_Price])</f>
        <v>5442.15</v>
      </c>
      <c r="G4" s="3">
        <f>MAX(Sales[[Profit ]])</f>
        <v>499.92999999999938</v>
      </c>
    </row>
    <row r="5" spans="2:7" x14ac:dyDescent="0.25">
      <c r="B5" s="5" t="s">
        <v>56</v>
      </c>
      <c r="C5" s="6">
        <f>MIN(Sales[Sales_Amount])</f>
        <v>100.12</v>
      </c>
      <c r="D5" s="4">
        <f>MIN(Sales[Quantity_Sold])</f>
        <v>1</v>
      </c>
      <c r="E5" s="6">
        <f>MIN(Sales[Unit_Cost])</f>
        <v>60.28</v>
      </c>
      <c r="F5" s="6">
        <f>MIN(Sales[Unit_Price])</f>
        <v>167.12</v>
      </c>
      <c r="G5" s="3">
        <f>MIN(Sales[[Profit ]])</f>
        <v>10.309999999999945</v>
      </c>
    </row>
    <row r="6" spans="2:7" x14ac:dyDescent="0.25">
      <c r="B6" s="5" t="s">
        <v>57</v>
      </c>
      <c r="C6" s="6">
        <f>MEDIAN(Sales[Sales_Amount])</f>
        <v>5019.3</v>
      </c>
      <c r="D6" s="4">
        <f>MEDIAN(Sales[Quantity_Sold])</f>
        <v>25</v>
      </c>
      <c r="E6" s="6">
        <f>MEDIAN(Sales[Unit_Cost])</f>
        <v>2467.2349999999997</v>
      </c>
      <c r="F6" s="6">
        <f>MEDIAN(Sales[Unit_Price])</f>
        <v>2696.4</v>
      </c>
      <c r="G6" s="3">
        <f>MEDIAN(Sales[[Profit ]])</f>
        <v>256.52499999999509</v>
      </c>
    </row>
    <row r="7" spans="2:7" x14ac:dyDescent="0.25">
      <c r="B7" s="5" t="s">
        <v>61</v>
      </c>
      <c r="C7" s="6">
        <f>MAX(Sales[Sales_Amount]) - MIN(Sales[Sales_Amount])</f>
        <v>9888.92</v>
      </c>
      <c r="D7" s="4">
        <f>MAX(Sales[Quantity_Sold]) - MIN(Sales[Quantity_Sold])</f>
        <v>48</v>
      </c>
      <c r="E7" s="6">
        <f>MAX(Sales[Unit_Cost]) - MIN(Sales[Unit_Cost])</f>
        <v>4935.0200000000004</v>
      </c>
      <c r="F7" s="6">
        <f>MAX(Sales[Unit_Price]) - MIN(Sales[Unit_Price])</f>
        <v>5275.03</v>
      </c>
      <c r="G7" s="3">
        <f>MAX(Sales[[Profit ]])-MIN(Sales[[Profit ]])</f>
        <v>489.61999999999944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FD395-B268-4DC4-9FD3-8F4FE24555F6}">
  <dimension ref="A1:E26"/>
  <sheetViews>
    <sheetView showGridLines="0" topLeftCell="A2" workbookViewId="0">
      <selection activeCell="A5" sqref="A5"/>
    </sheetView>
  </sheetViews>
  <sheetFormatPr defaultRowHeight="15" x14ac:dyDescent="0.25"/>
  <cols>
    <col min="1" max="1" width="13.140625" bestFit="1" customWidth="1"/>
    <col min="2" max="2" width="20.5703125" bestFit="1" customWidth="1"/>
    <col min="3" max="3" width="20.42578125" bestFit="1" customWidth="1"/>
    <col min="4" max="4" width="13.140625" bestFit="1" customWidth="1"/>
    <col min="5" max="5" width="13.140625" customWidth="1"/>
    <col min="6" max="7" width="9.7109375" bestFit="1" customWidth="1"/>
    <col min="8" max="8" width="10.140625" bestFit="1" customWidth="1"/>
    <col min="9" max="12" width="9.7109375" bestFit="1" customWidth="1"/>
    <col min="13" max="13" width="8.7109375" bestFit="1" customWidth="1"/>
    <col min="14" max="15" width="9.140625" bestFit="1" customWidth="1"/>
    <col min="16" max="17" width="10.140625" bestFit="1" customWidth="1"/>
    <col min="18" max="19" width="9.7109375" bestFit="1" customWidth="1"/>
    <col min="20" max="20" width="10.140625" bestFit="1" customWidth="1"/>
    <col min="21" max="21" width="9.7109375" bestFit="1" customWidth="1"/>
    <col min="22" max="23" width="9.140625" bestFit="1" customWidth="1"/>
    <col min="24" max="24" width="9.7109375" bestFit="1" customWidth="1"/>
    <col min="25" max="25" width="10.140625" bestFit="1" customWidth="1"/>
    <col min="26" max="29" width="9.7109375" bestFit="1" customWidth="1"/>
    <col min="30" max="30" width="10.140625" bestFit="1" customWidth="1"/>
    <col min="31" max="34" width="9.140625" bestFit="1" customWidth="1"/>
    <col min="35" max="37" width="9.7109375" bestFit="1" customWidth="1"/>
    <col min="38" max="38" width="10.140625" bestFit="1" customWidth="1"/>
    <col min="39" max="43" width="9.7109375" bestFit="1" customWidth="1"/>
    <col min="44" max="44" width="10.140625" bestFit="1" customWidth="1"/>
    <col min="45" max="51" width="9.7109375" bestFit="1" customWidth="1"/>
    <col min="52" max="52" width="9.140625" bestFit="1" customWidth="1"/>
    <col min="53" max="53" width="10.140625" bestFit="1" customWidth="1"/>
    <col min="54" max="54" width="9.140625" bestFit="1" customWidth="1"/>
    <col min="55" max="62" width="9.7109375" bestFit="1" customWidth="1"/>
    <col min="63" max="63" width="9.140625" bestFit="1" customWidth="1"/>
    <col min="64" max="68" width="9.7109375" bestFit="1" customWidth="1"/>
    <col min="69" max="69" width="10.140625" bestFit="1" customWidth="1"/>
    <col min="70" max="73" width="9.140625" bestFit="1" customWidth="1"/>
    <col min="74" max="84" width="9.7109375" bestFit="1" customWidth="1"/>
    <col min="85" max="86" width="9.140625" bestFit="1" customWidth="1"/>
    <col min="87" max="87" width="9.7109375" bestFit="1" customWidth="1"/>
    <col min="88" max="88" width="10.140625" bestFit="1" customWidth="1"/>
    <col min="89" max="92" width="9.7109375" bestFit="1" customWidth="1"/>
    <col min="93" max="93" width="10.140625" bestFit="1" customWidth="1"/>
    <col min="94" max="99" width="9.7109375" bestFit="1" customWidth="1"/>
    <col min="100" max="107" width="10.7109375" bestFit="1" customWidth="1"/>
    <col min="108" max="109" width="9.7109375" bestFit="1" customWidth="1"/>
    <col min="110" max="115" width="10.7109375" bestFit="1" customWidth="1"/>
    <col min="116" max="117" width="9.7109375" bestFit="1" customWidth="1"/>
    <col min="118" max="127" width="10.7109375" bestFit="1" customWidth="1"/>
    <col min="128" max="128" width="9.140625" bestFit="1" customWidth="1"/>
    <col min="129" max="129" width="20.42578125" bestFit="1" customWidth="1"/>
    <col min="130" max="131" width="8.7109375" bestFit="1" customWidth="1"/>
    <col min="132" max="139" width="9.7109375" bestFit="1" customWidth="1"/>
    <col min="140" max="143" width="8.7109375" bestFit="1" customWidth="1"/>
    <col min="144" max="148" width="9.7109375" bestFit="1" customWidth="1"/>
    <col min="149" max="150" width="8.7109375" bestFit="1" customWidth="1"/>
    <col min="151" max="157" width="9.7109375" bestFit="1" customWidth="1"/>
    <col min="158" max="161" width="8.7109375" bestFit="1" customWidth="1"/>
    <col min="162" max="178" width="9.7109375" bestFit="1" customWidth="1"/>
    <col min="179" max="181" width="8.7109375" bestFit="1" customWidth="1"/>
    <col min="182" max="189" width="9.7109375" bestFit="1" customWidth="1"/>
    <col min="190" max="190" width="8.7109375" bestFit="1" customWidth="1"/>
    <col min="191" max="195" width="9.7109375" bestFit="1" customWidth="1"/>
    <col min="196" max="200" width="8.7109375" bestFit="1" customWidth="1"/>
    <col min="201" max="211" width="9.7109375" bestFit="1" customWidth="1"/>
    <col min="212" max="213" width="8.7109375" bestFit="1" customWidth="1"/>
    <col min="214" max="226" width="9.7109375" bestFit="1" customWidth="1"/>
    <col min="227" max="234" width="10.7109375" bestFit="1" customWidth="1"/>
    <col min="235" max="236" width="9.7109375" bestFit="1" customWidth="1"/>
    <col min="237" max="242" width="10.7109375" bestFit="1" customWidth="1"/>
    <col min="243" max="244" width="9.7109375" bestFit="1" customWidth="1"/>
    <col min="245" max="254" width="10.7109375" bestFit="1" customWidth="1"/>
    <col min="255" max="255" width="8.7109375" bestFit="1" customWidth="1"/>
    <col min="256" max="256" width="13.140625" bestFit="1" customWidth="1"/>
    <col min="257" max="258" width="8.7109375" bestFit="1" customWidth="1"/>
    <col min="259" max="266" width="9.7109375" bestFit="1" customWidth="1"/>
    <col min="267" max="270" width="8.7109375" bestFit="1" customWidth="1"/>
    <col min="271" max="275" width="9.7109375" bestFit="1" customWidth="1"/>
    <col min="276" max="277" width="8.7109375" bestFit="1" customWidth="1"/>
    <col min="278" max="284" width="9.7109375" bestFit="1" customWidth="1"/>
    <col min="285" max="288" width="8.7109375" bestFit="1" customWidth="1"/>
    <col min="289" max="305" width="9.7109375" bestFit="1" customWidth="1"/>
    <col min="306" max="308" width="8.7109375" bestFit="1" customWidth="1"/>
    <col min="309" max="316" width="9.7109375" bestFit="1" customWidth="1"/>
    <col min="317" max="317" width="8.7109375" bestFit="1" customWidth="1"/>
    <col min="318" max="322" width="9.7109375" bestFit="1" customWidth="1"/>
    <col min="323" max="327" width="8.7109375" bestFit="1" customWidth="1"/>
    <col min="328" max="338" width="9.7109375" bestFit="1" customWidth="1"/>
    <col min="339" max="340" width="8.7109375" bestFit="1" customWidth="1"/>
    <col min="341" max="353" width="9.7109375" bestFit="1" customWidth="1"/>
    <col min="354" max="361" width="10.7109375" bestFit="1" customWidth="1"/>
    <col min="362" max="363" width="9.7109375" bestFit="1" customWidth="1"/>
    <col min="364" max="369" width="10.7109375" bestFit="1" customWidth="1"/>
    <col min="370" max="371" width="9.7109375" bestFit="1" customWidth="1"/>
    <col min="372" max="381" width="10.7109375" bestFit="1" customWidth="1"/>
    <col min="382" max="382" width="8.7109375" bestFit="1" customWidth="1"/>
    <col min="383" max="383" width="25.7109375" bestFit="1" customWidth="1"/>
    <col min="384" max="384" width="25.5703125" bestFit="1" customWidth="1"/>
    <col min="385" max="385" width="18.140625" bestFit="1" customWidth="1"/>
    <col min="386" max="395" width="10.7109375" bestFit="1" customWidth="1"/>
    <col min="396" max="396" width="12.140625" bestFit="1" customWidth="1"/>
    <col min="397" max="438" width="10.7109375" bestFit="1" customWidth="1"/>
    <col min="439" max="439" width="10.85546875" bestFit="1" customWidth="1"/>
    <col min="440" max="470" width="10.7109375" bestFit="1" customWidth="1"/>
    <col min="471" max="471" width="9.140625" bestFit="1" customWidth="1"/>
    <col min="472" max="472" width="25.7109375" bestFit="1" customWidth="1"/>
    <col min="473" max="473" width="25.5703125" bestFit="1" customWidth="1"/>
    <col min="474" max="474" width="18.140625" bestFit="1" customWidth="1"/>
    <col min="475" max="497" width="10.7109375" bestFit="1" customWidth="1"/>
    <col min="498" max="498" width="10.140625" bestFit="1" customWidth="1"/>
    <col min="499" max="499" width="25.7109375" bestFit="1" customWidth="1"/>
    <col min="500" max="500" width="25.5703125" bestFit="1" customWidth="1"/>
    <col min="501" max="501" width="18.140625" bestFit="1" customWidth="1"/>
  </cols>
  <sheetData>
    <row r="1" spans="1:4" x14ac:dyDescent="0.25">
      <c r="A1" s="19" t="s">
        <v>73</v>
      </c>
      <c r="B1" s="20"/>
      <c r="C1" s="20"/>
      <c r="D1" s="20"/>
    </row>
    <row r="2" spans="1:4" x14ac:dyDescent="0.25">
      <c r="A2" s="20"/>
      <c r="B2" s="20"/>
      <c r="C2" s="20"/>
      <c r="D2" s="20"/>
    </row>
    <row r="4" spans="1:4" x14ac:dyDescent="0.25">
      <c r="A4" s="8" t="s">
        <v>3</v>
      </c>
      <c r="B4" s="4" t="s">
        <v>69</v>
      </c>
    </row>
    <row r="5" spans="1:4" x14ac:dyDescent="0.25">
      <c r="A5" s="8" t="s">
        <v>1</v>
      </c>
      <c r="B5" s="4" t="s">
        <v>69</v>
      </c>
    </row>
    <row r="6" spans="1:4" x14ac:dyDescent="0.25">
      <c r="A6" s="17" t="s">
        <v>70</v>
      </c>
      <c r="B6" s="18"/>
      <c r="C6" s="18"/>
    </row>
    <row r="7" spans="1:4" x14ac:dyDescent="0.25">
      <c r="A7" s="10" t="s">
        <v>63</v>
      </c>
      <c r="B7" s="10" t="s">
        <v>65</v>
      </c>
      <c r="C7" s="10" t="s">
        <v>66</v>
      </c>
      <c r="D7" s="10" t="s">
        <v>74</v>
      </c>
    </row>
    <row r="8" spans="1:4" x14ac:dyDescent="0.25">
      <c r="A8" s="9" t="s">
        <v>42</v>
      </c>
      <c r="B8" s="6">
        <v>965541.77000000025</v>
      </c>
      <c r="C8" s="14">
        <v>4832</v>
      </c>
      <c r="D8" s="6">
        <v>50488.309999999896</v>
      </c>
    </row>
    <row r="9" spans="1:4" x14ac:dyDescent="0.25">
      <c r="A9" s="9" t="s">
        <v>14</v>
      </c>
      <c r="B9" s="6">
        <v>1080990.6299999997</v>
      </c>
      <c r="C9" s="14">
        <v>4977</v>
      </c>
      <c r="D9" s="6">
        <v>50159.699999999742</v>
      </c>
    </row>
    <row r="10" spans="1:4" x14ac:dyDescent="0.25">
      <c r="A10" s="9" t="s">
        <v>33</v>
      </c>
      <c r="B10" s="6">
        <v>860811.47999999963</v>
      </c>
      <c r="C10" s="14">
        <v>4217</v>
      </c>
      <c r="D10" s="6">
        <v>42410.319999999832</v>
      </c>
    </row>
    <row r="11" spans="1:4" x14ac:dyDescent="0.25">
      <c r="A11" s="9" t="s">
        <v>24</v>
      </c>
      <c r="B11" s="6">
        <v>1141737.3599999996</v>
      </c>
      <c r="C11" s="14">
        <v>6042</v>
      </c>
      <c r="D11" s="6">
        <v>54995.439999999769</v>
      </c>
    </row>
    <row r="12" spans="1:4" x14ac:dyDescent="0.25">
      <c r="A12" s="9" t="s">
        <v>38</v>
      </c>
      <c r="B12" s="6">
        <v>970183.99000000092</v>
      </c>
      <c r="C12" s="14">
        <v>5287</v>
      </c>
      <c r="D12" s="6">
        <v>55081.799999999828</v>
      </c>
    </row>
    <row r="13" spans="1:4" x14ac:dyDescent="0.25">
      <c r="A13" s="11" t="s">
        <v>64</v>
      </c>
      <c r="B13" s="12">
        <v>5019265.2300000004</v>
      </c>
      <c r="C13" s="15">
        <v>25355</v>
      </c>
      <c r="D13" s="12">
        <v>253135.56999999908</v>
      </c>
    </row>
    <row r="19" spans="1:5" x14ac:dyDescent="0.25">
      <c r="A19" s="13" t="s">
        <v>1</v>
      </c>
      <c r="B19" s="4" t="s">
        <v>69</v>
      </c>
    </row>
    <row r="20" spans="1:5" x14ac:dyDescent="0.25">
      <c r="A20" s="17" t="s">
        <v>71</v>
      </c>
      <c r="B20" s="18"/>
      <c r="C20" s="18"/>
    </row>
    <row r="21" spans="1:5" x14ac:dyDescent="0.25">
      <c r="A21" s="10" t="s">
        <v>63</v>
      </c>
      <c r="B21" s="10" t="s">
        <v>66</v>
      </c>
      <c r="C21" s="10" t="s">
        <v>67</v>
      </c>
      <c r="D21" s="10" t="s">
        <v>68</v>
      </c>
      <c r="E21" s="10" t="s">
        <v>74</v>
      </c>
    </row>
    <row r="22" spans="1:5" x14ac:dyDescent="0.25">
      <c r="A22" s="9" t="s">
        <v>29</v>
      </c>
      <c r="B22" s="14">
        <v>6922</v>
      </c>
      <c r="C22" s="6">
        <v>662117.39999999967</v>
      </c>
      <c r="D22" s="6">
        <v>729296.70999999926</v>
      </c>
      <c r="E22" s="6">
        <v>67179.309999999736</v>
      </c>
    </row>
    <row r="23" spans="1:5" x14ac:dyDescent="0.25">
      <c r="A23" s="9" t="s">
        <v>35</v>
      </c>
      <c r="B23" s="14">
        <v>6096</v>
      </c>
      <c r="C23" s="6">
        <v>626151.19999999995</v>
      </c>
      <c r="D23" s="6">
        <v>687620.96999999939</v>
      </c>
      <c r="E23" s="6">
        <v>61469.769999999735</v>
      </c>
    </row>
    <row r="24" spans="1:5" x14ac:dyDescent="0.25">
      <c r="A24" s="9" t="s">
        <v>26</v>
      </c>
      <c r="B24" s="14">
        <v>5608</v>
      </c>
      <c r="C24" s="6">
        <v>544207.75999999966</v>
      </c>
      <c r="D24" s="6">
        <v>600665.44999999984</v>
      </c>
      <c r="E24" s="6">
        <v>56457.689999999799</v>
      </c>
    </row>
    <row r="25" spans="1:5" x14ac:dyDescent="0.25">
      <c r="A25" s="9" t="s">
        <v>16</v>
      </c>
      <c r="B25" s="14">
        <v>6729</v>
      </c>
      <c r="C25" s="6">
        <v>642828.18999999948</v>
      </c>
      <c r="D25" s="6">
        <v>710856.99000000011</v>
      </c>
      <c r="E25" s="6">
        <v>68028.799999999828</v>
      </c>
    </row>
    <row r="26" spans="1:5" x14ac:dyDescent="0.25">
      <c r="A26" s="11" t="s">
        <v>64</v>
      </c>
      <c r="B26" s="15">
        <v>25355</v>
      </c>
      <c r="C26" s="12">
        <v>2475304.5499999989</v>
      </c>
      <c r="D26" s="12">
        <v>2728440.1199999987</v>
      </c>
      <c r="E26" s="12">
        <v>253135.56999999908</v>
      </c>
    </row>
  </sheetData>
  <mergeCells count="3">
    <mergeCell ref="A6:C6"/>
    <mergeCell ref="A20:C20"/>
    <mergeCell ref="A1:D2"/>
  </mergeCells>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990C7-5191-4570-8486-92BF3BF672D4}">
  <dimension ref="A1:U2"/>
  <sheetViews>
    <sheetView showGridLines="0" workbookViewId="0">
      <selection activeCell="U21" sqref="U21"/>
    </sheetView>
  </sheetViews>
  <sheetFormatPr defaultRowHeight="15" x14ac:dyDescent="0.25"/>
  <sheetData>
    <row r="1" spans="1:21" x14ac:dyDescent="0.25">
      <c r="A1" s="19" t="s">
        <v>75</v>
      </c>
      <c r="B1" s="20"/>
      <c r="C1" s="20"/>
      <c r="D1" s="20"/>
      <c r="E1" s="20"/>
      <c r="F1" s="20"/>
      <c r="G1" s="20"/>
      <c r="H1" s="20"/>
      <c r="I1" s="20"/>
      <c r="J1" s="20"/>
      <c r="K1" s="20"/>
      <c r="L1" s="20"/>
      <c r="M1" s="20"/>
      <c r="N1" s="20"/>
      <c r="O1" s="20"/>
      <c r="P1" s="20"/>
      <c r="Q1" s="20"/>
      <c r="R1" s="20"/>
      <c r="S1" s="20"/>
      <c r="T1" s="20"/>
      <c r="U1" s="20"/>
    </row>
    <row r="2" spans="1:21" x14ac:dyDescent="0.25">
      <c r="A2" s="20"/>
      <c r="B2" s="20"/>
      <c r="C2" s="20"/>
      <c r="D2" s="20"/>
      <c r="E2" s="20"/>
      <c r="F2" s="20"/>
      <c r="G2" s="20"/>
      <c r="H2" s="20"/>
      <c r="I2" s="20"/>
      <c r="J2" s="20"/>
      <c r="K2" s="20"/>
      <c r="L2" s="20"/>
      <c r="M2" s="20"/>
      <c r="N2" s="20"/>
      <c r="O2" s="20"/>
      <c r="P2" s="20"/>
      <c r="Q2" s="20"/>
      <c r="R2" s="20"/>
      <c r="S2" s="20"/>
      <c r="T2" s="20"/>
      <c r="U2" s="20"/>
    </row>
  </sheetData>
  <mergeCells count="1">
    <mergeCell ref="A1:U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sales_data</vt:lpstr>
      <vt:lpstr>Working Sheet </vt:lpstr>
      <vt:lpstr>Statistics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Momodu Daniell</dc:creator>
  <cp:lastModifiedBy>user</cp:lastModifiedBy>
  <dcterms:created xsi:type="dcterms:W3CDTF">2025-02-22T16:36:40Z</dcterms:created>
  <dcterms:modified xsi:type="dcterms:W3CDTF">2025-06-13T18:57:21Z</dcterms:modified>
</cp:coreProperties>
</file>