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EDU\Теория вероятности\4 сем\"/>
    </mc:Choice>
  </mc:AlternateContent>
  <bookViews>
    <workbookView xWindow="0" yWindow="0" windowWidth="19200" windowHeight="7060" activeTab="4"/>
  </bookViews>
  <sheets>
    <sheet name="Данные" sheetId="1" r:id="rId1"/>
    <sheet name="4136" sheetId="2" r:id="rId2"/>
    <sheet name="поток" sheetId="3" r:id="rId3"/>
    <sheet name="визуализация" sheetId="4" r:id="rId4"/>
    <sheet name="Занятие 8" sheetId="5" r:id="rId5"/>
  </sheets>
  <calcPr calcId="162913"/>
  <extLst>
    <ext uri="GoogleSheetsCustomDataVersion1">
      <go:sheetsCustomData xmlns:go="http://customooxmlschemas.google.com/" r:id="rId7" roundtripDataSignature="AMtx7mhuGdj7n+rd3JzL3DirZEwpO1MKqw=="/>
    </ext>
  </extLst>
</workbook>
</file>

<file path=xl/calcChain.xml><?xml version="1.0" encoding="utf-8"?>
<calcChain xmlns="http://schemas.openxmlformats.org/spreadsheetml/2006/main">
  <c r="D30" i="5" l="1"/>
  <c r="E30" i="5"/>
  <c r="F30" i="5"/>
  <c r="G30" i="5"/>
  <c r="C30" i="5"/>
  <c r="D29" i="5"/>
  <c r="E29" i="5"/>
  <c r="F29" i="5"/>
  <c r="G29" i="5"/>
  <c r="C29" i="5"/>
  <c r="D28" i="5"/>
  <c r="E28" i="5"/>
  <c r="F28" i="5"/>
  <c r="G28" i="5"/>
  <c r="C28" i="5"/>
  <c r="K22" i="5"/>
  <c r="G27" i="5"/>
  <c r="F27" i="5"/>
  <c r="E27" i="5"/>
  <c r="D27" i="5"/>
  <c r="C27" i="5"/>
  <c r="G26" i="5"/>
  <c r="F26" i="5"/>
  <c r="E26" i="5"/>
  <c r="D26" i="5"/>
  <c r="C26" i="5"/>
  <c r="D25" i="5"/>
  <c r="E25" i="5"/>
  <c r="F25" i="5"/>
  <c r="G25" i="5"/>
  <c r="C25" i="5"/>
  <c r="AE3" i="5"/>
  <c r="AE4" i="5"/>
  <c r="AE5" i="5"/>
  <c r="AE9" i="5" s="1"/>
  <c r="AE6" i="5"/>
  <c r="AE7" i="5"/>
  <c r="AE8" i="5"/>
  <c r="AE2" i="5"/>
  <c r="T13" i="5"/>
  <c r="T14" i="5"/>
  <c r="T15" i="5"/>
  <c r="T16" i="5"/>
  <c r="T17" i="5"/>
  <c r="T18" i="5"/>
  <c r="T12" i="5"/>
  <c r="T3" i="5"/>
  <c r="T4" i="5"/>
  <c r="T5" i="5"/>
  <c r="T6" i="5"/>
  <c r="T7" i="5"/>
  <c r="T8" i="5"/>
  <c r="T2" i="5"/>
  <c r="I13" i="5"/>
  <c r="I19" i="5" s="1"/>
  <c r="I14" i="5"/>
  <c r="I15" i="5"/>
  <c r="I16" i="5"/>
  <c r="I17" i="5"/>
  <c r="I18" i="5"/>
  <c r="I12" i="5"/>
  <c r="AC3" i="5"/>
  <c r="AC4" i="5"/>
  <c r="AC5" i="5"/>
  <c r="AC6" i="5"/>
  <c r="AC7" i="5"/>
  <c r="AC8" i="5"/>
  <c r="AC2" i="5"/>
  <c r="R13" i="5"/>
  <c r="R14" i="5"/>
  <c r="R15" i="5"/>
  <c r="R16" i="5"/>
  <c r="R17" i="5"/>
  <c r="R18" i="5"/>
  <c r="R12" i="5"/>
  <c r="R3" i="5"/>
  <c r="R4" i="5"/>
  <c r="R5" i="5"/>
  <c r="R6" i="5"/>
  <c r="R7" i="5"/>
  <c r="R8" i="5"/>
  <c r="R2" i="5"/>
  <c r="G13" i="5"/>
  <c r="G19" i="5" s="1"/>
  <c r="G14" i="5"/>
  <c r="G15" i="5"/>
  <c r="G16" i="5"/>
  <c r="G17" i="5"/>
  <c r="G18" i="5"/>
  <c r="G12" i="5"/>
  <c r="G3" i="5"/>
  <c r="G4" i="5"/>
  <c r="G5" i="5"/>
  <c r="G6" i="5"/>
  <c r="G7" i="5"/>
  <c r="G8" i="5"/>
  <c r="G2" i="5"/>
  <c r="G24" i="5"/>
  <c r="F24" i="5"/>
  <c r="E24" i="5"/>
  <c r="D24" i="5"/>
  <c r="C24" i="5"/>
  <c r="AA3" i="5"/>
  <c r="AA9" i="5" s="1"/>
  <c r="AA4" i="5"/>
  <c r="AD4" i="5" s="1"/>
  <c r="AA5" i="5"/>
  <c r="AA6" i="5"/>
  <c r="AB6" i="5" s="1"/>
  <c r="AA7" i="5"/>
  <c r="AA8" i="5"/>
  <c r="AA2" i="5"/>
  <c r="AB2" i="5" s="1"/>
  <c r="P13" i="5"/>
  <c r="P14" i="5"/>
  <c r="P15" i="5"/>
  <c r="P16" i="5"/>
  <c r="Q16" i="5" s="1"/>
  <c r="P17" i="5"/>
  <c r="P18" i="5"/>
  <c r="S18" i="5" s="1"/>
  <c r="P12" i="5"/>
  <c r="P3" i="5"/>
  <c r="S3" i="5" s="1"/>
  <c r="P4" i="5"/>
  <c r="P5" i="5"/>
  <c r="P6" i="5"/>
  <c r="Q6" i="5" s="1"/>
  <c r="P7" i="5"/>
  <c r="P8" i="5"/>
  <c r="P2" i="5"/>
  <c r="E13" i="5"/>
  <c r="E14" i="5"/>
  <c r="E15" i="5"/>
  <c r="E16" i="5"/>
  <c r="E19" i="5" s="1"/>
  <c r="E17" i="5"/>
  <c r="E18" i="5"/>
  <c r="H18" i="5" s="1"/>
  <c r="E12" i="5"/>
  <c r="E2" i="5"/>
  <c r="E3" i="5"/>
  <c r="E9" i="5" s="1"/>
  <c r="E4" i="5"/>
  <c r="F4" i="5" s="1"/>
  <c r="E5" i="5"/>
  <c r="F5" i="5" s="1"/>
  <c r="E6" i="5"/>
  <c r="F6" i="5" s="1"/>
  <c r="E7" i="5"/>
  <c r="E8" i="5"/>
  <c r="G23" i="5"/>
  <c r="F23" i="5"/>
  <c r="E23" i="5"/>
  <c r="D23" i="5"/>
  <c r="C23" i="5"/>
  <c r="Z9" i="5"/>
  <c r="Y9" i="5"/>
  <c r="X9" i="5"/>
  <c r="O19" i="5"/>
  <c r="N19" i="5"/>
  <c r="M19" i="5"/>
  <c r="O9" i="5"/>
  <c r="N9" i="5"/>
  <c r="M9" i="5"/>
  <c r="D19" i="5"/>
  <c r="C19" i="5"/>
  <c r="B19" i="5"/>
  <c r="C9" i="5"/>
  <c r="D9" i="5"/>
  <c r="B9" i="5"/>
  <c r="I8" i="5"/>
  <c r="S17" i="5"/>
  <c r="H8" i="5"/>
  <c r="AD3" i="5"/>
  <c r="AD7" i="5"/>
  <c r="S15" i="5"/>
  <c r="S7" i="5"/>
  <c r="H17" i="5"/>
  <c r="H2" i="5"/>
  <c r="H15" i="5"/>
  <c r="S16" i="5"/>
  <c r="AD6" i="5"/>
  <c r="AD8" i="5"/>
  <c r="Q13" i="5"/>
  <c r="Q14" i="5"/>
  <c r="Q15" i="5"/>
  <c r="Q17" i="5"/>
  <c r="Q18" i="5"/>
  <c r="AB3" i="5"/>
  <c r="AB4" i="5"/>
  <c r="AB7" i="5"/>
  <c r="AB8" i="5"/>
  <c r="Q3" i="5"/>
  <c r="Q4" i="5"/>
  <c r="Q7" i="5"/>
  <c r="Q8" i="5"/>
  <c r="F13" i="5"/>
  <c r="F14" i="5"/>
  <c r="F15" i="5"/>
  <c r="F16" i="5"/>
  <c r="F17" i="5"/>
  <c r="F18" i="5"/>
  <c r="F12" i="5"/>
  <c r="F3" i="5"/>
  <c r="F7" i="5"/>
  <c r="F8" i="5"/>
  <c r="F2" i="5"/>
  <c r="Z8" i="5"/>
  <c r="Z7" i="5"/>
  <c r="Z6" i="5"/>
  <c r="Z5" i="5"/>
  <c r="Z4" i="5"/>
  <c r="Z3" i="5"/>
  <c r="Z2" i="5"/>
  <c r="O18" i="5"/>
  <c r="O17" i="5"/>
  <c r="O16" i="5"/>
  <c r="O15" i="5"/>
  <c r="O14" i="5"/>
  <c r="O13" i="5"/>
  <c r="O12" i="5"/>
  <c r="O8" i="5"/>
  <c r="O7" i="5"/>
  <c r="O6" i="5"/>
  <c r="O5" i="5"/>
  <c r="O4" i="5"/>
  <c r="O3" i="5"/>
  <c r="O2" i="5"/>
  <c r="D18" i="5"/>
  <c r="D17" i="5"/>
  <c r="D16" i="5"/>
  <c r="D15" i="5"/>
  <c r="D14" i="5"/>
  <c r="D13" i="5"/>
  <c r="D12" i="5"/>
  <c r="Y3" i="5"/>
  <c r="Y4" i="5"/>
  <c r="Y5" i="5"/>
  <c r="Y6" i="5"/>
  <c r="Y7" i="5"/>
  <c r="Y8" i="5"/>
  <c r="Y2" i="5"/>
  <c r="N13" i="5"/>
  <c r="N14" i="5"/>
  <c r="N15" i="5"/>
  <c r="N16" i="5"/>
  <c r="N17" i="5"/>
  <c r="N18" i="5"/>
  <c r="N12" i="5"/>
  <c r="N3" i="5"/>
  <c r="N4" i="5"/>
  <c r="N5" i="5"/>
  <c r="N6" i="5"/>
  <c r="N7" i="5"/>
  <c r="N8" i="5"/>
  <c r="N2" i="5"/>
  <c r="C13" i="5"/>
  <c r="C14" i="5"/>
  <c r="C15" i="5"/>
  <c r="C16" i="5"/>
  <c r="C17" i="5"/>
  <c r="C18" i="5"/>
  <c r="C12" i="5"/>
  <c r="C3" i="5"/>
  <c r="C4" i="5"/>
  <c r="C5" i="5"/>
  <c r="C6" i="5"/>
  <c r="C7" i="5"/>
  <c r="C8" i="5"/>
  <c r="C2" i="5"/>
  <c r="B3" i="5"/>
  <c r="B4" i="5"/>
  <c r="B5" i="5"/>
  <c r="B6" i="5"/>
  <c r="B7" i="5"/>
  <c r="D7" i="5" s="1"/>
  <c r="B8" i="5"/>
  <c r="D8" i="5" s="1"/>
  <c r="B2" i="5"/>
  <c r="D2" i="5"/>
  <c r="T19" i="5" l="1"/>
  <c r="T9" i="5"/>
  <c r="S13" i="5"/>
  <c r="H13" i="5"/>
  <c r="H14" i="5"/>
  <c r="H16" i="5"/>
  <c r="AB5" i="5"/>
  <c r="AB9" i="5" s="1"/>
  <c r="AD5" i="5"/>
  <c r="AC9" i="5"/>
  <c r="AD2" i="5"/>
  <c r="AD9" i="5" s="1"/>
  <c r="S14" i="5"/>
  <c r="P19" i="5"/>
  <c r="R19" i="5"/>
  <c r="S12" i="5"/>
  <c r="Q12" i="5"/>
  <c r="Q19" i="5" s="1"/>
  <c r="Q5" i="5"/>
  <c r="S8" i="5"/>
  <c r="S5" i="5"/>
  <c r="S6" i="5"/>
  <c r="S4" i="5"/>
  <c r="P9" i="5"/>
  <c r="Q2" i="5"/>
  <c r="Q9" i="5" s="1"/>
  <c r="F19" i="5"/>
  <c r="H12" i="5"/>
  <c r="H19" i="5" s="1"/>
  <c r="H4" i="5"/>
  <c r="I4" i="5"/>
  <c r="H7" i="5"/>
  <c r="I7" i="5"/>
  <c r="I3" i="5"/>
  <c r="H3" i="5"/>
  <c r="F9" i="5"/>
  <c r="I2" i="5"/>
  <c r="D5" i="5"/>
  <c r="D3" i="5"/>
  <c r="D6" i="5"/>
  <c r="D4" i="5"/>
  <c r="H15" i="3"/>
  <c r="I15" i="3"/>
  <c r="J15" i="3"/>
  <c r="J21" i="3" s="1"/>
  <c r="K15" i="3"/>
  <c r="L15" i="3"/>
  <c r="H16" i="3"/>
  <c r="I16" i="3"/>
  <c r="J16" i="3"/>
  <c r="K16" i="3"/>
  <c r="L16" i="3"/>
  <c r="H17" i="3"/>
  <c r="I17" i="3"/>
  <c r="I21" i="3" s="1"/>
  <c r="J17" i="3"/>
  <c r="K17" i="3"/>
  <c r="L17" i="3"/>
  <c r="H18" i="3"/>
  <c r="I18" i="3"/>
  <c r="J18" i="3"/>
  <c r="K18" i="3"/>
  <c r="L18" i="3"/>
  <c r="H19" i="3"/>
  <c r="I19" i="3"/>
  <c r="J19" i="3"/>
  <c r="K19" i="3"/>
  <c r="L19" i="3"/>
  <c r="H20" i="3"/>
  <c r="I20" i="3"/>
  <c r="J20" i="3"/>
  <c r="K20" i="3"/>
  <c r="L20" i="3"/>
  <c r="I14" i="3"/>
  <c r="J14" i="3"/>
  <c r="K14" i="3"/>
  <c r="L14" i="3"/>
  <c r="H14" i="3"/>
  <c r="H21" i="3" s="1"/>
  <c r="L21" i="3"/>
  <c r="G14" i="3"/>
  <c r="F15" i="3" s="1"/>
  <c r="G15" i="3" s="1"/>
  <c r="F16" i="3" s="1"/>
  <c r="G16" i="3" s="1"/>
  <c r="F17" i="3" s="1"/>
  <c r="G17" i="3" s="1"/>
  <c r="F18" i="3" s="1"/>
  <c r="G18" i="3" s="1"/>
  <c r="F19" i="3" s="1"/>
  <c r="G19" i="3" s="1"/>
  <c r="F20" i="3" s="1"/>
  <c r="G20" i="3" s="1"/>
  <c r="L9" i="3"/>
  <c r="I9" i="3"/>
  <c r="I10" i="3" s="1"/>
  <c r="I3" i="3"/>
  <c r="J3" i="3"/>
  <c r="K3" i="3"/>
  <c r="L3" i="3"/>
  <c r="I4" i="3"/>
  <c r="J4" i="3"/>
  <c r="K4" i="3"/>
  <c r="L4" i="3"/>
  <c r="I5" i="3"/>
  <c r="J5" i="3"/>
  <c r="K5" i="3"/>
  <c r="K10" i="3" s="1"/>
  <c r="L5" i="3"/>
  <c r="I6" i="3"/>
  <c r="J6" i="3"/>
  <c r="K6" i="3"/>
  <c r="L6" i="3"/>
  <c r="I7" i="3"/>
  <c r="J7" i="3"/>
  <c r="K7" i="3"/>
  <c r="L7" i="3"/>
  <c r="I8" i="3"/>
  <c r="J8" i="3"/>
  <c r="K8" i="3"/>
  <c r="L8" i="3"/>
  <c r="J9" i="3"/>
  <c r="J10" i="3" s="1"/>
  <c r="K9" i="3"/>
  <c r="H9" i="3"/>
  <c r="H8" i="3"/>
  <c r="H7" i="3"/>
  <c r="H6" i="3"/>
  <c r="H5" i="3"/>
  <c r="H4" i="3"/>
  <c r="H3" i="3"/>
  <c r="G3" i="3"/>
  <c r="F4" i="3" s="1"/>
  <c r="G4" i="3" s="1"/>
  <c r="F5" i="3" s="1"/>
  <c r="G5" i="3" s="1"/>
  <c r="F6" i="3" s="1"/>
  <c r="G6" i="3" s="1"/>
  <c r="F7" i="3" s="1"/>
  <c r="G7" i="3" s="1"/>
  <c r="F8" i="3" s="1"/>
  <c r="G8" i="3" s="1"/>
  <c r="F9" i="3" s="1"/>
  <c r="G9" i="3" s="1"/>
  <c r="B2" i="3"/>
  <c r="B1" i="3"/>
  <c r="B4" i="3" s="1"/>
  <c r="H22" i="2"/>
  <c r="I22" i="2"/>
  <c r="J22" i="2"/>
  <c r="K22" i="2"/>
  <c r="G22" i="2"/>
  <c r="G21" i="2"/>
  <c r="H21" i="2"/>
  <c r="I21" i="2"/>
  <c r="J21" i="2"/>
  <c r="K21" i="2"/>
  <c r="G16" i="2"/>
  <c r="H16" i="2"/>
  <c r="I16" i="2"/>
  <c r="J16" i="2"/>
  <c r="K16" i="2"/>
  <c r="G17" i="2"/>
  <c r="H17" i="2"/>
  <c r="I17" i="2"/>
  <c r="J17" i="2"/>
  <c r="K17" i="2"/>
  <c r="G18" i="2"/>
  <c r="H18" i="2"/>
  <c r="I18" i="2"/>
  <c r="J18" i="2"/>
  <c r="K18" i="2"/>
  <c r="G19" i="2"/>
  <c r="H19" i="2"/>
  <c r="I19" i="2"/>
  <c r="J19" i="2"/>
  <c r="K19" i="2"/>
  <c r="G20" i="2"/>
  <c r="H20" i="2"/>
  <c r="I20" i="2"/>
  <c r="J20" i="2"/>
  <c r="K20" i="2"/>
  <c r="H15" i="2"/>
  <c r="I15" i="2"/>
  <c r="J15" i="2"/>
  <c r="K15" i="2"/>
  <c r="G15" i="2"/>
  <c r="H10" i="2"/>
  <c r="I10" i="2"/>
  <c r="J10" i="2"/>
  <c r="K10" i="2"/>
  <c r="G10" i="2"/>
  <c r="H9" i="2"/>
  <c r="I9" i="2"/>
  <c r="J9" i="2"/>
  <c r="K9" i="2"/>
  <c r="I3" i="2"/>
  <c r="J3" i="2"/>
  <c r="K3" i="2"/>
  <c r="H4" i="2"/>
  <c r="I4" i="2"/>
  <c r="J4" i="2"/>
  <c r="K4" i="2"/>
  <c r="H5" i="2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3" i="2"/>
  <c r="G9" i="2"/>
  <c r="G8" i="2"/>
  <c r="G7" i="2"/>
  <c r="G6" i="2"/>
  <c r="G5" i="2"/>
  <c r="G4" i="2"/>
  <c r="G3" i="2"/>
  <c r="S19" i="5" l="1"/>
  <c r="S2" i="5"/>
  <c r="S9" i="5" s="1"/>
  <c r="R9" i="5"/>
  <c r="G9" i="5"/>
  <c r="H6" i="5"/>
  <c r="I6" i="5"/>
  <c r="H5" i="5"/>
  <c r="H9" i="5" s="1"/>
  <c r="I5" i="5"/>
  <c r="I9" i="5" s="1"/>
  <c r="K21" i="3"/>
  <c r="L10" i="3"/>
  <c r="H10" i="3"/>
  <c r="B2" i="2" l="1"/>
  <c r="B1" i="2"/>
  <c r="B4" i="2" s="1"/>
  <c r="B126" i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03" i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F15" i="2" l="1"/>
  <c r="E16" i="2" s="1"/>
  <c r="F16" i="2" s="1"/>
  <c r="E17" i="2" s="1"/>
  <c r="F17" i="2" s="1"/>
  <c r="E18" i="2" s="1"/>
  <c r="F18" i="2" s="1"/>
  <c r="E19" i="2" s="1"/>
  <c r="F19" i="2" s="1"/>
  <c r="E20" i="2" s="1"/>
  <c r="F20" i="2" s="1"/>
  <c r="E21" i="2" s="1"/>
  <c r="F21" i="2" s="1"/>
  <c r="F3" i="2"/>
  <c r="E4" i="2" s="1"/>
  <c r="F4" i="2" s="1"/>
  <c r="E5" i="2" s="1"/>
  <c r="F5" i="2" s="1"/>
  <c r="E6" i="2" s="1"/>
  <c r="F6" i="2" s="1"/>
  <c r="E7" i="2" s="1"/>
  <c r="F7" i="2" s="1"/>
  <c r="E8" i="2" s="1"/>
  <c r="F8" i="2" s="1"/>
  <c r="E9" i="2" s="1"/>
  <c r="F9" i="2" s="1"/>
</calcChain>
</file>

<file path=xl/comments1.xml><?xml version="1.0" encoding="utf-8"?>
<comments xmlns="http://schemas.openxmlformats.org/spreadsheetml/2006/main">
  <authors>
    <author/>
  </authors>
  <commentList>
    <comment ref="F34" authorId="0" shapeId="0">
      <text>
        <r>
          <rPr>
            <sz val="11"/>
            <color theme="1"/>
            <rFont val="Calibri"/>
            <scheme val="minor"/>
          </rPr>
          <t>======
ID#AAAApvY3JJg
Никита Бывалин    (2023-02-20 18:21:30)
😱</t>
        </r>
      </text>
    </comment>
  </commentList>
</comments>
</file>

<file path=xl/sharedStrings.xml><?xml version="1.0" encoding="utf-8"?>
<sst xmlns="http://schemas.openxmlformats.org/spreadsheetml/2006/main" count="321" uniqueCount="167">
  <si>
    <t>группа</t>
  </si>
  <si>
    <t>ФИО</t>
  </si>
  <si>
    <t>1 столбец</t>
  </si>
  <si>
    <t>2 столбец</t>
  </si>
  <si>
    <t>3 столбец</t>
  </si>
  <si>
    <t>4 столбец</t>
  </si>
  <si>
    <t>5 столбец</t>
  </si>
  <si>
    <t>Андреев Александр Евгеньевич</t>
  </si>
  <si>
    <t>Батайкин Георгий Алексеевич</t>
  </si>
  <si>
    <t>Бобрович Николай Сергеевич</t>
  </si>
  <si>
    <t>Богдан Владимир Владимирович</t>
  </si>
  <si>
    <t>Быстров Артём Дмитриевич</t>
  </si>
  <si>
    <t>Веретин Иван Александрович</t>
  </si>
  <si>
    <t>Вилюмсон Александр Сергеевич</t>
  </si>
  <si>
    <t>Горшков Семён Васильевич</t>
  </si>
  <si>
    <t>Гришкина Полина Васильевна</t>
  </si>
  <si>
    <t>Губин Антон</t>
  </si>
  <si>
    <t>Ершова Анастасия Дмитриевна</t>
  </si>
  <si>
    <t>Зубин Александр Васильевич</t>
  </si>
  <si>
    <t>Иноземцева Полина Васильевна</t>
  </si>
  <si>
    <t>Ковалевич Данил Дмитриевич</t>
  </si>
  <si>
    <t>Колесникова Татьяна Сергеевна</t>
  </si>
  <si>
    <t>Кострыгина Елизавета Геннадьевна</t>
  </si>
  <si>
    <t>Криворотов Павел Владимирович</t>
  </si>
  <si>
    <t>Мазураш Александр Денисович</t>
  </si>
  <si>
    <t>Некрасов Владислав Игоревич</t>
  </si>
  <si>
    <t>Николаев Егор Алексеевич</t>
  </si>
  <si>
    <t>Панченко Анастасия Юрьевна</t>
  </si>
  <si>
    <t>Пермякова Полина Алексеевна</t>
  </si>
  <si>
    <t>Соловьёв Иван Александрович</t>
  </si>
  <si>
    <t>Сурнина Анастасия Алексеевна</t>
  </si>
  <si>
    <t>Якшин Семен Евгеньевич</t>
  </si>
  <si>
    <t>Русаков Иван Сергеевич</t>
  </si>
  <si>
    <t>4133к</t>
  </si>
  <si>
    <t>Агабаев Артём</t>
  </si>
  <si>
    <t>Аннамурадов Азатмурад</t>
  </si>
  <si>
    <t>Блануца Алексей</t>
  </si>
  <si>
    <t>Болдырев Александр</t>
  </si>
  <si>
    <t>Бушуева Ольга</t>
  </si>
  <si>
    <t xml:space="preserve">Бывалин Никита Сергеевич </t>
  </si>
  <si>
    <t>Вавилов Александр Игоревич</t>
  </si>
  <si>
    <t xml:space="preserve">Ветошева Екатерина Анатольевна </t>
  </si>
  <si>
    <t>Демешко Оксана Александровна</t>
  </si>
  <si>
    <t>Дощечников Матвей</t>
  </si>
  <si>
    <t xml:space="preserve">Жигулев Глеб Владимирович </t>
  </si>
  <si>
    <t xml:space="preserve">Завершинский Алексей Дмитриевич </t>
  </si>
  <si>
    <t>Захаров Андрей Сергеевич</t>
  </si>
  <si>
    <t>Зуев Руслан</t>
  </si>
  <si>
    <t>Кайка Ариана Хамаюновна</t>
  </si>
  <si>
    <t>Ковалев Даниил</t>
  </si>
  <si>
    <t>Косташ Ренат</t>
  </si>
  <si>
    <t>Маз Никита</t>
  </si>
  <si>
    <t xml:space="preserve">Макаров Андрей Константинович </t>
  </si>
  <si>
    <t xml:space="preserve">Марунчак Дмитрий Николаевич </t>
  </si>
  <si>
    <t>Мельников Даниил</t>
  </si>
  <si>
    <t>Мешко Егор</t>
  </si>
  <si>
    <t>Сенин Александр Александрович</t>
  </si>
  <si>
    <t>Анкудинова</t>
  </si>
  <si>
    <t>Биглер</t>
  </si>
  <si>
    <t>Галимулин</t>
  </si>
  <si>
    <t>Гусев</t>
  </si>
  <si>
    <t>Иванов</t>
  </si>
  <si>
    <t>Игнатенко</t>
  </si>
  <si>
    <t>Карпов</t>
  </si>
  <si>
    <t>Ковалев</t>
  </si>
  <si>
    <t>Крупий</t>
  </si>
  <si>
    <t>Кузьмина</t>
  </si>
  <si>
    <t>Куконен</t>
  </si>
  <si>
    <t>Кучук</t>
  </si>
  <si>
    <t>Лалаев</t>
  </si>
  <si>
    <t>Макеев</t>
  </si>
  <si>
    <t>Мирошниченко</t>
  </si>
  <si>
    <t>Нешпа</t>
  </si>
  <si>
    <t>Новиков</t>
  </si>
  <si>
    <t>Орлов</t>
  </si>
  <si>
    <t>Решетников</t>
  </si>
  <si>
    <t>Руденко</t>
  </si>
  <si>
    <t>Сидоркин</t>
  </si>
  <si>
    <t>Симоненко</t>
  </si>
  <si>
    <t>Титов</t>
  </si>
  <si>
    <t>Уразалин</t>
  </si>
  <si>
    <t>Чемоданова</t>
  </si>
  <si>
    <t>Шенин</t>
  </si>
  <si>
    <t>Янгулов</t>
  </si>
  <si>
    <t>Алексеев Василий Алексеевич</t>
  </si>
  <si>
    <t>Биришева Марина Маратовна</t>
  </si>
  <si>
    <t>Британов Даниил Игоревич</t>
  </si>
  <si>
    <t>Гусев Богдан Андреевич</t>
  </si>
  <si>
    <t>Жвирблинский Ярослав Валерьевич</t>
  </si>
  <si>
    <t>Жерновников Виталий Ильич</t>
  </si>
  <si>
    <t>Карпачев Игорь Дмитриевич</t>
  </si>
  <si>
    <t>Князев Иван Андреевич</t>
  </si>
  <si>
    <t>Кресик Елизавета Александровна</t>
  </si>
  <si>
    <t>Мазур Богдан Владиславович</t>
  </si>
  <si>
    <t>Огвоздин Сергей Маркович</t>
  </si>
  <si>
    <t>Пластинин Евгений Алексеевич</t>
  </si>
  <si>
    <t>Сергеев Денис Владимирович</t>
  </si>
  <si>
    <t>Середа Светлана Андреевна</t>
  </si>
  <si>
    <t>Сидоров Иван Николаевич</t>
  </si>
  <si>
    <t>Симчук Артём Олегович</t>
  </si>
  <si>
    <t>Станкевич Дмитрий Андреевич</t>
  </si>
  <si>
    <t>Сухиня Всеволод Игоревич</t>
  </si>
  <si>
    <t>Тафеева Анастасия Андреевна</t>
  </si>
  <si>
    <t>Хорошилов Артемий Дмитриевич</t>
  </si>
  <si>
    <t>Чардымов Дмитрий Антонович</t>
  </si>
  <si>
    <t>Шагеев Сабит Шамилевич</t>
  </si>
  <si>
    <t>Шибаков Никита Владимирович</t>
  </si>
  <si>
    <t>Орлов Александр Сергеевич</t>
  </si>
  <si>
    <t>Иванов Иван Владимирович</t>
  </si>
  <si>
    <t>Иванова Дарья Олеговна</t>
  </si>
  <si>
    <t>Клепусевич Вероника Евгеньевна</t>
  </si>
  <si>
    <t xml:space="preserve">Костяков Никита Адреевич </t>
  </si>
  <si>
    <t>Линецкий Иван Алексеевич</t>
  </si>
  <si>
    <t>Лукманов Данил Олегович</t>
  </si>
  <si>
    <t>Ожигина Евгения Артемовна</t>
  </si>
  <si>
    <t xml:space="preserve">Опарин Сергей Николаевич </t>
  </si>
  <si>
    <t>Пайгильдин Валерий Юрьевич</t>
  </si>
  <si>
    <t>Патрухин Алексей Ильич</t>
  </si>
  <si>
    <t>Петров Артем Дмитриевич</t>
  </si>
  <si>
    <t>Погодин Иван Денисович</t>
  </si>
  <si>
    <t xml:space="preserve">Политун Ирина Владимировна </t>
  </si>
  <si>
    <t>Салий Ярослав Богданович</t>
  </si>
  <si>
    <t>Самарин Дмитрий Васильевич</t>
  </si>
  <si>
    <t>Самойлов Сергей Дмитриевич</t>
  </si>
  <si>
    <t>Самсонов Дмитрий Вячеславович</t>
  </si>
  <si>
    <t>Ташев Даниил Евгеньевич</t>
  </si>
  <si>
    <t>Фокин Артур Сафарович</t>
  </si>
  <si>
    <t>Шатров Данила Николаевич</t>
  </si>
  <si>
    <t>Швечков Никита Станиславович</t>
  </si>
  <si>
    <t>Шумков Демид Вадимович</t>
  </si>
  <si>
    <t>Щирова Софья Юрьевна</t>
  </si>
  <si>
    <t>Xmax</t>
  </si>
  <si>
    <t>Xmin</t>
  </si>
  <si>
    <t>k</t>
  </si>
  <si>
    <t>Δ</t>
  </si>
  <si>
    <t>Нижняя граница интервала</t>
  </si>
  <si>
    <t>верхняя граница интервала</t>
  </si>
  <si>
    <t>Число попаданий в интервал по категориям</t>
  </si>
  <si>
    <t>сумма</t>
  </si>
  <si>
    <t>границы интервала</t>
  </si>
  <si>
    <t>среднее значение интервала (Xi)</t>
  </si>
  <si>
    <t>Число попаданий в интервал (ni)</t>
  </si>
  <si>
    <t>Xi*ni</t>
  </si>
  <si>
    <t>x_i-X ̅</t>
  </si>
  <si>
    <t>(x_i-X ̅ )^2 n_i</t>
  </si>
  <si>
    <t>(x_i-X ̅)/σ</t>
  </si>
  <si>
    <t>((x_i-X ̅)/σ)^3 n_i</t>
  </si>
  <si>
    <t>((x_i-X ̅)/σ)^4 n_i</t>
  </si>
  <si>
    <t>[-23,71428571;-15,4]</t>
  </si>
  <si>
    <t>[-15,42857143;-7,1]</t>
  </si>
  <si>
    <t>[-7,142857143;-1,1]</t>
  </si>
  <si>
    <t>[1,142857143;-9,4]</t>
  </si>
  <si>
    <t>[9,428571429;-17,7]</t>
  </si>
  <si>
    <t>[</t>
  </si>
  <si>
    <t>[17,71428571;-26]</t>
  </si>
  <si>
    <t>[-32;-23,7]</t>
  </si>
  <si>
    <t>X ̅</t>
  </si>
  <si>
    <t>(x_i-X ̅ )^2 * n_i</t>
  </si>
  <si>
    <t>σ</t>
  </si>
  <si>
    <t>V</t>
  </si>
  <si>
    <t>A</t>
  </si>
  <si>
    <t>E</t>
  </si>
  <si>
    <t>t</t>
  </si>
  <si>
    <t>ΔX ̅</t>
  </si>
  <si>
    <t>n</t>
  </si>
  <si>
    <t>Выборку нужно увеличить в</t>
  </si>
  <si>
    <t>раз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</si>
</sst>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</font>
    <font>
      <sz val="14"/>
      <color theme="1"/>
      <name val="Calibri"/>
    </font>
    <font>
      <sz val="11"/>
      <color theme="1"/>
      <name val="Calibri"/>
      <family val="2"/>
      <charset val="204"/>
    </font>
    <font>
      <sz val="11"/>
      <color theme="1"/>
      <name val="Arial"/>
    </font>
    <font>
      <sz val="14"/>
      <color theme="1"/>
      <name val="Calibri"/>
      <family val="2"/>
      <charset val="204"/>
      <scheme val="minor"/>
    </font>
    <font>
      <sz val="14"/>
      <color theme="1"/>
      <name val="Calibri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120">
    <xf numFmtId="0" fontId="0" fillId="0" borderId="0" xfId="0" applyFont="1" applyAlignme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/>
    <xf numFmtId="0" fontId="6" fillId="0" borderId="1" xfId="0" applyFont="1" applyBorder="1" applyAlignment="1"/>
    <xf numFmtId="0" fontId="6" fillId="0" borderId="2" xfId="0" applyFont="1" applyBorder="1" applyAlignment="1"/>
    <xf numFmtId="0" fontId="4" fillId="0" borderId="0" xfId="0" applyFont="1" applyAlignment="1"/>
    <xf numFmtId="0" fontId="4" fillId="0" borderId="3" xfId="0" applyFont="1" applyBorder="1" applyAlignment="1"/>
    <xf numFmtId="0" fontId="6" fillId="0" borderId="4" xfId="0" applyFont="1" applyBorder="1" applyAlignment="1"/>
    <xf numFmtId="0" fontId="7" fillId="0" borderId="5" xfId="0" applyFont="1" applyBorder="1"/>
    <xf numFmtId="0" fontId="0" fillId="0" borderId="5" xfId="0" applyBorder="1"/>
    <xf numFmtId="0" fontId="7" fillId="0" borderId="5" xfId="0" applyFont="1" applyBorder="1" applyAlignment="1">
      <alignment horizontal="center"/>
    </xf>
    <xf numFmtId="0" fontId="8" fillId="0" borderId="5" xfId="0" applyFont="1" applyBorder="1"/>
    <xf numFmtId="0" fontId="0" fillId="0" borderId="0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8" xfId="0" applyFont="1" applyBorder="1" applyAlignment="1"/>
    <xf numFmtId="0" fontId="0" fillId="2" borderId="6" xfId="0" applyFont="1" applyFill="1" applyBorder="1" applyAlignment="1"/>
    <xf numFmtId="0" fontId="0" fillId="2" borderId="9" xfId="0" applyFont="1" applyFill="1" applyBorder="1" applyAlignment="1"/>
    <xf numFmtId="0" fontId="0" fillId="3" borderId="6" xfId="0" applyFont="1" applyFill="1" applyBorder="1" applyAlignment="1"/>
    <xf numFmtId="0" fontId="0" fillId="3" borderId="9" xfId="0" applyFont="1" applyFill="1" applyBorder="1" applyAlignment="1"/>
    <xf numFmtId="0" fontId="0" fillId="4" borderId="9" xfId="0" applyFont="1" applyFill="1" applyBorder="1" applyAlignment="1"/>
    <xf numFmtId="0" fontId="2" fillId="4" borderId="0" xfId="0" applyFont="1" applyFill="1" applyBorder="1" applyAlignment="1"/>
    <xf numFmtId="0" fontId="2" fillId="4" borderId="10" xfId="0" applyFont="1" applyFill="1" applyBorder="1" applyAlignment="1"/>
    <xf numFmtId="0" fontId="0" fillId="5" borderId="0" xfId="0" applyFont="1" applyFill="1" applyBorder="1" applyAlignment="1"/>
    <xf numFmtId="0" fontId="0" fillId="5" borderId="0" xfId="0" applyFont="1" applyFill="1" applyBorder="1" applyAlignment="1">
      <alignment horizontal="left"/>
    </xf>
    <xf numFmtId="0" fontId="0" fillId="5" borderId="6" xfId="0" applyFont="1" applyFill="1" applyBorder="1" applyAlignment="1"/>
    <xf numFmtId="0" fontId="0" fillId="5" borderId="9" xfId="0" applyFont="1" applyFill="1" applyBorder="1" applyAlignment="1"/>
    <xf numFmtId="0" fontId="0" fillId="5" borderId="11" xfId="0" applyFont="1" applyFill="1" applyBorder="1" applyAlignment="1"/>
    <xf numFmtId="0" fontId="5" fillId="3" borderId="11" xfId="0" applyFont="1" applyFill="1" applyBorder="1" applyAlignment="1"/>
    <xf numFmtId="0" fontId="2" fillId="6" borderId="0" xfId="0" applyFont="1" applyFill="1" applyBorder="1" applyAlignment="1"/>
    <xf numFmtId="0" fontId="2" fillId="6" borderId="10" xfId="0" applyFont="1" applyFill="1" applyBorder="1" applyAlignment="1"/>
    <xf numFmtId="0" fontId="0" fillId="6" borderId="9" xfId="0" applyFont="1" applyFill="1" applyBorder="1" applyAlignment="1"/>
    <xf numFmtId="0" fontId="9" fillId="2" borderId="0" xfId="0" applyFont="1" applyFill="1" applyBorder="1" applyAlignment="1"/>
    <xf numFmtId="0" fontId="9" fillId="2" borderId="0" xfId="0" applyFont="1" applyFill="1" applyBorder="1" applyAlignment="1">
      <alignment horizontal="left"/>
    </xf>
    <xf numFmtId="0" fontId="0" fillId="2" borderId="11" xfId="0" applyFont="1" applyFill="1" applyBorder="1" applyAlignment="1"/>
    <xf numFmtId="0" fontId="0" fillId="2" borderId="0" xfId="0" applyFont="1" applyFill="1" applyBorder="1" applyAlignment="1"/>
    <xf numFmtId="0" fontId="0" fillId="2" borderId="0" xfId="0" applyFont="1" applyFill="1" applyBorder="1" applyAlignment="1">
      <alignment horizontal="left"/>
    </xf>
    <xf numFmtId="0" fontId="2" fillId="6" borderId="12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 wrapText="1"/>
    </xf>
    <xf numFmtId="0" fontId="2" fillId="4" borderId="0" xfId="0" applyFont="1" applyFill="1" applyBorder="1" applyAlignment="1">
      <alignment horizontal="center" wrapText="1"/>
    </xf>
    <xf numFmtId="0" fontId="2" fillId="4" borderId="7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 wrapText="1"/>
    </xf>
    <xf numFmtId="0" fontId="2" fillId="6" borderId="0" xfId="0" applyFont="1" applyFill="1" applyBorder="1" applyAlignment="1">
      <alignment horizontal="center" wrapText="1"/>
    </xf>
    <xf numFmtId="0" fontId="2" fillId="6" borderId="7" xfId="0" applyFont="1" applyFill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1" fillId="0" borderId="0" xfId="0" applyFont="1" applyAlignment="1"/>
    <xf numFmtId="0" fontId="1" fillId="0" borderId="11" xfId="0" applyFont="1" applyBorder="1" applyAlignment="1">
      <alignment horizontal="right"/>
    </xf>
    <xf numFmtId="0" fontId="5" fillId="0" borderId="0" xfId="0" applyFont="1" applyAlignment="1"/>
    <xf numFmtId="0" fontId="1" fillId="0" borderId="0" xfId="0" applyFont="1" applyAlignment="1">
      <alignment horizontal="center"/>
    </xf>
    <xf numFmtId="0" fontId="0" fillId="8" borderId="6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8" borderId="7" xfId="0" applyFill="1" applyBorder="1" applyAlignment="1">
      <alignment vertical="center"/>
    </xf>
    <xf numFmtId="0" fontId="1" fillId="8" borderId="7" xfId="0" applyFont="1" applyFill="1" applyBorder="1" applyAlignment="1">
      <alignment vertical="center"/>
    </xf>
    <xf numFmtId="0" fontId="0" fillId="8" borderId="8" xfId="0" applyFont="1" applyFill="1" applyBorder="1" applyAlignment="1"/>
    <xf numFmtId="0" fontId="0" fillId="9" borderId="6" xfId="0" applyFill="1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 wrapText="1"/>
    </xf>
    <xf numFmtId="0" fontId="0" fillId="9" borderId="7" xfId="0" applyFill="1" applyBorder="1" applyAlignment="1">
      <alignment vertical="center"/>
    </xf>
    <xf numFmtId="0" fontId="0" fillId="9" borderId="8" xfId="0" applyFont="1" applyFill="1" applyBorder="1" applyAlignment="1"/>
    <xf numFmtId="0" fontId="0" fillId="10" borderId="6" xfId="0" applyFill="1" applyBorder="1" applyAlignment="1">
      <alignment horizontal="center" vertical="center" wrapText="1"/>
    </xf>
    <xf numFmtId="0" fontId="0" fillId="10" borderId="7" xfId="0" applyFill="1" applyBorder="1" applyAlignment="1">
      <alignment horizontal="center" vertical="center" wrapText="1"/>
    </xf>
    <xf numFmtId="0" fontId="0" fillId="10" borderId="7" xfId="0" applyFill="1" applyBorder="1" applyAlignment="1">
      <alignment vertical="center"/>
    </xf>
    <xf numFmtId="0" fontId="1" fillId="10" borderId="7" xfId="0" applyFont="1" applyFill="1" applyBorder="1" applyAlignment="1">
      <alignment vertical="center"/>
    </xf>
    <xf numFmtId="0" fontId="0" fillId="10" borderId="8" xfId="0" applyFont="1" applyFill="1" applyBorder="1" applyAlignment="1"/>
    <xf numFmtId="0" fontId="0" fillId="11" borderId="6" xfId="0" applyFill="1" applyBorder="1" applyAlignment="1">
      <alignment horizontal="center" vertical="center" wrapText="1"/>
    </xf>
    <xf numFmtId="0" fontId="0" fillId="11" borderId="7" xfId="0" applyFill="1" applyBorder="1" applyAlignment="1">
      <alignment horizontal="center" vertical="center" wrapText="1"/>
    </xf>
    <xf numFmtId="0" fontId="0" fillId="11" borderId="7" xfId="0" applyFill="1" applyBorder="1" applyAlignment="1">
      <alignment vertical="center"/>
    </xf>
    <xf numFmtId="0" fontId="0" fillId="11" borderId="8" xfId="0" applyFont="1" applyFill="1" applyBorder="1" applyAlignment="1"/>
    <xf numFmtId="0" fontId="0" fillId="13" borderId="6" xfId="0" applyFill="1" applyBorder="1" applyAlignment="1">
      <alignment horizontal="center" vertical="center" wrapText="1"/>
    </xf>
    <xf numFmtId="0" fontId="0" fillId="13" borderId="7" xfId="0" applyFill="1" applyBorder="1" applyAlignment="1">
      <alignment horizontal="center" vertical="center" wrapText="1"/>
    </xf>
    <xf numFmtId="0" fontId="0" fillId="13" borderId="7" xfId="0" applyFill="1" applyBorder="1" applyAlignment="1">
      <alignment vertical="center"/>
    </xf>
    <xf numFmtId="0" fontId="0" fillId="13" borderId="8" xfId="0" applyFont="1" applyFill="1" applyBorder="1" applyAlignment="1"/>
    <xf numFmtId="0" fontId="0" fillId="8" borderId="0" xfId="0" applyFont="1" applyFill="1" applyAlignment="1"/>
    <xf numFmtId="0" fontId="0" fillId="3" borderId="0" xfId="0" applyFont="1" applyFill="1" applyAlignment="1"/>
    <xf numFmtId="0" fontId="0" fillId="9" borderId="0" xfId="0" applyFont="1" applyFill="1" applyAlignment="1"/>
    <xf numFmtId="0" fontId="0" fillId="10" borderId="0" xfId="0" applyFont="1" applyFill="1" applyAlignment="1"/>
    <xf numFmtId="0" fontId="0" fillId="11" borderId="0" xfId="0" applyFont="1" applyFill="1" applyAlignment="1"/>
    <xf numFmtId="0" fontId="0" fillId="13" borderId="0" xfId="0" applyFont="1" applyFill="1" applyAlignment="1"/>
    <xf numFmtId="9" fontId="0" fillId="3" borderId="0" xfId="1" applyFont="1" applyFill="1" applyAlignment="1"/>
    <xf numFmtId="0" fontId="1" fillId="3" borderId="0" xfId="0" applyFont="1" applyFill="1" applyAlignment="1"/>
    <xf numFmtId="0" fontId="0" fillId="7" borderId="9" xfId="0" applyFont="1" applyFill="1" applyBorder="1" applyAlignment="1"/>
    <xf numFmtId="0" fontId="1" fillId="7" borderId="9" xfId="0" applyFont="1" applyFill="1" applyBorder="1" applyAlignment="1"/>
    <xf numFmtId="0" fontId="0" fillId="3" borderId="0" xfId="0" applyFont="1" applyFill="1" applyBorder="1" applyAlignment="1"/>
    <xf numFmtId="0" fontId="0" fillId="3" borderId="12" xfId="0" applyFont="1" applyFill="1" applyBorder="1" applyAlignment="1"/>
    <xf numFmtId="0" fontId="1" fillId="4" borderId="9" xfId="0" applyFont="1" applyFill="1" applyBorder="1" applyAlignment="1"/>
    <xf numFmtId="0" fontId="0" fillId="5" borderId="12" xfId="0" applyFont="1" applyFill="1" applyBorder="1" applyAlignment="1"/>
    <xf numFmtId="0" fontId="1" fillId="6" borderId="9" xfId="0" applyFont="1" applyFill="1" applyBorder="1" applyAlignment="1"/>
    <xf numFmtId="0" fontId="0" fillId="2" borderId="12" xfId="0" applyFont="1" applyFill="1" applyBorder="1" applyAlignment="1"/>
    <xf numFmtId="0" fontId="0" fillId="12" borderId="9" xfId="0" applyFont="1" applyFill="1" applyBorder="1" applyAlignment="1"/>
    <xf numFmtId="0" fontId="1" fillId="12" borderId="9" xfId="0" applyFont="1" applyFill="1" applyBorder="1" applyAlignment="1"/>
    <xf numFmtId="0" fontId="0" fillId="15" borderId="0" xfId="0" applyFont="1" applyFill="1" applyBorder="1" applyAlignment="1"/>
    <xf numFmtId="0" fontId="0" fillId="15" borderId="12" xfId="0" applyFont="1" applyFill="1" applyBorder="1" applyAlignment="1"/>
    <xf numFmtId="0" fontId="9" fillId="14" borderId="9" xfId="0" applyFont="1" applyFill="1" applyBorder="1" applyAlignment="1"/>
    <xf numFmtId="0" fontId="0" fillId="17" borderId="0" xfId="0" applyFont="1" applyFill="1" applyBorder="1" applyAlignment="1"/>
    <xf numFmtId="0" fontId="0" fillId="17" borderId="12" xfId="0" applyFont="1" applyFill="1" applyBorder="1" applyAlignment="1"/>
    <xf numFmtId="0" fontId="0" fillId="17" borderId="0" xfId="0" applyFont="1" applyFill="1" applyAlignment="1"/>
    <xf numFmtId="9" fontId="0" fillId="17" borderId="0" xfId="1" applyFont="1" applyFill="1" applyAlignment="1"/>
    <xf numFmtId="0" fontId="1" fillId="17" borderId="0" xfId="0" applyFont="1" applyFill="1" applyAlignment="1"/>
    <xf numFmtId="0" fontId="0" fillId="15" borderId="0" xfId="0" applyFont="1" applyFill="1" applyAlignment="1"/>
    <xf numFmtId="9" fontId="0" fillId="15" borderId="0" xfId="1" applyFont="1" applyFill="1" applyAlignment="1"/>
    <xf numFmtId="0" fontId="1" fillId="15" borderId="0" xfId="0" applyFont="1" applyFill="1" applyAlignment="1"/>
    <xf numFmtId="0" fontId="0" fillId="2" borderId="0" xfId="0" applyFont="1" applyFill="1" applyAlignment="1"/>
    <xf numFmtId="9" fontId="0" fillId="2" borderId="0" xfId="1" applyFont="1" applyFill="1" applyAlignment="1"/>
    <xf numFmtId="0" fontId="1" fillId="2" borderId="0" xfId="0" applyFont="1" applyFill="1" applyAlignment="1"/>
    <xf numFmtId="0" fontId="0" fillId="5" borderId="0" xfId="0" applyFont="1" applyFill="1" applyAlignment="1"/>
    <xf numFmtId="9" fontId="0" fillId="5" borderId="0" xfId="1" applyFont="1" applyFill="1" applyAlignment="1"/>
    <xf numFmtId="0" fontId="1" fillId="5" borderId="0" xfId="0" applyFont="1" applyFill="1" applyAlignment="1"/>
    <xf numFmtId="0" fontId="0" fillId="18" borderId="0" xfId="0" applyFont="1" applyFill="1" applyAlignment="1"/>
    <xf numFmtId="0" fontId="0" fillId="18" borderId="14" xfId="0" applyFont="1" applyFill="1" applyBorder="1" applyAlignment="1"/>
    <xf numFmtId="0" fontId="0" fillId="18" borderId="15" xfId="0" applyFont="1" applyFill="1" applyBorder="1" applyAlignment="1"/>
    <xf numFmtId="0" fontId="0" fillId="18" borderId="16" xfId="0" applyFont="1" applyFill="1" applyBorder="1" applyAlignment="1"/>
    <xf numFmtId="0" fontId="0" fillId="16" borderId="0" xfId="0" applyFont="1" applyFill="1" applyAlignment="1"/>
    <xf numFmtId="0" fontId="1" fillId="16" borderId="0" xfId="0" applyFont="1" applyFill="1" applyAlignment="1">
      <alignment horizontal="right"/>
    </xf>
    <xf numFmtId="0" fontId="5" fillId="16" borderId="0" xfId="0" applyFont="1" applyFill="1" applyAlignment="1">
      <alignment horizontal="right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Группа</a:t>
            </a:r>
            <a:r>
              <a:rPr lang="ru-RU" baseline="0"/>
              <a:t> 4136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'4136'!$G$14:$K$14</c:f>
              <c:strCache>
                <c:ptCount val="5"/>
                <c:pt idx="0">
                  <c:v>1 столбец</c:v>
                </c:pt>
                <c:pt idx="1">
                  <c:v>2 столбец</c:v>
                </c:pt>
                <c:pt idx="2">
                  <c:v>3 столбец</c:v>
                </c:pt>
                <c:pt idx="3">
                  <c:v>4 столбец</c:v>
                </c:pt>
                <c:pt idx="4">
                  <c:v>5 столбец</c:v>
                </c:pt>
              </c:strCache>
            </c:strRef>
          </c:cat>
          <c:val>
            <c:numRef>
              <c:f>'4136'!$G$15:$K$15</c:f>
              <c:numCache>
                <c:formatCode>General</c:formatCode>
                <c:ptCount val="5"/>
                <c:pt idx="0">
                  <c:v>0.11538461538461539</c:v>
                </c:pt>
                <c:pt idx="1">
                  <c:v>0</c:v>
                </c:pt>
                <c:pt idx="2">
                  <c:v>7.6923076923076927E-2</c:v>
                </c:pt>
                <c:pt idx="3">
                  <c:v>0</c:v>
                </c:pt>
                <c:pt idx="4">
                  <c:v>0.11538461538461539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A-4D48-8169-5E6882197F5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'4136'!$G$14:$K$14</c:f>
              <c:strCache>
                <c:ptCount val="5"/>
                <c:pt idx="0">
                  <c:v>1 столбец</c:v>
                </c:pt>
                <c:pt idx="1">
                  <c:v>2 столбец</c:v>
                </c:pt>
                <c:pt idx="2">
                  <c:v>3 столбец</c:v>
                </c:pt>
                <c:pt idx="3">
                  <c:v>4 столбец</c:v>
                </c:pt>
                <c:pt idx="4">
                  <c:v>5 столбец</c:v>
                </c:pt>
              </c:strCache>
            </c:strRef>
          </c:cat>
          <c:val>
            <c:numRef>
              <c:f>'4136'!$G$16:$K$16</c:f>
              <c:numCache>
                <c:formatCode>General</c:formatCode>
                <c:ptCount val="5"/>
                <c:pt idx="0">
                  <c:v>7.6923076923076927E-2</c:v>
                </c:pt>
                <c:pt idx="1">
                  <c:v>0.15384615384615385</c:v>
                </c:pt>
                <c:pt idx="2">
                  <c:v>0.15384615384615385</c:v>
                </c:pt>
                <c:pt idx="3">
                  <c:v>3.8461538461538464E-2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EA-4D48-8169-5E6882197F5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'4136'!$G$14:$K$14</c:f>
              <c:strCache>
                <c:ptCount val="5"/>
                <c:pt idx="0">
                  <c:v>1 столбец</c:v>
                </c:pt>
                <c:pt idx="1">
                  <c:v>2 столбец</c:v>
                </c:pt>
                <c:pt idx="2">
                  <c:v>3 столбец</c:v>
                </c:pt>
                <c:pt idx="3">
                  <c:v>4 столбец</c:v>
                </c:pt>
                <c:pt idx="4">
                  <c:v>5 столбец</c:v>
                </c:pt>
              </c:strCache>
            </c:strRef>
          </c:cat>
          <c:val>
            <c:numRef>
              <c:f>'4136'!$G$17:$K$17</c:f>
              <c:numCache>
                <c:formatCode>General</c:formatCode>
                <c:ptCount val="5"/>
                <c:pt idx="0">
                  <c:v>0.11538461538461539</c:v>
                </c:pt>
                <c:pt idx="1">
                  <c:v>3.8461538461538464E-2</c:v>
                </c:pt>
                <c:pt idx="2">
                  <c:v>0.15384615384615385</c:v>
                </c:pt>
                <c:pt idx="3">
                  <c:v>3.8461538461538464E-2</c:v>
                </c:pt>
                <c:pt idx="4">
                  <c:v>7.6923076923076927E-2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EA-4D48-8169-5E6882197F5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'4136'!$G$14:$K$14</c:f>
              <c:strCache>
                <c:ptCount val="5"/>
                <c:pt idx="0">
                  <c:v>1 столбец</c:v>
                </c:pt>
                <c:pt idx="1">
                  <c:v>2 столбец</c:v>
                </c:pt>
                <c:pt idx="2">
                  <c:v>3 столбец</c:v>
                </c:pt>
                <c:pt idx="3">
                  <c:v>4 столбец</c:v>
                </c:pt>
                <c:pt idx="4">
                  <c:v>5 столбец</c:v>
                </c:pt>
              </c:strCache>
            </c:strRef>
          </c:cat>
          <c:val>
            <c:numRef>
              <c:f>'4136'!$G$18:$K$18</c:f>
              <c:numCache>
                <c:formatCode>General</c:formatCode>
                <c:ptCount val="5"/>
                <c:pt idx="0">
                  <c:v>0.34615384615384615</c:v>
                </c:pt>
                <c:pt idx="1">
                  <c:v>0.23076923076923078</c:v>
                </c:pt>
                <c:pt idx="2">
                  <c:v>0.30769230769230771</c:v>
                </c:pt>
                <c:pt idx="3">
                  <c:v>0.11538461538461539</c:v>
                </c:pt>
                <c:pt idx="4">
                  <c:v>0.34615384615384615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EA-4D48-8169-5E6882197F5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'4136'!$G$14:$K$14</c:f>
              <c:strCache>
                <c:ptCount val="5"/>
                <c:pt idx="0">
                  <c:v>1 столбец</c:v>
                </c:pt>
                <c:pt idx="1">
                  <c:v>2 столбец</c:v>
                </c:pt>
                <c:pt idx="2">
                  <c:v>3 столбец</c:v>
                </c:pt>
                <c:pt idx="3">
                  <c:v>4 столбец</c:v>
                </c:pt>
                <c:pt idx="4">
                  <c:v>5 столбец</c:v>
                </c:pt>
              </c:strCache>
            </c:strRef>
          </c:cat>
          <c:val>
            <c:numRef>
              <c:f>'4136'!$G$19:$K$19</c:f>
              <c:numCache>
                <c:formatCode>General</c:formatCode>
                <c:ptCount val="5"/>
                <c:pt idx="0">
                  <c:v>0.26923076923076922</c:v>
                </c:pt>
                <c:pt idx="1">
                  <c:v>0.38461538461538464</c:v>
                </c:pt>
                <c:pt idx="2">
                  <c:v>0.26923076923076922</c:v>
                </c:pt>
                <c:pt idx="3">
                  <c:v>0.15384615384615385</c:v>
                </c:pt>
                <c:pt idx="4">
                  <c:v>0.23076923076923078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EA-4D48-8169-5E6882197F5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'4136'!$G$14:$K$14</c:f>
              <c:strCache>
                <c:ptCount val="5"/>
                <c:pt idx="0">
                  <c:v>1 столбец</c:v>
                </c:pt>
                <c:pt idx="1">
                  <c:v>2 столбец</c:v>
                </c:pt>
                <c:pt idx="2">
                  <c:v>3 столбец</c:v>
                </c:pt>
                <c:pt idx="3">
                  <c:v>4 столбец</c:v>
                </c:pt>
                <c:pt idx="4">
                  <c:v>5 столбец</c:v>
                </c:pt>
              </c:strCache>
            </c:strRef>
          </c:cat>
          <c:val>
            <c:numRef>
              <c:f>'4136'!$G$20:$K$20</c:f>
              <c:numCache>
                <c:formatCode>General</c:formatCode>
                <c:ptCount val="5"/>
                <c:pt idx="0">
                  <c:v>7.6923076923076927E-2</c:v>
                </c:pt>
                <c:pt idx="1">
                  <c:v>0.15384615384615385</c:v>
                </c:pt>
                <c:pt idx="2">
                  <c:v>0</c:v>
                </c:pt>
                <c:pt idx="3">
                  <c:v>0.53846153846153844</c:v>
                </c:pt>
                <c:pt idx="4">
                  <c:v>0.11538461538461539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EA-4D48-8169-5E6882197F50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'4136'!$G$14:$K$14</c:f>
              <c:strCache>
                <c:ptCount val="5"/>
                <c:pt idx="0">
                  <c:v>1 столбец</c:v>
                </c:pt>
                <c:pt idx="1">
                  <c:v>2 столбец</c:v>
                </c:pt>
                <c:pt idx="2">
                  <c:v>3 столбец</c:v>
                </c:pt>
                <c:pt idx="3">
                  <c:v>4 столбец</c:v>
                </c:pt>
                <c:pt idx="4">
                  <c:v>5 столбец</c:v>
                </c:pt>
              </c:strCache>
            </c:strRef>
          </c:cat>
          <c:val>
            <c:numRef>
              <c:f>'4136'!$G$21:$K$21</c:f>
              <c:numCache>
                <c:formatCode>General</c:formatCode>
                <c:ptCount val="5"/>
                <c:pt idx="0">
                  <c:v>0</c:v>
                </c:pt>
                <c:pt idx="1">
                  <c:v>3.8461538461538464E-2</c:v>
                </c:pt>
                <c:pt idx="2">
                  <c:v>3.8461538461538464E-2</c:v>
                </c:pt>
                <c:pt idx="3">
                  <c:v>0.11538461538461539</c:v>
                </c:pt>
                <c:pt idx="4">
                  <c:v>0.11538461538461539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EA-4D48-8169-5E6882197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869480"/>
        <c:axId val="523870792"/>
      </c:barChart>
      <c:catAx>
        <c:axId val="52386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870792"/>
        <c:crosses val="autoZero"/>
        <c:auto val="1"/>
        <c:lblAlgn val="ctr"/>
        <c:lblOffset val="100"/>
        <c:noMultiLvlLbl val="0"/>
      </c:catAx>
      <c:valAx>
        <c:axId val="52387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869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Поток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поток!$H$13:$L$13</c:f>
              <c:strCache>
                <c:ptCount val="5"/>
                <c:pt idx="0">
                  <c:v>1 столбец</c:v>
                </c:pt>
                <c:pt idx="1">
                  <c:v>2 столбец</c:v>
                </c:pt>
                <c:pt idx="2">
                  <c:v>3 столбец</c:v>
                </c:pt>
                <c:pt idx="3">
                  <c:v>4 столбец</c:v>
                </c:pt>
                <c:pt idx="4">
                  <c:v>5 столбец</c:v>
                </c:pt>
              </c:strCache>
            </c:strRef>
          </c:cat>
          <c:val>
            <c:numRef>
              <c:f>поток!$H$14:$L$14</c:f>
              <c:numCache>
                <c:formatCode>General</c:formatCode>
                <c:ptCount val="5"/>
                <c:pt idx="0">
                  <c:v>6.1643835616438353E-2</c:v>
                </c:pt>
                <c:pt idx="1">
                  <c:v>4.1095890410958902E-2</c:v>
                </c:pt>
                <c:pt idx="2">
                  <c:v>5.4794520547945202E-2</c:v>
                </c:pt>
                <c:pt idx="3">
                  <c:v>0</c:v>
                </c:pt>
                <c:pt idx="4">
                  <c:v>4.1095890410958902E-2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C-4FF0-80C5-E1FDC3C4850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поток!$H$13:$L$13</c:f>
              <c:strCache>
                <c:ptCount val="5"/>
                <c:pt idx="0">
                  <c:v>1 столбец</c:v>
                </c:pt>
                <c:pt idx="1">
                  <c:v>2 столбец</c:v>
                </c:pt>
                <c:pt idx="2">
                  <c:v>3 столбец</c:v>
                </c:pt>
                <c:pt idx="3">
                  <c:v>4 столбец</c:v>
                </c:pt>
                <c:pt idx="4">
                  <c:v>5 столбец</c:v>
                </c:pt>
              </c:strCache>
            </c:strRef>
          </c:cat>
          <c:val>
            <c:numRef>
              <c:f>поток!$H$15:$L$15</c:f>
              <c:numCache>
                <c:formatCode>General</c:formatCode>
                <c:ptCount val="5"/>
                <c:pt idx="0">
                  <c:v>0.1095890410958904</c:v>
                </c:pt>
                <c:pt idx="1">
                  <c:v>4.1095890410958902E-2</c:v>
                </c:pt>
                <c:pt idx="2">
                  <c:v>7.5342465753424653E-2</c:v>
                </c:pt>
                <c:pt idx="3">
                  <c:v>6.8493150684931503E-3</c:v>
                </c:pt>
                <c:pt idx="4">
                  <c:v>5.4794520547945202E-2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C-4FF0-80C5-E1FDC3C4850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поток!$H$13:$L$13</c:f>
              <c:strCache>
                <c:ptCount val="5"/>
                <c:pt idx="0">
                  <c:v>1 столбец</c:v>
                </c:pt>
                <c:pt idx="1">
                  <c:v>2 столбец</c:v>
                </c:pt>
                <c:pt idx="2">
                  <c:v>3 столбец</c:v>
                </c:pt>
                <c:pt idx="3">
                  <c:v>4 столбец</c:v>
                </c:pt>
                <c:pt idx="4">
                  <c:v>5 столбец</c:v>
                </c:pt>
              </c:strCache>
            </c:strRef>
          </c:cat>
          <c:val>
            <c:numRef>
              <c:f>поток!$H$16:$L$16</c:f>
              <c:numCache>
                <c:formatCode>General</c:formatCode>
                <c:ptCount val="5"/>
                <c:pt idx="0">
                  <c:v>0.18493150684931506</c:v>
                </c:pt>
                <c:pt idx="1">
                  <c:v>5.4794520547945202E-2</c:v>
                </c:pt>
                <c:pt idx="2">
                  <c:v>0.16438356164383561</c:v>
                </c:pt>
                <c:pt idx="3">
                  <c:v>1.3698630136986301E-2</c:v>
                </c:pt>
                <c:pt idx="4">
                  <c:v>7.5342465753424653E-2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2C-4FF0-80C5-E1FDC3C4850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поток!$H$13:$L$13</c:f>
              <c:strCache>
                <c:ptCount val="5"/>
                <c:pt idx="0">
                  <c:v>1 столбец</c:v>
                </c:pt>
                <c:pt idx="1">
                  <c:v>2 столбец</c:v>
                </c:pt>
                <c:pt idx="2">
                  <c:v>3 столбец</c:v>
                </c:pt>
                <c:pt idx="3">
                  <c:v>4 столбец</c:v>
                </c:pt>
                <c:pt idx="4">
                  <c:v>5 столбец</c:v>
                </c:pt>
              </c:strCache>
            </c:strRef>
          </c:cat>
          <c:val>
            <c:numRef>
              <c:f>поток!$H$17:$L$17</c:f>
              <c:numCache>
                <c:formatCode>General</c:formatCode>
                <c:ptCount val="5"/>
                <c:pt idx="0">
                  <c:v>0.37671232876712329</c:v>
                </c:pt>
                <c:pt idx="1">
                  <c:v>0.26712328767123289</c:v>
                </c:pt>
                <c:pt idx="2">
                  <c:v>0.4452054794520548</c:v>
                </c:pt>
                <c:pt idx="3">
                  <c:v>0.19178082191780821</c:v>
                </c:pt>
                <c:pt idx="4">
                  <c:v>0.23287671232876711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2C-4FF0-80C5-E1FDC3C4850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поток!$H$13:$L$13</c:f>
              <c:strCache>
                <c:ptCount val="5"/>
                <c:pt idx="0">
                  <c:v>1 столбец</c:v>
                </c:pt>
                <c:pt idx="1">
                  <c:v>2 столбец</c:v>
                </c:pt>
                <c:pt idx="2">
                  <c:v>3 столбец</c:v>
                </c:pt>
                <c:pt idx="3">
                  <c:v>4 столбец</c:v>
                </c:pt>
                <c:pt idx="4">
                  <c:v>5 столбец</c:v>
                </c:pt>
              </c:strCache>
            </c:strRef>
          </c:cat>
          <c:val>
            <c:numRef>
              <c:f>поток!$H$18:$L$18</c:f>
              <c:numCache>
                <c:formatCode>General</c:formatCode>
                <c:ptCount val="5"/>
                <c:pt idx="0">
                  <c:v>0.22602739726027396</c:v>
                </c:pt>
                <c:pt idx="1">
                  <c:v>0.30136986301369861</c:v>
                </c:pt>
                <c:pt idx="2">
                  <c:v>0.20547945205479451</c:v>
                </c:pt>
                <c:pt idx="3">
                  <c:v>0.30821917808219179</c:v>
                </c:pt>
                <c:pt idx="4">
                  <c:v>0.36986301369863012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2C-4FF0-80C5-E1FDC3C4850D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поток!$H$13:$L$13</c:f>
              <c:strCache>
                <c:ptCount val="5"/>
                <c:pt idx="0">
                  <c:v>1 столбец</c:v>
                </c:pt>
                <c:pt idx="1">
                  <c:v>2 столбец</c:v>
                </c:pt>
                <c:pt idx="2">
                  <c:v>3 столбец</c:v>
                </c:pt>
                <c:pt idx="3">
                  <c:v>4 столбец</c:v>
                </c:pt>
                <c:pt idx="4">
                  <c:v>5 столбец</c:v>
                </c:pt>
              </c:strCache>
            </c:strRef>
          </c:cat>
          <c:val>
            <c:numRef>
              <c:f>поток!$H$19:$L$19</c:f>
              <c:numCache>
                <c:formatCode>General</c:formatCode>
                <c:ptCount val="5"/>
                <c:pt idx="0">
                  <c:v>4.1095890410958902E-2</c:v>
                </c:pt>
                <c:pt idx="1">
                  <c:v>0.21917808219178081</c:v>
                </c:pt>
                <c:pt idx="2">
                  <c:v>4.7945205479452052E-2</c:v>
                </c:pt>
                <c:pt idx="3">
                  <c:v>0.4178082191780822</c:v>
                </c:pt>
                <c:pt idx="4">
                  <c:v>0.14383561643835616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2C-4FF0-80C5-E1FDC3C4850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поток!$H$13:$L$13</c:f>
              <c:strCache>
                <c:ptCount val="5"/>
                <c:pt idx="0">
                  <c:v>1 столбец</c:v>
                </c:pt>
                <c:pt idx="1">
                  <c:v>2 столбец</c:v>
                </c:pt>
                <c:pt idx="2">
                  <c:v>3 столбец</c:v>
                </c:pt>
                <c:pt idx="3">
                  <c:v>4 столбец</c:v>
                </c:pt>
                <c:pt idx="4">
                  <c:v>5 столбец</c:v>
                </c:pt>
              </c:strCache>
            </c:strRef>
          </c:cat>
          <c:val>
            <c:numRef>
              <c:f>поток!$H$20:$L$20</c:f>
              <c:numCache>
                <c:formatCode>General</c:formatCode>
                <c:ptCount val="5"/>
                <c:pt idx="0">
                  <c:v>0</c:v>
                </c:pt>
                <c:pt idx="1">
                  <c:v>7.5342465753424653E-2</c:v>
                </c:pt>
                <c:pt idx="2">
                  <c:v>6.8493150684931503E-3</c:v>
                </c:pt>
                <c:pt idx="3">
                  <c:v>6.1643835616438353E-2</c:v>
                </c:pt>
                <c:pt idx="4">
                  <c:v>8.2191780821917804E-2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2C-4FF0-80C5-E1FDC3C48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380168"/>
        <c:axId val="527381152"/>
      </c:barChart>
      <c:catAx>
        <c:axId val="52738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381152"/>
        <c:crosses val="autoZero"/>
        <c:auto val="1"/>
        <c:lblAlgn val="ctr"/>
        <c:lblOffset val="100"/>
        <c:noMultiLvlLbl val="0"/>
      </c:catAx>
      <c:valAx>
        <c:axId val="52738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380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6</xdr:col>
      <xdr:colOff>360406</xdr:colOff>
      <xdr:row>12</xdr:row>
      <xdr:rowOff>137298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365553</xdr:colOff>
      <xdr:row>0</xdr:row>
      <xdr:rowOff>0</xdr:rowOff>
    </xdr:from>
    <xdr:to>
      <xdr:col>13</xdr:col>
      <xdr:colOff>437634</xdr:colOff>
      <xdr:row>12</xdr:row>
      <xdr:rowOff>120136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96"/>
  <sheetViews>
    <sheetView zoomScale="63" workbookViewId="0">
      <selection activeCell="K12" sqref="K12"/>
    </sheetView>
  </sheetViews>
  <sheetFormatPr defaultColWidth="14.453125" defaultRowHeight="15" customHeight="1" x14ac:dyDescent="0.35"/>
  <cols>
    <col min="1" max="1" width="8.7265625" customWidth="1"/>
    <col min="2" max="2" width="9.7265625" customWidth="1"/>
    <col min="3" max="3" width="44.08984375" customWidth="1"/>
    <col min="4" max="4" width="13.453125" customWidth="1"/>
    <col min="5" max="5" width="12.54296875" customWidth="1"/>
    <col min="6" max="6" width="13.08984375" customWidth="1"/>
    <col min="7" max="7" width="12.7265625" customWidth="1"/>
    <col min="8" max="8" width="13.453125" customWidth="1"/>
    <col min="9" max="26" width="8.7265625" customWidth="1"/>
  </cols>
  <sheetData>
    <row r="1" spans="1:8" ht="20.25" customHeight="1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20.25" customHeight="1" x14ac:dyDescent="0.35">
      <c r="A2" s="1">
        <v>1</v>
      </c>
      <c r="B2" s="2">
        <v>4136</v>
      </c>
      <c r="C2" s="2" t="s">
        <v>7</v>
      </c>
      <c r="D2" s="2">
        <v>-6</v>
      </c>
      <c r="E2" s="2">
        <v>5</v>
      </c>
      <c r="F2" s="2">
        <v>7</v>
      </c>
      <c r="G2" s="2">
        <v>8</v>
      </c>
      <c r="H2" s="2">
        <v>13</v>
      </c>
    </row>
    <row r="3" spans="1:8" ht="20.25" customHeight="1" x14ac:dyDescent="0.35">
      <c r="A3" s="1">
        <v>2</v>
      </c>
      <c r="B3" s="2">
        <v>4136</v>
      </c>
      <c r="C3" s="2" t="s">
        <v>8</v>
      </c>
      <c r="D3" s="2">
        <v>9</v>
      </c>
      <c r="E3" s="2">
        <v>-4</v>
      </c>
      <c r="F3" s="2">
        <v>1</v>
      </c>
      <c r="G3" s="2">
        <v>9</v>
      </c>
      <c r="H3" s="2">
        <v>8</v>
      </c>
    </row>
    <row r="4" spans="1:8" ht="20.25" customHeight="1" x14ac:dyDescent="0.35">
      <c r="A4" s="1">
        <v>3</v>
      </c>
      <c r="B4" s="2">
        <v>4136</v>
      </c>
      <c r="C4" s="2" t="s">
        <v>9</v>
      </c>
      <c r="D4" s="2">
        <v>3</v>
      </c>
      <c r="E4" s="2">
        <v>3</v>
      </c>
      <c r="F4" s="2">
        <v>-8</v>
      </c>
      <c r="G4" s="2">
        <v>15</v>
      </c>
      <c r="H4" s="2">
        <v>5</v>
      </c>
    </row>
    <row r="5" spans="1:8" ht="20.25" customHeight="1" x14ac:dyDescent="0.35">
      <c r="A5" s="2">
        <v>4</v>
      </c>
      <c r="B5" s="2">
        <v>4136</v>
      </c>
      <c r="C5" s="2" t="s">
        <v>10</v>
      </c>
      <c r="D5" s="2">
        <v>10</v>
      </c>
      <c r="E5" s="2">
        <v>5</v>
      </c>
      <c r="F5" s="2">
        <v>22</v>
      </c>
      <c r="G5" s="2">
        <v>-6</v>
      </c>
      <c r="H5" s="2">
        <v>7</v>
      </c>
    </row>
    <row r="6" spans="1:8" ht="20.25" customHeight="1" x14ac:dyDescent="0.35">
      <c r="A6" s="2">
        <v>5</v>
      </c>
      <c r="B6" s="2">
        <v>4136</v>
      </c>
      <c r="C6" s="2" t="s">
        <v>11</v>
      </c>
      <c r="D6" s="2">
        <v>-27</v>
      </c>
      <c r="E6" s="2">
        <v>-10</v>
      </c>
      <c r="F6" s="2">
        <v>-10</v>
      </c>
      <c r="G6" s="2">
        <v>-18</v>
      </c>
      <c r="H6" s="2">
        <v>-24</v>
      </c>
    </row>
    <row r="7" spans="1:8" ht="20.25" customHeight="1" x14ac:dyDescent="0.35">
      <c r="A7" s="2">
        <v>6</v>
      </c>
      <c r="B7" s="2">
        <v>4136</v>
      </c>
      <c r="C7" s="2" t="s">
        <v>12</v>
      </c>
      <c r="D7" s="2">
        <v>-2</v>
      </c>
      <c r="E7" s="2">
        <v>15</v>
      </c>
      <c r="F7" s="2">
        <v>9</v>
      </c>
      <c r="G7" s="2">
        <v>10</v>
      </c>
      <c r="H7" s="2">
        <v>-5</v>
      </c>
    </row>
    <row r="8" spans="1:8" ht="20.25" customHeight="1" x14ac:dyDescent="0.35">
      <c r="A8" s="2">
        <v>7</v>
      </c>
      <c r="B8" s="2">
        <v>4136</v>
      </c>
      <c r="C8" s="2" t="s">
        <v>13</v>
      </c>
      <c r="D8" s="2">
        <v>-19</v>
      </c>
      <c r="E8" s="2">
        <v>10</v>
      </c>
      <c r="F8" s="2">
        <v>-25</v>
      </c>
      <c r="G8" s="2">
        <v>15</v>
      </c>
      <c r="H8" s="2">
        <v>-7</v>
      </c>
    </row>
    <row r="9" spans="1:8" ht="20.25" customHeight="1" x14ac:dyDescent="0.35">
      <c r="A9" s="2">
        <v>8</v>
      </c>
      <c r="B9" s="2">
        <v>4136</v>
      </c>
      <c r="C9" s="2" t="s">
        <v>14</v>
      </c>
      <c r="D9" s="2">
        <v>-2</v>
      </c>
      <c r="E9" s="2">
        <v>16</v>
      </c>
      <c r="F9" s="2">
        <v>-4</v>
      </c>
      <c r="G9" s="2">
        <v>11</v>
      </c>
      <c r="H9" s="2">
        <v>25</v>
      </c>
    </row>
    <row r="10" spans="1:8" ht="20.25" customHeight="1" x14ac:dyDescent="0.35">
      <c r="A10" s="2">
        <v>9</v>
      </c>
      <c r="B10" s="2">
        <v>4136</v>
      </c>
      <c r="C10" s="2" t="s">
        <v>15</v>
      </c>
      <c r="D10" s="2">
        <v>0</v>
      </c>
      <c r="E10" s="2">
        <v>2</v>
      </c>
      <c r="F10" s="2">
        <v>8</v>
      </c>
      <c r="G10" s="2">
        <v>17</v>
      </c>
      <c r="H10" s="2">
        <v>20</v>
      </c>
    </row>
    <row r="11" spans="1:8" ht="20.25" customHeight="1" x14ac:dyDescent="0.35">
      <c r="A11" s="2">
        <v>10</v>
      </c>
      <c r="B11" s="2">
        <v>4136</v>
      </c>
      <c r="C11" s="2" t="s">
        <v>16</v>
      </c>
      <c r="D11" s="2">
        <v>-2</v>
      </c>
      <c r="E11" s="2">
        <v>-6</v>
      </c>
      <c r="F11" s="2">
        <v>-28</v>
      </c>
      <c r="G11" s="2">
        <v>12</v>
      </c>
      <c r="H11" s="2">
        <v>1</v>
      </c>
    </row>
    <row r="12" spans="1:8" ht="20.25" customHeight="1" x14ac:dyDescent="0.35">
      <c r="A12" s="2">
        <v>11</v>
      </c>
      <c r="B12" s="2">
        <v>4136</v>
      </c>
      <c r="C12" s="2" t="s">
        <v>17</v>
      </c>
      <c r="D12" s="2">
        <v>2</v>
      </c>
      <c r="E12" s="2">
        <v>-1</v>
      </c>
      <c r="F12" s="2">
        <v>-7</v>
      </c>
      <c r="G12" s="2">
        <v>3</v>
      </c>
      <c r="H12" s="2">
        <v>-10</v>
      </c>
    </row>
    <row r="13" spans="1:8" ht="20.25" customHeight="1" x14ac:dyDescent="0.35">
      <c r="A13" s="2">
        <v>12</v>
      </c>
      <c r="B13" s="2">
        <v>4136</v>
      </c>
      <c r="C13" s="2" t="s">
        <v>18</v>
      </c>
      <c r="D13" s="2">
        <v>-9</v>
      </c>
      <c r="E13" s="2">
        <v>4</v>
      </c>
      <c r="F13" s="2">
        <v>-1</v>
      </c>
      <c r="G13" s="2">
        <v>-7</v>
      </c>
      <c r="H13" s="2">
        <v>-7</v>
      </c>
    </row>
    <row r="14" spans="1:8" ht="20.25" customHeight="1" x14ac:dyDescent="0.35">
      <c r="A14" s="2">
        <v>13</v>
      </c>
      <c r="B14" s="2">
        <v>4136</v>
      </c>
      <c r="C14" s="2" t="s">
        <v>19</v>
      </c>
      <c r="D14" s="2">
        <v>6</v>
      </c>
      <c r="E14" s="2">
        <v>2</v>
      </c>
      <c r="F14" s="2">
        <v>-5</v>
      </c>
      <c r="G14" s="2">
        <v>13</v>
      </c>
      <c r="H14" s="2">
        <v>10</v>
      </c>
    </row>
    <row r="15" spans="1:8" ht="20.25" customHeight="1" x14ac:dyDescent="0.35">
      <c r="A15" s="2">
        <v>14</v>
      </c>
      <c r="B15" s="2">
        <v>4136</v>
      </c>
      <c r="C15" s="2" t="s">
        <v>20</v>
      </c>
      <c r="D15" s="2">
        <v>1</v>
      </c>
      <c r="E15" s="2">
        <v>7</v>
      </c>
      <c r="F15" s="2">
        <v>2</v>
      </c>
      <c r="G15" s="2">
        <v>11</v>
      </c>
      <c r="H15" s="2">
        <v>-6</v>
      </c>
    </row>
    <row r="16" spans="1:8" ht="20.25" customHeight="1" x14ac:dyDescent="0.35">
      <c r="A16" s="2">
        <v>15</v>
      </c>
      <c r="B16" s="2">
        <v>4136</v>
      </c>
      <c r="C16" s="2" t="s">
        <v>21</v>
      </c>
      <c r="D16" s="2">
        <v>-15</v>
      </c>
      <c r="E16" s="2">
        <v>0</v>
      </c>
      <c r="F16" s="2">
        <v>-23</v>
      </c>
      <c r="G16" s="2">
        <v>16</v>
      </c>
      <c r="H16" s="2">
        <v>-2</v>
      </c>
    </row>
    <row r="17" spans="1:8" ht="20.25" customHeight="1" x14ac:dyDescent="0.35">
      <c r="A17" s="2">
        <v>16</v>
      </c>
      <c r="B17" s="2">
        <v>4136</v>
      </c>
      <c r="C17" s="2" t="s">
        <v>22</v>
      </c>
      <c r="D17" s="2">
        <v>-26</v>
      </c>
      <c r="E17" s="2">
        <v>-17</v>
      </c>
      <c r="F17" s="2">
        <v>-23</v>
      </c>
      <c r="G17" s="2">
        <v>21</v>
      </c>
      <c r="H17" s="2">
        <v>1</v>
      </c>
    </row>
    <row r="18" spans="1:8" ht="20.25" customHeight="1" x14ac:dyDescent="0.35">
      <c r="A18" s="2">
        <v>17</v>
      </c>
      <c r="B18" s="2">
        <v>4136</v>
      </c>
      <c r="C18" s="2" t="s">
        <v>23</v>
      </c>
      <c r="D18" s="2">
        <v>8</v>
      </c>
      <c r="E18" s="2">
        <v>-18</v>
      </c>
      <c r="F18" s="2">
        <v>-11</v>
      </c>
      <c r="G18" s="2">
        <v>-11</v>
      </c>
      <c r="H18" s="2">
        <v>-12</v>
      </c>
    </row>
    <row r="19" spans="1:8" ht="20.25" customHeight="1" x14ac:dyDescent="0.35">
      <c r="A19" s="2">
        <v>18</v>
      </c>
      <c r="B19" s="2">
        <v>4136</v>
      </c>
      <c r="C19" s="2" t="s">
        <v>24</v>
      </c>
      <c r="D19" s="2">
        <v>-5</v>
      </c>
      <c r="E19" s="2">
        <v>5</v>
      </c>
      <c r="F19" s="2">
        <v>3</v>
      </c>
      <c r="G19" s="2">
        <v>11</v>
      </c>
      <c r="H19" s="2">
        <v>-3</v>
      </c>
    </row>
    <row r="20" spans="1:8" ht="20.25" customHeight="1" x14ac:dyDescent="0.35">
      <c r="A20" s="2">
        <v>19</v>
      </c>
      <c r="B20" s="2">
        <v>4136</v>
      </c>
      <c r="C20" s="2" t="s">
        <v>25</v>
      </c>
      <c r="D20" s="2">
        <v>-4</v>
      </c>
      <c r="E20" s="2">
        <v>2</v>
      </c>
      <c r="F20" s="2">
        <v>-5</v>
      </c>
      <c r="G20" s="2">
        <v>13</v>
      </c>
      <c r="H20" s="2">
        <v>-5</v>
      </c>
    </row>
    <row r="21" spans="1:8" ht="20.25" customHeight="1" x14ac:dyDescent="0.35">
      <c r="A21" s="2">
        <v>20</v>
      </c>
      <c r="B21" s="2">
        <v>4136</v>
      </c>
      <c r="C21" s="2" t="s">
        <v>26</v>
      </c>
      <c r="D21" s="2">
        <v>-24</v>
      </c>
      <c r="E21" s="2">
        <v>-16</v>
      </c>
      <c r="F21" s="2">
        <v>-18</v>
      </c>
      <c r="G21" s="2">
        <v>13</v>
      </c>
      <c r="H21" s="2">
        <v>-24</v>
      </c>
    </row>
    <row r="22" spans="1:8" ht="20.25" customHeight="1" x14ac:dyDescent="0.35">
      <c r="A22" s="2">
        <v>21</v>
      </c>
      <c r="B22" s="2">
        <v>4136</v>
      </c>
      <c r="C22" s="2" t="s">
        <v>27</v>
      </c>
      <c r="D22" s="2">
        <v>2</v>
      </c>
      <c r="E22" s="2">
        <v>-6</v>
      </c>
      <c r="F22" s="2">
        <v>5</v>
      </c>
      <c r="G22" s="2">
        <v>14</v>
      </c>
      <c r="H22" s="2">
        <v>18</v>
      </c>
    </row>
    <row r="23" spans="1:8" ht="20.25" customHeight="1" x14ac:dyDescent="0.35">
      <c r="A23" s="2">
        <v>22</v>
      </c>
      <c r="B23" s="2">
        <v>4136</v>
      </c>
      <c r="C23" s="2" t="s">
        <v>28</v>
      </c>
      <c r="D23" s="2">
        <v>12</v>
      </c>
      <c r="E23" s="2">
        <v>-6</v>
      </c>
      <c r="F23" s="2">
        <v>-3</v>
      </c>
      <c r="G23" s="2">
        <v>23</v>
      </c>
      <c r="H23" s="2">
        <v>8</v>
      </c>
    </row>
    <row r="24" spans="1:8" ht="20.25" customHeight="1" x14ac:dyDescent="0.35">
      <c r="A24" s="2">
        <v>23</v>
      </c>
      <c r="B24" s="2">
        <v>4136</v>
      </c>
      <c r="C24" s="2" t="s">
        <v>29</v>
      </c>
      <c r="D24" s="2">
        <v>-14</v>
      </c>
      <c r="E24" s="2">
        <v>3</v>
      </c>
      <c r="F24" s="2">
        <v>1</v>
      </c>
      <c r="G24" s="2">
        <v>2</v>
      </c>
      <c r="H24" s="2">
        <v>-25</v>
      </c>
    </row>
    <row r="25" spans="1:8" ht="20.25" customHeight="1" x14ac:dyDescent="0.35">
      <c r="A25" s="2">
        <v>24</v>
      </c>
      <c r="B25" s="2">
        <v>4136</v>
      </c>
      <c r="C25" s="2" t="s">
        <v>30</v>
      </c>
      <c r="D25" s="2">
        <v>-16</v>
      </c>
      <c r="E25" s="2">
        <v>-17</v>
      </c>
      <c r="F25" s="2">
        <v>-16</v>
      </c>
      <c r="G25" s="2">
        <v>-5</v>
      </c>
      <c r="H25" s="2">
        <v>14</v>
      </c>
    </row>
    <row r="26" spans="1:8" ht="20.25" customHeight="1" x14ac:dyDescent="0.35">
      <c r="A26" s="2">
        <v>25</v>
      </c>
      <c r="B26" s="2">
        <v>4136</v>
      </c>
      <c r="C26" s="2" t="s">
        <v>31</v>
      </c>
      <c r="D26" s="2">
        <v>6</v>
      </c>
      <c r="E26" s="2">
        <v>13</v>
      </c>
      <c r="F26" s="2">
        <v>4</v>
      </c>
      <c r="G26" s="2">
        <v>16</v>
      </c>
      <c r="H26" s="2">
        <v>9</v>
      </c>
    </row>
    <row r="27" spans="1:8" ht="20.25" customHeight="1" x14ac:dyDescent="0.35">
      <c r="A27" s="2">
        <v>26</v>
      </c>
      <c r="B27" s="2">
        <v>4136</v>
      </c>
      <c r="C27" s="2" t="s">
        <v>32</v>
      </c>
      <c r="D27" s="2">
        <v>-2</v>
      </c>
      <c r="E27" s="2">
        <v>21</v>
      </c>
      <c r="F27" s="2">
        <v>-8</v>
      </c>
      <c r="G27" s="2">
        <v>18</v>
      </c>
      <c r="H27" s="2">
        <v>7</v>
      </c>
    </row>
    <row r="28" spans="1:8" ht="20.25" customHeight="1" x14ac:dyDescent="0.45">
      <c r="A28" s="2">
        <v>27</v>
      </c>
      <c r="B28" s="3" t="s">
        <v>33</v>
      </c>
      <c r="C28" s="4" t="s">
        <v>34</v>
      </c>
      <c r="D28" s="3">
        <v>-5</v>
      </c>
      <c r="E28" s="3">
        <v>7</v>
      </c>
      <c r="F28" s="3">
        <v>0</v>
      </c>
      <c r="G28" s="3">
        <v>10</v>
      </c>
      <c r="H28" s="3">
        <v>17</v>
      </c>
    </row>
    <row r="29" spans="1:8" ht="20.25" customHeight="1" x14ac:dyDescent="0.45">
      <c r="A29" s="2">
        <v>28</v>
      </c>
      <c r="B29" s="3" t="s">
        <v>33</v>
      </c>
      <c r="C29" s="5" t="s">
        <v>35</v>
      </c>
      <c r="D29" s="3">
        <v>1</v>
      </c>
      <c r="E29" s="3">
        <v>7</v>
      </c>
      <c r="F29" s="3">
        <v>-3</v>
      </c>
      <c r="G29" s="3">
        <v>-5</v>
      </c>
      <c r="H29" s="3">
        <v>-2</v>
      </c>
    </row>
    <row r="30" spans="1:8" ht="20.25" customHeight="1" x14ac:dyDescent="0.45">
      <c r="A30" s="2">
        <v>29</v>
      </c>
      <c r="B30" s="3" t="s">
        <v>33</v>
      </c>
      <c r="C30" s="5" t="s">
        <v>36</v>
      </c>
      <c r="D30" s="3">
        <v>5</v>
      </c>
      <c r="E30" s="3">
        <v>-2</v>
      </c>
      <c r="F30" s="3">
        <v>4</v>
      </c>
      <c r="G30" s="3">
        <v>11</v>
      </c>
      <c r="H30" s="3">
        <v>3</v>
      </c>
    </row>
    <row r="31" spans="1:8" ht="20.25" customHeight="1" x14ac:dyDescent="0.45">
      <c r="A31" s="2">
        <v>30</v>
      </c>
      <c r="B31" s="3" t="s">
        <v>33</v>
      </c>
      <c r="C31" s="5" t="s">
        <v>37</v>
      </c>
      <c r="D31" s="3">
        <v>-2</v>
      </c>
      <c r="E31" s="3">
        <v>3</v>
      </c>
      <c r="F31" s="3">
        <v>1</v>
      </c>
      <c r="G31" s="3">
        <v>11</v>
      </c>
      <c r="H31" s="3">
        <v>-6</v>
      </c>
    </row>
    <row r="32" spans="1:8" ht="20.25" customHeight="1" x14ac:dyDescent="0.45">
      <c r="A32" s="2">
        <v>31</v>
      </c>
      <c r="B32" s="3" t="s">
        <v>33</v>
      </c>
      <c r="C32" s="5" t="s">
        <v>38</v>
      </c>
      <c r="D32" s="3">
        <v>-3</v>
      </c>
      <c r="E32" s="3">
        <v>11</v>
      </c>
      <c r="F32" s="3">
        <v>3</v>
      </c>
      <c r="G32" s="3">
        <v>12</v>
      </c>
      <c r="H32" s="3">
        <v>0</v>
      </c>
    </row>
    <row r="33" spans="1:8" ht="20.25" customHeight="1" x14ac:dyDescent="0.45">
      <c r="A33" s="2">
        <v>32</v>
      </c>
      <c r="B33" s="3" t="s">
        <v>33</v>
      </c>
      <c r="C33" s="5" t="s">
        <v>39</v>
      </c>
      <c r="D33" s="3">
        <v>-5</v>
      </c>
      <c r="E33" s="3">
        <v>-2</v>
      </c>
      <c r="F33" s="3">
        <v>10</v>
      </c>
      <c r="G33" s="3">
        <v>-10</v>
      </c>
      <c r="H33" s="3">
        <v>2</v>
      </c>
    </row>
    <row r="34" spans="1:8" ht="20.25" customHeight="1" x14ac:dyDescent="0.45">
      <c r="A34" s="2">
        <v>33</v>
      </c>
      <c r="B34" s="3" t="s">
        <v>33</v>
      </c>
      <c r="C34" s="5" t="s">
        <v>40</v>
      </c>
      <c r="D34" s="3">
        <v>2</v>
      </c>
      <c r="E34" s="3">
        <v>6</v>
      </c>
      <c r="F34" s="3">
        <v>15</v>
      </c>
      <c r="G34" s="3">
        <v>-2</v>
      </c>
      <c r="H34" s="3">
        <v>2</v>
      </c>
    </row>
    <row r="35" spans="1:8" ht="20.25" customHeight="1" x14ac:dyDescent="0.45">
      <c r="A35" s="2">
        <v>34</v>
      </c>
      <c r="B35" s="3" t="s">
        <v>33</v>
      </c>
      <c r="C35" s="5" t="s">
        <v>41</v>
      </c>
      <c r="D35" s="3">
        <v>-3</v>
      </c>
      <c r="E35" s="3">
        <v>0</v>
      </c>
      <c r="F35" s="3">
        <v>-18</v>
      </c>
      <c r="G35" s="3">
        <v>0</v>
      </c>
      <c r="H35" s="3">
        <v>8</v>
      </c>
    </row>
    <row r="36" spans="1:8" ht="20.25" customHeight="1" x14ac:dyDescent="0.45">
      <c r="A36" s="2">
        <v>35</v>
      </c>
      <c r="B36" s="3" t="s">
        <v>33</v>
      </c>
      <c r="C36" s="5" t="s">
        <v>42</v>
      </c>
      <c r="D36" s="3">
        <v>1</v>
      </c>
      <c r="E36" s="3">
        <v>-2</v>
      </c>
      <c r="F36" s="3">
        <v>-3</v>
      </c>
      <c r="G36" s="6">
        <v>6</v>
      </c>
      <c r="H36" s="3">
        <v>1</v>
      </c>
    </row>
    <row r="37" spans="1:8" ht="20.25" customHeight="1" x14ac:dyDescent="0.45">
      <c r="A37" s="2">
        <v>36</v>
      </c>
      <c r="B37" s="3" t="s">
        <v>33</v>
      </c>
      <c r="C37" s="5" t="s">
        <v>43</v>
      </c>
      <c r="D37" s="3">
        <v>2</v>
      </c>
      <c r="E37" s="3">
        <v>6</v>
      </c>
      <c r="F37" s="3">
        <v>14</v>
      </c>
      <c r="G37" s="3">
        <v>11</v>
      </c>
      <c r="H37" s="3">
        <v>9</v>
      </c>
    </row>
    <row r="38" spans="1:8" ht="20.25" customHeight="1" x14ac:dyDescent="0.45">
      <c r="A38" s="2">
        <v>37</v>
      </c>
      <c r="B38" s="3" t="s">
        <v>33</v>
      </c>
      <c r="C38" s="5" t="s">
        <v>44</v>
      </c>
      <c r="D38" s="3">
        <v>-8</v>
      </c>
      <c r="E38" s="3">
        <v>-1</v>
      </c>
      <c r="F38" s="3">
        <v>0</v>
      </c>
      <c r="G38" s="3">
        <v>17</v>
      </c>
      <c r="H38" s="3">
        <v>15</v>
      </c>
    </row>
    <row r="39" spans="1:8" ht="20.25" customHeight="1" x14ac:dyDescent="0.45">
      <c r="A39" s="2">
        <v>38</v>
      </c>
      <c r="B39" s="3" t="s">
        <v>33</v>
      </c>
      <c r="C39" s="5" t="s">
        <v>45</v>
      </c>
      <c r="D39" s="3">
        <v>-9</v>
      </c>
      <c r="E39" s="3">
        <v>6</v>
      </c>
      <c r="F39" s="3">
        <v>-8</v>
      </c>
      <c r="G39" s="3">
        <v>13</v>
      </c>
      <c r="H39" s="3">
        <v>9</v>
      </c>
    </row>
    <row r="40" spans="1:8" ht="20.25" customHeight="1" x14ac:dyDescent="0.45">
      <c r="A40" s="2">
        <v>39</v>
      </c>
      <c r="B40" s="3" t="s">
        <v>33</v>
      </c>
      <c r="C40" s="5" t="s">
        <v>46</v>
      </c>
      <c r="D40" s="3">
        <v>-19</v>
      </c>
      <c r="E40" s="3">
        <v>12</v>
      </c>
      <c r="F40" s="3">
        <v>-11</v>
      </c>
      <c r="G40" s="3">
        <v>17</v>
      </c>
      <c r="H40" s="3">
        <v>8</v>
      </c>
    </row>
    <row r="41" spans="1:8" ht="20.25" customHeight="1" x14ac:dyDescent="0.45">
      <c r="A41" s="2">
        <v>40</v>
      </c>
      <c r="B41" s="3" t="s">
        <v>33</v>
      </c>
      <c r="C41" s="5" t="s">
        <v>47</v>
      </c>
      <c r="D41" s="3">
        <v>-4</v>
      </c>
      <c r="E41" s="3">
        <v>-8</v>
      </c>
      <c r="F41" s="3">
        <v>-7</v>
      </c>
      <c r="G41" s="3">
        <v>2</v>
      </c>
      <c r="H41" s="3">
        <v>-4</v>
      </c>
    </row>
    <row r="42" spans="1:8" ht="20.25" customHeight="1" x14ac:dyDescent="0.45">
      <c r="A42" s="2">
        <v>41</v>
      </c>
      <c r="B42" s="3" t="s">
        <v>33</v>
      </c>
      <c r="C42" s="5" t="s">
        <v>48</v>
      </c>
      <c r="D42" s="3">
        <v>-6</v>
      </c>
      <c r="E42" s="3">
        <v>-2</v>
      </c>
      <c r="F42" s="3">
        <v>-14</v>
      </c>
      <c r="G42" s="3">
        <v>16</v>
      </c>
      <c r="H42" s="3">
        <v>6</v>
      </c>
    </row>
    <row r="43" spans="1:8" ht="20.25" customHeight="1" x14ac:dyDescent="0.45">
      <c r="A43" s="2">
        <v>42</v>
      </c>
      <c r="B43" s="3" t="s">
        <v>33</v>
      </c>
      <c r="C43" s="5" t="s">
        <v>49</v>
      </c>
      <c r="D43" s="3">
        <v>-10</v>
      </c>
      <c r="E43" s="3">
        <v>-1</v>
      </c>
      <c r="F43" s="3">
        <v>-3</v>
      </c>
      <c r="G43" s="3">
        <v>14</v>
      </c>
      <c r="H43" s="3">
        <v>-9</v>
      </c>
    </row>
    <row r="44" spans="1:8" ht="20.25" customHeight="1" x14ac:dyDescent="0.45">
      <c r="A44" s="2">
        <v>43</v>
      </c>
      <c r="B44" s="3" t="s">
        <v>33</v>
      </c>
      <c r="C44" s="5" t="s">
        <v>50</v>
      </c>
      <c r="D44" s="3">
        <v>7</v>
      </c>
      <c r="E44" s="3">
        <v>9</v>
      </c>
      <c r="F44" s="3">
        <v>1</v>
      </c>
      <c r="G44" s="3">
        <v>5</v>
      </c>
      <c r="H44" s="3">
        <v>8</v>
      </c>
    </row>
    <row r="45" spans="1:8" ht="20.25" customHeight="1" x14ac:dyDescent="0.45">
      <c r="A45" s="2">
        <v>44</v>
      </c>
      <c r="B45" s="3" t="s">
        <v>33</v>
      </c>
      <c r="C45" s="5" t="s">
        <v>51</v>
      </c>
      <c r="D45" s="3">
        <v>-23</v>
      </c>
      <c r="E45" s="3">
        <v>-13</v>
      </c>
      <c r="F45" s="3">
        <v>3</v>
      </c>
      <c r="G45" s="3">
        <v>14</v>
      </c>
      <c r="H45" s="3">
        <v>20</v>
      </c>
    </row>
    <row r="46" spans="1:8" ht="20.25" customHeight="1" x14ac:dyDescent="0.45">
      <c r="A46" s="2">
        <v>45</v>
      </c>
      <c r="B46" s="3" t="s">
        <v>33</v>
      </c>
      <c r="C46" s="5" t="s">
        <v>52</v>
      </c>
      <c r="D46" s="3">
        <v>-12</v>
      </c>
      <c r="E46" s="3">
        <v>15</v>
      </c>
      <c r="F46" s="3">
        <v>0</v>
      </c>
      <c r="G46" s="3">
        <v>9</v>
      </c>
      <c r="H46" s="3">
        <v>14</v>
      </c>
    </row>
    <row r="47" spans="1:8" ht="20.25" customHeight="1" x14ac:dyDescent="0.45">
      <c r="A47" s="2">
        <v>46</v>
      </c>
      <c r="B47" s="3" t="s">
        <v>33</v>
      </c>
      <c r="C47" s="5" t="s">
        <v>53</v>
      </c>
      <c r="D47" s="3">
        <v>8</v>
      </c>
      <c r="E47" s="3">
        <v>-6</v>
      </c>
      <c r="F47" s="3">
        <v>-6</v>
      </c>
      <c r="G47" s="3">
        <v>3</v>
      </c>
      <c r="H47" s="3">
        <v>12</v>
      </c>
    </row>
    <row r="48" spans="1:8" ht="20.25" customHeight="1" x14ac:dyDescent="0.45">
      <c r="A48" s="2">
        <v>47</v>
      </c>
      <c r="B48" s="3" t="s">
        <v>33</v>
      </c>
      <c r="C48" s="5" t="s">
        <v>54</v>
      </c>
      <c r="D48" s="3">
        <v>-8</v>
      </c>
      <c r="E48" s="3">
        <v>13</v>
      </c>
      <c r="F48" s="3">
        <v>9</v>
      </c>
      <c r="G48" s="3">
        <v>6</v>
      </c>
      <c r="H48" s="3">
        <v>4</v>
      </c>
    </row>
    <row r="49" spans="1:8" ht="20.25" customHeight="1" x14ac:dyDescent="0.45">
      <c r="A49" s="2">
        <v>48</v>
      </c>
      <c r="B49" s="3" t="s">
        <v>33</v>
      </c>
      <c r="C49" s="5" t="s">
        <v>55</v>
      </c>
      <c r="D49" s="3">
        <v>-21</v>
      </c>
      <c r="E49" s="3">
        <v>-18</v>
      </c>
      <c r="F49" s="3">
        <v>-32</v>
      </c>
      <c r="G49" s="3">
        <v>-6</v>
      </c>
      <c r="H49" s="3">
        <v>-10</v>
      </c>
    </row>
    <row r="50" spans="1:8" ht="20.25" customHeight="1" x14ac:dyDescent="0.45">
      <c r="A50" s="2">
        <v>49</v>
      </c>
      <c r="B50" s="7" t="s">
        <v>33</v>
      </c>
      <c r="C50" s="8" t="s">
        <v>56</v>
      </c>
      <c r="D50" s="7">
        <v>-17</v>
      </c>
      <c r="E50" s="7">
        <v>-1</v>
      </c>
      <c r="F50" s="7">
        <v>-8</v>
      </c>
      <c r="G50" s="7">
        <v>9</v>
      </c>
      <c r="H50" s="7">
        <v>13</v>
      </c>
    </row>
    <row r="51" spans="1:8" ht="20.25" customHeight="1" x14ac:dyDescent="0.45">
      <c r="A51" s="2">
        <v>50</v>
      </c>
      <c r="B51" s="9">
        <v>4132</v>
      </c>
      <c r="C51" s="9" t="s">
        <v>57</v>
      </c>
      <c r="D51" s="9">
        <v>-4</v>
      </c>
      <c r="E51" s="9">
        <v>-4</v>
      </c>
      <c r="F51" s="9">
        <v>-4</v>
      </c>
      <c r="G51" s="9">
        <v>12</v>
      </c>
      <c r="H51" s="9">
        <v>13</v>
      </c>
    </row>
    <row r="52" spans="1:8" ht="20.25" customHeight="1" x14ac:dyDescent="0.45">
      <c r="A52" s="2">
        <v>51</v>
      </c>
      <c r="B52" s="9">
        <v>4132</v>
      </c>
      <c r="C52" s="9" t="s">
        <v>58</v>
      </c>
      <c r="D52" s="9">
        <v>-13</v>
      </c>
      <c r="E52" s="9">
        <v>-3</v>
      </c>
      <c r="F52" s="9">
        <v>-5</v>
      </c>
      <c r="G52" s="9">
        <v>5</v>
      </c>
      <c r="H52" s="9">
        <v>2</v>
      </c>
    </row>
    <row r="53" spans="1:8" ht="20.25" customHeight="1" x14ac:dyDescent="0.45">
      <c r="A53" s="2">
        <v>52</v>
      </c>
      <c r="B53" s="9">
        <v>4132</v>
      </c>
      <c r="C53" s="9" t="s">
        <v>59</v>
      </c>
      <c r="D53" s="9">
        <v>-1</v>
      </c>
      <c r="E53" s="9">
        <v>5</v>
      </c>
      <c r="F53" s="9">
        <v>-23</v>
      </c>
      <c r="G53" s="9">
        <v>11</v>
      </c>
      <c r="H53" s="9">
        <v>18</v>
      </c>
    </row>
    <row r="54" spans="1:8" ht="20.25" customHeight="1" x14ac:dyDescent="0.45">
      <c r="A54" s="2">
        <v>53</v>
      </c>
      <c r="B54" s="9">
        <v>4132</v>
      </c>
      <c r="C54" s="9" t="s">
        <v>60</v>
      </c>
      <c r="D54" s="9">
        <v>1</v>
      </c>
      <c r="E54" s="9">
        <v>10</v>
      </c>
      <c r="F54" s="9">
        <v>-7</v>
      </c>
      <c r="G54" s="9">
        <v>8</v>
      </c>
      <c r="H54" s="9">
        <v>-4</v>
      </c>
    </row>
    <row r="55" spans="1:8" ht="20.25" customHeight="1" x14ac:dyDescent="0.45">
      <c r="A55" s="2">
        <v>54</v>
      </c>
      <c r="B55" s="9">
        <v>4132</v>
      </c>
      <c r="C55" s="9" t="s">
        <v>61</v>
      </c>
      <c r="D55" s="9">
        <v>0</v>
      </c>
      <c r="E55" s="9">
        <v>2</v>
      </c>
      <c r="F55" s="9">
        <v>-8</v>
      </c>
      <c r="G55" s="9">
        <v>9</v>
      </c>
      <c r="H55" s="9">
        <v>-1</v>
      </c>
    </row>
    <row r="56" spans="1:8" ht="20.25" customHeight="1" x14ac:dyDescent="0.45">
      <c r="A56" s="2">
        <v>55</v>
      </c>
      <c r="B56" s="9">
        <v>4132</v>
      </c>
      <c r="C56" s="9" t="s">
        <v>62</v>
      </c>
      <c r="D56" s="9">
        <v>-31</v>
      </c>
      <c r="E56" s="9">
        <v>-31</v>
      </c>
      <c r="F56" s="9">
        <v>-21</v>
      </c>
      <c r="G56" s="9">
        <v>5</v>
      </c>
      <c r="H56" s="9">
        <v>-26</v>
      </c>
    </row>
    <row r="57" spans="1:8" ht="20.25" customHeight="1" x14ac:dyDescent="0.45">
      <c r="A57" s="2">
        <v>56</v>
      </c>
      <c r="B57" s="9">
        <v>4132</v>
      </c>
      <c r="C57" s="9" t="s">
        <v>63</v>
      </c>
      <c r="D57" s="9">
        <v>10</v>
      </c>
      <c r="E57" s="9">
        <v>0</v>
      </c>
      <c r="F57" s="9">
        <v>-13</v>
      </c>
      <c r="G57" s="9">
        <v>7</v>
      </c>
      <c r="H57" s="9">
        <v>7</v>
      </c>
    </row>
    <row r="58" spans="1:8" ht="20.25" customHeight="1" x14ac:dyDescent="0.45">
      <c r="A58" s="2">
        <v>57</v>
      </c>
      <c r="B58" s="9">
        <v>4132</v>
      </c>
      <c r="C58" s="9" t="s">
        <v>64</v>
      </c>
      <c r="D58" s="9">
        <v>-23</v>
      </c>
      <c r="E58" s="9">
        <v>-10</v>
      </c>
      <c r="F58" s="9">
        <v>-6</v>
      </c>
      <c r="G58" s="9">
        <v>-2</v>
      </c>
      <c r="H58" s="9">
        <v>-21</v>
      </c>
    </row>
    <row r="59" spans="1:8" ht="20.25" customHeight="1" x14ac:dyDescent="0.45">
      <c r="A59" s="2">
        <v>58</v>
      </c>
      <c r="B59" s="9">
        <v>4132</v>
      </c>
      <c r="C59" s="9" t="s">
        <v>65</v>
      </c>
      <c r="D59" s="9">
        <v>-10</v>
      </c>
      <c r="E59" s="9">
        <v>-12</v>
      </c>
      <c r="F59" s="9">
        <v>0</v>
      </c>
      <c r="G59" s="9">
        <v>5</v>
      </c>
      <c r="H59" s="9">
        <v>-6</v>
      </c>
    </row>
    <row r="60" spans="1:8" ht="20.25" customHeight="1" x14ac:dyDescent="0.45">
      <c r="A60" s="2">
        <v>59</v>
      </c>
      <c r="B60" s="9">
        <v>4132</v>
      </c>
      <c r="C60" s="9" t="s">
        <v>66</v>
      </c>
      <c r="D60" s="9">
        <v>6</v>
      </c>
      <c r="E60" s="9">
        <v>-3</v>
      </c>
      <c r="F60" s="9">
        <v>4</v>
      </c>
      <c r="G60" s="9">
        <v>0</v>
      </c>
      <c r="H60" s="9">
        <v>4</v>
      </c>
    </row>
    <row r="61" spans="1:8" ht="20.25" customHeight="1" x14ac:dyDescent="0.45">
      <c r="A61" s="2">
        <v>60</v>
      </c>
      <c r="B61" s="9">
        <v>4132</v>
      </c>
      <c r="C61" s="9" t="s">
        <v>67</v>
      </c>
      <c r="D61" s="9">
        <v>2</v>
      </c>
      <c r="E61" s="9">
        <v>-7</v>
      </c>
      <c r="F61" s="9">
        <v>1</v>
      </c>
      <c r="G61" s="9">
        <v>-5</v>
      </c>
      <c r="H61" s="9">
        <v>12</v>
      </c>
    </row>
    <row r="62" spans="1:8" ht="20.25" customHeight="1" x14ac:dyDescent="0.45">
      <c r="A62" s="2">
        <v>61</v>
      </c>
      <c r="B62" s="9">
        <v>4132</v>
      </c>
      <c r="C62" s="9" t="s">
        <v>68</v>
      </c>
      <c r="D62" s="9">
        <v>-7</v>
      </c>
      <c r="E62" s="9">
        <v>0</v>
      </c>
      <c r="F62" s="9">
        <v>-6</v>
      </c>
      <c r="G62" s="9">
        <v>0</v>
      </c>
      <c r="H62" s="9">
        <v>16</v>
      </c>
    </row>
    <row r="63" spans="1:8" ht="20.25" customHeight="1" x14ac:dyDescent="0.45">
      <c r="A63" s="2">
        <v>62</v>
      </c>
      <c r="B63" s="9">
        <v>4132</v>
      </c>
      <c r="C63" s="9" t="s">
        <v>69</v>
      </c>
      <c r="D63" s="9">
        <v>-21</v>
      </c>
      <c r="E63" s="9">
        <v>-16</v>
      </c>
      <c r="F63" s="9">
        <v>-23</v>
      </c>
      <c r="G63" s="9">
        <v>5</v>
      </c>
      <c r="H63" s="9">
        <v>-17</v>
      </c>
    </row>
    <row r="64" spans="1:8" ht="20.25" customHeight="1" x14ac:dyDescent="0.45">
      <c r="A64" s="2">
        <v>63</v>
      </c>
      <c r="B64" s="9">
        <v>4132</v>
      </c>
      <c r="C64" s="9" t="s">
        <v>70</v>
      </c>
      <c r="D64" s="9">
        <v>-10</v>
      </c>
      <c r="E64" s="9">
        <v>16</v>
      </c>
      <c r="F64" s="9">
        <v>-10</v>
      </c>
      <c r="G64" s="9">
        <v>9</v>
      </c>
      <c r="H64" s="9">
        <v>6</v>
      </c>
    </row>
    <row r="65" spans="1:8" ht="20.25" customHeight="1" x14ac:dyDescent="0.45">
      <c r="A65" s="2">
        <v>64</v>
      </c>
      <c r="B65" s="9">
        <v>4132</v>
      </c>
      <c r="C65" s="9" t="s">
        <v>71</v>
      </c>
      <c r="D65" s="9">
        <v>5</v>
      </c>
      <c r="E65" s="9">
        <v>7</v>
      </c>
      <c r="F65" s="9">
        <v>2</v>
      </c>
      <c r="G65" s="9">
        <v>4</v>
      </c>
      <c r="H65" s="9">
        <v>0</v>
      </c>
    </row>
    <row r="66" spans="1:8" ht="20.25" customHeight="1" x14ac:dyDescent="0.45">
      <c r="A66" s="2">
        <v>65</v>
      </c>
      <c r="B66" s="9">
        <v>4132</v>
      </c>
      <c r="C66" s="10" t="s">
        <v>72</v>
      </c>
      <c r="D66" s="10">
        <v>11</v>
      </c>
      <c r="E66" s="10">
        <v>2</v>
      </c>
      <c r="F66" s="10">
        <v>-1</v>
      </c>
      <c r="G66" s="10">
        <v>16</v>
      </c>
      <c r="H66" s="10">
        <v>13</v>
      </c>
    </row>
    <row r="67" spans="1:8" ht="20.25" customHeight="1" x14ac:dyDescent="0.45">
      <c r="A67" s="2">
        <v>66</v>
      </c>
      <c r="B67" s="9">
        <v>4132</v>
      </c>
      <c r="C67" s="10" t="s">
        <v>73</v>
      </c>
      <c r="D67" s="10">
        <v>-12</v>
      </c>
      <c r="E67" s="10">
        <v>3</v>
      </c>
      <c r="F67" s="10">
        <v>4</v>
      </c>
      <c r="G67" s="10">
        <v>0</v>
      </c>
      <c r="H67" s="10">
        <v>2</v>
      </c>
    </row>
    <row r="68" spans="1:8" ht="20.25" customHeight="1" x14ac:dyDescent="0.45">
      <c r="A68" s="2">
        <v>67</v>
      </c>
      <c r="B68" s="9">
        <v>4132</v>
      </c>
      <c r="C68" s="10" t="s">
        <v>74</v>
      </c>
      <c r="D68" s="10">
        <v>-3</v>
      </c>
      <c r="E68" s="10">
        <v>15</v>
      </c>
      <c r="F68" s="10">
        <v>-6</v>
      </c>
      <c r="G68" s="10">
        <v>13</v>
      </c>
      <c r="H68" s="10">
        <v>0</v>
      </c>
    </row>
    <row r="69" spans="1:8" ht="20.25" customHeight="1" x14ac:dyDescent="0.45">
      <c r="A69" s="2">
        <v>68</v>
      </c>
      <c r="B69" s="9">
        <v>4132</v>
      </c>
      <c r="C69" s="10" t="s">
        <v>75</v>
      </c>
      <c r="D69" s="10">
        <v>6</v>
      </c>
      <c r="E69" s="10">
        <v>3</v>
      </c>
      <c r="F69" s="10">
        <v>-12</v>
      </c>
      <c r="G69" s="10">
        <v>-6</v>
      </c>
      <c r="H69" s="10">
        <v>-3</v>
      </c>
    </row>
    <row r="70" spans="1:8" ht="20.25" customHeight="1" x14ac:dyDescent="0.45">
      <c r="A70" s="2">
        <v>69</v>
      </c>
      <c r="B70" s="9">
        <v>4132</v>
      </c>
      <c r="C70" s="10" t="s">
        <v>76</v>
      </c>
      <c r="D70" s="10">
        <v>-10</v>
      </c>
      <c r="E70" s="10">
        <v>1</v>
      </c>
      <c r="F70" s="10">
        <v>-11</v>
      </c>
      <c r="G70" s="10">
        <v>17</v>
      </c>
      <c r="H70" s="10">
        <v>-9</v>
      </c>
    </row>
    <row r="71" spans="1:8" ht="20.25" customHeight="1" x14ac:dyDescent="0.45">
      <c r="A71" s="2">
        <v>70</v>
      </c>
      <c r="B71" s="9">
        <v>4132</v>
      </c>
      <c r="C71" s="10" t="s">
        <v>77</v>
      </c>
      <c r="D71" s="10">
        <v>2</v>
      </c>
      <c r="E71" s="10">
        <v>12</v>
      </c>
      <c r="F71" s="10">
        <v>-4</v>
      </c>
      <c r="G71" s="10">
        <v>15</v>
      </c>
      <c r="H71" s="10">
        <v>0</v>
      </c>
    </row>
    <row r="72" spans="1:8" ht="20.25" customHeight="1" x14ac:dyDescent="0.45">
      <c r="A72" s="2">
        <v>71</v>
      </c>
      <c r="B72" s="9">
        <v>4132</v>
      </c>
      <c r="C72" s="10" t="s">
        <v>78</v>
      </c>
      <c r="D72" s="10">
        <v>-26</v>
      </c>
      <c r="E72" s="10">
        <v>-6</v>
      </c>
      <c r="F72" s="10">
        <v>-29</v>
      </c>
      <c r="G72" s="10">
        <v>13</v>
      </c>
      <c r="H72" s="10">
        <v>19</v>
      </c>
    </row>
    <row r="73" spans="1:8" ht="20.25" customHeight="1" x14ac:dyDescent="0.45">
      <c r="A73" s="2">
        <v>72</v>
      </c>
      <c r="B73" s="9">
        <v>4132</v>
      </c>
      <c r="C73" s="10" t="s">
        <v>79</v>
      </c>
      <c r="D73" s="10">
        <v>-20</v>
      </c>
      <c r="E73" s="10">
        <v>-14</v>
      </c>
      <c r="F73" s="10">
        <v>-23</v>
      </c>
      <c r="G73" s="10">
        <v>0</v>
      </c>
      <c r="H73" s="10">
        <v>-28</v>
      </c>
    </row>
    <row r="74" spans="1:8" ht="20.25" customHeight="1" x14ac:dyDescent="0.45">
      <c r="A74" s="2">
        <v>73</v>
      </c>
      <c r="B74" s="9">
        <v>4132</v>
      </c>
      <c r="C74" s="10" t="s">
        <v>80</v>
      </c>
      <c r="D74" s="10">
        <v>4</v>
      </c>
      <c r="E74" s="10">
        <v>10</v>
      </c>
      <c r="F74" s="10">
        <v>2</v>
      </c>
      <c r="G74" s="10">
        <v>4</v>
      </c>
      <c r="H74" s="10">
        <v>13</v>
      </c>
    </row>
    <row r="75" spans="1:8" ht="20.25" customHeight="1" x14ac:dyDescent="0.45">
      <c r="A75" s="2">
        <v>74</v>
      </c>
      <c r="B75" s="9">
        <v>4132</v>
      </c>
      <c r="C75" s="10" t="s">
        <v>81</v>
      </c>
      <c r="D75" s="10">
        <v>-9</v>
      </c>
      <c r="E75" s="10">
        <v>-7</v>
      </c>
      <c r="F75" s="10">
        <v>14</v>
      </c>
      <c r="G75" s="10">
        <v>20</v>
      </c>
      <c r="H75" s="10">
        <v>11</v>
      </c>
    </row>
    <row r="76" spans="1:8" ht="20.25" customHeight="1" x14ac:dyDescent="0.45">
      <c r="A76" s="2">
        <v>75</v>
      </c>
      <c r="B76" s="9">
        <v>4132</v>
      </c>
      <c r="C76" s="10" t="s">
        <v>82</v>
      </c>
      <c r="D76" s="10">
        <v>0</v>
      </c>
      <c r="E76" s="10">
        <v>2</v>
      </c>
      <c r="F76" s="10">
        <v>4</v>
      </c>
      <c r="G76" s="10">
        <v>2</v>
      </c>
      <c r="H76" s="10">
        <v>1</v>
      </c>
    </row>
    <row r="77" spans="1:8" ht="20.25" customHeight="1" x14ac:dyDescent="0.45">
      <c r="A77" s="2">
        <v>76</v>
      </c>
      <c r="B77" s="9">
        <v>4132</v>
      </c>
      <c r="C77" s="10" t="s">
        <v>83</v>
      </c>
      <c r="D77" s="10">
        <v>1</v>
      </c>
      <c r="E77" s="10">
        <v>22</v>
      </c>
      <c r="F77" s="10">
        <v>-15</v>
      </c>
      <c r="G77" s="10">
        <v>10</v>
      </c>
      <c r="H77" s="10">
        <v>3</v>
      </c>
    </row>
    <row r="78" spans="1:8" ht="20.25" customHeight="1" x14ac:dyDescent="0.45">
      <c r="A78" s="2">
        <v>77</v>
      </c>
      <c r="B78" s="9">
        <v>4131</v>
      </c>
      <c r="C78" s="9" t="s">
        <v>84</v>
      </c>
      <c r="D78" s="11">
        <v>-14</v>
      </c>
      <c r="E78" s="11">
        <v>11</v>
      </c>
      <c r="F78" s="11">
        <v>-14</v>
      </c>
      <c r="G78" s="11">
        <v>10</v>
      </c>
      <c r="H78" s="11">
        <v>-24</v>
      </c>
    </row>
    <row r="79" spans="1:8" ht="20.25" customHeight="1" x14ac:dyDescent="0.45">
      <c r="A79" s="2">
        <v>78</v>
      </c>
      <c r="B79" s="9">
        <v>4131</v>
      </c>
      <c r="C79" s="9" t="s">
        <v>85</v>
      </c>
      <c r="D79" s="11">
        <v>2</v>
      </c>
      <c r="E79" s="11">
        <v>16</v>
      </c>
      <c r="F79" s="11">
        <v>-10</v>
      </c>
      <c r="G79" s="11">
        <v>22</v>
      </c>
      <c r="H79" s="11">
        <v>-1</v>
      </c>
    </row>
    <row r="80" spans="1:8" ht="20.25" customHeight="1" x14ac:dyDescent="0.45">
      <c r="A80" s="2">
        <v>79</v>
      </c>
      <c r="B80" s="9">
        <v>4131</v>
      </c>
      <c r="C80" s="9" t="s">
        <v>86</v>
      </c>
      <c r="D80" s="11">
        <v>-3</v>
      </c>
      <c r="E80" s="11">
        <v>-1</v>
      </c>
      <c r="F80" s="11">
        <v>-7</v>
      </c>
      <c r="G80" s="11">
        <v>0</v>
      </c>
      <c r="H80" s="11">
        <v>-8</v>
      </c>
    </row>
    <row r="81" spans="1:8" ht="20.25" customHeight="1" x14ac:dyDescent="0.45">
      <c r="A81" s="2">
        <v>80</v>
      </c>
      <c r="B81" s="9">
        <v>4131</v>
      </c>
      <c r="C81" s="9" t="s">
        <v>87</v>
      </c>
      <c r="D81" s="11">
        <v>-22</v>
      </c>
      <c r="E81" s="11">
        <v>1</v>
      </c>
      <c r="F81" s="11">
        <v>-8</v>
      </c>
      <c r="G81" s="11">
        <v>6</v>
      </c>
      <c r="H81" s="11">
        <v>-1</v>
      </c>
    </row>
    <row r="82" spans="1:8" ht="20.25" customHeight="1" x14ac:dyDescent="0.45">
      <c r="A82" s="2">
        <v>81</v>
      </c>
      <c r="B82" s="9">
        <v>4131</v>
      </c>
      <c r="C82" s="9" t="s">
        <v>88</v>
      </c>
      <c r="D82" s="11">
        <v>-1</v>
      </c>
      <c r="E82" s="11">
        <v>4</v>
      </c>
      <c r="F82" s="11">
        <v>0</v>
      </c>
      <c r="G82" s="11">
        <v>-3</v>
      </c>
      <c r="H82" s="11">
        <v>5</v>
      </c>
    </row>
    <row r="83" spans="1:8" ht="20.25" customHeight="1" x14ac:dyDescent="0.45">
      <c r="A83" s="2">
        <v>82</v>
      </c>
      <c r="B83" s="9">
        <v>4131</v>
      </c>
      <c r="C83" s="9" t="s">
        <v>89</v>
      </c>
      <c r="D83" s="11">
        <v>-2</v>
      </c>
      <c r="E83" s="11">
        <v>1</v>
      </c>
      <c r="F83" s="11">
        <v>-5</v>
      </c>
      <c r="G83" s="11">
        <v>17</v>
      </c>
      <c r="H83" s="11">
        <v>-20</v>
      </c>
    </row>
    <row r="84" spans="1:8" ht="20.25" customHeight="1" x14ac:dyDescent="0.45">
      <c r="A84" s="2">
        <v>83</v>
      </c>
      <c r="B84" s="9">
        <v>4131</v>
      </c>
      <c r="C84" s="9" t="s">
        <v>90</v>
      </c>
      <c r="D84" s="11">
        <v>-3</v>
      </c>
      <c r="E84" s="11">
        <v>-1</v>
      </c>
      <c r="F84" s="11">
        <v>-7</v>
      </c>
      <c r="G84" s="11">
        <v>0</v>
      </c>
      <c r="H84" s="11">
        <v>-8</v>
      </c>
    </row>
    <row r="85" spans="1:8" ht="20.25" customHeight="1" x14ac:dyDescent="0.45">
      <c r="A85" s="2">
        <v>84</v>
      </c>
      <c r="B85" s="9">
        <v>4131</v>
      </c>
      <c r="C85" s="9" t="s">
        <v>91</v>
      </c>
      <c r="D85" s="11">
        <v>-12</v>
      </c>
      <c r="E85" s="11">
        <v>-2</v>
      </c>
      <c r="F85" s="11">
        <v>0</v>
      </c>
      <c r="G85" s="11">
        <v>7</v>
      </c>
      <c r="H85" s="11">
        <v>-2</v>
      </c>
    </row>
    <row r="86" spans="1:8" ht="20.25" customHeight="1" x14ac:dyDescent="0.45">
      <c r="A86" s="2">
        <v>85</v>
      </c>
      <c r="B86" s="9">
        <v>4131</v>
      </c>
      <c r="C86" s="9" t="s">
        <v>92</v>
      </c>
      <c r="D86" s="11">
        <v>-20</v>
      </c>
      <c r="E86" s="11">
        <v>-25</v>
      </c>
      <c r="F86" s="11">
        <v>-11</v>
      </c>
      <c r="G86" s="11">
        <v>17</v>
      </c>
      <c r="H86" s="11">
        <v>4</v>
      </c>
    </row>
    <row r="87" spans="1:8" ht="20.25" customHeight="1" x14ac:dyDescent="0.45">
      <c r="A87" s="2">
        <v>86</v>
      </c>
      <c r="B87" s="9">
        <v>4131</v>
      </c>
      <c r="C87" s="9" t="s">
        <v>93</v>
      </c>
      <c r="D87" s="11">
        <v>6</v>
      </c>
      <c r="E87" s="11">
        <v>11</v>
      </c>
      <c r="F87" s="11">
        <v>8</v>
      </c>
      <c r="G87" s="11">
        <v>10</v>
      </c>
      <c r="H87" s="11">
        <v>9</v>
      </c>
    </row>
    <row r="88" spans="1:8" ht="20.25" customHeight="1" x14ac:dyDescent="0.45">
      <c r="A88" s="2">
        <v>87</v>
      </c>
      <c r="B88" s="9">
        <v>4131</v>
      </c>
      <c r="C88" s="9" t="s">
        <v>94</v>
      </c>
      <c r="D88" s="11">
        <v>-7</v>
      </c>
      <c r="E88" s="11">
        <v>6</v>
      </c>
      <c r="F88" s="11">
        <v>-5</v>
      </c>
      <c r="G88" s="11">
        <v>4</v>
      </c>
      <c r="H88" s="11">
        <v>7</v>
      </c>
    </row>
    <row r="89" spans="1:8" ht="20.25" customHeight="1" x14ac:dyDescent="0.45">
      <c r="A89" s="2">
        <v>88</v>
      </c>
      <c r="B89" s="9">
        <v>4131</v>
      </c>
      <c r="C89" s="9" t="s">
        <v>95</v>
      </c>
      <c r="D89" s="11">
        <v>-12</v>
      </c>
      <c r="E89" s="11">
        <v>20</v>
      </c>
      <c r="F89" s="11">
        <v>-13</v>
      </c>
      <c r="G89" s="11">
        <v>23</v>
      </c>
      <c r="H89" s="11">
        <v>-12</v>
      </c>
    </row>
    <row r="90" spans="1:8" ht="20.25" customHeight="1" x14ac:dyDescent="0.45">
      <c r="A90" s="2">
        <v>89</v>
      </c>
      <c r="B90" s="9">
        <v>4131</v>
      </c>
      <c r="C90" s="9" t="s">
        <v>96</v>
      </c>
      <c r="D90" s="11">
        <v>1</v>
      </c>
      <c r="E90" s="11">
        <v>13</v>
      </c>
      <c r="F90" s="11">
        <v>12</v>
      </c>
      <c r="G90" s="11">
        <v>11</v>
      </c>
      <c r="H90" s="11">
        <v>10</v>
      </c>
    </row>
    <row r="91" spans="1:8" ht="20.25" customHeight="1" x14ac:dyDescent="0.45">
      <c r="A91" s="2">
        <v>90</v>
      </c>
      <c r="B91" s="9">
        <v>4131</v>
      </c>
      <c r="C91" s="9" t="s">
        <v>97</v>
      </c>
      <c r="D91" s="11">
        <v>1</v>
      </c>
      <c r="E91" s="11">
        <v>18</v>
      </c>
      <c r="F91" s="11">
        <v>-13</v>
      </c>
      <c r="G91" s="11">
        <v>21</v>
      </c>
      <c r="H91" s="11">
        <v>11</v>
      </c>
    </row>
    <row r="92" spans="1:8" ht="20.25" customHeight="1" x14ac:dyDescent="0.45">
      <c r="A92" s="2">
        <v>91</v>
      </c>
      <c r="B92" s="9">
        <v>4131</v>
      </c>
      <c r="C92" s="9" t="s">
        <v>98</v>
      </c>
      <c r="D92" s="11">
        <v>6</v>
      </c>
      <c r="E92" s="11">
        <v>10</v>
      </c>
      <c r="F92" s="11">
        <v>-6</v>
      </c>
      <c r="G92" s="11">
        <v>12</v>
      </c>
      <c r="H92" s="11">
        <v>2</v>
      </c>
    </row>
    <row r="93" spans="1:8" ht="20.25" customHeight="1" x14ac:dyDescent="0.45">
      <c r="A93" s="2">
        <v>92</v>
      </c>
      <c r="B93" s="9">
        <v>4131</v>
      </c>
      <c r="C93" s="9" t="s">
        <v>99</v>
      </c>
      <c r="D93" s="11">
        <v>5</v>
      </c>
      <c r="E93" s="11">
        <v>13</v>
      </c>
      <c r="F93" s="11">
        <v>-2</v>
      </c>
      <c r="G93" s="11">
        <v>3</v>
      </c>
      <c r="H93" s="11">
        <v>9</v>
      </c>
    </row>
    <row r="94" spans="1:8" ht="20.25" customHeight="1" x14ac:dyDescent="0.45">
      <c r="A94" s="2">
        <v>93</v>
      </c>
      <c r="B94" s="9">
        <v>4131</v>
      </c>
      <c r="C94" s="9" t="s">
        <v>100</v>
      </c>
      <c r="D94" s="11">
        <v>-15</v>
      </c>
      <c r="E94" s="11">
        <v>-4</v>
      </c>
      <c r="F94" s="11">
        <v>-10</v>
      </c>
      <c r="G94" s="11">
        <v>-1</v>
      </c>
      <c r="H94" s="11">
        <v>-3</v>
      </c>
    </row>
    <row r="95" spans="1:8" ht="20.25" customHeight="1" x14ac:dyDescent="0.45">
      <c r="A95" s="2">
        <v>94</v>
      </c>
      <c r="B95" s="9">
        <v>4131</v>
      </c>
      <c r="C95" s="9" t="s">
        <v>101</v>
      </c>
      <c r="D95" s="11">
        <v>0</v>
      </c>
      <c r="E95" s="11">
        <v>15</v>
      </c>
      <c r="F95" s="11">
        <v>-4</v>
      </c>
      <c r="G95" s="11">
        <v>9</v>
      </c>
      <c r="H95" s="11">
        <v>13</v>
      </c>
    </row>
    <row r="96" spans="1:8" ht="20.25" customHeight="1" x14ac:dyDescent="0.45">
      <c r="A96" s="2">
        <v>95</v>
      </c>
      <c r="B96" s="9">
        <v>4131</v>
      </c>
      <c r="C96" s="9" t="s">
        <v>102</v>
      </c>
      <c r="D96" s="11">
        <v>5</v>
      </c>
      <c r="E96" s="11">
        <v>8</v>
      </c>
      <c r="F96" s="11">
        <v>-14</v>
      </c>
      <c r="G96" s="11">
        <v>6</v>
      </c>
      <c r="H96" s="11">
        <v>2</v>
      </c>
    </row>
    <row r="97" spans="1:8" ht="20.25" customHeight="1" x14ac:dyDescent="0.45">
      <c r="A97" s="2">
        <v>96</v>
      </c>
      <c r="B97" s="9">
        <v>4131</v>
      </c>
      <c r="C97" s="9" t="s">
        <v>103</v>
      </c>
      <c r="D97" s="11">
        <v>-6</v>
      </c>
      <c r="E97" s="11">
        <v>18</v>
      </c>
      <c r="F97" s="11">
        <v>7</v>
      </c>
      <c r="G97" s="11">
        <v>12</v>
      </c>
      <c r="H97" s="11">
        <v>2</v>
      </c>
    </row>
    <row r="98" spans="1:8" ht="20.25" customHeight="1" x14ac:dyDescent="0.45">
      <c r="A98" s="2">
        <v>97</v>
      </c>
      <c r="B98" s="9">
        <v>4131</v>
      </c>
      <c r="C98" s="9" t="s">
        <v>104</v>
      </c>
      <c r="D98" s="11">
        <v>-18</v>
      </c>
      <c r="E98" s="11">
        <v>10</v>
      </c>
      <c r="F98" s="11">
        <v>-12</v>
      </c>
      <c r="G98" s="11">
        <v>-2</v>
      </c>
      <c r="H98" s="11">
        <v>-22</v>
      </c>
    </row>
    <row r="99" spans="1:8" ht="20.25" customHeight="1" x14ac:dyDescent="0.45">
      <c r="A99" s="2">
        <v>98</v>
      </c>
      <c r="B99" s="9">
        <v>4131</v>
      </c>
      <c r="C99" s="9" t="s">
        <v>105</v>
      </c>
      <c r="D99" s="11">
        <v>-3</v>
      </c>
      <c r="E99" s="11">
        <v>-1</v>
      </c>
      <c r="F99" s="11">
        <v>-7</v>
      </c>
      <c r="G99" s="11">
        <v>0</v>
      </c>
      <c r="H99" s="11">
        <v>-8</v>
      </c>
    </row>
    <row r="100" spans="1:8" ht="20.25" customHeight="1" x14ac:dyDescent="0.45">
      <c r="A100" s="2">
        <v>99</v>
      </c>
      <c r="B100" s="9">
        <v>4131</v>
      </c>
      <c r="C100" s="9" t="s">
        <v>106</v>
      </c>
      <c r="D100" s="11">
        <v>-6</v>
      </c>
      <c r="E100" s="11">
        <v>2</v>
      </c>
      <c r="F100" s="11">
        <v>1</v>
      </c>
      <c r="G100" s="11">
        <v>3</v>
      </c>
      <c r="H100" s="11">
        <v>3</v>
      </c>
    </row>
    <row r="101" spans="1:8" ht="20.25" customHeight="1" x14ac:dyDescent="0.45">
      <c r="A101" s="2">
        <v>100</v>
      </c>
      <c r="B101" s="9">
        <v>4131</v>
      </c>
      <c r="C101" s="9" t="s">
        <v>107</v>
      </c>
      <c r="D101" s="11">
        <v>-13</v>
      </c>
      <c r="E101" s="11">
        <v>15</v>
      </c>
      <c r="F101" s="11">
        <v>-12</v>
      </c>
      <c r="G101" s="11">
        <v>14</v>
      </c>
      <c r="H101" s="11">
        <v>7</v>
      </c>
    </row>
    <row r="102" spans="1:8" ht="20.25" customHeight="1" x14ac:dyDescent="0.45">
      <c r="A102" s="2">
        <v>101</v>
      </c>
      <c r="B102" s="12">
        <v>4134</v>
      </c>
      <c r="C102" s="12" t="s">
        <v>108</v>
      </c>
      <c r="D102" s="12">
        <v>-10</v>
      </c>
      <c r="E102" s="12">
        <v>14</v>
      </c>
      <c r="F102" s="12">
        <v>0</v>
      </c>
      <c r="G102" s="12">
        <v>10</v>
      </c>
      <c r="H102" s="12">
        <v>0</v>
      </c>
    </row>
    <row r="103" spans="1:8" ht="20.25" customHeight="1" x14ac:dyDescent="0.45">
      <c r="A103" s="2">
        <v>102</v>
      </c>
      <c r="B103" s="12">
        <f t="shared" ref="B103:B124" si="0">B102</f>
        <v>4134</v>
      </c>
      <c r="C103" s="12" t="s">
        <v>109</v>
      </c>
      <c r="D103" s="12">
        <v>-5</v>
      </c>
      <c r="E103" s="12">
        <v>7</v>
      </c>
      <c r="F103" s="12">
        <v>-3</v>
      </c>
      <c r="G103" s="12">
        <v>13</v>
      </c>
      <c r="H103" s="12">
        <v>23</v>
      </c>
    </row>
    <row r="104" spans="1:8" ht="20.25" customHeight="1" x14ac:dyDescent="0.45">
      <c r="A104" s="2">
        <v>103</v>
      </c>
      <c r="B104" s="12">
        <f t="shared" si="0"/>
        <v>4134</v>
      </c>
      <c r="C104" s="12" t="s">
        <v>110</v>
      </c>
      <c r="D104" s="12">
        <v>5</v>
      </c>
      <c r="E104" s="12">
        <v>1</v>
      </c>
      <c r="F104" s="12">
        <v>-3</v>
      </c>
      <c r="G104" s="12">
        <v>11</v>
      </c>
      <c r="H104" s="12">
        <v>18</v>
      </c>
    </row>
    <row r="105" spans="1:8" ht="20.25" customHeight="1" x14ac:dyDescent="0.45">
      <c r="A105" s="2">
        <v>104</v>
      </c>
      <c r="B105" s="12">
        <f t="shared" si="0"/>
        <v>4134</v>
      </c>
      <c r="C105" s="12" t="s">
        <v>111</v>
      </c>
      <c r="D105" s="12">
        <v>-12</v>
      </c>
      <c r="E105" s="12">
        <v>26</v>
      </c>
      <c r="F105" s="12">
        <v>0</v>
      </c>
      <c r="G105" s="12">
        <v>20</v>
      </c>
      <c r="H105" s="12">
        <v>14</v>
      </c>
    </row>
    <row r="106" spans="1:8" ht="20.25" customHeight="1" x14ac:dyDescent="0.45">
      <c r="A106" s="2">
        <v>105</v>
      </c>
      <c r="B106" s="12">
        <f t="shared" si="0"/>
        <v>4134</v>
      </c>
      <c r="C106" s="12" t="s">
        <v>112</v>
      </c>
      <c r="D106" s="12">
        <v>-16</v>
      </c>
      <c r="E106" s="12">
        <v>-2</v>
      </c>
      <c r="F106" s="12">
        <v>2</v>
      </c>
      <c r="G106" s="12">
        <v>8</v>
      </c>
      <c r="H106" s="12">
        <v>9</v>
      </c>
    </row>
    <row r="107" spans="1:8" ht="20.25" customHeight="1" x14ac:dyDescent="0.45">
      <c r="A107" s="2">
        <v>106</v>
      </c>
      <c r="B107" s="12">
        <f t="shared" si="0"/>
        <v>4134</v>
      </c>
      <c r="C107" s="12" t="s">
        <v>113</v>
      </c>
      <c r="D107" s="12">
        <v>-8</v>
      </c>
      <c r="E107" s="12">
        <v>-7</v>
      </c>
      <c r="F107" s="12">
        <v>-3</v>
      </c>
      <c r="G107" s="12">
        <v>3</v>
      </c>
      <c r="H107" s="12">
        <v>9</v>
      </c>
    </row>
    <row r="108" spans="1:8" ht="20.25" customHeight="1" x14ac:dyDescent="0.45">
      <c r="A108" s="2">
        <v>107</v>
      </c>
      <c r="B108" s="12">
        <f t="shared" si="0"/>
        <v>4134</v>
      </c>
      <c r="C108" s="12" t="s">
        <v>114</v>
      </c>
      <c r="D108" s="12">
        <v>-11</v>
      </c>
      <c r="E108" s="12">
        <v>3</v>
      </c>
      <c r="F108" s="12">
        <v>-5</v>
      </c>
      <c r="G108" s="12">
        <v>11</v>
      </c>
      <c r="H108" s="12">
        <v>26</v>
      </c>
    </row>
    <row r="109" spans="1:8" ht="20.25" customHeight="1" x14ac:dyDescent="0.45">
      <c r="A109" s="2">
        <v>108</v>
      </c>
      <c r="B109" s="12">
        <f t="shared" si="0"/>
        <v>4134</v>
      </c>
      <c r="C109" s="12" t="s">
        <v>115</v>
      </c>
      <c r="D109" s="12">
        <v>-20</v>
      </c>
      <c r="E109" s="12">
        <v>15</v>
      </c>
      <c r="F109" s="12">
        <v>5</v>
      </c>
      <c r="G109" s="12">
        <v>-5</v>
      </c>
      <c r="H109" s="12">
        <v>-5</v>
      </c>
    </row>
    <row r="110" spans="1:8" ht="20.25" customHeight="1" x14ac:dyDescent="0.45">
      <c r="A110" s="2">
        <v>109</v>
      </c>
      <c r="B110" s="12">
        <f t="shared" si="0"/>
        <v>4134</v>
      </c>
      <c r="C110" s="12" t="s">
        <v>116</v>
      </c>
      <c r="D110" s="12">
        <v>-6</v>
      </c>
      <c r="E110" s="12">
        <v>7</v>
      </c>
      <c r="F110" s="12">
        <v>3</v>
      </c>
      <c r="G110" s="12">
        <v>12</v>
      </c>
      <c r="H110" s="12">
        <v>2</v>
      </c>
    </row>
    <row r="111" spans="1:8" ht="20.25" customHeight="1" x14ac:dyDescent="0.45">
      <c r="A111" s="2">
        <v>110</v>
      </c>
      <c r="B111" s="12">
        <f t="shared" si="0"/>
        <v>4134</v>
      </c>
      <c r="C111" s="12" t="s">
        <v>117</v>
      </c>
      <c r="D111" s="12">
        <v>16</v>
      </c>
      <c r="E111" s="12">
        <v>20</v>
      </c>
      <c r="F111" s="12">
        <v>5</v>
      </c>
      <c r="G111" s="12">
        <v>14</v>
      </c>
      <c r="H111" s="12">
        <v>4</v>
      </c>
    </row>
    <row r="112" spans="1:8" ht="20.25" customHeight="1" x14ac:dyDescent="0.45">
      <c r="A112" s="2">
        <v>111</v>
      </c>
      <c r="B112" s="12">
        <f t="shared" si="0"/>
        <v>4134</v>
      </c>
      <c r="C112" s="12" t="s">
        <v>118</v>
      </c>
      <c r="D112" s="12">
        <v>0</v>
      </c>
      <c r="E112" s="12">
        <v>2</v>
      </c>
      <c r="F112" s="12">
        <v>-6</v>
      </c>
      <c r="G112" s="12">
        <v>11</v>
      </c>
      <c r="H112" s="12">
        <v>-4</v>
      </c>
    </row>
    <row r="113" spans="1:8" ht="20.25" customHeight="1" x14ac:dyDescent="0.45">
      <c r="A113" s="2">
        <v>112</v>
      </c>
      <c r="B113" s="12">
        <f t="shared" si="0"/>
        <v>4134</v>
      </c>
      <c r="C113" s="12" t="s">
        <v>119</v>
      </c>
      <c r="D113" s="12">
        <v>0</v>
      </c>
      <c r="E113" s="12">
        <v>8</v>
      </c>
      <c r="F113" s="12">
        <v>-3</v>
      </c>
      <c r="G113" s="12">
        <v>9</v>
      </c>
      <c r="H113" s="12">
        <v>6</v>
      </c>
    </row>
    <row r="114" spans="1:8" ht="20.25" customHeight="1" x14ac:dyDescent="0.45">
      <c r="A114" s="2">
        <v>113</v>
      </c>
      <c r="B114" s="12">
        <f t="shared" si="0"/>
        <v>4134</v>
      </c>
      <c r="C114" s="12" t="s">
        <v>120</v>
      </c>
      <c r="D114" s="12">
        <v>-3</v>
      </c>
      <c r="E114" s="12">
        <v>5</v>
      </c>
      <c r="F114" s="12">
        <v>1</v>
      </c>
      <c r="G114" s="12">
        <v>6</v>
      </c>
      <c r="H114" s="12">
        <v>6</v>
      </c>
    </row>
    <row r="115" spans="1:8" ht="20.25" customHeight="1" x14ac:dyDescent="0.45">
      <c r="A115" s="2">
        <v>114</v>
      </c>
      <c r="B115" s="12">
        <f t="shared" si="0"/>
        <v>4134</v>
      </c>
      <c r="C115" s="12" t="s">
        <v>121</v>
      </c>
      <c r="D115" s="12">
        <v>-3</v>
      </c>
      <c r="E115" s="12">
        <v>24</v>
      </c>
      <c r="F115" s="12">
        <v>-17</v>
      </c>
      <c r="G115" s="12">
        <v>14</v>
      </c>
      <c r="H115" s="12">
        <v>-10</v>
      </c>
    </row>
    <row r="116" spans="1:8" ht="20.25" customHeight="1" x14ac:dyDescent="0.45">
      <c r="A116" s="2">
        <v>115</v>
      </c>
      <c r="B116" s="12">
        <f t="shared" si="0"/>
        <v>4134</v>
      </c>
      <c r="C116" s="12" t="s">
        <v>122</v>
      </c>
      <c r="D116" s="12">
        <v>5</v>
      </c>
      <c r="E116" s="12">
        <v>-2</v>
      </c>
      <c r="F116" s="12">
        <v>0</v>
      </c>
      <c r="G116" s="12">
        <v>12</v>
      </c>
      <c r="H116" s="12">
        <v>4</v>
      </c>
    </row>
    <row r="117" spans="1:8" ht="20.25" customHeight="1" x14ac:dyDescent="0.45">
      <c r="A117" s="2">
        <v>116</v>
      </c>
      <c r="B117" s="12">
        <f t="shared" si="0"/>
        <v>4134</v>
      </c>
      <c r="C117" s="12" t="s">
        <v>123</v>
      </c>
      <c r="D117" s="12">
        <v>2</v>
      </c>
      <c r="E117" s="12">
        <v>5</v>
      </c>
      <c r="F117" s="12">
        <v>5</v>
      </c>
      <c r="G117" s="12">
        <v>6</v>
      </c>
      <c r="H117" s="12">
        <v>13</v>
      </c>
    </row>
    <row r="118" spans="1:8" ht="20.25" customHeight="1" x14ac:dyDescent="0.45">
      <c r="A118" s="2">
        <v>117</v>
      </c>
      <c r="B118" s="12">
        <f t="shared" si="0"/>
        <v>4134</v>
      </c>
      <c r="C118" s="12" t="s">
        <v>124</v>
      </c>
      <c r="D118" s="12">
        <v>-6</v>
      </c>
      <c r="E118" s="12">
        <v>4</v>
      </c>
      <c r="F118" s="12">
        <v>0</v>
      </c>
      <c r="G118" s="12">
        <v>2</v>
      </c>
      <c r="H118" s="12">
        <v>-2</v>
      </c>
    </row>
    <row r="119" spans="1:8" ht="20.25" customHeight="1" x14ac:dyDescent="0.45">
      <c r="A119" s="2">
        <v>118</v>
      </c>
      <c r="B119" s="12">
        <f t="shared" si="0"/>
        <v>4134</v>
      </c>
      <c r="C119" s="12" t="s">
        <v>125</v>
      </c>
      <c r="D119" s="12">
        <v>-32</v>
      </c>
      <c r="E119" s="12">
        <v>-26</v>
      </c>
      <c r="F119" s="12">
        <v>-31</v>
      </c>
      <c r="G119" s="12">
        <v>-5</v>
      </c>
      <c r="H119" s="12">
        <v>-19</v>
      </c>
    </row>
    <row r="120" spans="1:8" ht="20.25" customHeight="1" x14ac:dyDescent="0.45">
      <c r="A120" s="2">
        <v>119</v>
      </c>
      <c r="B120" s="12">
        <f t="shared" si="0"/>
        <v>4134</v>
      </c>
      <c r="C120" s="12" t="s">
        <v>126</v>
      </c>
      <c r="D120" s="12">
        <v>4</v>
      </c>
      <c r="E120" s="12">
        <v>12</v>
      </c>
      <c r="F120" s="12">
        <v>10</v>
      </c>
      <c r="G120" s="12">
        <v>5</v>
      </c>
      <c r="H120" s="12">
        <v>8</v>
      </c>
    </row>
    <row r="121" spans="1:8" ht="20.25" customHeight="1" x14ac:dyDescent="0.45">
      <c r="A121" s="2">
        <v>120</v>
      </c>
      <c r="B121" s="12">
        <f t="shared" si="0"/>
        <v>4134</v>
      </c>
      <c r="C121" s="12" t="s">
        <v>127</v>
      </c>
      <c r="D121" s="12">
        <v>1</v>
      </c>
      <c r="E121" s="12">
        <v>14</v>
      </c>
      <c r="F121" s="12">
        <v>7</v>
      </c>
      <c r="G121" s="12">
        <v>14</v>
      </c>
      <c r="H121" s="12">
        <v>7</v>
      </c>
    </row>
    <row r="122" spans="1:8" ht="20.25" customHeight="1" x14ac:dyDescent="0.45">
      <c r="A122" s="2">
        <v>121</v>
      </c>
      <c r="B122" s="12">
        <f t="shared" si="0"/>
        <v>4134</v>
      </c>
      <c r="C122" s="12" t="s">
        <v>128</v>
      </c>
      <c r="D122" s="12">
        <v>5</v>
      </c>
      <c r="E122" s="12">
        <v>10</v>
      </c>
      <c r="F122" s="12">
        <v>-7</v>
      </c>
      <c r="G122" s="12">
        <v>-1</v>
      </c>
      <c r="H122" s="12">
        <v>7</v>
      </c>
    </row>
    <row r="123" spans="1:8" ht="20.25" customHeight="1" x14ac:dyDescent="0.45">
      <c r="A123" s="2">
        <v>122</v>
      </c>
      <c r="B123" s="12">
        <f t="shared" si="0"/>
        <v>4134</v>
      </c>
      <c r="C123" s="12" t="s">
        <v>129</v>
      </c>
      <c r="D123" s="12">
        <v>-32</v>
      </c>
      <c r="E123" s="12">
        <v>-26</v>
      </c>
      <c r="F123" s="12">
        <v>-31</v>
      </c>
      <c r="G123" s="12">
        <v>-5</v>
      </c>
      <c r="H123" s="12">
        <v>-19</v>
      </c>
    </row>
    <row r="124" spans="1:8" ht="20.25" customHeight="1" x14ac:dyDescent="0.45">
      <c r="A124" s="2">
        <v>123</v>
      </c>
      <c r="B124" s="12">
        <f t="shared" si="0"/>
        <v>4134</v>
      </c>
      <c r="C124" s="12" t="s">
        <v>130</v>
      </c>
      <c r="D124" s="12">
        <v>1</v>
      </c>
      <c r="E124" s="12">
        <v>-8</v>
      </c>
      <c r="F124" s="12">
        <v>-4</v>
      </c>
      <c r="G124" s="12">
        <v>7</v>
      </c>
      <c r="H124" s="12">
        <v>3</v>
      </c>
    </row>
    <row r="125" spans="1:8" ht="20.25" customHeight="1" x14ac:dyDescent="0.45">
      <c r="A125" s="2">
        <v>124</v>
      </c>
      <c r="B125" s="12">
        <v>4134</v>
      </c>
      <c r="C125" s="12" t="s">
        <v>108</v>
      </c>
      <c r="D125" s="12">
        <v>-10</v>
      </c>
      <c r="E125" s="12">
        <v>14</v>
      </c>
      <c r="F125" s="12">
        <v>0</v>
      </c>
      <c r="G125" s="12">
        <v>10</v>
      </c>
      <c r="H125" s="12">
        <v>0</v>
      </c>
    </row>
    <row r="126" spans="1:8" ht="20.25" customHeight="1" x14ac:dyDescent="0.45">
      <c r="A126" s="2">
        <v>125</v>
      </c>
      <c r="B126" s="12">
        <f t="shared" ref="B126:B147" si="1">B125</f>
        <v>4134</v>
      </c>
      <c r="C126" s="12" t="s">
        <v>109</v>
      </c>
      <c r="D126" s="12">
        <v>-5</v>
      </c>
      <c r="E126" s="12">
        <v>7</v>
      </c>
      <c r="F126" s="12">
        <v>-3</v>
      </c>
      <c r="G126" s="12">
        <v>13</v>
      </c>
      <c r="H126" s="12">
        <v>23</v>
      </c>
    </row>
    <row r="127" spans="1:8" ht="20.25" customHeight="1" x14ac:dyDescent="0.45">
      <c r="A127" s="2">
        <v>126</v>
      </c>
      <c r="B127" s="12">
        <f t="shared" si="1"/>
        <v>4134</v>
      </c>
      <c r="C127" s="12" t="s">
        <v>110</v>
      </c>
      <c r="D127" s="12">
        <v>5</v>
      </c>
      <c r="E127" s="12">
        <v>1</v>
      </c>
      <c r="F127" s="12">
        <v>-3</v>
      </c>
      <c r="G127" s="12">
        <v>11</v>
      </c>
      <c r="H127" s="12">
        <v>18</v>
      </c>
    </row>
    <row r="128" spans="1:8" ht="20.25" customHeight="1" x14ac:dyDescent="0.45">
      <c r="A128" s="2">
        <v>127</v>
      </c>
      <c r="B128" s="12">
        <f t="shared" si="1"/>
        <v>4134</v>
      </c>
      <c r="C128" s="12" t="s">
        <v>111</v>
      </c>
      <c r="D128" s="12">
        <v>-12</v>
      </c>
      <c r="E128" s="12">
        <v>26</v>
      </c>
      <c r="F128" s="12">
        <v>0</v>
      </c>
      <c r="G128" s="12">
        <v>20</v>
      </c>
      <c r="H128" s="12">
        <v>14</v>
      </c>
    </row>
    <row r="129" spans="1:8" ht="20.25" customHeight="1" x14ac:dyDescent="0.45">
      <c r="A129" s="2">
        <v>128</v>
      </c>
      <c r="B129" s="12">
        <f t="shared" si="1"/>
        <v>4134</v>
      </c>
      <c r="C129" s="12" t="s">
        <v>112</v>
      </c>
      <c r="D129" s="12">
        <v>-16</v>
      </c>
      <c r="E129" s="12">
        <v>-2</v>
      </c>
      <c r="F129" s="12">
        <v>2</v>
      </c>
      <c r="G129" s="12">
        <v>8</v>
      </c>
      <c r="H129" s="12">
        <v>9</v>
      </c>
    </row>
    <row r="130" spans="1:8" ht="20.25" customHeight="1" x14ac:dyDescent="0.45">
      <c r="A130" s="2">
        <v>129</v>
      </c>
      <c r="B130" s="12">
        <f t="shared" si="1"/>
        <v>4134</v>
      </c>
      <c r="C130" s="12" t="s">
        <v>113</v>
      </c>
      <c r="D130" s="12">
        <v>-8</v>
      </c>
      <c r="E130" s="12">
        <v>-7</v>
      </c>
      <c r="F130" s="12">
        <v>-3</v>
      </c>
      <c r="G130" s="12">
        <v>3</v>
      </c>
      <c r="H130" s="12">
        <v>9</v>
      </c>
    </row>
    <row r="131" spans="1:8" ht="20.25" customHeight="1" x14ac:dyDescent="0.45">
      <c r="A131" s="2">
        <v>130</v>
      </c>
      <c r="B131" s="12">
        <f t="shared" si="1"/>
        <v>4134</v>
      </c>
      <c r="C131" s="12" t="s">
        <v>114</v>
      </c>
      <c r="D131" s="12">
        <v>-11</v>
      </c>
      <c r="E131" s="12">
        <v>3</v>
      </c>
      <c r="F131" s="12">
        <v>-5</v>
      </c>
      <c r="G131" s="12">
        <v>11</v>
      </c>
      <c r="H131" s="12">
        <v>26</v>
      </c>
    </row>
    <row r="132" spans="1:8" ht="20.25" customHeight="1" x14ac:dyDescent="0.45">
      <c r="A132" s="2">
        <v>131</v>
      </c>
      <c r="B132" s="12">
        <f t="shared" si="1"/>
        <v>4134</v>
      </c>
      <c r="C132" s="12" t="s">
        <v>115</v>
      </c>
      <c r="D132" s="12">
        <v>-20</v>
      </c>
      <c r="E132" s="12">
        <v>15</v>
      </c>
      <c r="F132" s="12">
        <v>5</v>
      </c>
      <c r="G132" s="12">
        <v>-5</v>
      </c>
      <c r="H132" s="12">
        <v>-5</v>
      </c>
    </row>
    <row r="133" spans="1:8" ht="20.25" customHeight="1" x14ac:dyDescent="0.45">
      <c r="A133" s="2">
        <v>132</v>
      </c>
      <c r="B133" s="12">
        <f t="shared" si="1"/>
        <v>4134</v>
      </c>
      <c r="C133" s="12" t="s">
        <v>116</v>
      </c>
      <c r="D133" s="12">
        <v>-6</v>
      </c>
      <c r="E133" s="12">
        <v>7</v>
      </c>
      <c r="F133" s="12">
        <v>3</v>
      </c>
      <c r="G133" s="12">
        <v>12</v>
      </c>
      <c r="H133" s="12">
        <v>2</v>
      </c>
    </row>
    <row r="134" spans="1:8" ht="20.25" customHeight="1" x14ac:dyDescent="0.45">
      <c r="A134" s="2">
        <v>133</v>
      </c>
      <c r="B134" s="12">
        <f t="shared" si="1"/>
        <v>4134</v>
      </c>
      <c r="C134" s="12" t="s">
        <v>117</v>
      </c>
      <c r="D134" s="12">
        <v>16</v>
      </c>
      <c r="E134" s="12">
        <v>20</v>
      </c>
      <c r="F134" s="12">
        <v>5</v>
      </c>
      <c r="G134" s="12">
        <v>14</v>
      </c>
      <c r="H134" s="12">
        <v>4</v>
      </c>
    </row>
    <row r="135" spans="1:8" ht="20.25" customHeight="1" x14ac:dyDescent="0.45">
      <c r="A135" s="2">
        <v>134</v>
      </c>
      <c r="B135" s="12">
        <f t="shared" si="1"/>
        <v>4134</v>
      </c>
      <c r="C135" s="12" t="s">
        <v>118</v>
      </c>
      <c r="D135" s="12">
        <v>0</v>
      </c>
      <c r="E135" s="12">
        <v>2</v>
      </c>
      <c r="F135" s="12">
        <v>-6</v>
      </c>
      <c r="G135" s="12">
        <v>11</v>
      </c>
      <c r="H135" s="12">
        <v>-4</v>
      </c>
    </row>
    <row r="136" spans="1:8" ht="20.25" customHeight="1" x14ac:dyDescent="0.45">
      <c r="A136" s="2">
        <v>135</v>
      </c>
      <c r="B136" s="12">
        <f t="shared" si="1"/>
        <v>4134</v>
      </c>
      <c r="C136" s="12" t="s">
        <v>119</v>
      </c>
      <c r="D136" s="12">
        <v>0</v>
      </c>
      <c r="E136" s="12">
        <v>8</v>
      </c>
      <c r="F136" s="12">
        <v>-3</v>
      </c>
      <c r="G136" s="12">
        <v>9</v>
      </c>
      <c r="H136" s="12">
        <v>6</v>
      </c>
    </row>
    <row r="137" spans="1:8" ht="20.25" customHeight="1" x14ac:dyDescent="0.45">
      <c r="A137" s="2">
        <v>136</v>
      </c>
      <c r="B137" s="12">
        <f t="shared" si="1"/>
        <v>4134</v>
      </c>
      <c r="C137" s="12" t="s">
        <v>120</v>
      </c>
      <c r="D137" s="12">
        <v>-3</v>
      </c>
      <c r="E137" s="12">
        <v>5</v>
      </c>
      <c r="F137" s="12">
        <v>1</v>
      </c>
      <c r="G137" s="12">
        <v>6</v>
      </c>
      <c r="H137" s="12">
        <v>6</v>
      </c>
    </row>
    <row r="138" spans="1:8" ht="20.25" customHeight="1" x14ac:dyDescent="0.45">
      <c r="A138" s="2">
        <v>137</v>
      </c>
      <c r="B138" s="12">
        <f t="shared" si="1"/>
        <v>4134</v>
      </c>
      <c r="C138" s="12" t="s">
        <v>121</v>
      </c>
      <c r="D138" s="12">
        <v>-3</v>
      </c>
      <c r="E138" s="12">
        <v>24</v>
      </c>
      <c r="F138" s="12">
        <v>-17</v>
      </c>
      <c r="G138" s="12">
        <v>14</v>
      </c>
      <c r="H138" s="12">
        <v>-10</v>
      </c>
    </row>
    <row r="139" spans="1:8" ht="20.25" customHeight="1" x14ac:dyDescent="0.45">
      <c r="A139" s="2">
        <v>138</v>
      </c>
      <c r="B139" s="12">
        <f t="shared" si="1"/>
        <v>4134</v>
      </c>
      <c r="C139" s="12" t="s">
        <v>122</v>
      </c>
      <c r="D139" s="12">
        <v>5</v>
      </c>
      <c r="E139" s="12">
        <v>-2</v>
      </c>
      <c r="F139" s="12">
        <v>0</v>
      </c>
      <c r="G139" s="12">
        <v>12</v>
      </c>
      <c r="H139" s="12">
        <v>4</v>
      </c>
    </row>
    <row r="140" spans="1:8" ht="20.25" customHeight="1" x14ac:dyDescent="0.45">
      <c r="A140" s="2">
        <v>139</v>
      </c>
      <c r="B140" s="12">
        <f t="shared" si="1"/>
        <v>4134</v>
      </c>
      <c r="C140" s="12" t="s">
        <v>123</v>
      </c>
      <c r="D140" s="12">
        <v>2</v>
      </c>
      <c r="E140" s="12">
        <v>5</v>
      </c>
      <c r="F140" s="12">
        <v>5</v>
      </c>
      <c r="G140" s="12">
        <v>6</v>
      </c>
      <c r="H140" s="12">
        <v>13</v>
      </c>
    </row>
    <row r="141" spans="1:8" ht="20.25" customHeight="1" x14ac:dyDescent="0.45">
      <c r="A141" s="2">
        <v>140</v>
      </c>
      <c r="B141" s="12">
        <f t="shared" si="1"/>
        <v>4134</v>
      </c>
      <c r="C141" s="12" t="s">
        <v>124</v>
      </c>
      <c r="D141" s="12">
        <v>-6</v>
      </c>
      <c r="E141" s="12">
        <v>4</v>
      </c>
      <c r="F141" s="12">
        <v>0</v>
      </c>
      <c r="G141" s="12">
        <v>2</v>
      </c>
      <c r="H141" s="12">
        <v>-2</v>
      </c>
    </row>
    <row r="142" spans="1:8" ht="20.25" customHeight="1" x14ac:dyDescent="0.45">
      <c r="A142" s="2">
        <v>141</v>
      </c>
      <c r="B142" s="12">
        <f t="shared" si="1"/>
        <v>4134</v>
      </c>
      <c r="C142" s="12" t="s">
        <v>125</v>
      </c>
      <c r="D142" s="12">
        <v>-32</v>
      </c>
      <c r="E142" s="12">
        <v>-26</v>
      </c>
      <c r="F142" s="12">
        <v>-31</v>
      </c>
      <c r="G142" s="12">
        <v>-5</v>
      </c>
      <c r="H142" s="12">
        <v>-19</v>
      </c>
    </row>
    <row r="143" spans="1:8" ht="20.25" customHeight="1" x14ac:dyDescent="0.45">
      <c r="A143" s="2">
        <v>142</v>
      </c>
      <c r="B143" s="12">
        <f t="shared" si="1"/>
        <v>4134</v>
      </c>
      <c r="C143" s="12" t="s">
        <v>126</v>
      </c>
      <c r="D143" s="12">
        <v>4</v>
      </c>
      <c r="E143" s="12">
        <v>12</v>
      </c>
      <c r="F143" s="12">
        <v>10</v>
      </c>
      <c r="G143" s="12">
        <v>5</v>
      </c>
      <c r="H143" s="12">
        <v>8</v>
      </c>
    </row>
    <row r="144" spans="1:8" ht="20.25" customHeight="1" x14ac:dyDescent="0.45">
      <c r="A144" s="2">
        <v>143</v>
      </c>
      <c r="B144" s="12">
        <f t="shared" si="1"/>
        <v>4134</v>
      </c>
      <c r="C144" s="12" t="s">
        <v>127</v>
      </c>
      <c r="D144" s="12">
        <v>1</v>
      </c>
      <c r="E144" s="12">
        <v>14</v>
      </c>
      <c r="F144" s="12">
        <v>7</v>
      </c>
      <c r="G144" s="12">
        <v>14</v>
      </c>
      <c r="H144" s="12">
        <v>7</v>
      </c>
    </row>
    <row r="145" spans="1:8" ht="20.25" customHeight="1" x14ac:dyDescent="0.45">
      <c r="A145" s="2">
        <v>144</v>
      </c>
      <c r="B145" s="12">
        <f t="shared" si="1"/>
        <v>4134</v>
      </c>
      <c r="C145" s="12" t="s">
        <v>128</v>
      </c>
      <c r="D145" s="12">
        <v>5</v>
      </c>
      <c r="E145" s="12">
        <v>10</v>
      </c>
      <c r="F145" s="12">
        <v>-7</v>
      </c>
      <c r="G145" s="12">
        <v>-1</v>
      </c>
      <c r="H145" s="12">
        <v>7</v>
      </c>
    </row>
    <row r="146" spans="1:8" ht="20.25" customHeight="1" x14ac:dyDescent="0.45">
      <c r="A146" s="2">
        <v>145</v>
      </c>
      <c r="B146" s="12">
        <f t="shared" si="1"/>
        <v>4134</v>
      </c>
      <c r="C146" s="12" t="s">
        <v>129</v>
      </c>
      <c r="D146" s="12">
        <v>-32</v>
      </c>
      <c r="E146" s="12">
        <v>-26</v>
      </c>
      <c r="F146" s="12">
        <v>-31</v>
      </c>
      <c r="G146" s="12">
        <v>-5</v>
      </c>
      <c r="H146" s="12">
        <v>-19</v>
      </c>
    </row>
    <row r="147" spans="1:8" ht="20.25" customHeight="1" x14ac:dyDescent="0.45">
      <c r="A147" s="2">
        <v>146</v>
      </c>
      <c r="B147" s="12">
        <f t="shared" si="1"/>
        <v>4134</v>
      </c>
      <c r="C147" s="12" t="s">
        <v>130</v>
      </c>
      <c r="D147" s="12">
        <v>1</v>
      </c>
      <c r="E147" s="12">
        <v>-8</v>
      </c>
      <c r="F147" s="12">
        <v>-4</v>
      </c>
      <c r="G147" s="12">
        <v>7</v>
      </c>
      <c r="H147" s="12">
        <v>3</v>
      </c>
    </row>
    <row r="148" spans="1:8" ht="20.25" customHeight="1" x14ac:dyDescent="0.35"/>
    <row r="149" spans="1:8" ht="20.25" customHeight="1" x14ac:dyDescent="0.35"/>
    <row r="150" spans="1:8" ht="20.25" customHeight="1" x14ac:dyDescent="0.35"/>
    <row r="151" spans="1:8" ht="20.25" customHeight="1" x14ac:dyDescent="0.35"/>
    <row r="152" spans="1:8" ht="20.25" customHeight="1" x14ac:dyDescent="0.35"/>
    <row r="153" spans="1:8" ht="20.25" customHeight="1" x14ac:dyDescent="0.35"/>
    <row r="154" spans="1:8" ht="20.25" customHeight="1" x14ac:dyDescent="0.35"/>
    <row r="155" spans="1:8" ht="20.25" customHeight="1" x14ac:dyDescent="0.35"/>
    <row r="156" spans="1:8" ht="20.25" customHeight="1" x14ac:dyDescent="0.35"/>
    <row r="157" spans="1:8" ht="20.25" customHeight="1" x14ac:dyDescent="0.35"/>
    <row r="158" spans="1:8" ht="20.25" customHeight="1" x14ac:dyDescent="0.35"/>
    <row r="159" spans="1:8" ht="20.25" customHeight="1" x14ac:dyDescent="0.35"/>
    <row r="160" spans="1:8" ht="20.25" customHeight="1" x14ac:dyDescent="0.35"/>
    <row r="161" ht="20.25" customHeight="1" x14ac:dyDescent="0.35"/>
    <row r="162" ht="20.25" customHeight="1" x14ac:dyDescent="0.35"/>
    <row r="163" ht="20.25" customHeight="1" x14ac:dyDescent="0.35"/>
    <row r="164" ht="20.25" customHeight="1" x14ac:dyDescent="0.35"/>
    <row r="165" ht="20.25" customHeight="1" x14ac:dyDescent="0.35"/>
    <row r="166" ht="20.25" customHeight="1" x14ac:dyDescent="0.35"/>
    <row r="167" ht="20.25" customHeight="1" x14ac:dyDescent="0.35"/>
    <row r="168" ht="20.25" customHeight="1" x14ac:dyDescent="0.35"/>
    <row r="169" ht="20.25" customHeight="1" x14ac:dyDescent="0.35"/>
    <row r="170" ht="20.25" customHeight="1" x14ac:dyDescent="0.35"/>
    <row r="171" ht="20.25" customHeight="1" x14ac:dyDescent="0.35"/>
    <row r="172" ht="20.25" customHeight="1" x14ac:dyDescent="0.35"/>
    <row r="173" ht="20.25" customHeight="1" x14ac:dyDescent="0.35"/>
    <row r="174" ht="20.25" customHeight="1" x14ac:dyDescent="0.35"/>
    <row r="175" ht="20.25" customHeight="1" x14ac:dyDescent="0.35"/>
    <row r="176" ht="20.25" customHeight="1" x14ac:dyDescent="0.35"/>
    <row r="177" ht="20.25" customHeight="1" x14ac:dyDescent="0.35"/>
    <row r="178" ht="20.25" customHeight="1" x14ac:dyDescent="0.35"/>
    <row r="179" ht="20.25" customHeight="1" x14ac:dyDescent="0.35"/>
    <row r="180" ht="20.25" customHeight="1" x14ac:dyDescent="0.35"/>
    <row r="181" ht="20.25" customHeight="1" x14ac:dyDescent="0.35"/>
    <row r="182" ht="20.25" customHeight="1" x14ac:dyDescent="0.35"/>
    <row r="183" ht="20.25" customHeight="1" x14ac:dyDescent="0.35"/>
    <row r="184" ht="20.25" customHeight="1" x14ac:dyDescent="0.35"/>
    <row r="185" ht="20.25" customHeight="1" x14ac:dyDescent="0.35"/>
    <row r="186" ht="20.25" customHeight="1" x14ac:dyDescent="0.35"/>
    <row r="187" ht="20.25" customHeight="1" x14ac:dyDescent="0.35"/>
    <row r="188" ht="20.25" customHeight="1" x14ac:dyDescent="0.35"/>
    <row r="189" ht="20.25" customHeight="1" x14ac:dyDescent="0.35"/>
    <row r="190" ht="20.25" customHeight="1" x14ac:dyDescent="0.35"/>
    <row r="191" ht="20.25" customHeight="1" x14ac:dyDescent="0.35"/>
    <row r="192" ht="20.25" customHeight="1" x14ac:dyDescent="0.35"/>
    <row r="193" ht="20.25" customHeight="1" x14ac:dyDescent="0.35"/>
    <row r="194" ht="20.25" customHeight="1" x14ac:dyDescent="0.35"/>
    <row r="195" ht="20.25" customHeight="1" x14ac:dyDescent="0.35"/>
    <row r="196" ht="20.25" customHeight="1" x14ac:dyDescent="0.35"/>
    <row r="197" ht="20.25" customHeight="1" x14ac:dyDescent="0.35"/>
    <row r="198" ht="20.25" customHeight="1" x14ac:dyDescent="0.35"/>
    <row r="199" ht="20.25" customHeight="1" x14ac:dyDescent="0.35"/>
    <row r="200" ht="20.25" customHeight="1" x14ac:dyDescent="0.35"/>
    <row r="201" ht="20.25" customHeight="1" x14ac:dyDescent="0.35"/>
    <row r="202" ht="20.25" customHeight="1" x14ac:dyDescent="0.35"/>
    <row r="203" ht="20.25" customHeight="1" x14ac:dyDescent="0.35"/>
    <row r="204" ht="20.25" customHeight="1" x14ac:dyDescent="0.35"/>
    <row r="205" ht="20.25" customHeight="1" x14ac:dyDescent="0.35"/>
    <row r="206" ht="20.25" customHeight="1" x14ac:dyDescent="0.35"/>
    <row r="207" ht="20.25" customHeight="1" x14ac:dyDescent="0.35"/>
    <row r="208" ht="20.25" customHeight="1" x14ac:dyDescent="0.35"/>
    <row r="209" ht="20.25" customHeight="1" x14ac:dyDescent="0.35"/>
    <row r="210" ht="20.25" customHeight="1" x14ac:dyDescent="0.35"/>
    <row r="211" ht="20.25" customHeight="1" x14ac:dyDescent="0.35"/>
    <row r="212" ht="20.25" customHeight="1" x14ac:dyDescent="0.35"/>
    <row r="213" ht="20.25" customHeight="1" x14ac:dyDescent="0.35"/>
    <row r="214" ht="20.25" customHeight="1" x14ac:dyDescent="0.35"/>
    <row r="215" ht="20.25" customHeight="1" x14ac:dyDescent="0.35"/>
    <row r="216" ht="20.25" customHeight="1" x14ac:dyDescent="0.35"/>
    <row r="217" ht="20.25" customHeight="1" x14ac:dyDescent="0.35"/>
    <row r="218" ht="20.25" customHeight="1" x14ac:dyDescent="0.35"/>
    <row r="219" ht="20.25" customHeight="1" x14ac:dyDescent="0.35"/>
    <row r="220" ht="20.25" customHeight="1" x14ac:dyDescent="0.35"/>
    <row r="221" ht="20.25" customHeight="1" x14ac:dyDescent="0.35"/>
    <row r="222" ht="20.25" customHeight="1" x14ac:dyDescent="0.35"/>
    <row r="223" ht="20.25" customHeight="1" x14ac:dyDescent="0.35"/>
    <row r="224" ht="20.25" customHeight="1" x14ac:dyDescent="0.35"/>
    <row r="225" ht="20.25" customHeight="1" x14ac:dyDescent="0.35"/>
    <row r="226" ht="20.25" customHeight="1" x14ac:dyDescent="0.35"/>
    <row r="227" ht="20.25" customHeight="1" x14ac:dyDescent="0.35"/>
    <row r="228" ht="20.25" customHeight="1" x14ac:dyDescent="0.35"/>
    <row r="229" ht="20.25" customHeight="1" x14ac:dyDescent="0.35"/>
    <row r="230" ht="20.25" customHeight="1" x14ac:dyDescent="0.35"/>
    <row r="231" ht="20.25" customHeight="1" x14ac:dyDescent="0.35"/>
    <row r="232" ht="20.25" customHeight="1" x14ac:dyDescent="0.35"/>
    <row r="233" ht="20.25" customHeight="1" x14ac:dyDescent="0.35"/>
    <row r="234" ht="20.25" customHeight="1" x14ac:dyDescent="0.35"/>
    <row r="235" ht="20.25" customHeight="1" x14ac:dyDescent="0.35"/>
    <row r="236" ht="20.25" customHeight="1" x14ac:dyDescent="0.35"/>
    <row r="237" ht="20.25" customHeight="1" x14ac:dyDescent="0.35"/>
    <row r="238" ht="20.25" customHeight="1" x14ac:dyDescent="0.35"/>
    <row r="239" ht="20.25" customHeight="1" x14ac:dyDescent="0.35"/>
    <row r="240" ht="20.25" customHeight="1" x14ac:dyDescent="0.35"/>
    <row r="241" ht="20.25" customHeight="1" x14ac:dyDescent="0.35"/>
    <row r="242" ht="20.25" customHeight="1" x14ac:dyDescent="0.35"/>
    <row r="243" ht="20.25" customHeight="1" x14ac:dyDescent="0.35"/>
    <row r="244" ht="20.25" customHeight="1" x14ac:dyDescent="0.35"/>
    <row r="245" ht="20.25" customHeight="1" x14ac:dyDescent="0.35"/>
    <row r="246" ht="20.25" customHeight="1" x14ac:dyDescent="0.35"/>
    <row r="247" ht="20.25" customHeight="1" x14ac:dyDescent="0.35"/>
    <row r="248" ht="20.25" customHeight="1" x14ac:dyDescent="0.35"/>
    <row r="249" ht="20.25" customHeight="1" x14ac:dyDescent="0.35"/>
    <row r="250" ht="20.25" customHeight="1" x14ac:dyDescent="0.35"/>
    <row r="251" ht="20.25" customHeight="1" x14ac:dyDescent="0.35"/>
    <row r="252" ht="20.25" customHeight="1" x14ac:dyDescent="0.35"/>
    <row r="253" ht="20.25" customHeight="1" x14ac:dyDescent="0.35"/>
    <row r="254" ht="20.25" customHeight="1" x14ac:dyDescent="0.35"/>
    <row r="255" ht="20.25" customHeight="1" x14ac:dyDescent="0.35"/>
    <row r="256" ht="20.25" customHeight="1" x14ac:dyDescent="0.35"/>
    <row r="257" ht="20.25" customHeight="1" x14ac:dyDescent="0.35"/>
    <row r="258" ht="20.25" customHeight="1" x14ac:dyDescent="0.35"/>
    <row r="259" ht="20.25" customHeight="1" x14ac:dyDescent="0.35"/>
    <row r="260" ht="20.25" customHeight="1" x14ac:dyDescent="0.35"/>
    <row r="261" ht="20.25" customHeight="1" x14ac:dyDescent="0.35"/>
    <row r="262" ht="20.25" customHeight="1" x14ac:dyDescent="0.35"/>
    <row r="263" ht="20.25" customHeight="1" x14ac:dyDescent="0.35"/>
    <row r="264" ht="20.25" customHeight="1" x14ac:dyDescent="0.35"/>
    <row r="265" ht="20.25" customHeight="1" x14ac:dyDescent="0.35"/>
    <row r="266" ht="20.25" customHeight="1" x14ac:dyDescent="0.35"/>
    <row r="267" ht="20.25" customHeight="1" x14ac:dyDescent="0.35"/>
    <row r="268" ht="20.25" customHeight="1" x14ac:dyDescent="0.35"/>
    <row r="269" ht="20.25" customHeight="1" x14ac:dyDescent="0.35"/>
    <row r="270" ht="20.25" customHeight="1" x14ac:dyDescent="0.35"/>
    <row r="271" ht="20.25" customHeight="1" x14ac:dyDescent="0.35"/>
    <row r="272" ht="20.25" customHeight="1" x14ac:dyDescent="0.35"/>
    <row r="273" ht="20.25" customHeight="1" x14ac:dyDescent="0.35"/>
    <row r="274" ht="20.25" customHeight="1" x14ac:dyDescent="0.35"/>
    <row r="275" ht="20.25" customHeight="1" x14ac:dyDescent="0.35"/>
    <row r="276" ht="20.25" customHeight="1" x14ac:dyDescent="0.35"/>
    <row r="277" ht="20.25" customHeight="1" x14ac:dyDescent="0.35"/>
    <row r="278" ht="20.25" customHeight="1" x14ac:dyDescent="0.35"/>
    <row r="279" ht="20.25" customHeight="1" x14ac:dyDescent="0.35"/>
    <row r="280" ht="20.25" customHeight="1" x14ac:dyDescent="0.35"/>
    <row r="281" ht="20.25" customHeight="1" x14ac:dyDescent="0.35"/>
    <row r="282" ht="20.25" customHeight="1" x14ac:dyDescent="0.35"/>
    <row r="283" ht="20.25" customHeight="1" x14ac:dyDescent="0.35"/>
    <row r="284" ht="20.25" customHeight="1" x14ac:dyDescent="0.35"/>
    <row r="285" ht="20.25" customHeight="1" x14ac:dyDescent="0.35"/>
    <row r="286" ht="20.25" customHeight="1" x14ac:dyDescent="0.35"/>
    <row r="287" ht="20.25" customHeight="1" x14ac:dyDescent="0.35"/>
    <row r="288" ht="20.25" customHeight="1" x14ac:dyDescent="0.35"/>
    <row r="289" ht="20.25" customHeight="1" x14ac:dyDescent="0.35"/>
    <row r="290" ht="20.25" customHeight="1" x14ac:dyDescent="0.35"/>
    <row r="291" ht="20.25" customHeight="1" x14ac:dyDescent="0.35"/>
    <row r="292" ht="20.25" customHeight="1" x14ac:dyDescent="0.35"/>
    <row r="293" ht="20.25" customHeight="1" x14ac:dyDescent="0.35"/>
    <row r="294" ht="20.25" customHeight="1" x14ac:dyDescent="0.35"/>
    <row r="295" ht="20.25" customHeight="1" x14ac:dyDescent="0.35"/>
    <row r="296" ht="20.25" customHeight="1" x14ac:dyDescent="0.35"/>
    <row r="297" ht="20.25" customHeight="1" x14ac:dyDescent="0.35"/>
    <row r="298" ht="20.25" customHeight="1" x14ac:dyDescent="0.35"/>
    <row r="299" ht="20.25" customHeight="1" x14ac:dyDescent="0.35"/>
    <row r="300" ht="20.25" customHeight="1" x14ac:dyDescent="0.35"/>
    <row r="301" ht="20.25" customHeight="1" x14ac:dyDescent="0.35"/>
    <row r="302" ht="20.25" customHeight="1" x14ac:dyDescent="0.35"/>
    <row r="303" ht="20.25" customHeight="1" x14ac:dyDescent="0.35"/>
    <row r="304" ht="20.25" customHeight="1" x14ac:dyDescent="0.35"/>
    <row r="305" ht="20.25" customHeight="1" x14ac:dyDescent="0.35"/>
    <row r="306" ht="20.25" customHeight="1" x14ac:dyDescent="0.35"/>
    <row r="307" ht="20.25" customHeight="1" x14ac:dyDescent="0.35"/>
    <row r="308" ht="20.25" customHeight="1" x14ac:dyDescent="0.35"/>
    <row r="309" ht="20.25" customHeight="1" x14ac:dyDescent="0.35"/>
    <row r="310" ht="20.25" customHeight="1" x14ac:dyDescent="0.35"/>
    <row r="311" ht="20.25" customHeight="1" x14ac:dyDescent="0.35"/>
    <row r="312" ht="20.25" customHeight="1" x14ac:dyDescent="0.35"/>
    <row r="313" ht="20.25" customHeight="1" x14ac:dyDescent="0.35"/>
    <row r="314" ht="20.25" customHeight="1" x14ac:dyDescent="0.35"/>
    <row r="315" ht="20.25" customHeight="1" x14ac:dyDescent="0.35"/>
    <row r="316" ht="20.25" customHeight="1" x14ac:dyDescent="0.35"/>
    <row r="317" ht="20.25" customHeight="1" x14ac:dyDescent="0.35"/>
    <row r="318" ht="20.25" customHeight="1" x14ac:dyDescent="0.35"/>
    <row r="319" ht="20.25" customHeight="1" x14ac:dyDescent="0.35"/>
    <row r="320" ht="20.25" customHeight="1" x14ac:dyDescent="0.35"/>
    <row r="321" ht="20.25" customHeight="1" x14ac:dyDescent="0.35"/>
    <row r="322" ht="20.25" customHeight="1" x14ac:dyDescent="0.35"/>
    <row r="323" ht="20.25" customHeight="1" x14ac:dyDescent="0.35"/>
    <row r="324" ht="20.25" customHeight="1" x14ac:dyDescent="0.35"/>
    <row r="325" ht="20.25" customHeight="1" x14ac:dyDescent="0.35"/>
    <row r="326" ht="20.25" customHeight="1" x14ac:dyDescent="0.35"/>
    <row r="327" ht="20.25" customHeight="1" x14ac:dyDescent="0.35"/>
    <row r="328" ht="20.25" customHeight="1" x14ac:dyDescent="0.35"/>
    <row r="329" ht="20.25" customHeight="1" x14ac:dyDescent="0.35"/>
    <row r="330" ht="20.25" customHeight="1" x14ac:dyDescent="0.35"/>
    <row r="331" ht="20.25" customHeight="1" x14ac:dyDescent="0.35"/>
    <row r="332" ht="20.25" customHeight="1" x14ac:dyDescent="0.35"/>
    <row r="333" ht="20.25" customHeight="1" x14ac:dyDescent="0.35"/>
    <row r="334" ht="20.25" customHeight="1" x14ac:dyDescent="0.35"/>
    <row r="335" ht="20.25" customHeight="1" x14ac:dyDescent="0.35"/>
    <row r="336" ht="20.25" customHeight="1" x14ac:dyDescent="0.35"/>
    <row r="337" ht="20.25" customHeight="1" x14ac:dyDescent="0.35"/>
    <row r="338" ht="20.25" customHeight="1" x14ac:dyDescent="0.35"/>
    <row r="339" ht="20.25" customHeight="1" x14ac:dyDescent="0.35"/>
    <row r="340" ht="20.25" customHeight="1" x14ac:dyDescent="0.35"/>
    <row r="341" ht="20.25" customHeight="1" x14ac:dyDescent="0.35"/>
    <row r="342" ht="20.25" customHeight="1" x14ac:dyDescent="0.35"/>
    <row r="343" ht="20.25" customHeight="1" x14ac:dyDescent="0.35"/>
    <row r="344" ht="20.25" customHeight="1" x14ac:dyDescent="0.35"/>
    <row r="345" ht="20.25" customHeight="1" x14ac:dyDescent="0.35"/>
    <row r="346" ht="20.25" customHeight="1" x14ac:dyDescent="0.35"/>
    <row r="347" ht="20.25" customHeight="1" x14ac:dyDescent="0.35"/>
    <row r="348" ht="20.25" customHeight="1" x14ac:dyDescent="0.35"/>
    <row r="349" ht="20.25" customHeight="1" x14ac:dyDescent="0.35"/>
    <row r="350" ht="20.25" customHeight="1" x14ac:dyDescent="0.35"/>
    <row r="351" ht="20.25" customHeight="1" x14ac:dyDescent="0.35"/>
    <row r="352" ht="20.25" customHeight="1" x14ac:dyDescent="0.35"/>
    <row r="353" ht="20.25" customHeight="1" x14ac:dyDescent="0.35"/>
    <row r="354" ht="20.25" customHeight="1" x14ac:dyDescent="0.35"/>
    <row r="355" ht="20.25" customHeight="1" x14ac:dyDescent="0.35"/>
    <row r="356" ht="20.25" customHeight="1" x14ac:dyDescent="0.35"/>
    <row r="357" ht="20.25" customHeight="1" x14ac:dyDescent="0.35"/>
    <row r="358" ht="20.25" customHeight="1" x14ac:dyDescent="0.35"/>
    <row r="359" ht="20.25" customHeight="1" x14ac:dyDescent="0.35"/>
    <row r="360" ht="20.25" customHeight="1" x14ac:dyDescent="0.35"/>
    <row r="361" ht="20.25" customHeight="1" x14ac:dyDescent="0.35"/>
    <row r="362" ht="20.25" customHeight="1" x14ac:dyDescent="0.35"/>
    <row r="363" ht="20.25" customHeight="1" x14ac:dyDescent="0.35"/>
    <row r="364" ht="20.25" customHeight="1" x14ac:dyDescent="0.35"/>
    <row r="365" ht="20.25" customHeight="1" x14ac:dyDescent="0.35"/>
    <row r="366" ht="20.25" customHeight="1" x14ac:dyDescent="0.35"/>
    <row r="367" ht="20.25" customHeight="1" x14ac:dyDescent="0.35"/>
    <row r="368" ht="20.25" customHeight="1" x14ac:dyDescent="0.35"/>
    <row r="369" ht="20.25" customHeight="1" x14ac:dyDescent="0.35"/>
    <row r="370" ht="20.25" customHeight="1" x14ac:dyDescent="0.35"/>
    <row r="371" ht="20.25" customHeight="1" x14ac:dyDescent="0.35"/>
    <row r="372" ht="20.25" customHeight="1" x14ac:dyDescent="0.35"/>
    <row r="373" ht="20.25" customHeight="1" x14ac:dyDescent="0.35"/>
    <row r="374" ht="20.25" customHeight="1" x14ac:dyDescent="0.35"/>
    <row r="375" ht="20.25" customHeight="1" x14ac:dyDescent="0.35"/>
    <row r="376" ht="20.25" customHeight="1" x14ac:dyDescent="0.35"/>
    <row r="377" ht="20.25" customHeight="1" x14ac:dyDescent="0.35"/>
    <row r="378" ht="20.25" customHeight="1" x14ac:dyDescent="0.35"/>
    <row r="379" ht="20.25" customHeight="1" x14ac:dyDescent="0.35"/>
    <row r="380" ht="20.25" customHeight="1" x14ac:dyDescent="0.35"/>
    <row r="381" ht="20.25" customHeight="1" x14ac:dyDescent="0.35"/>
    <row r="382" ht="20.25" customHeight="1" x14ac:dyDescent="0.35"/>
    <row r="383" ht="20.25" customHeight="1" x14ac:dyDescent="0.35"/>
    <row r="384" ht="20.25" customHeight="1" x14ac:dyDescent="0.35"/>
    <row r="385" ht="20.25" customHeight="1" x14ac:dyDescent="0.35"/>
    <row r="386" ht="20.25" customHeight="1" x14ac:dyDescent="0.35"/>
    <row r="387" ht="20.25" customHeight="1" x14ac:dyDescent="0.35"/>
    <row r="388" ht="20.25" customHeight="1" x14ac:dyDescent="0.35"/>
    <row r="389" ht="20.25" customHeight="1" x14ac:dyDescent="0.35"/>
    <row r="390" ht="20.25" customHeight="1" x14ac:dyDescent="0.35"/>
    <row r="391" ht="20.25" customHeight="1" x14ac:dyDescent="0.35"/>
    <row r="392" ht="20.25" customHeight="1" x14ac:dyDescent="0.35"/>
    <row r="393" ht="20.25" customHeight="1" x14ac:dyDescent="0.35"/>
    <row r="394" ht="20.25" customHeight="1" x14ac:dyDescent="0.35"/>
    <row r="395" ht="20.25" customHeight="1" x14ac:dyDescent="0.35"/>
    <row r="396" ht="20.25" customHeight="1" x14ac:dyDescent="0.35"/>
    <row r="397" ht="20.25" customHeight="1" x14ac:dyDescent="0.35"/>
    <row r="398" ht="20.25" customHeight="1" x14ac:dyDescent="0.35"/>
    <row r="399" ht="20.25" customHeight="1" x14ac:dyDescent="0.35"/>
    <row r="400" ht="20.25" customHeight="1" x14ac:dyDescent="0.35"/>
    <row r="401" ht="20.25" customHeight="1" x14ac:dyDescent="0.35"/>
    <row r="402" ht="20.25" customHeight="1" x14ac:dyDescent="0.35"/>
    <row r="403" ht="20.25" customHeight="1" x14ac:dyDescent="0.35"/>
    <row r="404" ht="20.25" customHeight="1" x14ac:dyDescent="0.35"/>
    <row r="405" ht="20.25" customHeight="1" x14ac:dyDescent="0.35"/>
    <row r="406" ht="20.25" customHeight="1" x14ac:dyDescent="0.35"/>
    <row r="407" ht="20.25" customHeight="1" x14ac:dyDescent="0.35"/>
    <row r="408" ht="20.25" customHeight="1" x14ac:dyDescent="0.35"/>
    <row r="409" ht="20.25" customHeight="1" x14ac:dyDescent="0.35"/>
    <row r="410" ht="20.25" customHeight="1" x14ac:dyDescent="0.35"/>
    <row r="411" ht="20.25" customHeight="1" x14ac:dyDescent="0.35"/>
    <row r="412" ht="20.25" customHeight="1" x14ac:dyDescent="0.35"/>
    <row r="413" ht="20.25" customHeight="1" x14ac:dyDescent="0.35"/>
    <row r="414" ht="20.25" customHeight="1" x14ac:dyDescent="0.35"/>
    <row r="415" ht="20.25" customHeight="1" x14ac:dyDescent="0.35"/>
    <row r="416" ht="20.25" customHeight="1" x14ac:dyDescent="0.35"/>
    <row r="417" ht="20.25" customHeight="1" x14ac:dyDescent="0.35"/>
    <row r="418" ht="20.25" customHeight="1" x14ac:dyDescent="0.35"/>
    <row r="419" ht="20.25" customHeight="1" x14ac:dyDescent="0.35"/>
    <row r="420" ht="20.25" customHeight="1" x14ac:dyDescent="0.35"/>
    <row r="421" ht="20.25" customHeight="1" x14ac:dyDescent="0.35"/>
    <row r="422" ht="20.25" customHeight="1" x14ac:dyDescent="0.35"/>
    <row r="423" ht="20.25" customHeight="1" x14ac:dyDescent="0.35"/>
    <row r="424" ht="20.25" customHeight="1" x14ac:dyDescent="0.35"/>
    <row r="425" ht="20.25" customHeight="1" x14ac:dyDescent="0.35"/>
    <row r="426" ht="20.25" customHeight="1" x14ac:dyDescent="0.35"/>
    <row r="427" ht="20.25" customHeight="1" x14ac:dyDescent="0.35"/>
    <row r="428" ht="20.25" customHeight="1" x14ac:dyDescent="0.35"/>
    <row r="429" ht="20.25" customHeight="1" x14ac:dyDescent="0.35"/>
    <row r="430" ht="20.25" customHeight="1" x14ac:dyDescent="0.35"/>
    <row r="431" ht="20.25" customHeight="1" x14ac:dyDescent="0.35"/>
    <row r="432" ht="20.25" customHeight="1" x14ac:dyDescent="0.35"/>
    <row r="433" ht="20.25" customHeight="1" x14ac:dyDescent="0.35"/>
    <row r="434" ht="20.25" customHeight="1" x14ac:dyDescent="0.35"/>
    <row r="435" ht="20.25" customHeight="1" x14ac:dyDescent="0.35"/>
    <row r="436" ht="20.25" customHeight="1" x14ac:dyDescent="0.35"/>
    <row r="437" ht="20.25" customHeight="1" x14ac:dyDescent="0.35"/>
    <row r="438" ht="20.25" customHeight="1" x14ac:dyDescent="0.35"/>
    <row r="439" ht="20.25" customHeight="1" x14ac:dyDescent="0.35"/>
    <row r="440" ht="20.25" customHeight="1" x14ac:dyDescent="0.35"/>
    <row r="441" ht="20.25" customHeight="1" x14ac:dyDescent="0.35"/>
    <row r="442" ht="20.25" customHeight="1" x14ac:dyDescent="0.35"/>
    <row r="443" ht="20.25" customHeight="1" x14ac:dyDescent="0.35"/>
    <row r="444" ht="20.25" customHeight="1" x14ac:dyDescent="0.35"/>
    <row r="445" ht="20.25" customHeight="1" x14ac:dyDescent="0.35"/>
    <row r="446" ht="20.25" customHeight="1" x14ac:dyDescent="0.35"/>
    <row r="447" ht="20.25" customHeight="1" x14ac:dyDescent="0.35"/>
    <row r="448" ht="20.25" customHeight="1" x14ac:dyDescent="0.35"/>
    <row r="449" ht="20.25" customHeight="1" x14ac:dyDescent="0.35"/>
    <row r="450" ht="20.25" customHeight="1" x14ac:dyDescent="0.35"/>
    <row r="451" ht="20.25" customHeight="1" x14ac:dyDescent="0.35"/>
    <row r="452" ht="20.25" customHeight="1" x14ac:dyDescent="0.35"/>
    <row r="453" ht="20.25" customHeight="1" x14ac:dyDescent="0.35"/>
    <row r="454" ht="20.25" customHeight="1" x14ac:dyDescent="0.35"/>
    <row r="455" ht="20.25" customHeight="1" x14ac:dyDescent="0.35"/>
    <row r="456" ht="20.25" customHeight="1" x14ac:dyDescent="0.35"/>
    <row r="457" ht="20.25" customHeight="1" x14ac:dyDescent="0.35"/>
    <row r="458" ht="20.25" customHeight="1" x14ac:dyDescent="0.35"/>
    <row r="459" ht="20.25" customHeight="1" x14ac:dyDescent="0.35"/>
    <row r="460" ht="20.25" customHeight="1" x14ac:dyDescent="0.35"/>
    <row r="461" ht="20.25" customHeight="1" x14ac:dyDescent="0.35"/>
    <row r="462" ht="20.25" customHeight="1" x14ac:dyDescent="0.35"/>
    <row r="463" ht="20.25" customHeight="1" x14ac:dyDescent="0.35"/>
    <row r="464" ht="20.25" customHeight="1" x14ac:dyDescent="0.35"/>
    <row r="465" ht="20.25" customHeight="1" x14ac:dyDescent="0.35"/>
    <row r="466" ht="20.25" customHeight="1" x14ac:dyDescent="0.35"/>
    <row r="467" ht="20.25" customHeight="1" x14ac:dyDescent="0.35"/>
    <row r="468" ht="20.25" customHeight="1" x14ac:dyDescent="0.35"/>
    <row r="469" ht="20.25" customHeight="1" x14ac:dyDescent="0.35"/>
    <row r="470" ht="20.25" customHeight="1" x14ac:dyDescent="0.35"/>
    <row r="471" ht="20.25" customHeight="1" x14ac:dyDescent="0.35"/>
    <row r="472" ht="20.25" customHeight="1" x14ac:dyDescent="0.35"/>
    <row r="473" ht="20.25" customHeight="1" x14ac:dyDescent="0.35"/>
    <row r="474" ht="20.25" customHeight="1" x14ac:dyDescent="0.35"/>
    <row r="475" ht="20.25" customHeight="1" x14ac:dyDescent="0.35"/>
    <row r="476" ht="20.25" customHeight="1" x14ac:dyDescent="0.35"/>
    <row r="477" ht="20.25" customHeight="1" x14ac:dyDescent="0.35"/>
    <row r="478" ht="20.25" customHeight="1" x14ac:dyDescent="0.35"/>
    <row r="479" ht="20.25" customHeight="1" x14ac:dyDescent="0.35"/>
    <row r="480" ht="20.25" customHeight="1" x14ac:dyDescent="0.35"/>
    <row r="481" ht="20.25" customHeight="1" x14ac:dyDescent="0.35"/>
    <row r="482" ht="20.25" customHeight="1" x14ac:dyDescent="0.35"/>
    <row r="483" ht="20.25" customHeight="1" x14ac:dyDescent="0.35"/>
    <row r="484" ht="20.25" customHeight="1" x14ac:dyDescent="0.35"/>
    <row r="485" ht="20.25" customHeight="1" x14ac:dyDescent="0.35"/>
    <row r="486" ht="20.25" customHeight="1" x14ac:dyDescent="0.35"/>
    <row r="487" ht="20.25" customHeight="1" x14ac:dyDescent="0.35"/>
    <row r="488" ht="20.25" customHeight="1" x14ac:dyDescent="0.35"/>
    <row r="489" ht="20.25" customHeight="1" x14ac:dyDescent="0.35"/>
    <row r="490" ht="20.25" customHeight="1" x14ac:dyDescent="0.35"/>
    <row r="491" ht="20.25" customHeight="1" x14ac:dyDescent="0.35"/>
    <row r="492" ht="20.25" customHeight="1" x14ac:dyDescent="0.35"/>
    <row r="493" ht="20.25" customHeight="1" x14ac:dyDescent="0.35"/>
    <row r="494" ht="20.25" customHeight="1" x14ac:dyDescent="0.35"/>
    <row r="495" ht="20.25" customHeight="1" x14ac:dyDescent="0.35"/>
    <row r="496" ht="20.25" customHeight="1" x14ac:dyDescent="0.35"/>
    <row r="497" ht="20.25" customHeight="1" x14ac:dyDescent="0.35"/>
    <row r="498" ht="20.25" customHeight="1" x14ac:dyDescent="0.35"/>
    <row r="499" ht="20.25" customHeight="1" x14ac:dyDescent="0.35"/>
    <row r="500" ht="20.25" customHeight="1" x14ac:dyDescent="0.35"/>
    <row r="501" ht="20.25" customHeight="1" x14ac:dyDescent="0.35"/>
    <row r="502" ht="20.25" customHeight="1" x14ac:dyDescent="0.35"/>
    <row r="503" ht="20.25" customHeight="1" x14ac:dyDescent="0.35"/>
    <row r="504" ht="20.25" customHeight="1" x14ac:dyDescent="0.35"/>
    <row r="505" ht="20.25" customHeight="1" x14ac:dyDescent="0.35"/>
    <row r="506" ht="20.25" customHeight="1" x14ac:dyDescent="0.35"/>
    <row r="507" ht="20.25" customHeight="1" x14ac:dyDescent="0.35"/>
    <row r="508" ht="20.25" customHeight="1" x14ac:dyDescent="0.35"/>
    <row r="509" ht="20.25" customHeight="1" x14ac:dyDescent="0.35"/>
    <row r="510" ht="20.25" customHeight="1" x14ac:dyDescent="0.35"/>
    <row r="511" ht="20.25" customHeight="1" x14ac:dyDescent="0.35"/>
    <row r="512" ht="20.25" customHeight="1" x14ac:dyDescent="0.35"/>
    <row r="513" ht="20.25" customHeight="1" x14ac:dyDescent="0.35"/>
    <row r="514" ht="20.25" customHeight="1" x14ac:dyDescent="0.35"/>
    <row r="515" ht="20.25" customHeight="1" x14ac:dyDescent="0.35"/>
    <row r="516" ht="20.25" customHeight="1" x14ac:dyDescent="0.35"/>
    <row r="517" ht="20.25" customHeight="1" x14ac:dyDescent="0.35"/>
    <row r="518" ht="20.25" customHeight="1" x14ac:dyDescent="0.35"/>
    <row r="519" ht="20.25" customHeight="1" x14ac:dyDescent="0.35"/>
    <row r="520" ht="20.25" customHeight="1" x14ac:dyDescent="0.35"/>
    <row r="521" ht="20.25" customHeight="1" x14ac:dyDescent="0.35"/>
    <row r="522" ht="20.25" customHeight="1" x14ac:dyDescent="0.35"/>
    <row r="523" ht="20.25" customHeight="1" x14ac:dyDescent="0.35"/>
    <row r="524" ht="20.25" customHeight="1" x14ac:dyDescent="0.35"/>
    <row r="525" ht="20.25" customHeight="1" x14ac:dyDescent="0.35"/>
    <row r="526" ht="20.25" customHeight="1" x14ac:dyDescent="0.35"/>
    <row r="527" ht="20.25" customHeight="1" x14ac:dyDescent="0.35"/>
    <row r="528" ht="20.25" customHeight="1" x14ac:dyDescent="0.35"/>
    <row r="529" ht="20.25" customHeight="1" x14ac:dyDescent="0.35"/>
    <row r="530" ht="20.25" customHeight="1" x14ac:dyDescent="0.35"/>
    <row r="531" ht="20.25" customHeight="1" x14ac:dyDescent="0.35"/>
    <row r="532" ht="20.25" customHeight="1" x14ac:dyDescent="0.35"/>
    <row r="533" ht="20.25" customHeight="1" x14ac:dyDescent="0.35"/>
    <row r="534" ht="20.25" customHeight="1" x14ac:dyDescent="0.35"/>
    <row r="535" ht="20.25" customHeight="1" x14ac:dyDescent="0.35"/>
    <row r="536" ht="20.25" customHeight="1" x14ac:dyDescent="0.35"/>
    <row r="537" ht="20.25" customHeight="1" x14ac:dyDescent="0.35"/>
    <row r="538" ht="20.25" customHeight="1" x14ac:dyDescent="0.35"/>
    <row r="539" ht="20.25" customHeight="1" x14ac:dyDescent="0.35"/>
    <row r="540" ht="20.25" customHeight="1" x14ac:dyDescent="0.35"/>
    <row r="541" ht="20.25" customHeight="1" x14ac:dyDescent="0.35"/>
    <row r="542" ht="20.25" customHeight="1" x14ac:dyDescent="0.35"/>
    <row r="543" ht="20.25" customHeight="1" x14ac:dyDescent="0.35"/>
    <row r="544" ht="20.25" customHeight="1" x14ac:dyDescent="0.35"/>
    <row r="545" ht="20.25" customHeight="1" x14ac:dyDescent="0.35"/>
    <row r="546" ht="20.25" customHeight="1" x14ac:dyDescent="0.35"/>
    <row r="547" ht="20.25" customHeight="1" x14ac:dyDescent="0.35"/>
    <row r="548" ht="20.25" customHeight="1" x14ac:dyDescent="0.35"/>
    <row r="549" ht="20.25" customHeight="1" x14ac:dyDescent="0.35"/>
    <row r="550" ht="20.25" customHeight="1" x14ac:dyDescent="0.35"/>
    <row r="551" ht="20.25" customHeight="1" x14ac:dyDescent="0.35"/>
    <row r="552" ht="20.25" customHeight="1" x14ac:dyDescent="0.35"/>
    <row r="553" ht="20.25" customHeight="1" x14ac:dyDescent="0.35"/>
    <row r="554" ht="20.25" customHeight="1" x14ac:dyDescent="0.35"/>
    <row r="555" ht="20.25" customHeight="1" x14ac:dyDescent="0.35"/>
    <row r="556" ht="20.25" customHeight="1" x14ac:dyDescent="0.35"/>
    <row r="557" ht="20.25" customHeight="1" x14ac:dyDescent="0.35"/>
    <row r="558" ht="20.25" customHeight="1" x14ac:dyDescent="0.35"/>
    <row r="559" ht="20.25" customHeight="1" x14ac:dyDescent="0.35"/>
    <row r="560" ht="20.25" customHeight="1" x14ac:dyDescent="0.35"/>
    <row r="561" ht="20.25" customHeight="1" x14ac:dyDescent="0.35"/>
    <row r="562" ht="20.25" customHeight="1" x14ac:dyDescent="0.35"/>
    <row r="563" ht="20.25" customHeight="1" x14ac:dyDescent="0.35"/>
    <row r="564" ht="20.25" customHeight="1" x14ac:dyDescent="0.35"/>
    <row r="565" ht="20.25" customHeight="1" x14ac:dyDescent="0.35"/>
    <row r="566" ht="20.25" customHeight="1" x14ac:dyDescent="0.35"/>
    <row r="567" ht="20.25" customHeight="1" x14ac:dyDescent="0.35"/>
    <row r="568" ht="20.25" customHeight="1" x14ac:dyDescent="0.35"/>
    <row r="569" ht="20.25" customHeight="1" x14ac:dyDescent="0.35"/>
    <row r="570" ht="20.25" customHeight="1" x14ac:dyDescent="0.35"/>
    <row r="571" ht="20.25" customHeight="1" x14ac:dyDescent="0.35"/>
    <row r="572" ht="20.25" customHeight="1" x14ac:dyDescent="0.35"/>
    <row r="573" ht="20.25" customHeight="1" x14ac:dyDescent="0.35"/>
    <row r="574" ht="20.25" customHeight="1" x14ac:dyDescent="0.35"/>
    <row r="575" ht="20.25" customHeight="1" x14ac:dyDescent="0.35"/>
    <row r="576" ht="20.25" customHeight="1" x14ac:dyDescent="0.35"/>
    <row r="577" ht="20.25" customHeight="1" x14ac:dyDescent="0.35"/>
    <row r="578" ht="20.25" customHeight="1" x14ac:dyDescent="0.35"/>
    <row r="579" ht="20.25" customHeight="1" x14ac:dyDescent="0.35"/>
    <row r="580" ht="20.25" customHeight="1" x14ac:dyDescent="0.35"/>
    <row r="581" ht="20.25" customHeight="1" x14ac:dyDescent="0.35"/>
    <row r="582" ht="20.25" customHeight="1" x14ac:dyDescent="0.35"/>
    <row r="583" ht="20.25" customHeight="1" x14ac:dyDescent="0.35"/>
    <row r="584" ht="20.25" customHeight="1" x14ac:dyDescent="0.35"/>
    <row r="585" ht="20.25" customHeight="1" x14ac:dyDescent="0.35"/>
    <row r="586" ht="20.25" customHeight="1" x14ac:dyDescent="0.35"/>
    <row r="587" ht="20.25" customHeight="1" x14ac:dyDescent="0.35"/>
    <row r="588" ht="20.25" customHeight="1" x14ac:dyDescent="0.35"/>
    <row r="589" ht="20.25" customHeight="1" x14ac:dyDescent="0.35"/>
    <row r="590" ht="20.25" customHeight="1" x14ac:dyDescent="0.35"/>
    <row r="591" ht="20.25" customHeight="1" x14ac:dyDescent="0.35"/>
    <row r="592" ht="20.25" customHeight="1" x14ac:dyDescent="0.35"/>
    <row r="593" ht="20.25" customHeight="1" x14ac:dyDescent="0.35"/>
    <row r="594" ht="20.25" customHeight="1" x14ac:dyDescent="0.35"/>
    <row r="595" ht="20.25" customHeight="1" x14ac:dyDescent="0.35"/>
    <row r="596" ht="20.25" customHeight="1" x14ac:dyDescent="0.35"/>
    <row r="597" ht="20.25" customHeight="1" x14ac:dyDescent="0.35"/>
    <row r="598" ht="20.25" customHeight="1" x14ac:dyDescent="0.35"/>
    <row r="599" ht="20.25" customHeight="1" x14ac:dyDescent="0.35"/>
    <row r="600" ht="20.25" customHeight="1" x14ac:dyDescent="0.35"/>
    <row r="601" ht="20.25" customHeight="1" x14ac:dyDescent="0.35"/>
    <row r="602" ht="20.25" customHeight="1" x14ac:dyDescent="0.35"/>
    <row r="603" ht="20.25" customHeight="1" x14ac:dyDescent="0.35"/>
    <row r="604" ht="20.25" customHeight="1" x14ac:dyDescent="0.35"/>
    <row r="605" ht="20.25" customHeight="1" x14ac:dyDescent="0.35"/>
    <row r="606" ht="20.25" customHeight="1" x14ac:dyDescent="0.35"/>
    <row r="607" ht="20.25" customHeight="1" x14ac:dyDescent="0.35"/>
    <row r="608" ht="20.25" customHeight="1" x14ac:dyDescent="0.35"/>
    <row r="609" ht="20.25" customHeight="1" x14ac:dyDescent="0.35"/>
    <row r="610" ht="20.25" customHeight="1" x14ac:dyDescent="0.35"/>
    <row r="611" ht="20.25" customHeight="1" x14ac:dyDescent="0.35"/>
    <row r="612" ht="20.25" customHeight="1" x14ac:dyDescent="0.35"/>
    <row r="613" ht="20.25" customHeight="1" x14ac:dyDescent="0.35"/>
    <row r="614" ht="20.25" customHeight="1" x14ac:dyDescent="0.35"/>
    <row r="615" ht="20.25" customHeight="1" x14ac:dyDescent="0.35"/>
    <row r="616" ht="20.25" customHeight="1" x14ac:dyDescent="0.35"/>
    <row r="617" ht="20.25" customHeight="1" x14ac:dyDescent="0.35"/>
    <row r="618" ht="20.25" customHeight="1" x14ac:dyDescent="0.35"/>
    <row r="619" ht="20.25" customHeight="1" x14ac:dyDescent="0.35"/>
    <row r="620" ht="20.25" customHeight="1" x14ac:dyDescent="0.35"/>
    <row r="621" ht="20.25" customHeight="1" x14ac:dyDescent="0.35"/>
    <row r="622" ht="20.25" customHeight="1" x14ac:dyDescent="0.35"/>
    <row r="623" ht="20.25" customHeight="1" x14ac:dyDescent="0.35"/>
    <row r="624" ht="20.25" customHeight="1" x14ac:dyDescent="0.35"/>
    <row r="625" ht="20.25" customHeight="1" x14ac:dyDescent="0.35"/>
    <row r="626" ht="20.25" customHeight="1" x14ac:dyDescent="0.35"/>
    <row r="627" ht="20.25" customHeight="1" x14ac:dyDescent="0.35"/>
    <row r="628" ht="20.25" customHeight="1" x14ac:dyDescent="0.35"/>
    <row r="629" ht="20.25" customHeight="1" x14ac:dyDescent="0.35"/>
    <row r="630" ht="20.25" customHeight="1" x14ac:dyDescent="0.35"/>
    <row r="631" ht="20.25" customHeight="1" x14ac:dyDescent="0.35"/>
    <row r="632" ht="20.25" customHeight="1" x14ac:dyDescent="0.35"/>
    <row r="633" ht="20.25" customHeight="1" x14ac:dyDescent="0.35"/>
    <row r="634" ht="20.25" customHeight="1" x14ac:dyDescent="0.35"/>
    <row r="635" ht="20.25" customHeight="1" x14ac:dyDescent="0.35"/>
    <row r="636" ht="20.25" customHeight="1" x14ac:dyDescent="0.35"/>
    <row r="637" ht="20.25" customHeight="1" x14ac:dyDescent="0.35"/>
    <row r="638" ht="20.25" customHeight="1" x14ac:dyDescent="0.35"/>
    <row r="639" ht="20.25" customHeight="1" x14ac:dyDescent="0.35"/>
    <row r="640" ht="20.25" customHeight="1" x14ac:dyDescent="0.35"/>
    <row r="641" ht="20.25" customHeight="1" x14ac:dyDescent="0.35"/>
    <row r="642" ht="20.25" customHeight="1" x14ac:dyDescent="0.35"/>
    <row r="643" ht="20.25" customHeight="1" x14ac:dyDescent="0.35"/>
    <row r="644" ht="20.25" customHeight="1" x14ac:dyDescent="0.35"/>
    <row r="645" ht="20.25" customHeight="1" x14ac:dyDescent="0.35"/>
    <row r="646" ht="20.25" customHeight="1" x14ac:dyDescent="0.35"/>
    <row r="647" ht="20.25" customHeight="1" x14ac:dyDescent="0.35"/>
    <row r="648" ht="20.25" customHeight="1" x14ac:dyDescent="0.35"/>
    <row r="649" ht="20.25" customHeight="1" x14ac:dyDescent="0.35"/>
    <row r="650" ht="20.25" customHeight="1" x14ac:dyDescent="0.35"/>
    <row r="651" ht="20.25" customHeight="1" x14ac:dyDescent="0.35"/>
    <row r="652" ht="20.25" customHeight="1" x14ac:dyDescent="0.35"/>
    <row r="653" ht="20.25" customHeight="1" x14ac:dyDescent="0.35"/>
    <row r="654" ht="20.25" customHeight="1" x14ac:dyDescent="0.35"/>
    <row r="655" ht="20.25" customHeight="1" x14ac:dyDescent="0.35"/>
    <row r="656" ht="20.25" customHeight="1" x14ac:dyDescent="0.35"/>
    <row r="657" ht="20.25" customHeight="1" x14ac:dyDescent="0.35"/>
    <row r="658" ht="20.25" customHeight="1" x14ac:dyDescent="0.35"/>
    <row r="659" ht="20.25" customHeight="1" x14ac:dyDescent="0.35"/>
    <row r="660" ht="20.25" customHeight="1" x14ac:dyDescent="0.35"/>
    <row r="661" ht="20.25" customHeight="1" x14ac:dyDescent="0.35"/>
    <row r="662" ht="20.25" customHeight="1" x14ac:dyDescent="0.35"/>
    <row r="663" ht="20.25" customHeight="1" x14ac:dyDescent="0.35"/>
    <row r="664" ht="20.25" customHeight="1" x14ac:dyDescent="0.35"/>
    <row r="665" ht="20.25" customHeight="1" x14ac:dyDescent="0.35"/>
    <row r="666" ht="20.25" customHeight="1" x14ac:dyDescent="0.35"/>
    <row r="667" ht="20.25" customHeight="1" x14ac:dyDescent="0.35"/>
    <row r="668" ht="20.25" customHeight="1" x14ac:dyDescent="0.35"/>
    <row r="669" ht="20.25" customHeight="1" x14ac:dyDescent="0.35"/>
    <row r="670" ht="20.25" customHeight="1" x14ac:dyDescent="0.35"/>
    <row r="671" ht="20.25" customHeight="1" x14ac:dyDescent="0.35"/>
    <row r="672" ht="20.25" customHeight="1" x14ac:dyDescent="0.35"/>
    <row r="673" ht="20.25" customHeight="1" x14ac:dyDescent="0.35"/>
    <row r="674" ht="20.25" customHeight="1" x14ac:dyDescent="0.35"/>
    <row r="675" ht="20.25" customHeight="1" x14ac:dyDescent="0.35"/>
    <row r="676" ht="20.25" customHeight="1" x14ac:dyDescent="0.35"/>
    <row r="677" ht="20.25" customHeight="1" x14ac:dyDescent="0.35"/>
    <row r="678" ht="20.25" customHeight="1" x14ac:dyDescent="0.35"/>
    <row r="679" ht="20.25" customHeight="1" x14ac:dyDescent="0.35"/>
    <row r="680" ht="20.25" customHeight="1" x14ac:dyDescent="0.35"/>
    <row r="681" ht="20.25" customHeight="1" x14ac:dyDescent="0.35"/>
    <row r="682" ht="20.25" customHeight="1" x14ac:dyDescent="0.35"/>
    <row r="683" ht="20.25" customHeight="1" x14ac:dyDescent="0.35"/>
    <row r="684" ht="20.25" customHeight="1" x14ac:dyDescent="0.35"/>
    <row r="685" ht="20.25" customHeight="1" x14ac:dyDescent="0.35"/>
    <row r="686" ht="20.25" customHeight="1" x14ac:dyDescent="0.35"/>
    <row r="687" ht="20.25" customHeight="1" x14ac:dyDescent="0.35"/>
    <row r="688" ht="20.25" customHeight="1" x14ac:dyDescent="0.35"/>
    <row r="689" ht="20.25" customHeight="1" x14ac:dyDescent="0.35"/>
    <row r="690" ht="20.25" customHeight="1" x14ac:dyDescent="0.35"/>
    <row r="691" ht="20.25" customHeight="1" x14ac:dyDescent="0.35"/>
    <row r="692" ht="20.25" customHeight="1" x14ac:dyDescent="0.35"/>
    <row r="693" ht="20.25" customHeight="1" x14ac:dyDescent="0.35"/>
    <row r="694" ht="20.25" customHeight="1" x14ac:dyDescent="0.35"/>
    <row r="695" ht="20.25" customHeight="1" x14ac:dyDescent="0.35"/>
    <row r="696" ht="20.25" customHeight="1" x14ac:dyDescent="0.35"/>
    <row r="697" ht="20.25" customHeight="1" x14ac:dyDescent="0.35"/>
    <row r="698" ht="20.25" customHeight="1" x14ac:dyDescent="0.35"/>
    <row r="699" ht="20.25" customHeight="1" x14ac:dyDescent="0.35"/>
    <row r="700" ht="20.25" customHeight="1" x14ac:dyDescent="0.35"/>
    <row r="701" ht="20.25" customHeight="1" x14ac:dyDescent="0.35"/>
    <row r="702" ht="20.25" customHeight="1" x14ac:dyDescent="0.35"/>
    <row r="703" ht="20.25" customHeight="1" x14ac:dyDescent="0.35"/>
    <row r="704" ht="20.25" customHeight="1" x14ac:dyDescent="0.35"/>
    <row r="705" ht="20.25" customHeight="1" x14ac:dyDescent="0.35"/>
    <row r="706" ht="20.25" customHeight="1" x14ac:dyDescent="0.35"/>
    <row r="707" ht="20.25" customHeight="1" x14ac:dyDescent="0.35"/>
    <row r="708" ht="20.25" customHeight="1" x14ac:dyDescent="0.35"/>
    <row r="709" ht="20.25" customHeight="1" x14ac:dyDescent="0.35"/>
    <row r="710" ht="20.25" customHeight="1" x14ac:dyDescent="0.35"/>
    <row r="711" ht="20.25" customHeight="1" x14ac:dyDescent="0.35"/>
    <row r="712" ht="20.25" customHeight="1" x14ac:dyDescent="0.35"/>
    <row r="713" ht="20.25" customHeight="1" x14ac:dyDescent="0.35"/>
    <row r="714" ht="20.25" customHeight="1" x14ac:dyDescent="0.35"/>
    <row r="715" ht="20.25" customHeight="1" x14ac:dyDescent="0.35"/>
    <row r="716" ht="20.25" customHeight="1" x14ac:dyDescent="0.35"/>
    <row r="717" ht="20.25" customHeight="1" x14ac:dyDescent="0.35"/>
    <row r="718" ht="20.25" customHeight="1" x14ac:dyDescent="0.35"/>
    <row r="719" ht="20.25" customHeight="1" x14ac:dyDescent="0.35"/>
    <row r="720" ht="20.25" customHeight="1" x14ac:dyDescent="0.35"/>
    <row r="721" ht="20.25" customHeight="1" x14ac:dyDescent="0.35"/>
    <row r="722" ht="20.25" customHeight="1" x14ac:dyDescent="0.35"/>
    <row r="723" ht="20.25" customHeight="1" x14ac:dyDescent="0.35"/>
    <row r="724" ht="20.25" customHeight="1" x14ac:dyDescent="0.35"/>
    <row r="725" ht="20.25" customHeight="1" x14ac:dyDescent="0.35"/>
    <row r="726" ht="20.25" customHeight="1" x14ac:dyDescent="0.35"/>
    <row r="727" ht="20.25" customHeight="1" x14ac:dyDescent="0.35"/>
    <row r="728" ht="20.25" customHeight="1" x14ac:dyDescent="0.35"/>
    <row r="729" ht="20.25" customHeight="1" x14ac:dyDescent="0.35"/>
    <row r="730" ht="20.25" customHeight="1" x14ac:dyDescent="0.35"/>
    <row r="731" ht="20.25" customHeight="1" x14ac:dyDescent="0.35"/>
    <row r="732" ht="20.25" customHeight="1" x14ac:dyDescent="0.35"/>
    <row r="733" ht="20.25" customHeight="1" x14ac:dyDescent="0.35"/>
    <row r="734" ht="20.25" customHeight="1" x14ac:dyDescent="0.35"/>
    <row r="735" ht="20.25" customHeight="1" x14ac:dyDescent="0.35"/>
    <row r="736" ht="20.25" customHeight="1" x14ac:dyDescent="0.35"/>
    <row r="737" ht="20.25" customHeight="1" x14ac:dyDescent="0.35"/>
    <row r="738" ht="20.25" customHeight="1" x14ac:dyDescent="0.35"/>
    <row r="739" ht="20.25" customHeight="1" x14ac:dyDescent="0.35"/>
    <row r="740" ht="20.25" customHeight="1" x14ac:dyDescent="0.35"/>
    <row r="741" ht="20.25" customHeight="1" x14ac:dyDescent="0.35"/>
    <row r="742" ht="20.25" customHeight="1" x14ac:dyDescent="0.35"/>
    <row r="743" ht="20.25" customHeight="1" x14ac:dyDescent="0.35"/>
    <row r="744" ht="20.25" customHeight="1" x14ac:dyDescent="0.35"/>
    <row r="745" ht="20.25" customHeight="1" x14ac:dyDescent="0.35"/>
    <row r="746" ht="20.25" customHeight="1" x14ac:dyDescent="0.35"/>
    <row r="747" ht="20.25" customHeight="1" x14ac:dyDescent="0.35"/>
    <row r="748" ht="20.25" customHeight="1" x14ac:dyDescent="0.35"/>
    <row r="749" ht="20.25" customHeight="1" x14ac:dyDescent="0.35"/>
    <row r="750" ht="20.25" customHeight="1" x14ac:dyDescent="0.35"/>
    <row r="751" ht="20.25" customHeight="1" x14ac:dyDescent="0.35"/>
    <row r="752" ht="20.25" customHeight="1" x14ac:dyDescent="0.35"/>
    <row r="753" ht="20.25" customHeight="1" x14ac:dyDescent="0.35"/>
    <row r="754" ht="20.25" customHeight="1" x14ac:dyDescent="0.35"/>
    <row r="755" ht="20.25" customHeight="1" x14ac:dyDescent="0.35"/>
    <row r="756" ht="20.25" customHeight="1" x14ac:dyDescent="0.35"/>
    <row r="757" ht="20.25" customHeight="1" x14ac:dyDescent="0.35"/>
    <row r="758" ht="20.25" customHeight="1" x14ac:dyDescent="0.35"/>
    <row r="759" ht="20.25" customHeight="1" x14ac:dyDescent="0.35"/>
    <row r="760" ht="20.25" customHeight="1" x14ac:dyDescent="0.35"/>
    <row r="761" ht="20.25" customHeight="1" x14ac:dyDescent="0.35"/>
    <row r="762" ht="20.25" customHeight="1" x14ac:dyDescent="0.35"/>
    <row r="763" ht="20.25" customHeight="1" x14ac:dyDescent="0.35"/>
    <row r="764" ht="20.25" customHeight="1" x14ac:dyDescent="0.35"/>
    <row r="765" ht="20.25" customHeight="1" x14ac:dyDescent="0.35"/>
    <row r="766" ht="20.25" customHeight="1" x14ac:dyDescent="0.35"/>
    <row r="767" ht="20.25" customHeight="1" x14ac:dyDescent="0.35"/>
    <row r="768" ht="20.25" customHeight="1" x14ac:dyDescent="0.35"/>
    <row r="769" ht="20.25" customHeight="1" x14ac:dyDescent="0.35"/>
    <row r="770" ht="20.25" customHeight="1" x14ac:dyDescent="0.35"/>
    <row r="771" ht="20.25" customHeight="1" x14ac:dyDescent="0.35"/>
    <row r="772" ht="20.25" customHeight="1" x14ac:dyDescent="0.35"/>
    <row r="773" ht="20.25" customHeight="1" x14ac:dyDescent="0.35"/>
    <row r="774" ht="20.25" customHeight="1" x14ac:dyDescent="0.35"/>
    <row r="775" ht="20.25" customHeight="1" x14ac:dyDescent="0.35"/>
    <row r="776" ht="20.25" customHeight="1" x14ac:dyDescent="0.35"/>
    <row r="777" ht="20.25" customHeight="1" x14ac:dyDescent="0.35"/>
    <row r="778" ht="20.25" customHeight="1" x14ac:dyDescent="0.35"/>
    <row r="779" ht="20.25" customHeight="1" x14ac:dyDescent="0.35"/>
    <row r="780" ht="20.25" customHeight="1" x14ac:dyDescent="0.35"/>
    <row r="781" ht="20.25" customHeight="1" x14ac:dyDescent="0.35"/>
    <row r="782" ht="20.25" customHeight="1" x14ac:dyDescent="0.35"/>
    <row r="783" ht="20.25" customHeight="1" x14ac:dyDescent="0.35"/>
    <row r="784" ht="20.25" customHeight="1" x14ac:dyDescent="0.35"/>
    <row r="785" ht="20.25" customHeight="1" x14ac:dyDescent="0.35"/>
    <row r="786" ht="20.25" customHeight="1" x14ac:dyDescent="0.35"/>
    <row r="787" ht="20.25" customHeight="1" x14ac:dyDescent="0.35"/>
    <row r="788" ht="20.25" customHeight="1" x14ac:dyDescent="0.35"/>
    <row r="789" ht="20.25" customHeight="1" x14ac:dyDescent="0.35"/>
    <row r="790" ht="20.25" customHeight="1" x14ac:dyDescent="0.35"/>
    <row r="791" ht="20.25" customHeight="1" x14ac:dyDescent="0.35"/>
    <row r="792" ht="20.25" customHeight="1" x14ac:dyDescent="0.35"/>
    <row r="793" ht="20.25" customHeight="1" x14ac:dyDescent="0.35"/>
    <row r="794" ht="20.25" customHeight="1" x14ac:dyDescent="0.35"/>
    <row r="795" ht="20.25" customHeight="1" x14ac:dyDescent="0.35"/>
    <row r="796" ht="20.25" customHeight="1" x14ac:dyDescent="0.35"/>
    <row r="797" ht="20.25" customHeight="1" x14ac:dyDescent="0.35"/>
    <row r="798" ht="20.25" customHeight="1" x14ac:dyDescent="0.35"/>
    <row r="799" ht="20.25" customHeight="1" x14ac:dyDescent="0.35"/>
    <row r="800" ht="20.25" customHeight="1" x14ac:dyDescent="0.35"/>
    <row r="801" ht="20.25" customHeight="1" x14ac:dyDescent="0.35"/>
    <row r="802" ht="20.25" customHeight="1" x14ac:dyDescent="0.35"/>
    <row r="803" ht="20.25" customHeight="1" x14ac:dyDescent="0.35"/>
    <row r="804" ht="20.25" customHeight="1" x14ac:dyDescent="0.35"/>
    <row r="805" ht="20.25" customHeight="1" x14ac:dyDescent="0.35"/>
    <row r="806" ht="20.25" customHeight="1" x14ac:dyDescent="0.35"/>
    <row r="807" ht="20.25" customHeight="1" x14ac:dyDescent="0.35"/>
    <row r="808" ht="20.25" customHeight="1" x14ac:dyDescent="0.35"/>
    <row r="809" ht="20.25" customHeight="1" x14ac:dyDescent="0.35"/>
    <row r="810" ht="20.25" customHeight="1" x14ac:dyDescent="0.35"/>
    <row r="811" ht="20.25" customHeight="1" x14ac:dyDescent="0.35"/>
    <row r="812" ht="20.25" customHeight="1" x14ac:dyDescent="0.35"/>
    <row r="813" ht="20.25" customHeight="1" x14ac:dyDescent="0.35"/>
    <row r="814" ht="20.25" customHeight="1" x14ac:dyDescent="0.35"/>
    <row r="815" ht="20.25" customHeight="1" x14ac:dyDescent="0.35"/>
    <row r="816" ht="20.25" customHeight="1" x14ac:dyDescent="0.35"/>
    <row r="817" ht="20.25" customHeight="1" x14ac:dyDescent="0.35"/>
    <row r="818" ht="20.25" customHeight="1" x14ac:dyDescent="0.35"/>
    <row r="819" ht="20.25" customHeight="1" x14ac:dyDescent="0.35"/>
    <row r="820" ht="20.25" customHeight="1" x14ac:dyDescent="0.35"/>
    <row r="821" ht="20.25" customHeight="1" x14ac:dyDescent="0.35"/>
    <row r="822" ht="20.25" customHeight="1" x14ac:dyDescent="0.35"/>
    <row r="823" ht="20.25" customHeight="1" x14ac:dyDescent="0.35"/>
    <row r="824" ht="20.25" customHeight="1" x14ac:dyDescent="0.35"/>
    <row r="825" ht="20.25" customHeight="1" x14ac:dyDescent="0.35"/>
    <row r="826" ht="20.25" customHeight="1" x14ac:dyDescent="0.35"/>
    <row r="827" ht="20.25" customHeight="1" x14ac:dyDescent="0.35"/>
    <row r="828" ht="20.25" customHeight="1" x14ac:dyDescent="0.35"/>
    <row r="829" ht="20.25" customHeight="1" x14ac:dyDescent="0.35"/>
    <row r="830" ht="20.25" customHeight="1" x14ac:dyDescent="0.35"/>
    <row r="831" ht="20.25" customHeight="1" x14ac:dyDescent="0.35"/>
    <row r="832" ht="20.25" customHeight="1" x14ac:dyDescent="0.35"/>
    <row r="833" ht="20.25" customHeight="1" x14ac:dyDescent="0.35"/>
    <row r="834" ht="20.25" customHeight="1" x14ac:dyDescent="0.35"/>
    <row r="835" ht="20.25" customHeight="1" x14ac:dyDescent="0.35"/>
    <row r="836" ht="20.25" customHeight="1" x14ac:dyDescent="0.35"/>
    <row r="837" ht="20.25" customHeight="1" x14ac:dyDescent="0.35"/>
    <row r="838" ht="20.25" customHeight="1" x14ac:dyDescent="0.35"/>
    <row r="839" ht="20.25" customHeight="1" x14ac:dyDescent="0.35"/>
    <row r="840" ht="20.25" customHeight="1" x14ac:dyDescent="0.35"/>
    <row r="841" ht="20.25" customHeight="1" x14ac:dyDescent="0.35"/>
    <row r="842" ht="20.25" customHeight="1" x14ac:dyDescent="0.35"/>
    <row r="843" ht="20.25" customHeight="1" x14ac:dyDescent="0.35"/>
    <row r="844" ht="20.25" customHeight="1" x14ac:dyDescent="0.35"/>
    <row r="845" ht="20.25" customHeight="1" x14ac:dyDescent="0.35"/>
    <row r="846" ht="20.25" customHeight="1" x14ac:dyDescent="0.35"/>
    <row r="847" ht="20.25" customHeight="1" x14ac:dyDescent="0.35"/>
    <row r="848" ht="20.25" customHeight="1" x14ac:dyDescent="0.35"/>
    <row r="849" ht="20.25" customHeight="1" x14ac:dyDescent="0.35"/>
    <row r="850" ht="20.25" customHeight="1" x14ac:dyDescent="0.35"/>
    <row r="851" ht="20.25" customHeight="1" x14ac:dyDescent="0.35"/>
    <row r="852" ht="20.25" customHeight="1" x14ac:dyDescent="0.35"/>
    <row r="853" ht="20.25" customHeight="1" x14ac:dyDescent="0.35"/>
    <row r="854" ht="20.25" customHeight="1" x14ac:dyDescent="0.35"/>
    <row r="855" ht="20.25" customHeight="1" x14ac:dyDescent="0.35"/>
    <row r="856" ht="20.25" customHeight="1" x14ac:dyDescent="0.35"/>
    <row r="857" ht="20.25" customHeight="1" x14ac:dyDescent="0.35"/>
    <row r="858" ht="20.25" customHeight="1" x14ac:dyDescent="0.35"/>
    <row r="859" ht="20.25" customHeight="1" x14ac:dyDescent="0.35"/>
    <row r="860" ht="20.25" customHeight="1" x14ac:dyDescent="0.35"/>
    <row r="861" ht="20.25" customHeight="1" x14ac:dyDescent="0.35"/>
    <row r="862" ht="20.25" customHeight="1" x14ac:dyDescent="0.35"/>
    <row r="863" ht="20.25" customHeight="1" x14ac:dyDescent="0.35"/>
    <row r="864" ht="20.25" customHeight="1" x14ac:dyDescent="0.35"/>
    <row r="865" ht="20.25" customHeight="1" x14ac:dyDescent="0.35"/>
    <row r="866" ht="20.25" customHeight="1" x14ac:dyDescent="0.35"/>
    <row r="867" ht="20.25" customHeight="1" x14ac:dyDescent="0.35"/>
    <row r="868" ht="20.25" customHeight="1" x14ac:dyDescent="0.35"/>
    <row r="869" ht="20.25" customHeight="1" x14ac:dyDescent="0.35"/>
    <row r="870" ht="20.25" customHeight="1" x14ac:dyDescent="0.35"/>
    <row r="871" ht="20.25" customHeight="1" x14ac:dyDescent="0.35"/>
    <row r="872" ht="20.25" customHeight="1" x14ac:dyDescent="0.35"/>
    <row r="873" ht="20.25" customHeight="1" x14ac:dyDescent="0.35"/>
    <row r="874" ht="20.25" customHeight="1" x14ac:dyDescent="0.35"/>
    <row r="875" ht="20.25" customHeight="1" x14ac:dyDescent="0.35"/>
    <row r="876" ht="20.25" customHeight="1" x14ac:dyDescent="0.35"/>
    <row r="877" ht="20.25" customHeight="1" x14ac:dyDescent="0.35"/>
    <row r="878" ht="20.25" customHeight="1" x14ac:dyDescent="0.35"/>
    <row r="879" ht="20.25" customHeight="1" x14ac:dyDescent="0.35"/>
    <row r="880" ht="20.25" customHeight="1" x14ac:dyDescent="0.35"/>
    <row r="881" ht="20.25" customHeight="1" x14ac:dyDescent="0.35"/>
    <row r="882" ht="20.25" customHeight="1" x14ac:dyDescent="0.35"/>
    <row r="883" ht="20.25" customHeight="1" x14ac:dyDescent="0.35"/>
    <row r="884" ht="20.25" customHeight="1" x14ac:dyDescent="0.35"/>
    <row r="885" ht="20.25" customHeight="1" x14ac:dyDescent="0.35"/>
    <row r="886" ht="20.25" customHeight="1" x14ac:dyDescent="0.35"/>
    <row r="887" ht="20.25" customHeight="1" x14ac:dyDescent="0.35"/>
    <row r="888" ht="20.25" customHeight="1" x14ac:dyDescent="0.35"/>
    <row r="889" ht="20.25" customHeight="1" x14ac:dyDescent="0.35"/>
    <row r="890" ht="20.25" customHeight="1" x14ac:dyDescent="0.35"/>
    <row r="891" ht="20.25" customHeight="1" x14ac:dyDescent="0.35"/>
    <row r="892" ht="20.25" customHeight="1" x14ac:dyDescent="0.35"/>
    <row r="893" ht="20.25" customHeight="1" x14ac:dyDescent="0.35"/>
    <row r="894" ht="20.25" customHeight="1" x14ac:dyDescent="0.35"/>
    <row r="895" ht="20.25" customHeight="1" x14ac:dyDescent="0.35"/>
    <row r="896" ht="20.25" customHeight="1" x14ac:dyDescent="0.35"/>
    <row r="897" ht="20.25" customHeight="1" x14ac:dyDescent="0.35"/>
    <row r="898" ht="20.25" customHeight="1" x14ac:dyDescent="0.35"/>
    <row r="899" ht="20.25" customHeight="1" x14ac:dyDescent="0.35"/>
    <row r="900" ht="20.25" customHeight="1" x14ac:dyDescent="0.35"/>
    <row r="901" ht="20.25" customHeight="1" x14ac:dyDescent="0.35"/>
    <row r="902" ht="20.25" customHeight="1" x14ac:dyDescent="0.35"/>
    <row r="903" ht="20.25" customHeight="1" x14ac:dyDescent="0.35"/>
    <row r="904" ht="20.25" customHeight="1" x14ac:dyDescent="0.35"/>
    <row r="905" ht="20.25" customHeight="1" x14ac:dyDescent="0.35"/>
    <row r="906" ht="20.25" customHeight="1" x14ac:dyDescent="0.35"/>
    <row r="907" ht="20.25" customHeight="1" x14ac:dyDescent="0.35"/>
    <row r="908" ht="20.25" customHeight="1" x14ac:dyDescent="0.35"/>
    <row r="909" ht="20.25" customHeight="1" x14ac:dyDescent="0.35"/>
    <row r="910" ht="20.25" customHeight="1" x14ac:dyDescent="0.35"/>
    <row r="911" ht="20.25" customHeight="1" x14ac:dyDescent="0.35"/>
    <row r="912" ht="20.25" customHeight="1" x14ac:dyDescent="0.35"/>
    <row r="913" ht="20.25" customHeight="1" x14ac:dyDescent="0.35"/>
    <row r="914" ht="20.25" customHeight="1" x14ac:dyDescent="0.35"/>
    <row r="915" ht="20.25" customHeight="1" x14ac:dyDescent="0.35"/>
    <row r="916" ht="20.25" customHeight="1" x14ac:dyDescent="0.35"/>
    <row r="917" ht="20.25" customHeight="1" x14ac:dyDescent="0.35"/>
    <row r="918" ht="20.25" customHeight="1" x14ac:dyDescent="0.35"/>
    <row r="919" ht="20.25" customHeight="1" x14ac:dyDescent="0.35"/>
    <row r="920" ht="20.25" customHeight="1" x14ac:dyDescent="0.35"/>
    <row r="921" ht="20.25" customHeight="1" x14ac:dyDescent="0.35"/>
    <row r="922" ht="20.25" customHeight="1" x14ac:dyDescent="0.35"/>
    <row r="923" ht="20.25" customHeight="1" x14ac:dyDescent="0.35"/>
    <row r="924" ht="20.25" customHeight="1" x14ac:dyDescent="0.35"/>
    <row r="925" ht="20.25" customHeight="1" x14ac:dyDescent="0.35"/>
    <row r="926" ht="20.25" customHeight="1" x14ac:dyDescent="0.35"/>
    <row r="927" ht="20.25" customHeight="1" x14ac:dyDescent="0.35"/>
    <row r="928" ht="20.25" customHeight="1" x14ac:dyDescent="0.35"/>
    <row r="929" ht="20.25" customHeight="1" x14ac:dyDescent="0.35"/>
    <row r="930" ht="20.25" customHeight="1" x14ac:dyDescent="0.35"/>
    <row r="931" ht="20.25" customHeight="1" x14ac:dyDescent="0.35"/>
    <row r="932" ht="20.25" customHeight="1" x14ac:dyDescent="0.35"/>
    <row r="933" ht="20.25" customHeight="1" x14ac:dyDescent="0.35"/>
    <row r="934" ht="20.25" customHeight="1" x14ac:dyDescent="0.35"/>
    <row r="935" ht="20.25" customHeight="1" x14ac:dyDescent="0.35"/>
    <row r="936" ht="20.25" customHeight="1" x14ac:dyDescent="0.35"/>
    <row r="937" ht="20.25" customHeight="1" x14ac:dyDescent="0.35"/>
    <row r="938" ht="20.25" customHeight="1" x14ac:dyDescent="0.35"/>
    <row r="939" ht="20.25" customHeight="1" x14ac:dyDescent="0.35"/>
    <row r="940" ht="20.25" customHeight="1" x14ac:dyDescent="0.35"/>
    <row r="941" ht="20.25" customHeight="1" x14ac:dyDescent="0.35"/>
    <row r="942" ht="20.25" customHeight="1" x14ac:dyDescent="0.35"/>
    <row r="943" ht="20.25" customHeight="1" x14ac:dyDescent="0.35"/>
    <row r="944" ht="20.25" customHeight="1" x14ac:dyDescent="0.35"/>
    <row r="945" ht="20.25" customHeight="1" x14ac:dyDescent="0.35"/>
    <row r="946" ht="20.25" customHeight="1" x14ac:dyDescent="0.35"/>
    <row r="947" ht="20.25" customHeight="1" x14ac:dyDescent="0.35"/>
    <row r="948" ht="20.25" customHeight="1" x14ac:dyDescent="0.35"/>
    <row r="949" ht="20.25" customHeight="1" x14ac:dyDescent="0.35"/>
    <row r="950" ht="20.25" customHeight="1" x14ac:dyDescent="0.35"/>
    <row r="951" ht="20.25" customHeight="1" x14ac:dyDescent="0.35"/>
    <row r="952" ht="20.25" customHeight="1" x14ac:dyDescent="0.35"/>
    <row r="953" ht="20.25" customHeight="1" x14ac:dyDescent="0.35"/>
    <row r="954" ht="20.25" customHeight="1" x14ac:dyDescent="0.35"/>
    <row r="955" ht="20.25" customHeight="1" x14ac:dyDescent="0.35"/>
    <row r="956" ht="20.25" customHeight="1" x14ac:dyDescent="0.35"/>
    <row r="957" ht="20.25" customHeight="1" x14ac:dyDescent="0.35"/>
    <row r="958" ht="20.25" customHeight="1" x14ac:dyDescent="0.35"/>
    <row r="959" ht="20.25" customHeight="1" x14ac:dyDescent="0.35"/>
    <row r="960" ht="20.25" customHeight="1" x14ac:dyDescent="0.35"/>
    <row r="961" ht="20.25" customHeight="1" x14ac:dyDescent="0.35"/>
    <row r="962" ht="20.25" customHeight="1" x14ac:dyDescent="0.35"/>
    <row r="963" ht="20.25" customHeight="1" x14ac:dyDescent="0.35"/>
    <row r="964" ht="20.25" customHeight="1" x14ac:dyDescent="0.35"/>
    <row r="965" ht="20.25" customHeight="1" x14ac:dyDescent="0.35"/>
    <row r="966" ht="20.25" customHeight="1" x14ac:dyDescent="0.35"/>
    <row r="967" ht="20.25" customHeight="1" x14ac:dyDescent="0.35"/>
    <row r="968" ht="20.25" customHeight="1" x14ac:dyDescent="0.35"/>
    <row r="969" ht="20.25" customHeight="1" x14ac:dyDescent="0.35"/>
    <row r="970" ht="20.25" customHeight="1" x14ac:dyDescent="0.35"/>
    <row r="971" ht="20.25" customHeight="1" x14ac:dyDescent="0.35"/>
    <row r="972" ht="20.25" customHeight="1" x14ac:dyDescent="0.35"/>
    <row r="973" ht="20.25" customHeight="1" x14ac:dyDescent="0.35"/>
    <row r="974" ht="20.25" customHeight="1" x14ac:dyDescent="0.35"/>
    <row r="975" ht="20.25" customHeight="1" x14ac:dyDescent="0.35"/>
    <row r="976" ht="20.25" customHeight="1" x14ac:dyDescent="0.35"/>
    <row r="977" ht="20.25" customHeight="1" x14ac:dyDescent="0.35"/>
    <row r="978" ht="20.25" customHeight="1" x14ac:dyDescent="0.35"/>
    <row r="979" ht="20.25" customHeight="1" x14ac:dyDescent="0.35"/>
    <row r="980" ht="20.25" customHeight="1" x14ac:dyDescent="0.35"/>
    <row r="981" ht="20.25" customHeight="1" x14ac:dyDescent="0.35"/>
    <row r="982" ht="20.25" customHeight="1" x14ac:dyDescent="0.35"/>
    <row r="983" ht="20.25" customHeight="1" x14ac:dyDescent="0.35"/>
    <row r="984" ht="20.25" customHeight="1" x14ac:dyDescent="0.35"/>
    <row r="985" ht="20.25" customHeight="1" x14ac:dyDescent="0.35"/>
    <row r="986" ht="20.25" customHeight="1" x14ac:dyDescent="0.35"/>
    <row r="987" ht="20.25" customHeight="1" x14ac:dyDescent="0.35"/>
    <row r="988" ht="20.25" customHeight="1" x14ac:dyDescent="0.35"/>
    <row r="989" ht="20.25" customHeight="1" x14ac:dyDescent="0.35"/>
    <row r="990" ht="20.25" customHeight="1" x14ac:dyDescent="0.35"/>
    <row r="991" ht="20.25" customHeight="1" x14ac:dyDescent="0.35"/>
    <row r="992" ht="20.25" customHeight="1" x14ac:dyDescent="0.35"/>
    <row r="993" ht="20.25" customHeight="1" x14ac:dyDescent="0.35"/>
    <row r="994" ht="20.25" customHeight="1" x14ac:dyDescent="0.35"/>
    <row r="995" ht="20.25" customHeight="1" x14ac:dyDescent="0.35"/>
    <row r="996" ht="20.25" customHeight="1" x14ac:dyDescent="0.35"/>
  </sheetData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opLeftCell="B1" zoomScale="85" workbookViewId="0">
      <selection activeCell="E16" sqref="E16:F17"/>
    </sheetView>
  </sheetViews>
  <sheetFormatPr defaultColWidth="14.453125" defaultRowHeight="15" customHeight="1" x14ac:dyDescent="0.35"/>
  <cols>
    <col min="1" max="5" width="8.7265625" customWidth="1"/>
    <col min="6" max="6" width="17.90625" customWidth="1"/>
    <col min="7" max="7" width="11" customWidth="1"/>
    <col min="8" max="8" width="9.6328125" customWidth="1"/>
    <col min="9" max="9" width="9.81640625" customWidth="1"/>
    <col min="10" max="11" width="10.26953125" customWidth="1"/>
    <col min="12" max="26" width="8.7265625" customWidth="1"/>
  </cols>
  <sheetData>
    <row r="1" spans="1:11" ht="15" customHeight="1" x14ac:dyDescent="0.35">
      <c r="A1" s="21" t="s">
        <v>131</v>
      </c>
      <c r="B1" s="18">
        <f>MAX(Данные!D2:H147)</f>
        <v>26</v>
      </c>
      <c r="D1" s="28"/>
      <c r="E1" s="41" t="s">
        <v>135</v>
      </c>
      <c r="F1" s="41" t="s">
        <v>136</v>
      </c>
      <c r="G1" s="43" t="s">
        <v>137</v>
      </c>
      <c r="H1" s="44"/>
      <c r="I1" s="44"/>
      <c r="J1" s="44"/>
      <c r="K1" s="45"/>
    </row>
    <row r="2" spans="1:11" ht="15" customHeight="1" x14ac:dyDescent="0.35">
      <c r="A2" s="22" t="s">
        <v>132</v>
      </c>
      <c r="B2" s="14">
        <f>MIN(Данные!D2:H147)</f>
        <v>-32</v>
      </c>
      <c r="D2" s="29"/>
      <c r="E2" s="42"/>
      <c r="F2" s="42"/>
      <c r="G2" s="24" t="s">
        <v>2</v>
      </c>
      <c r="H2" s="24" t="s">
        <v>3</v>
      </c>
      <c r="I2" s="24" t="s">
        <v>4</v>
      </c>
      <c r="J2" s="24" t="s">
        <v>5</v>
      </c>
      <c r="K2" s="25" t="s">
        <v>6</v>
      </c>
    </row>
    <row r="3" spans="1:11" ht="15" customHeight="1" x14ac:dyDescent="0.35">
      <c r="A3" s="22" t="s">
        <v>133</v>
      </c>
      <c r="B3" s="14">
        <v>7</v>
      </c>
      <c r="D3" s="23">
        <v>1</v>
      </c>
      <c r="E3" s="26">
        <v>-32</v>
      </c>
      <c r="F3" s="27">
        <f>E3+$B$4</f>
        <v>-23.714285714285715</v>
      </c>
      <c r="G3" s="13">
        <f>COUNTIFS(Данные!D2:D27,"&gt;=-32",Данные!D2:D27,"&lt;-23,7142857142857")</f>
        <v>3</v>
      </c>
      <c r="H3" s="13">
        <f>COUNTIFS(Данные!E2:E27,"&gt;=-32",Данные!E2:E27,"&lt;-23,7142857142857")</f>
        <v>0</v>
      </c>
      <c r="I3" s="13">
        <f>COUNTIFS(Данные!F2:F27,"&gt;=-32",Данные!F2:F27,"&lt;-23,7142857142857")</f>
        <v>2</v>
      </c>
      <c r="J3" s="13">
        <f>COUNTIFS(Данные!G2:G27,"&gt;=-32",Данные!G2:G27,"&lt;-23,7142857142857")</f>
        <v>0</v>
      </c>
      <c r="K3" s="14">
        <f>COUNTIFS(Данные!H2:H27,"&gt;=-32",Данные!H2:H27,"&lt;-23,7142857142857")</f>
        <v>3</v>
      </c>
    </row>
    <row r="4" spans="1:11" ht="15" customHeight="1" thickBot="1" x14ac:dyDescent="0.4">
      <c r="A4" s="31" t="s">
        <v>134</v>
      </c>
      <c r="B4" s="17">
        <f>(B1-B2)/B3</f>
        <v>8.2857142857142865</v>
      </c>
      <c r="D4" s="23">
        <v>2</v>
      </c>
      <c r="E4" s="26">
        <f>F3</f>
        <v>-23.714285714285715</v>
      </c>
      <c r="F4" s="27">
        <f>E4+$B$4</f>
        <v>-15.428571428571429</v>
      </c>
      <c r="G4" s="13">
        <f>COUNTIFS(Данные!D2:D27,"&gt;=-23,7142857142857",Данные!D2:D27,"&lt;-15,4285714285714")</f>
        <v>2</v>
      </c>
      <c r="H4" s="13">
        <f>COUNTIFS(Данные!E2:E27,"&gt;=-23,7142857142857",Данные!E2:E27,"&lt;-15,4285714285714")</f>
        <v>4</v>
      </c>
      <c r="I4" s="13">
        <f>COUNTIFS(Данные!F2:F27,"&gt;=-23,7142857142857",Данные!F2:F27,"&lt;-15,4285714285714")</f>
        <v>4</v>
      </c>
      <c r="J4" s="13">
        <f>COUNTIFS(Данные!G2:G27,"&gt;=-23,7142857142857",Данные!G2:G27,"&lt;-15,4285714285714")</f>
        <v>1</v>
      </c>
      <c r="K4" s="14">
        <f>COUNTIFS(Данные!H2:H27,"&gt;=-23,7142857142857",Данные!H2:H27,"&lt;-15,4285714285714")</f>
        <v>0</v>
      </c>
    </row>
    <row r="5" spans="1:11" ht="15" customHeight="1" x14ac:dyDescent="0.35">
      <c r="D5" s="23">
        <v>3</v>
      </c>
      <c r="E5" s="26">
        <f t="shared" ref="E5:E9" si="0">F4</f>
        <v>-15.428571428571429</v>
      </c>
      <c r="F5" s="27">
        <f t="shared" ref="F5:F9" si="1">E5+$B$4</f>
        <v>-7.1428571428571423</v>
      </c>
      <c r="G5" s="13">
        <f>COUNTIFS(Данные!D2:D27,"&gt;=-15,4285714285714",Данные!D2:D27,"&lt;-7,14285714285714")</f>
        <v>3</v>
      </c>
      <c r="H5" s="13">
        <f>COUNTIFS(Данные!E2:E27,"&gt;=-15,4285714285714",Данные!E2:E27,"&lt;-7,14285714285714")</f>
        <v>1</v>
      </c>
      <c r="I5" s="13">
        <f>COUNTIFS(Данные!F2:F27,"&gt;=-15,4285714285714",Данные!F2:F27,"&lt;-7,14285714285714")</f>
        <v>4</v>
      </c>
      <c r="J5" s="13">
        <f>COUNTIFS(Данные!G2:G27,"&gt;=-15,4285714285714",Данные!G2:G27,"&lt;-7,14285714285714")</f>
        <v>1</v>
      </c>
      <c r="K5" s="14">
        <f>COUNTIFS(Данные!H2:H27,"&gt;=-15,4285714285714",Данные!H2:H27,"&lt;-7,14285714285714")</f>
        <v>2</v>
      </c>
    </row>
    <row r="6" spans="1:11" ht="15" customHeight="1" x14ac:dyDescent="0.35">
      <c r="D6" s="23">
        <v>4</v>
      </c>
      <c r="E6" s="26">
        <f t="shared" si="0"/>
        <v>-7.1428571428571423</v>
      </c>
      <c r="F6" s="27">
        <f t="shared" si="1"/>
        <v>1.1428571428571441</v>
      </c>
      <c r="G6" s="13">
        <f>COUNTIFS(Данные!D2:D27,"&gt;=-7,14285714285714",Данные!D2:D27,"&lt;1,14285714285714")</f>
        <v>9</v>
      </c>
      <c r="H6" s="13">
        <f>COUNTIFS(Данные!E2:E27,"&gt;=-7,14285714285714",Данные!E2:E27,"&lt;1,14285714285714")</f>
        <v>6</v>
      </c>
      <c r="I6" s="13">
        <f>COUNTIFS(Данные!F2:F27,"&gt;=-7,14285714285714",Данные!F2:F27,"&lt;1,14285714285714")</f>
        <v>8</v>
      </c>
      <c r="J6" s="13">
        <f>COUNTIFS(Данные!G2:G27,"&gt;=-7,14285714285714",Данные!G2:G27,"&lt;1,14285714285714")</f>
        <v>3</v>
      </c>
      <c r="K6" s="14">
        <f>COUNTIFS(Данные!H2:H27,"&gt;=-7,14285714285714",Данные!H2:H27,"&lt;1,14285714285714")</f>
        <v>9</v>
      </c>
    </row>
    <row r="7" spans="1:11" ht="15" customHeight="1" x14ac:dyDescent="0.35">
      <c r="D7" s="23">
        <v>5</v>
      </c>
      <c r="E7" s="26">
        <f t="shared" si="0"/>
        <v>1.1428571428571441</v>
      </c>
      <c r="F7" s="27">
        <f t="shared" si="1"/>
        <v>9.4285714285714306</v>
      </c>
      <c r="G7" s="13">
        <f>COUNTIFS(Данные!D2:D27,"&gt;=1,14285714285714",Данные!D2:D27,"&lt;9,42857142857143")</f>
        <v>7</v>
      </c>
      <c r="H7" s="13">
        <f>COUNTIFS(Данные!E2:E27,"&gt;=1,14285714285714",Данные!E2:E27,"&lt;9,42857142857143")</f>
        <v>10</v>
      </c>
      <c r="I7" s="13">
        <f>COUNTIFS(Данные!F2:F27,"&gt;=1,14285714285714",Данные!F2:F27,"&lt;9,42857142857143")</f>
        <v>7</v>
      </c>
      <c r="J7" s="13">
        <f>COUNTIFS(Данные!G2:G27,"&gt;=1,14285714285714",Данные!G2:G27,"&lt;9,42857142857143")</f>
        <v>4</v>
      </c>
      <c r="K7" s="14">
        <f>COUNTIFS(Данные!H2:H27,"&gt;=1,14285714285714",Данные!H2:H27,"&lt;9,42857142857143")</f>
        <v>6</v>
      </c>
    </row>
    <row r="8" spans="1:11" ht="15" customHeight="1" x14ac:dyDescent="0.35">
      <c r="D8" s="23">
        <v>6</v>
      </c>
      <c r="E8" s="26">
        <f t="shared" si="0"/>
        <v>9.4285714285714306</v>
      </c>
      <c r="F8" s="27">
        <f t="shared" si="1"/>
        <v>17.714285714285715</v>
      </c>
      <c r="G8" s="13">
        <f>COUNTIFS(Данные!D2:D27,"&gt;=9,42857142857143",Данные!D2:D27,"&lt;17,7142857142857")</f>
        <v>2</v>
      </c>
      <c r="H8" s="13">
        <f>COUNTIFS(Данные!E2:E27,"&gt;=9,42857142857143",Данные!E2:E27,"&lt;17,7142857142857")</f>
        <v>4</v>
      </c>
      <c r="I8" s="13">
        <f>COUNTIFS(Данные!F2:F27,"&gt;=9,42857142857143",Данные!F2:F27,"&lt;17,7142857142857")</f>
        <v>0</v>
      </c>
      <c r="J8" s="13">
        <f>COUNTIFS(Данные!G2:G27,"&gt;=9,42857142857143",Данные!G2:G27,"&lt;17,7142857142857")</f>
        <v>14</v>
      </c>
      <c r="K8" s="14">
        <f>COUNTIFS(Данные!H2:H27,"&gt;=9,42857142857143",Данные!H2:H27,"&lt;17,7142857142857")</f>
        <v>3</v>
      </c>
    </row>
    <row r="9" spans="1:11" ht="15" customHeight="1" x14ac:dyDescent="0.35">
      <c r="D9" s="23">
        <v>7</v>
      </c>
      <c r="E9" s="26">
        <f t="shared" si="0"/>
        <v>17.714285714285715</v>
      </c>
      <c r="F9" s="26">
        <f t="shared" si="1"/>
        <v>26</v>
      </c>
      <c r="G9" s="13">
        <f>COUNTIFS(Данные!D2:D27,"&gt;=17,7142857142857",Данные!D2:D27,"&lt;26")</f>
        <v>0</v>
      </c>
      <c r="H9" s="13">
        <f>COUNTIFS(Данные!E2:E27,"&gt;=17,7142857142857",Данные!E2:E27,"&lt;26")</f>
        <v>1</v>
      </c>
      <c r="I9" s="13">
        <f>COUNTIFS(Данные!F2:F27,"&gt;=17,7142857142857",Данные!F2:F27,"&lt;26")</f>
        <v>1</v>
      </c>
      <c r="J9" s="13">
        <f>COUNTIFS(Данные!G2:G27,"&gt;=17,7142857142857",Данные!G2:G27,"&lt;26")</f>
        <v>3</v>
      </c>
      <c r="K9" s="14">
        <f>COUNTIFS(Данные!H2:H27,"&gt;=17,7142857142857",Данные!H2:H27,"&lt;26")</f>
        <v>3</v>
      </c>
    </row>
    <row r="10" spans="1:11" ht="15" customHeight="1" thickBot="1" x14ac:dyDescent="0.4">
      <c r="D10" s="30"/>
      <c r="E10" s="46" t="s">
        <v>138</v>
      </c>
      <c r="F10" s="46"/>
      <c r="G10" s="16">
        <f>SUM(G3:G9)</f>
        <v>26</v>
      </c>
      <c r="H10" s="16">
        <f t="shared" ref="H10:K10" si="2">SUM(H3:H9)</f>
        <v>26</v>
      </c>
      <c r="I10" s="16">
        <f t="shared" si="2"/>
        <v>26</v>
      </c>
      <c r="J10" s="16">
        <f t="shared" si="2"/>
        <v>26</v>
      </c>
      <c r="K10" s="17">
        <f t="shared" si="2"/>
        <v>26</v>
      </c>
    </row>
    <row r="12" spans="1:11" ht="15" customHeight="1" thickBot="1" x14ac:dyDescent="0.4"/>
    <row r="13" spans="1:11" ht="15" customHeight="1" x14ac:dyDescent="0.35">
      <c r="D13" s="19"/>
      <c r="E13" s="47" t="s">
        <v>135</v>
      </c>
      <c r="F13" s="47" t="s">
        <v>136</v>
      </c>
      <c r="G13" s="49" t="s">
        <v>137</v>
      </c>
      <c r="H13" s="50"/>
      <c r="I13" s="50"/>
      <c r="J13" s="50"/>
      <c r="K13" s="51"/>
    </row>
    <row r="14" spans="1:11" ht="15" customHeight="1" x14ac:dyDescent="0.35">
      <c r="D14" s="20"/>
      <c r="E14" s="48"/>
      <c r="F14" s="48"/>
      <c r="G14" s="32" t="s">
        <v>2</v>
      </c>
      <c r="H14" s="32" t="s">
        <v>3</v>
      </c>
      <c r="I14" s="32" t="s">
        <v>4</v>
      </c>
      <c r="J14" s="32" t="s">
        <v>5</v>
      </c>
      <c r="K14" s="33" t="s">
        <v>6</v>
      </c>
    </row>
    <row r="15" spans="1:11" ht="15" customHeight="1" x14ac:dyDescent="0.35">
      <c r="D15" s="34">
        <v>1</v>
      </c>
      <c r="E15" s="35">
        <v>-32</v>
      </c>
      <c r="F15" s="36">
        <f>E15+$B$4</f>
        <v>-23.714285714285715</v>
      </c>
      <c r="G15" s="13">
        <f>G3/26</f>
        <v>0.11538461538461539</v>
      </c>
      <c r="H15" s="13">
        <f t="shared" ref="H15:K15" si="3">H3/26</f>
        <v>0</v>
      </c>
      <c r="I15" s="13">
        <f t="shared" si="3"/>
        <v>7.6923076923076927E-2</v>
      </c>
      <c r="J15" s="13">
        <f t="shared" si="3"/>
        <v>0</v>
      </c>
      <c r="K15" s="14">
        <f t="shared" si="3"/>
        <v>0.11538461538461539</v>
      </c>
    </row>
    <row r="16" spans="1:11" ht="15" customHeight="1" x14ac:dyDescent="0.35">
      <c r="D16" s="34">
        <v>2</v>
      </c>
      <c r="E16" s="35">
        <f>F15</f>
        <v>-23.714285714285715</v>
      </c>
      <c r="F16" s="36">
        <f>E16+$B$4</f>
        <v>-15.428571428571429</v>
      </c>
      <c r="G16" s="13">
        <f t="shared" ref="G16:K16" si="4">G4/26</f>
        <v>7.6923076923076927E-2</v>
      </c>
      <c r="H16" s="13">
        <f t="shared" si="4"/>
        <v>0.15384615384615385</v>
      </c>
      <c r="I16" s="13">
        <f t="shared" si="4"/>
        <v>0.15384615384615385</v>
      </c>
      <c r="J16" s="13">
        <f t="shared" si="4"/>
        <v>3.8461538461538464E-2</v>
      </c>
      <c r="K16" s="14">
        <f t="shared" si="4"/>
        <v>0</v>
      </c>
    </row>
    <row r="17" spans="4:11" ht="15" customHeight="1" x14ac:dyDescent="0.35">
      <c r="D17" s="34">
        <v>3</v>
      </c>
      <c r="E17" s="35">
        <f t="shared" ref="E17:E21" si="5">F16</f>
        <v>-15.428571428571429</v>
      </c>
      <c r="F17" s="36">
        <f t="shared" ref="F17:F21" si="6">E17+$B$4</f>
        <v>-7.1428571428571423</v>
      </c>
      <c r="G17" s="13">
        <f t="shared" ref="G17:K17" si="7">G5/26</f>
        <v>0.11538461538461539</v>
      </c>
      <c r="H17" s="13">
        <f t="shared" si="7"/>
        <v>3.8461538461538464E-2</v>
      </c>
      <c r="I17" s="13">
        <f t="shared" si="7"/>
        <v>0.15384615384615385</v>
      </c>
      <c r="J17" s="13">
        <f t="shared" si="7"/>
        <v>3.8461538461538464E-2</v>
      </c>
      <c r="K17" s="14">
        <f t="shared" si="7"/>
        <v>7.6923076923076927E-2</v>
      </c>
    </row>
    <row r="18" spans="4:11" ht="15" customHeight="1" x14ac:dyDescent="0.35">
      <c r="D18" s="34">
        <v>4</v>
      </c>
      <c r="E18" s="35">
        <f t="shared" si="5"/>
        <v>-7.1428571428571423</v>
      </c>
      <c r="F18" s="36">
        <f t="shared" si="6"/>
        <v>1.1428571428571441</v>
      </c>
      <c r="G18" s="13">
        <f t="shared" ref="G18:K18" si="8">G6/26</f>
        <v>0.34615384615384615</v>
      </c>
      <c r="H18" s="13">
        <f t="shared" si="8"/>
        <v>0.23076923076923078</v>
      </c>
      <c r="I18" s="13">
        <f t="shared" si="8"/>
        <v>0.30769230769230771</v>
      </c>
      <c r="J18" s="13">
        <f t="shared" si="8"/>
        <v>0.11538461538461539</v>
      </c>
      <c r="K18" s="14">
        <f t="shared" si="8"/>
        <v>0.34615384615384615</v>
      </c>
    </row>
    <row r="19" spans="4:11" ht="15" customHeight="1" x14ac:dyDescent="0.35">
      <c r="D19" s="34">
        <v>5</v>
      </c>
      <c r="E19" s="35">
        <f t="shared" si="5"/>
        <v>1.1428571428571441</v>
      </c>
      <c r="F19" s="36">
        <f t="shared" si="6"/>
        <v>9.4285714285714306</v>
      </c>
      <c r="G19" s="13">
        <f t="shared" ref="G19:K19" si="9">G7/26</f>
        <v>0.26923076923076922</v>
      </c>
      <c r="H19" s="13">
        <f t="shared" si="9"/>
        <v>0.38461538461538464</v>
      </c>
      <c r="I19" s="13">
        <f t="shared" si="9"/>
        <v>0.26923076923076922</v>
      </c>
      <c r="J19" s="13">
        <f t="shared" si="9"/>
        <v>0.15384615384615385</v>
      </c>
      <c r="K19" s="14">
        <f t="shared" si="9"/>
        <v>0.23076923076923078</v>
      </c>
    </row>
    <row r="20" spans="4:11" ht="15" customHeight="1" x14ac:dyDescent="0.35">
      <c r="D20" s="34">
        <v>6</v>
      </c>
      <c r="E20" s="35">
        <f t="shared" si="5"/>
        <v>9.4285714285714306</v>
      </c>
      <c r="F20" s="36">
        <f t="shared" si="6"/>
        <v>17.714285714285715</v>
      </c>
      <c r="G20" s="13">
        <f t="shared" ref="G20:K21" si="10">G8/26</f>
        <v>7.6923076923076927E-2</v>
      </c>
      <c r="H20" s="13">
        <f t="shared" si="10"/>
        <v>0.15384615384615385</v>
      </c>
      <c r="I20" s="13">
        <f t="shared" si="10"/>
        <v>0</v>
      </c>
      <c r="J20" s="13">
        <f t="shared" si="10"/>
        <v>0.53846153846153844</v>
      </c>
      <c r="K20" s="14">
        <f t="shared" si="10"/>
        <v>0.11538461538461539</v>
      </c>
    </row>
    <row r="21" spans="4:11" ht="15.75" customHeight="1" x14ac:dyDescent="0.35">
      <c r="D21" s="34">
        <v>7</v>
      </c>
      <c r="E21" s="35">
        <f t="shared" si="5"/>
        <v>17.714285714285715</v>
      </c>
      <c r="F21" s="35">
        <f t="shared" si="6"/>
        <v>26</v>
      </c>
      <c r="G21" s="13">
        <f t="shared" si="10"/>
        <v>0</v>
      </c>
      <c r="H21" s="13">
        <f t="shared" si="10"/>
        <v>3.8461538461538464E-2</v>
      </c>
      <c r="I21" s="13">
        <f t="shared" si="10"/>
        <v>3.8461538461538464E-2</v>
      </c>
      <c r="J21" s="13">
        <f t="shared" si="10"/>
        <v>0.11538461538461539</v>
      </c>
      <c r="K21" s="14">
        <f t="shared" si="10"/>
        <v>0.11538461538461539</v>
      </c>
    </row>
    <row r="22" spans="4:11" ht="15.75" customHeight="1" thickBot="1" x14ac:dyDescent="0.4">
      <c r="D22" s="37"/>
      <c r="E22" s="40" t="s">
        <v>138</v>
      </c>
      <c r="F22" s="40"/>
      <c r="G22" s="16">
        <f>SUM(G15:G21)</f>
        <v>1</v>
      </c>
      <c r="H22" s="16">
        <f t="shared" ref="H22:K22" si="11">SUM(H15:H21)</f>
        <v>1</v>
      </c>
      <c r="I22" s="16">
        <f t="shared" si="11"/>
        <v>0.99999999999999989</v>
      </c>
      <c r="J22" s="16">
        <f t="shared" si="11"/>
        <v>1</v>
      </c>
      <c r="K22" s="17">
        <f t="shared" si="11"/>
        <v>1</v>
      </c>
    </row>
    <row r="23" spans="4:11" ht="15.75" customHeight="1" x14ac:dyDescent="0.35"/>
    <row r="24" spans="4:11" ht="15.75" customHeight="1" x14ac:dyDescent="0.35"/>
    <row r="25" spans="4:11" ht="15.75" customHeight="1" x14ac:dyDescent="0.35"/>
    <row r="26" spans="4:11" ht="15.75" customHeight="1" x14ac:dyDescent="0.35"/>
    <row r="27" spans="4:11" ht="15.75" customHeight="1" x14ac:dyDescent="0.35"/>
    <row r="28" spans="4:11" ht="15.75" customHeight="1" x14ac:dyDescent="0.35"/>
    <row r="29" spans="4:11" ht="15.75" customHeight="1" x14ac:dyDescent="0.35"/>
    <row r="30" spans="4:11" ht="15.75" customHeight="1" x14ac:dyDescent="0.35"/>
    <row r="31" spans="4:11" ht="15.75" customHeight="1" x14ac:dyDescent="0.35"/>
    <row r="32" spans="4:11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8">
    <mergeCell ref="E22:F22"/>
    <mergeCell ref="E1:E2"/>
    <mergeCell ref="F1:F2"/>
    <mergeCell ref="G1:K1"/>
    <mergeCell ref="E10:F10"/>
    <mergeCell ref="E13:E14"/>
    <mergeCell ref="F13:F14"/>
    <mergeCell ref="G13:K13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zoomScale="74" workbookViewId="0">
      <selection activeCell="P3" sqref="P3"/>
    </sheetView>
  </sheetViews>
  <sheetFormatPr defaultColWidth="14.453125" defaultRowHeight="15" customHeight="1" x14ac:dyDescent="0.35"/>
  <cols>
    <col min="1" max="26" width="8.7265625" customWidth="1"/>
  </cols>
  <sheetData>
    <row r="1" spans="1:16" ht="15" customHeight="1" x14ac:dyDescent="0.35">
      <c r="A1" s="21" t="s">
        <v>131</v>
      </c>
      <c r="B1" s="18">
        <f>MAX(Данные!D2:H147)</f>
        <v>26</v>
      </c>
      <c r="E1" s="28"/>
      <c r="F1" s="41" t="s">
        <v>135</v>
      </c>
      <c r="G1" s="41" t="s">
        <v>136</v>
      </c>
      <c r="H1" s="43" t="s">
        <v>137</v>
      </c>
      <c r="I1" s="44"/>
      <c r="J1" s="44"/>
      <c r="K1" s="44"/>
      <c r="L1" s="45"/>
    </row>
    <row r="2" spans="1:16" ht="15" customHeight="1" x14ac:dyDescent="0.35">
      <c r="A2" s="22" t="s">
        <v>132</v>
      </c>
      <c r="B2" s="14">
        <f>MIN(Данные!D2:H147)</f>
        <v>-32</v>
      </c>
      <c r="E2" s="29"/>
      <c r="F2" s="42"/>
      <c r="G2" s="42"/>
      <c r="H2" s="24" t="s">
        <v>2</v>
      </c>
      <c r="I2" s="24" t="s">
        <v>3</v>
      </c>
      <c r="J2" s="24" t="s">
        <v>4</v>
      </c>
      <c r="K2" s="24" t="s">
        <v>5</v>
      </c>
      <c r="L2" s="25" t="s">
        <v>6</v>
      </c>
    </row>
    <row r="3" spans="1:16" ht="15" customHeight="1" x14ac:dyDescent="0.35">
      <c r="A3" s="22" t="s">
        <v>133</v>
      </c>
      <c r="B3" s="14">
        <v>7</v>
      </c>
      <c r="E3" s="23">
        <v>1</v>
      </c>
      <c r="F3" s="26">
        <v>-32</v>
      </c>
      <c r="G3" s="27">
        <f>F3+$B$4</f>
        <v>-23.714285714285715</v>
      </c>
      <c r="H3" s="13">
        <f>COUNTIFS(Данные!D2:D147,"&gt;=-32",Данные!D2:D147,"&lt;-23,7142857142857")</f>
        <v>9</v>
      </c>
      <c r="I3" s="13">
        <f>COUNTIFS(Данные!E2:E147,"&gt;=-32",Данные!E2:E147,"&lt;-23,7142857142857")</f>
        <v>6</v>
      </c>
      <c r="J3" s="13">
        <f>COUNTIFS(Данные!F2:F147,"&gt;=-32",Данные!F2:F147,"&lt;-23,7142857142857")</f>
        <v>8</v>
      </c>
      <c r="K3" s="13">
        <f>COUNTIFS(Данные!G2:G147,"&gt;=-32",Данные!G2:G147,"&lt;-23,7142857142857")</f>
        <v>0</v>
      </c>
      <c r="L3" s="14">
        <f>COUNTIFS(Данные!H2:H147,"&gt;=-32",Данные!H2:H147,"&lt;-23,7142857142857")</f>
        <v>6</v>
      </c>
      <c r="N3">
        <v>-32</v>
      </c>
      <c r="O3">
        <v>-23.714285714285715</v>
      </c>
      <c r="P3" s="52" t="s">
        <v>155</v>
      </c>
    </row>
    <row r="4" spans="1:16" ht="15" customHeight="1" thickBot="1" x14ac:dyDescent="0.4">
      <c r="A4" s="31" t="s">
        <v>134</v>
      </c>
      <c r="B4" s="17">
        <f>(B1-B2)/B3</f>
        <v>8.2857142857142865</v>
      </c>
      <c r="E4" s="23">
        <v>2</v>
      </c>
      <c r="F4" s="26">
        <f>G3</f>
        <v>-23.714285714285715</v>
      </c>
      <c r="G4" s="27">
        <f>F4+$B$4</f>
        <v>-15.428571428571429</v>
      </c>
      <c r="H4" s="13">
        <f>COUNTIFS(Данные!D2:D147,"&gt;=-23,7142857142857",Данные!D2:D147,"&lt;-15,4285714285714")</f>
        <v>16</v>
      </c>
      <c r="I4" s="13">
        <f>COUNTIFS(Данные!E2:E147,"&gt;=-23,7142857142857",Данные!E2:E147,"&lt;-15,4285714285714")</f>
        <v>6</v>
      </c>
      <c r="J4" s="13">
        <f>COUNTIFS(Данные!F2:F147,"&gt;=-23,7142857142857",Данные!F2:F147,"&lt;-15,4285714285714")</f>
        <v>11</v>
      </c>
      <c r="K4" s="13">
        <f>COUNTIFS(Данные!G2:G147,"&gt;=-23,7142857142857",Данные!G2:G147,"&lt;-15,4285714285714")</f>
        <v>1</v>
      </c>
      <c r="L4" s="14">
        <f>COUNTIFS(Данные!H2:H147,"&gt;=-23,7142857142857",Данные!H2:H147,"&lt;-15,4285714285714")</f>
        <v>8</v>
      </c>
      <c r="N4">
        <v>-23.714285714285715</v>
      </c>
      <c r="O4">
        <v>-15.428571428571429</v>
      </c>
      <c r="P4" s="52" t="s">
        <v>153</v>
      </c>
    </row>
    <row r="5" spans="1:16" ht="15" customHeight="1" x14ac:dyDescent="0.35">
      <c r="E5" s="23">
        <v>3</v>
      </c>
      <c r="F5" s="26">
        <f t="shared" ref="F5:F9" si="0">G4</f>
        <v>-15.428571428571429</v>
      </c>
      <c r="G5" s="27">
        <f t="shared" ref="G5:G9" si="1">F5+$B$4</f>
        <v>-7.1428571428571423</v>
      </c>
      <c r="H5" s="13">
        <f>COUNTIFS(Данные!D2:D147,"&gt;=-15,4285714285714",Данные!D2:D147,"&lt;-7,14285714285714")</f>
        <v>27</v>
      </c>
      <c r="I5" s="13">
        <f>COUNTIFS(Данные!E2:E147,"&gt;=-15,4285714285714",Данные!E2:E147,"&lt;-7,14285714285714")</f>
        <v>8</v>
      </c>
      <c r="J5" s="13">
        <f>COUNTIFS(Данные!F2:F147,"&gt;=-15,4285714285714",Данные!F2:F147,"&lt;-7,14285714285714")</f>
        <v>24</v>
      </c>
      <c r="K5" s="13">
        <f>COUNTIFS(Данные!G2:G147,"&gt;=-15,4285714285714",Данные!G2:G147,"&lt;-7,14285714285714")</f>
        <v>2</v>
      </c>
      <c r="L5" s="14">
        <f>COUNTIFS(Данные!H2:H147,"&gt;=-15,4285714285714",Данные!H2:H147,"&lt;-7,14285714285714")</f>
        <v>11</v>
      </c>
      <c r="N5">
        <v>-15.428571428571429</v>
      </c>
      <c r="O5">
        <v>-7.1428571428571423</v>
      </c>
      <c r="P5" s="52" t="s">
        <v>149</v>
      </c>
    </row>
    <row r="6" spans="1:16" ht="15" customHeight="1" x14ac:dyDescent="0.35">
      <c r="E6" s="23">
        <v>4</v>
      </c>
      <c r="F6" s="26">
        <f t="shared" si="0"/>
        <v>-7.1428571428571423</v>
      </c>
      <c r="G6" s="27">
        <f t="shared" si="1"/>
        <v>1.1428571428571441</v>
      </c>
      <c r="H6" s="13">
        <f>COUNTIFS(Данные!D2:D147,"&gt;=-7,14285714285714",Данные!D2:D147,"&lt;1,14285714285714")</f>
        <v>55</v>
      </c>
      <c r="I6" s="13">
        <f>COUNTIFS(Данные!E2:E147,"&gt;=-7,14285714285714",Данные!E2:E147,"&lt;1,14285714285714")</f>
        <v>39</v>
      </c>
      <c r="J6" s="13">
        <f>COUNTIFS(Данные!F2:F147,"&gt;=-7,14285714285714",Данные!F2:F147,"&lt;1,14285714285714")</f>
        <v>65</v>
      </c>
      <c r="K6" s="13">
        <f>COUNTIFS(Данные!G2:G147,"&gt;=-7,14285714285714",Данные!G2:G147,"&lt;1,14285714285714")</f>
        <v>28</v>
      </c>
      <c r="L6" s="14">
        <f>COUNTIFS(Данные!H2:H147,"&gt;=-7,14285714285714",Данные!H2:H147,"&lt;1,14285714285714")</f>
        <v>34</v>
      </c>
      <c r="N6">
        <v>-7.1428571428571423</v>
      </c>
      <c r="O6">
        <v>1.1428571428571441</v>
      </c>
      <c r="P6" s="52" t="s">
        <v>150</v>
      </c>
    </row>
    <row r="7" spans="1:16" ht="15" customHeight="1" x14ac:dyDescent="0.35">
      <c r="E7" s="23">
        <v>5</v>
      </c>
      <c r="F7" s="26">
        <f t="shared" si="0"/>
        <v>1.1428571428571441</v>
      </c>
      <c r="G7" s="27">
        <f t="shared" si="1"/>
        <v>9.4285714285714306</v>
      </c>
      <c r="H7" s="13">
        <f>COUNTIFS(Данные!D2:D147,"&gt;=1,14285714285714",Данные!D2:D147,"&lt;9,42857142857143")</f>
        <v>33</v>
      </c>
      <c r="I7" s="13">
        <f>COUNTIFS(Данные!E2:E147,"&gt;=1,14285714285714",Данные!E2:E147,"&lt;9,42857142857143")</f>
        <v>44</v>
      </c>
      <c r="J7" s="13">
        <f>COUNTIFS(Данные!F2:F147,"&gt;=1,14285714285714",Данные!F2:F147,"&lt;9,42857142857143")</f>
        <v>30</v>
      </c>
      <c r="K7" s="13">
        <f>COUNTIFS(Данные!G2:G147,"&gt;=1,14285714285714",Данные!G2:G147,"&lt;9,42857142857143")</f>
        <v>45</v>
      </c>
      <c r="L7" s="14">
        <f>COUNTIFS(Данные!H2:H147,"&gt;=1,14285714285714",Данные!H2:H147,"&lt;9,42857142857143")</f>
        <v>54</v>
      </c>
      <c r="N7">
        <v>1.1428571428571441</v>
      </c>
      <c r="O7">
        <v>9.4285714285714306</v>
      </c>
      <c r="P7" s="52" t="s">
        <v>151</v>
      </c>
    </row>
    <row r="8" spans="1:16" ht="15" customHeight="1" x14ac:dyDescent="0.35">
      <c r="E8" s="23">
        <v>6</v>
      </c>
      <c r="F8" s="26">
        <f t="shared" si="0"/>
        <v>9.4285714285714306</v>
      </c>
      <c r="G8" s="27">
        <f t="shared" si="1"/>
        <v>17.714285714285715</v>
      </c>
      <c r="H8" s="13">
        <f>COUNTIFS(Данные!D2:D147,"&gt;=9,42857142857143",Данные!D2:D147,"&lt;17,7142857142857")</f>
        <v>6</v>
      </c>
      <c r="I8" s="13">
        <f>COUNTIFS(Данные!E2:E147,"&gt;=9,42857142857143",Данные!E2:E147,"&lt;17,7142857142857")</f>
        <v>32</v>
      </c>
      <c r="J8" s="13">
        <f>COUNTIFS(Данные!F2:F147,"&gt;=9,42857142857143",Данные!F2:F147,"&lt;17,7142857142857")</f>
        <v>7</v>
      </c>
      <c r="K8" s="13">
        <f>COUNTIFS(Данные!G2:G147,"&gt;=9,42857142857143",Данные!G2:G147,"&lt;17,7142857142857")</f>
        <v>61</v>
      </c>
      <c r="L8" s="14">
        <f>COUNTIFS(Данные!H2:H147,"&gt;=9,42857142857143",Данные!H2:H147,"&lt;17,7142857142857")</f>
        <v>21</v>
      </c>
      <c r="N8">
        <v>9.4285714285714306</v>
      </c>
      <c r="O8">
        <v>17.714285714285715</v>
      </c>
      <c r="P8" s="52" t="s">
        <v>152</v>
      </c>
    </row>
    <row r="9" spans="1:16" ht="15" customHeight="1" x14ac:dyDescent="0.35">
      <c r="E9" s="23">
        <v>7</v>
      </c>
      <c r="F9" s="26">
        <f t="shared" si="0"/>
        <v>17.714285714285715</v>
      </c>
      <c r="G9" s="26">
        <f t="shared" si="1"/>
        <v>26</v>
      </c>
      <c r="H9" s="13">
        <f>COUNTIFS(Данные!D2:D147,"&gt;=17,7142857142857",Данные!D2:D147,"&lt;26")</f>
        <v>0</v>
      </c>
      <c r="I9" s="13">
        <f>COUNTIFS(Данные!E2:E147,"&gt;=17,7142857142857",Данные!E2:E147,"&lt;=26")</f>
        <v>11</v>
      </c>
      <c r="J9" s="13">
        <f>COUNTIFS(Данные!F2:F147,"&gt;=17,7142857142857",Данные!F2:F147,"&lt;26")</f>
        <v>1</v>
      </c>
      <c r="K9" s="13">
        <f>COUNTIFS(Данные!G2:G147,"&gt;=17,7142857142857",Данные!G2:G147,"&lt;26")</f>
        <v>9</v>
      </c>
      <c r="L9" s="14">
        <f>COUNTIFS(Данные!H2:H147,"&gt;=17,7142857142857",Данные!H2:H147,"&lt;=26")</f>
        <v>12</v>
      </c>
      <c r="N9">
        <v>17.714285714285715</v>
      </c>
      <c r="O9">
        <v>26</v>
      </c>
      <c r="P9" s="52" t="s">
        <v>154</v>
      </c>
    </row>
    <row r="10" spans="1:16" ht="15" customHeight="1" thickBot="1" x14ac:dyDescent="0.4">
      <c r="E10" s="15"/>
      <c r="F10" s="46" t="s">
        <v>138</v>
      </c>
      <c r="G10" s="46"/>
      <c r="H10" s="16">
        <f>SUM(H3:H9)</f>
        <v>146</v>
      </c>
      <c r="I10" s="16">
        <f t="shared" ref="I10:L10" si="2">SUM(I3:I9)</f>
        <v>146</v>
      </c>
      <c r="J10" s="16">
        <f t="shared" si="2"/>
        <v>146</v>
      </c>
      <c r="K10" s="16">
        <f t="shared" si="2"/>
        <v>146</v>
      </c>
      <c r="L10" s="17">
        <f t="shared" si="2"/>
        <v>146</v>
      </c>
    </row>
    <row r="11" spans="1:16" ht="15" customHeight="1" thickBot="1" x14ac:dyDescent="0.4"/>
    <row r="12" spans="1:16" ht="15" customHeight="1" x14ac:dyDescent="0.35">
      <c r="E12" s="19"/>
      <c r="F12" s="47" t="s">
        <v>135</v>
      </c>
      <c r="G12" s="47" t="s">
        <v>136</v>
      </c>
      <c r="H12" s="49" t="s">
        <v>137</v>
      </c>
      <c r="I12" s="50"/>
      <c r="J12" s="50"/>
      <c r="K12" s="50"/>
      <c r="L12" s="51"/>
    </row>
    <row r="13" spans="1:16" ht="15" customHeight="1" x14ac:dyDescent="0.35">
      <c r="E13" s="20"/>
      <c r="F13" s="48"/>
      <c r="G13" s="48"/>
      <c r="H13" s="32" t="s">
        <v>2</v>
      </c>
      <c r="I13" s="32" t="s">
        <v>3</v>
      </c>
      <c r="J13" s="32" t="s">
        <v>4</v>
      </c>
      <c r="K13" s="32" t="s">
        <v>5</v>
      </c>
      <c r="L13" s="33" t="s">
        <v>6</v>
      </c>
    </row>
    <row r="14" spans="1:16" ht="15" customHeight="1" x14ac:dyDescent="0.35">
      <c r="E14" s="34">
        <v>1</v>
      </c>
      <c r="F14" s="38">
        <v>-32</v>
      </c>
      <c r="G14" s="39">
        <f>F14+$B$4</f>
        <v>-23.714285714285715</v>
      </c>
      <c r="H14" s="13">
        <f>H3/146</f>
        <v>6.1643835616438353E-2</v>
      </c>
      <c r="I14" s="13">
        <f t="shared" ref="I14:L14" si="3">I3/146</f>
        <v>4.1095890410958902E-2</v>
      </c>
      <c r="J14" s="13">
        <f t="shared" si="3"/>
        <v>5.4794520547945202E-2</v>
      </c>
      <c r="K14" s="13">
        <f t="shared" si="3"/>
        <v>0</v>
      </c>
      <c r="L14" s="14">
        <f t="shared" si="3"/>
        <v>4.1095890410958902E-2</v>
      </c>
    </row>
    <row r="15" spans="1:16" ht="15" customHeight="1" x14ac:dyDescent="0.35">
      <c r="E15" s="34">
        <v>2</v>
      </c>
      <c r="F15" s="38">
        <f>G14</f>
        <v>-23.714285714285715</v>
      </c>
      <c r="G15" s="39">
        <f>F15+$B$4</f>
        <v>-15.428571428571429</v>
      </c>
      <c r="H15" s="13">
        <f t="shared" ref="H15:L15" si="4">H4/146</f>
        <v>0.1095890410958904</v>
      </c>
      <c r="I15" s="13">
        <f t="shared" si="4"/>
        <v>4.1095890410958902E-2</v>
      </c>
      <c r="J15" s="13">
        <f t="shared" si="4"/>
        <v>7.5342465753424653E-2</v>
      </c>
      <c r="K15" s="13">
        <f t="shared" si="4"/>
        <v>6.8493150684931503E-3</v>
      </c>
      <c r="L15" s="14">
        <f t="shared" si="4"/>
        <v>5.4794520547945202E-2</v>
      </c>
    </row>
    <row r="16" spans="1:16" ht="15" customHeight="1" x14ac:dyDescent="0.35">
      <c r="E16" s="34">
        <v>3</v>
      </c>
      <c r="F16" s="38">
        <f t="shared" ref="F16:F20" si="5">G15</f>
        <v>-15.428571428571429</v>
      </c>
      <c r="G16" s="39">
        <f t="shared" ref="G16:G20" si="6">F16+$B$4</f>
        <v>-7.1428571428571423</v>
      </c>
      <c r="H16" s="13">
        <f t="shared" ref="H16:L16" si="7">H5/146</f>
        <v>0.18493150684931506</v>
      </c>
      <c r="I16" s="13">
        <f t="shared" si="7"/>
        <v>5.4794520547945202E-2</v>
      </c>
      <c r="J16" s="13">
        <f t="shared" si="7"/>
        <v>0.16438356164383561</v>
      </c>
      <c r="K16" s="13">
        <f t="shared" si="7"/>
        <v>1.3698630136986301E-2</v>
      </c>
      <c r="L16" s="14">
        <f t="shared" si="7"/>
        <v>7.5342465753424653E-2</v>
      </c>
    </row>
    <row r="17" spans="5:12" ht="15" customHeight="1" x14ac:dyDescent="0.35">
      <c r="E17" s="34">
        <v>4</v>
      </c>
      <c r="F17" s="38">
        <f t="shared" si="5"/>
        <v>-7.1428571428571423</v>
      </c>
      <c r="G17" s="39">
        <f t="shared" si="6"/>
        <v>1.1428571428571441</v>
      </c>
      <c r="H17" s="13">
        <f t="shared" ref="H17:L17" si="8">H6/146</f>
        <v>0.37671232876712329</v>
      </c>
      <c r="I17" s="13">
        <f t="shared" si="8"/>
        <v>0.26712328767123289</v>
      </c>
      <c r="J17" s="13">
        <f t="shared" si="8"/>
        <v>0.4452054794520548</v>
      </c>
      <c r="K17" s="13">
        <f t="shared" si="8"/>
        <v>0.19178082191780821</v>
      </c>
      <c r="L17" s="14">
        <f t="shared" si="8"/>
        <v>0.23287671232876711</v>
      </c>
    </row>
    <row r="18" spans="5:12" ht="15" customHeight="1" x14ac:dyDescent="0.35">
      <c r="E18" s="34">
        <v>5</v>
      </c>
      <c r="F18" s="38">
        <f t="shared" si="5"/>
        <v>1.1428571428571441</v>
      </c>
      <c r="G18" s="39">
        <f t="shared" si="6"/>
        <v>9.4285714285714306</v>
      </c>
      <c r="H18" s="13">
        <f t="shared" ref="H18:L18" si="9">H7/146</f>
        <v>0.22602739726027396</v>
      </c>
      <c r="I18" s="13">
        <f t="shared" si="9"/>
        <v>0.30136986301369861</v>
      </c>
      <c r="J18" s="13">
        <f t="shared" si="9"/>
        <v>0.20547945205479451</v>
      </c>
      <c r="K18" s="13">
        <f t="shared" si="9"/>
        <v>0.30821917808219179</v>
      </c>
      <c r="L18" s="14">
        <f t="shared" si="9"/>
        <v>0.36986301369863012</v>
      </c>
    </row>
    <row r="19" spans="5:12" ht="15" customHeight="1" x14ac:dyDescent="0.35">
      <c r="E19" s="34">
        <v>6</v>
      </c>
      <c r="F19" s="38">
        <f t="shared" si="5"/>
        <v>9.4285714285714306</v>
      </c>
      <c r="G19" s="39">
        <f t="shared" si="6"/>
        <v>17.714285714285715</v>
      </c>
      <c r="H19" s="13">
        <f t="shared" ref="H19:L19" si="10">H8/146</f>
        <v>4.1095890410958902E-2</v>
      </c>
      <c r="I19" s="13">
        <f t="shared" si="10"/>
        <v>0.21917808219178081</v>
      </c>
      <c r="J19" s="13">
        <f t="shared" si="10"/>
        <v>4.7945205479452052E-2</v>
      </c>
      <c r="K19" s="13">
        <f t="shared" si="10"/>
        <v>0.4178082191780822</v>
      </c>
      <c r="L19" s="14">
        <f t="shared" si="10"/>
        <v>0.14383561643835616</v>
      </c>
    </row>
    <row r="20" spans="5:12" ht="15" customHeight="1" x14ac:dyDescent="0.35">
      <c r="E20" s="34">
        <v>7</v>
      </c>
      <c r="F20" s="38">
        <f t="shared" si="5"/>
        <v>17.714285714285715</v>
      </c>
      <c r="G20" s="38">
        <f t="shared" si="6"/>
        <v>26</v>
      </c>
      <c r="H20" s="13">
        <f t="shared" ref="H20:L20" si="11">H9/146</f>
        <v>0</v>
      </c>
      <c r="I20" s="13">
        <f t="shared" si="11"/>
        <v>7.5342465753424653E-2</v>
      </c>
      <c r="J20" s="13">
        <f t="shared" si="11"/>
        <v>6.8493150684931503E-3</v>
      </c>
      <c r="K20" s="13">
        <f t="shared" si="11"/>
        <v>6.1643835616438353E-2</v>
      </c>
      <c r="L20" s="14">
        <f t="shared" si="11"/>
        <v>8.2191780821917804E-2</v>
      </c>
    </row>
    <row r="21" spans="5:12" ht="15.75" customHeight="1" thickBot="1" x14ac:dyDescent="0.4">
      <c r="E21" s="37"/>
      <c r="F21" s="40" t="s">
        <v>138</v>
      </c>
      <c r="G21" s="40"/>
      <c r="H21" s="16">
        <f>SUM(H14:H20)</f>
        <v>1</v>
      </c>
      <c r="I21" s="16">
        <f t="shared" ref="I21:L21" si="12">SUM(I14:I20)</f>
        <v>0.99999999999999989</v>
      </c>
      <c r="J21" s="16">
        <f t="shared" si="12"/>
        <v>1</v>
      </c>
      <c r="K21" s="16">
        <f t="shared" si="12"/>
        <v>1</v>
      </c>
      <c r="L21" s="17">
        <f t="shared" si="12"/>
        <v>1</v>
      </c>
    </row>
    <row r="22" spans="5:12" ht="15.75" customHeight="1" x14ac:dyDescent="0.35"/>
    <row r="23" spans="5:12" ht="15.75" customHeight="1" x14ac:dyDescent="0.35"/>
    <row r="24" spans="5:12" ht="15.75" customHeight="1" x14ac:dyDescent="0.35"/>
    <row r="25" spans="5:12" ht="15.75" customHeight="1" x14ac:dyDescent="0.35"/>
    <row r="26" spans="5:12" ht="15.75" customHeight="1" x14ac:dyDescent="0.35"/>
    <row r="27" spans="5:12" ht="15.75" customHeight="1" x14ac:dyDescent="0.35"/>
    <row r="28" spans="5:12" ht="15.75" customHeight="1" x14ac:dyDescent="0.35"/>
    <row r="29" spans="5:12" ht="15.75" customHeight="1" x14ac:dyDescent="0.35"/>
    <row r="30" spans="5:12" ht="15.75" customHeight="1" x14ac:dyDescent="0.35"/>
    <row r="31" spans="5:12" ht="15.75" customHeight="1" x14ac:dyDescent="0.35"/>
    <row r="32" spans="5:1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8">
    <mergeCell ref="F21:G21"/>
    <mergeCell ref="F1:F2"/>
    <mergeCell ref="G1:G2"/>
    <mergeCell ref="H1:L1"/>
    <mergeCell ref="F10:G10"/>
    <mergeCell ref="F12:F13"/>
    <mergeCell ref="G12:G13"/>
    <mergeCell ref="H12:L1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9" workbookViewId="0">
      <selection activeCell="E21" sqref="E2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"/>
  <sheetViews>
    <sheetView tabSelected="1" zoomScale="49" workbookViewId="0">
      <selection activeCell="M31" sqref="M31"/>
    </sheetView>
  </sheetViews>
  <sheetFormatPr defaultRowHeight="14.5" x14ac:dyDescent="0.35"/>
  <cols>
    <col min="1" max="1" width="17.36328125" customWidth="1"/>
    <col min="5" max="5" width="12.90625" bestFit="1" customWidth="1"/>
    <col min="11" max="11" width="17.54296875" customWidth="1"/>
    <col min="12" max="12" width="17.90625" customWidth="1"/>
    <col min="23" max="23" width="17.36328125" customWidth="1"/>
  </cols>
  <sheetData>
    <row r="1" spans="1:34" ht="72.5" x14ac:dyDescent="0.35">
      <c r="A1" s="56" t="s">
        <v>139</v>
      </c>
      <c r="B1" s="57" t="s">
        <v>140</v>
      </c>
      <c r="C1" s="57" t="s">
        <v>141</v>
      </c>
      <c r="D1" s="58" t="s">
        <v>142</v>
      </c>
      <c r="E1" s="58" t="s">
        <v>143</v>
      </c>
      <c r="F1" s="59" t="s">
        <v>157</v>
      </c>
      <c r="G1" s="58" t="s">
        <v>145</v>
      </c>
      <c r="H1" s="58" t="s">
        <v>146</v>
      </c>
      <c r="I1" s="58" t="s">
        <v>147</v>
      </c>
      <c r="J1" s="60"/>
      <c r="L1" s="65" t="s">
        <v>139</v>
      </c>
      <c r="M1" s="66" t="s">
        <v>140</v>
      </c>
      <c r="N1" s="66" t="s">
        <v>141</v>
      </c>
      <c r="O1" s="67" t="s">
        <v>142</v>
      </c>
      <c r="P1" s="67" t="s">
        <v>143</v>
      </c>
      <c r="Q1" s="68" t="s">
        <v>144</v>
      </c>
      <c r="R1" s="67" t="s">
        <v>145</v>
      </c>
      <c r="S1" s="67" t="s">
        <v>146</v>
      </c>
      <c r="T1" s="67" t="s">
        <v>147</v>
      </c>
      <c r="U1" s="69"/>
      <c r="W1" s="74" t="s">
        <v>139</v>
      </c>
      <c r="X1" s="75" t="s">
        <v>140</v>
      </c>
      <c r="Y1" s="75" t="s">
        <v>141</v>
      </c>
      <c r="Z1" s="76" t="s">
        <v>142</v>
      </c>
      <c r="AA1" s="76" t="s">
        <v>143</v>
      </c>
      <c r="AB1" s="76" t="s">
        <v>144</v>
      </c>
      <c r="AC1" s="76" t="s">
        <v>145</v>
      </c>
      <c r="AD1" s="76" t="s">
        <v>146</v>
      </c>
      <c r="AE1" s="76" t="s">
        <v>147</v>
      </c>
      <c r="AF1" s="77"/>
    </row>
    <row r="2" spans="1:34" x14ac:dyDescent="0.35">
      <c r="A2" s="86" t="s">
        <v>155</v>
      </c>
      <c r="B2" s="88">
        <f>AVERAGE('4136'!E3:F3)</f>
        <v>-27.857142857142858</v>
      </c>
      <c r="C2" s="88">
        <f>'4136'!G3</f>
        <v>3</v>
      </c>
      <c r="D2" s="88">
        <f>B2*C2</f>
        <v>-83.571428571428569</v>
      </c>
      <c r="E2" s="88">
        <f>B2-$C$23</f>
        <v>-23.263736263736263</v>
      </c>
      <c r="F2" s="88">
        <f>E2^2*C2</f>
        <v>1623.6042748460329</v>
      </c>
      <c r="G2" s="88">
        <f>E2/$C$24</f>
        <v>-1.9846044545686843</v>
      </c>
      <c r="H2" s="88">
        <f>G2^3*C2</f>
        <v>-23.450015827930194</v>
      </c>
      <c r="I2" s="88">
        <f>G2^4*C2</f>
        <v>46.539005871816414</v>
      </c>
      <c r="J2" s="14"/>
      <c r="L2" s="34" t="s">
        <v>155</v>
      </c>
      <c r="M2" s="38">
        <v>-27.857142857142858</v>
      </c>
      <c r="N2" s="38">
        <f>'4136'!I3</f>
        <v>2</v>
      </c>
      <c r="O2" s="38">
        <f>M2*N2</f>
        <v>-55.714285714285715</v>
      </c>
      <c r="P2" s="38">
        <f>M2-$E$23</f>
        <v>-22.30769230769231</v>
      </c>
      <c r="Q2" s="38">
        <f>P2^2*N2</f>
        <v>995.26627218934937</v>
      </c>
      <c r="R2" s="38">
        <f>P2/$E$24</f>
        <v>-1.9122542764785357</v>
      </c>
      <c r="S2" s="38">
        <f>R2^3*N2</f>
        <v>-13.985143216037054</v>
      </c>
      <c r="T2" s="38">
        <f>R2^4*N2</f>
        <v>26.743149922031641</v>
      </c>
      <c r="U2" s="14"/>
      <c r="W2" s="98" t="s">
        <v>155</v>
      </c>
      <c r="X2" s="99">
        <v>-27.857142857142858</v>
      </c>
      <c r="Y2" s="99">
        <f>'4136'!K3</f>
        <v>3</v>
      </c>
      <c r="Z2" s="99">
        <f>X2*Y2</f>
        <v>-83.571428571428569</v>
      </c>
      <c r="AA2" s="99">
        <f>X2-$G$23</f>
        <v>-28.043956043956044</v>
      </c>
      <c r="AB2" s="99">
        <f>AA2^2*Y2</f>
        <v>2359.3904117860161</v>
      </c>
      <c r="AC2" s="99">
        <f>AA2/$G$24</f>
        <v>-2.0604887854797265</v>
      </c>
      <c r="AD2" s="99">
        <f>AC2^3*Y2</f>
        <v>-26.244120320320718</v>
      </c>
      <c r="AE2" s="99">
        <f>AC2^4*Y2</f>
        <v>54.075715604801445</v>
      </c>
      <c r="AF2" s="14"/>
    </row>
    <row r="3" spans="1:34" x14ac:dyDescent="0.35">
      <c r="A3" s="87" t="s">
        <v>148</v>
      </c>
      <c r="B3" s="88">
        <f>AVERAGE('4136'!E4:F4)</f>
        <v>-19.571428571428573</v>
      </c>
      <c r="C3" s="88">
        <f>'4136'!G4</f>
        <v>2</v>
      </c>
      <c r="D3" s="88">
        <f t="shared" ref="D3:D8" si="0">B3*C3</f>
        <v>-39.142857142857146</v>
      </c>
      <c r="E3" s="88">
        <f t="shared" ref="E3:E8" si="1">B3-$C$23</f>
        <v>-14.97802197802198</v>
      </c>
      <c r="F3" s="88">
        <f t="shared" ref="F3:F8" si="2">E3^2*C3</f>
        <v>448.68228474821893</v>
      </c>
      <c r="G3" s="88">
        <f t="shared" ref="G3:G8" si="3">E3/$C$24</f>
        <v>-1.2777590323935366</v>
      </c>
      <c r="H3" s="88">
        <f t="shared" ref="H3:H8" si="4">G3^3*C3</f>
        <v>-4.1723129380004771</v>
      </c>
      <c r="I3" s="88">
        <f t="shared" ref="I3:I8" si="5">G3^4*C3</f>
        <v>5.3312105425025234</v>
      </c>
      <c r="J3" s="14"/>
      <c r="L3" s="92" t="s">
        <v>148</v>
      </c>
      <c r="M3" s="38">
        <v>-19.571428571428573</v>
      </c>
      <c r="N3" s="38">
        <f>'4136'!I4</f>
        <v>4</v>
      </c>
      <c r="O3" s="38">
        <f t="shared" ref="O3:O8" si="6">M3*N3</f>
        <v>-78.285714285714292</v>
      </c>
      <c r="P3" s="38">
        <f t="shared" ref="P3:P8" si="7">M3-$E$23</f>
        <v>-14.021978021978025</v>
      </c>
      <c r="Q3" s="38">
        <f t="shared" ref="Q3:Q8" si="8">P3^2*N3</f>
        <v>786.46347059533912</v>
      </c>
      <c r="R3" s="38">
        <f t="shared" ref="R3:R8" si="9">P3/$E$24</f>
        <v>-1.201988402357937</v>
      </c>
      <c r="S3" s="38">
        <f t="shared" ref="S3:S8" si="10">R3^3*N3</f>
        <v>-6.9464165581043806</v>
      </c>
      <c r="T3" s="38">
        <f t="shared" ref="T3:T8" si="11">R3^4*N3</f>
        <v>8.3495121407886046</v>
      </c>
      <c r="U3" s="14"/>
      <c r="W3" s="98" t="s">
        <v>148</v>
      </c>
      <c r="X3" s="99">
        <v>-19.571428571428573</v>
      </c>
      <c r="Y3" s="99">
        <f>'4136'!K4</f>
        <v>0</v>
      </c>
      <c r="Z3" s="99">
        <f t="shared" ref="Z3:Z8" si="12">X3*Y3</f>
        <v>0</v>
      </c>
      <c r="AA3" s="99">
        <f t="shared" ref="AA3:AA8" si="13">X3-$G$23</f>
        <v>-19.758241758241759</v>
      </c>
      <c r="AB3" s="99">
        <f t="shared" ref="AB3:AB8" si="14">AA3^2*Y3</f>
        <v>0</v>
      </c>
      <c r="AC3" s="99">
        <f t="shared" ref="AC3:AC8" si="15">AA3/$G$24</f>
        <v>-1.4517080079516256</v>
      </c>
      <c r="AD3" s="99">
        <f t="shared" ref="AD3:AD8" si="16">AC3^3*Y3</f>
        <v>0</v>
      </c>
      <c r="AE3" s="99">
        <f t="shared" ref="AE3:AE8" si="17">AC3^4*Y3</f>
        <v>0</v>
      </c>
      <c r="AF3" s="14"/>
    </row>
    <row r="4" spans="1:34" x14ac:dyDescent="0.35">
      <c r="A4" s="87" t="s">
        <v>149</v>
      </c>
      <c r="B4" s="88">
        <f>AVERAGE('4136'!E5:F5)</f>
        <v>-11.285714285714285</v>
      </c>
      <c r="C4" s="88">
        <f>'4136'!G5</f>
        <v>3</v>
      </c>
      <c r="D4" s="88">
        <f t="shared" si="0"/>
        <v>-33.857142857142854</v>
      </c>
      <c r="E4" s="88">
        <f t="shared" si="1"/>
        <v>-6.6923076923076916</v>
      </c>
      <c r="F4" s="88">
        <f t="shared" si="2"/>
        <v>134.3609467455621</v>
      </c>
      <c r="G4" s="88">
        <f t="shared" si="3"/>
        <v>-0.5709136102183886</v>
      </c>
      <c r="H4" s="88">
        <f t="shared" si="4"/>
        <v>-0.55825477185434436</v>
      </c>
      <c r="I4" s="88">
        <f t="shared" si="5"/>
        <v>0.31871524722100664</v>
      </c>
      <c r="J4" s="14"/>
      <c r="L4" s="92" t="s">
        <v>149</v>
      </c>
      <c r="M4" s="38">
        <v>-11.285714285714285</v>
      </c>
      <c r="N4" s="38">
        <f>'4136'!I5</f>
        <v>4</v>
      </c>
      <c r="O4" s="38">
        <f t="shared" si="6"/>
        <v>-45.142857142857139</v>
      </c>
      <c r="P4" s="38">
        <f t="shared" si="7"/>
        <v>-5.7362637362637363</v>
      </c>
      <c r="Q4" s="38">
        <f t="shared" si="8"/>
        <v>131.61888660789759</v>
      </c>
      <c r="R4" s="38">
        <f t="shared" si="9"/>
        <v>-0.49172252823733775</v>
      </c>
      <c r="S4" s="38">
        <f t="shared" si="10"/>
        <v>-0.47557641536984313</v>
      </c>
      <c r="T4" s="38">
        <f t="shared" si="11"/>
        <v>0.23385163733570957</v>
      </c>
      <c r="U4" s="14"/>
      <c r="W4" s="98" t="s">
        <v>149</v>
      </c>
      <c r="X4" s="99">
        <v>-11.285714285714285</v>
      </c>
      <c r="Y4" s="99">
        <f>'4136'!K5</f>
        <v>2</v>
      </c>
      <c r="Z4" s="99">
        <f t="shared" si="12"/>
        <v>-22.571428571428569</v>
      </c>
      <c r="AA4" s="99">
        <f t="shared" si="13"/>
        <v>-11.472527472527473</v>
      </c>
      <c r="AB4" s="99">
        <f t="shared" si="14"/>
        <v>263.23777321579519</v>
      </c>
      <c r="AC4" s="99">
        <f t="shared" si="15"/>
        <v>-0.84292723042352458</v>
      </c>
      <c r="AD4" s="99">
        <f t="shared" si="16"/>
        <v>-1.1978439590229033</v>
      </c>
      <c r="AE4" s="99">
        <f t="shared" si="17"/>
        <v>1.0096952908587258</v>
      </c>
      <c r="AF4" s="14"/>
    </row>
    <row r="5" spans="1:34" x14ac:dyDescent="0.35">
      <c r="A5" s="87" t="s">
        <v>150</v>
      </c>
      <c r="B5" s="88">
        <f>AVERAGE('4136'!E6:F6)</f>
        <v>-2.9999999999999991</v>
      </c>
      <c r="C5" s="88">
        <f>'4136'!G6</f>
        <v>9</v>
      </c>
      <c r="D5" s="88">
        <f t="shared" si="0"/>
        <v>-26.999999999999993</v>
      </c>
      <c r="E5" s="88">
        <f t="shared" si="1"/>
        <v>1.593406593406594</v>
      </c>
      <c r="F5" s="88">
        <f t="shared" si="2"/>
        <v>22.850501147204461</v>
      </c>
      <c r="G5" s="88">
        <f t="shared" si="3"/>
        <v>0.13593181195675927</v>
      </c>
      <c r="H5" s="88">
        <f t="shared" si="4"/>
        <v>2.2605068507221628E-2</v>
      </c>
      <c r="I5" s="88">
        <f t="shared" si="5"/>
        <v>3.0727479215933106E-3</v>
      </c>
      <c r="J5" s="14"/>
      <c r="L5" s="92" t="s">
        <v>150</v>
      </c>
      <c r="M5" s="38">
        <v>-2.9999999999999991</v>
      </c>
      <c r="N5" s="38">
        <f>'4136'!I6</f>
        <v>8</v>
      </c>
      <c r="O5" s="38">
        <f t="shared" si="6"/>
        <v>-23.999999999999993</v>
      </c>
      <c r="P5" s="38">
        <f t="shared" si="7"/>
        <v>2.5494505494505493</v>
      </c>
      <c r="Q5" s="38">
        <f t="shared" si="8"/>
        <v>51.997584832749659</v>
      </c>
      <c r="R5" s="38">
        <f t="shared" si="9"/>
        <v>0.21854334588326119</v>
      </c>
      <c r="S5" s="38">
        <f t="shared" si="10"/>
        <v>8.350312917330574E-2</v>
      </c>
      <c r="T5" s="38">
        <f t="shared" si="11"/>
        <v>1.8249053241256395E-2</v>
      </c>
      <c r="U5" s="14"/>
      <c r="W5" s="98" t="s">
        <v>150</v>
      </c>
      <c r="X5" s="99">
        <v>-2.9999999999999991</v>
      </c>
      <c r="Y5" s="99">
        <f>'4136'!K6</f>
        <v>9</v>
      </c>
      <c r="Z5" s="99">
        <f t="shared" si="12"/>
        <v>-26.999999999999993</v>
      </c>
      <c r="AA5" s="99">
        <f t="shared" si="13"/>
        <v>-3.1868131868131866</v>
      </c>
      <c r="AB5" s="99">
        <f t="shared" si="14"/>
        <v>91.402004588817761</v>
      </c>
      <c r="AC5" s="99">
        <f t="shared" si="15"/>
        <v>-0.23414645289542346</v>
      </c>
      <c r="AD5" s="99">
        <f t="shared" si="16"/>
        <v>-0.11553278925761022</v>
      </c>
      <c r="AE5" s="99">
        <f t="shared" si="17"/>
        <v>2.7051592797783918E-2</v>
      </c>
      <c r="AF5" s="14"/>
    </row>
    <row r="6" spans="1:34" x14ac:dyDescent="0.35">
      <c r="A6" s="87" t="s">
        <v>151</v>
      </c>
      <c r="B6" s="88">
        <f>AVERAGE('4136'!E7:F7)</f>
        <v>5.2857142857142874</v>
      </c>
      <c r="C6" s="88">
        <f>'4136'!G7</f>
        <v>7</v>
      </c>
      <c r="D6" s="88">
        <f t="shared" si="0"/>
        <v>37.000000000000014</v>
      </c>
      <c r="E6" s="88">
        <f t="shared" si="1"/>
        <v>9.8791208791208796</v>
      </c>
      <c r="F6" s="88">
        <f t="shared" si="2"/>
        <v>683.17920540997477</v>
      </c>
      <c r="G6" s="88">
        <f t="shared" si="3"/>
        <v>0.84277723413190708</v>
      </c>
      <c r="H6" s="88">
        <f t="shared" si="4"/>
        <v>4.1902161522581958</v>
      </c>
      <c r="I6" s="88">
        <f t="shared" si="5"/>
        <v>3.5314187792150036</v>
      </c>
      <c r="J6" s="14"/>
      <c r="L6" s="92" t="s">
        <v>151</v>
      </c>
      <c r="M6" s="38">
        <v>5.2857142857142874</v>
      </c>
      <c r="N6" s="38">
        <f>'4136'!I7</f>
        <v>7</v>
      </c>
      <c r="O6" s="38">
        <f t="shared" si="6"/>
        <v>37.000000000000014</v>
      </c>
      <c r="P6" s="38">
        <f t="shared" si="7"/>
        <v>10.835164835164836</v>
      </c>
      <c r="Q6" s="38">
        <f t="shared" si="8"/>
        <v>821.80557903634838</v>
      </c>
      <c r="R6" s="38">
        <f t="shared" si="9"/>
        <v>0.92880922000386024</v>
      </c>
      <c r="S6" s="38">
        <f t="shared" si="10"/>
        <v>5.6088986628889836</v>
      </c>
      <c r="T6" s="38">
        <f t="shared" si="11"/>
        <v>5.2095967921586119</v>
      </c>
      <c r="U6" s="14"/>
      <c r="W6" s="98" t="s">
        <v>151</v>
      </c>
      <c r="X6" s="99">
        <v>5.2857142857142874</v>
      </c>
      <c r="Y6" s="99">
        <f>'4136'!K7</f>
        <v>6</v>
      </c>
      <c r="Z6" s="99">
        <f t="shared" si="12"/>
        <v>31.714285714285722</v>
      </c>
      <c r="AA6" s="99">
        <f t="shared" si="13"/>
        <v>5.0989010989010994</v>
      </c>
      <c r="AB6" s="99">
        <f t="shared" si="14"/>
        <v>155.99275449824904</v>
      </c>
      <c r="AC6" s="99">
        <f t="shared" si="15"/>
        <v>0.3746343246326776</v>
      </c>
      <c r="AD6" s="99">
        <f t="shared" si="16"/>
        <v>0.31548153653278121</v>
      </c>
      <c r="AE6" s="99">
        <f t="shared" si="17"/>
        <v>0.1181902123730379</v>
      </c>
      <c r="AF6" s="14"/>
    </row>
    <row r="7" spans="1:34" x14ac:dyDescent="0.35">
      <c r="A7" s="87" t="s">
        <v>152</v>
      </c>
      <c r="B7" s="88">
        <f>AVERAGE('4136'!E8:F8)</f>
        <v>13.571428571428573</v>
      </c>
      <c r="C7" s="88">
        <f>'4136'!G8</f>
        <v>2</v>
      </c>
      <c r="D7" s="88">
        <f t="shared" si="0"/>
        <v>27.142857142857146</v>
      </c>
      <c r="E7" s="88">
        <f t="shared" si="1"/>
        <v>18.164835164835168</v>
      </c>
      <c r="F7" s="88">
        <f t="shared" si="2"/>
        <v>659.92247313126461</v>
      </c>
      <c r="G7" s="88">
        <f t="shared" si="3"/>
        <v>1.5496226563070552</v>
      </c>
      <c r="H7" s="88">
        <f t="shared" si="4"/>
        <v>7.4423119147695838</v>
      </c>
      <c r="I7" s="88">
        <f t="shared" si="5"/>
        <v>11.532775158430887</v>
      </c>
      <c r="J7" s="14"/>
      <c r="L7" s="92" t="s">
        <v>152</v>
      </c>
      <c r="M7" s="38">
        <v>13.571428571428573</v>
      </c>
      <c r="N7" s="38">
        <f>'4136'!I8</f>
        <v>0</v>
      </c>
      <c r="O7" s="38">
        <f t="shared" si="6"/>
        <v>0</v>
      </c>
      <c r="P7" s="38">
        <f t="shared" si="7"/>
        <v>19.12087912087912</v>
      </c>
      <c r="Q7" s="38">
        <f t="shared" si="8"/>
        <v>0</v>
      </c>
      <c r="R7" s="38">
        <f t="shared" si="9"/>
        <v>1.639075094124459</v>
      </c>
      <c r="S7" s="38">
        <f t="shared" si="10"/>
        <v>0</v>
      </c>
      <c r="T7" s="38">
        <f t="shared" si="11"/>
        <v>0</v>
      </c>
      <c r="U7" s="14"/>
      <c r="W7" s="98" t="s">
        <v>152</v>
      </c>
      <c r="X7" s="99">
        <v>13.571428571428573</v>
      </c>
      <c r="Y7" s="99">
        <f>'4136'!K8</f>
        <v>3</v>
      </c>
      <c r="Z7" s="99">
        <f t="shared" si="12"/>
        <v>40.714285714285722</v>
      </c>
      <c r="AA7" s="99">
        <f t="shared" si="13"/>
        <v>13.384615384615385</v>
      </c>
      <c r="AB7" s="99">
        <f t="shared" si="14"/>
        <v>537.44378698224864</v>
      </c>
      <c r="AC7" s="99">
        <f t="shared" si="15"/>
        <v>0.98341510216077865</v>
      </c>
      <c r="AD7" s="99">
        <f t="shared" si="16"/>
        <v>2.8531977635059431</v>
      </c>
      <c r="AE7" s="99">
        <f t="shared" si="17"/>
        <v>2.8058777700831019</v>
      </c>
      <c r="AF7" s="14"/>
    </row>
    <row r="8" spans="1:34" x14ac:dyDescent="0.35">
      <c r="A8" s="87" t="s">
        <v>154</v>
      </c>
      <c r="B8" s="88">
        <f>AVERAGE('4136'!E9:F9)</f>
        <v>21.857142857142858</v>
      </c>
      <c r="C8" s="88">
        <f>'4136'!G9</f>
        <v>0</v>
      </c>
      <c r="D8" s="88">
        <f t="shared" si="0"/>
        <v>0</v>
      </c>
      <c r="E8" s="88">
        <f t="shared" si="1"/>
        <v>26.450549450549453</v>
      </c>
      <c r="F8" s="88">
        <f t="shared" si="2"/>
        <v>0</v>
      </c>
      <c r="G8" s="88">
        <f t="shared" si="3"/>
        <v>2.2564680784822029</v>
      </c>
      <c r="H8" s="88">
        <f t="shared" si="4"/>
        <v>0</v>
      </c>
      <c r="I8" s="88">
        <f t="shared" si="5"/>
        <v>0</v>
      </c>
      <c r="J8" s="14"/>
      <c r="L8" s="92" t="s">
        <v>154</v>
      </c>
      <c r="M8" s="38">
        <v>21.857142857142858</v>
      </c>
      <c r="N8" s="38">
        <f>'4136'!I9</f>
        <v>1</v>
      </c>
      <c r="O8" s="38">
        <f t="shared" si="6"/>
        <v>21.857142857142858</v>
      </c>
      <c r="P8" s="38">
        <f t="shared" si="7"/>
        <v>27.406593406593405</v>
      </c>
      <c r="Q8" s="38">
        <f t="shared" si="8"/>
        <v>751.12136215432906</v>
      </c>
      <c r="R8" s="38">
        <f t="shared" si="9"/>
        <v>2.3493409682450581</v>
      </c>
      <c r="S8" s="38">
        <f t="shared" si="10"/>
        <v>12.96695955308989</v>
      </c>
      <c r="T8" s="38">
        <f t="shared" si="11"/>
        <v>30.46380931165071</v>
      </c>
      <c r="U8" s="14"/>
      <c r="W8" s="98" t="s">
        <v>154</v>
      </c>
      <c r="X8" s="99">
        <v>21.857142857142858</v>
      </c>
      <c r="Y8" s="99">
        <f>'4136'!K9</f>
        <v>3</v>
      </c>
      <c r="Z8" s="99">
        <f t="shared" si="12"/>
        <v>65.571428571428569</v>
      </c>
      <c r="AA8" s="99">
        <f t="shared" si="13"/>
        <v>21.670329670329672</v>
      </c>
      <c r="AB8" s="99">
        <f t="shared" si="14"/>
        <v>1408.8095640623114</v>
      </c>
      <c r="AC8" s="99">
        <f t="shared" si="15"/>
        <v>1.5921958796888798</v>
      </c>
      <c r="AD8" s="99">
        <f t="shared" si="16"/>
        <v>12.109068663949639</v>
      </c>
      <c r="AE8" s="99">
        <f t="shared" si="17"/>
        <v>19.280009233610343</v>
      </c>
      <c r="AF8" s="14"/>
    </row>
    <row r="9" spans="1:34" ht="15" thickBot="1" x14ac:dyDescent="0.4">
      <c r="A9" s="15"/>
      <c r="B9" s="89">
        <f>SUM(B2:B8)</f>
        <v>-21.000000000000004</v>
      </c>
      <c r="C9" s="89">
        <f t="shared" ref="C9:I9" si="18">SUM(C2:C8)</f>
        <v>26</v>
      </c>
      <c r="D9" s="89">
        <f t="shared" si="18"/>
        <v>-119.42857142857142</v>
      </c>
      <c r="E9" s="89">
        <f t="shared" si="18"/>
        <v>11.153846153846153</v>
      </c>
      <c r="F9" s="89">
        <f t="shared" si="18"/>
        <v>3572.5996860282576</v>
      </c>
      <c r="G9" s="89">
        <f t="shared" si="18"/>
        <v>0.95152268369731496</v>
      </c>
      <c r="H9" s="89">
        <f t="shared" si="18"/>
        <v>-16.525450402250016</v>
      </c>
      <c r="I9" s="89">
        <f t="shared" si="18"/>
        <v>67.256198347107429</v>
      </c>
      <c r="J9" s="17"/>
      <c r="L9" s="53" t="s">
        <v>138</v>
      </c>
      <c r="M9" s="93">
        <f>SUM(M2:M8)</f>
        <v>-21.000000000000004</v>
      </c>
      <c r="N9" s="93">
        <f t="shared" ref="N9" si="19">SUM(N2:N8)</f>
        <v>26</v>
      </c>
      <c r="O9" s="93">
        <f t="shared" ref="O9" si="20">SUM(O2:O8)</f>
        <v>-144.28571428571425</v>
      </c>
      <c r="P9" s="93">
        <f t="shared" ref="P9" si="21">SUM(P2:P8)</f>
        <v>17.846153846153836</v>
      </c>
      <c r="Q9" s="93">
        <f t="shared" ref="Q9" si="22">SUM(Q2:Q8)</f>
        <v>3538.2731554160127</v>
      </c>
      <c r="R9" s="93">
        <f t="shared" ref="R9" si="23">SUM(R2:R8)</f>
        <v>1.529803421182828</v>
      </c>
      <c r="S9" s="93">
        <f t="shared" ref="S9" si="24">SUM(S2:S8)</f>
        <v>-2.7477748443590997</v>
      </c>
      <c r="T9" s="93">
        <f t="shared" ref="T9" si="25">SUM(T2:T8)</f>
        <v>71.018168857206533</v>
      </c>
      <c r="U9" s="17"/>
      <c r="W9" s="53" t="s">
        <v>138</v>
      </c>
      <c r="X9" s="100">
        <f>SUM(X2:X8)</f>
        <v>-21.000000000000004</v>
      </c>
      <c r="Y9" s="100">
        <f t="shared" ref="Y9" si="26">SUM(Y2:Y8)</f>
        <v>26</v>
      </c>
      <c r="Z9" s="100">
        <f t="shared" ref="Z9" si="27">SUM(Z2:Z8)</f>
        <v>4.8571428571428754</v>
      </c>
      <c r="AA9" s="100">
        <f t="shared" ref="AA9" si="28">SUM(AA2:AA8)</f>
        <v>-22.307692307692307</v>
      </c>
      <c r="AB9" s="100">
        <f t="shared" ref="AB9" si="29">SUM(AB2:AB8)</f>
        <v>4816.276295133438</v>
      </c>
      <c r="AC9" s="100">
        <f t="shared" ref="AC9" si="30">SUM(AC2:AC8)</f>
        <v>-1.6390251702679639</v>
      </c>
      <c r="AD9" s="100">
        <f t="shared" ref="AD9" si="31">SUM(AD2:AD8)</f>
        <v>-12.279749104612868</v>
      </c>
      <c r="AE9" s="100">
        <f t="shared" ref="AE9" si="32">SUM(AE2:AE8)</f>
        <v>77.31653970452443</v>
      </c>
      <c r="AF9" s="17"/>
      <c r="AH9" s="54"/>
    </row>
    <row r="10" spans="1:34" ht="15" thickBot="1" x14ac:dyDescent="0.4"/>
    <row r="11" spans="1:34" ht="72.5" x14ac:dyDescent="0.35">
      <c r="A11" s="61" t="s">
        <v>139</v>
      </c>
      <c r="B11" s="62" t="s">
        <v>140</v>
      </c>
      <c r="C11" s="62" t="s">
        <v>141</v>
      </c>
      <c r="D11" s="63" t="s">
        <v>142</v>
      </c>
      <c r="E11" s="63" t="s">
        <v>143</v>
      </c>
      <c r="F11" s="63" t="s">
        <v>144</v>
      </c>
      <c r="G11" s="63" t="s">
        <v>145</v>
      </c>
      <c r="H11" s="63" t="s">
        <v>146</v>
      </c>
      <c r="I11" s="63" t="s">
        <v>147</v>
      </c>
      <c r="J11" s="64"/>
      <c r="L11" s="70" t="s">
        <v>139</v>
      </c>
      <c r="M11" s="71" t="s">
        <v>140</v>
      </c>
      <c r="N11" s="71" t="s">
        <v>141</v>
      </c>
      <c r="O11" s="72" t="s">
        <v>142</v>
      </c>
      <c r="P11" s="72" t="s">
        <v>143</v>
      </c>
      <c r="Q11" s="72" t="s">
        <v>144</v>
      </c>
      <c r="R11" s="72" t="s">
        <v>145</v>
      </c>
      <c r="S11" s="72" t="s">
        <v>146</v>
      </c>
      <c r="T11" s="72" t="s">
        <v>147</v>
      </c>
      <c r="U11" s="73"/>
    </row>
    <row r="12" spans="1:34" x14ac:dyDescent="0.35">
      <c r="A12" s="23" t="s">
        <v>155</v>
      </c>
      <c r="B12" s="26">
        <v>-27.857142857142858</v>
      </c>
      <c r="C12" s="26">
        <f>'4136'!H3</f>
        <v>0</v>
      </c>
      <c r="D12" s="26">
        <f>B12*C12</f>
        <v>0</v>
      </c>
      <c r="E12" s="26">
        <f>B12-$D$23</f>
        <v>-28.681318681318682</v>
      </c>
      <c r="F12" s="26">
        <f>E12^2*C12</f>
        <v>0</v>
      </c>
      <c r="G12" s="26">
        <f>E12/$D$24</f>
        <v>-2.5894590194179621</v>
      </c>
      <c r="H12" s="26">
        <f>G12^3*C12</f>
        <v>0</v>
      </c>
      <c r="I12" s="26">
        <f>G12^4*C12</f>
        <v>0</v>
      </c>
      <c r="J12" s="14"/>
      <c r="L12" s="94" t="s">
        <v>155</v>
      </c>
      <c r="M12" s="96">
        <v>-27.857142857142858</v>
      </c>
      <c r="N12" s="96">
        <f>'4136'!J3</f>
        <v>0</v>
      </c>
      <c r="O12" s="96">
        <f>M12*N12</f>
        <v>0</v>
      </c>
      <c r="P12" s="96">
        <f>M12-$F$23</f>
        <v>-36.967032967032971</v>
      </c>
      <c r="Q12" s="96">
        <f>P12^2*N12</f>
        <v>0</v>
      </c>
      <c r="R12" s="96">
        <f>P12/$F$24</f>
        <v>-3.7675048542774596</v>
      </c>
      <c r="S12" s="96">
        <f>R12^3*N12</f>
        <v>0</v>
      </c>
      <c r="T12" s="96">
        <f>R12^4*N12</f>
        <v>0</v>
      </c>
      <c r="U12" s="14"/>
    </row>
    <row r="13" spans="1:34" x14ac:dyDescent="0.35">
      <c r="A13" s="90" t="s">
        <v>148</v>
      </c>
      <c r="B13" s="26">
        <v>-19.571428571428573</v>
      </c>
      <c r="C13" s="26">
        <f>'4136'!H4</f>
        <v>4</v>
      </c>
      <c r="D13" s="26">
        <f t="shared" ref="D13:D18" si="33">B13*C13</f>
        <v>-78.285714285714292</v>
      </c>
      <c r="E13" s="26">
        <f t="shared" ref="E13:E18" si="34">B13-$D$23</f>
        <v>-20.395604395604398</v>
      </c>
      <c r="F13" s="26">
        <f t="shared" ref="F13:F18" si="35">E13^2*C13</f>
        <v>1663.9227146479898</v>
      </c>
      <c r="G13" s="26">
        <f t="shared" ref="G13:G18" si="36">E13/$D$24</f>
        <v>-1.8413930804749952</v>
      </c>
      <c r="H13" s="26">
        <f t="shared" ref="H13:H18" si="37">G13^3*C13</f>
        <v>-24.974655819952254</v>
      </c>
      <c r="I13" s="26">
        <f t="shared" ref="I13:I18" si="38">G13^4*C13</f>
        <v>45.988158414104646</v>
      </c>
      <c r="J13" s="14"/>
      <c r="L13" s="95" t="s">
        <v>148</v>
      </c>
      <c r="M13" s="96">
        <v>-19.571428571428573</v>
      </c>
      <c r="N13" s="96">
        <f>'4136'!J4</f>
        <v>1</v>
      </c>
      <c r="O13" s="96">
        <f t="shared" ref="O13:O18" si="39">M13*N13</f>
        <v>-19.571428571428573</v>
      </c>
      <c r="P13" s="96">
        <f t="shared" ref="P13:P18" si="40">M13-$F$23</f>
        <v>-28.681318681318686</v>
      </c>
      <c r="Q13" s="96">
        <f t="shared" ref="Q13:Q18" si="41">P13^2*N13</f>
        <v>822.61804129936024</v>
      </c>
      <c r="R13" s="96">
        <f t="shared" ref="R13:R18" si="42">P13/$F$24</f>
        <v>-2.9230641110773394</v>
      </c>
      <c r="S13" s="96">
        <f t="shared" ref="S13:S18" si="43">R13^3*N13</f>
        <v>-24.975547784521581</v>
      </c>
      <c r="T13" s="96">
        <f t="shared" ref="T13:T18" si="44">R13^4*N13</f>
        <v>73.005127383432196</v>
      </c>
      <c r="U13" s="14"/>
    </row>
    <row r="14" spans="1:34" x14ac:dyDescent="0.35">
      <c r="A14" s="90" t="s">
        <v>149</v>
      </c>
      <c r="B14" s="26">
        <v>-11.285714285714285</v>
      </c>
      <c r="C14" s="26">
        <f>'4136'!H5</f>
        <v>1</v>
      </c>
      <c r="D14" s="26">
        <f t="shared" si="33"/>
        <v>-11.285714285714285</v>
      </c>
      <c r="E14" s="26">
        <f t="shared" si="34"/>
        <v>-12.109890109890109</v>
      </c>
      <c r="F14" s="26">
        <f t="shared" si="35"/>
        <v>146.64943847361428</v>
      </c>
      <c r="G14" s="26">
        <f t="shared" si="36"/>
        <v>-1.0933271415320283</v>
      </c>
      <c r="H14" s="26">
        <f t="shared" si="37"/>
        <v>-1.3069241658710666</v>
      </c>
      <c r="I14" s="26">
        <f t="shared" si="38"/>
        <v>1.4288956624709437</v>
      </c>
      <c r="J14" s="14"/>
      <c r="L14" s="95" t="s">
        <v>149</v>
      </c>
      <c r="M14" s="96">
        <v>-11.285714285714285</v>
      </c>
      <c r="N14" s="96">
        <f>'4136'!J5</f>
        <v>1</v>
      </c>
      <c r="O14" s="96">
        <f t="shared" si="39"/>
        <v>-11.285714285714285</v>
      </c>
      <c r="P14" s="96">
        <f t="shared" si="40"/>
        <v>-20.395604395604394</v>
      </c>
      <c r="Q14" s="96">
        <f t="shared" si="41"/>
        <v>415.98067866199727</v>
      </c>
      <c r="R14" s="96">
        <f t="shared" si="42"/>
        <v>-2.0786233678772188</v>
      </c>
      <c r="S14" s="96">
        <f t="shared" si="43"/>
        <v>-8.9810562392669695</v>
      </c>
      <c r="T14" s="96">
        <f t="shared" si="44"/>
        <v>18.668233367159818</v>
      </c>
      <c r="U14" s="14"/>
    </row>
    <row r="15" spans="1:34" x14ac:dyDescent="0.35">
      <c r="A15" s="90" t="s">
        <v>150</v>
      </c>
      <c r="B15" s="26">
        <v>-2.9999999999999991</v>
      </c>
      <c r="C15" s="26">
        <f>'4136'!H6</f>
        <v>6</v>
      </c>
      <c r="D15" s="26">
        <f t="shared" si="33"/>
        <v>-17.999999999999993</v>
      </c>
      <c r="E15" s="26">
        <f t="shared" si="34"/>
        <v>-3.8241758241758239</v>
      </c>
      <c r="F15" s="26">
        <f t="shared" si="35"/>
        <v>87.745924405265058</v>
      </c>
      <c r="G15" s="26">
        <f t="shared" si="36"/>
        <v>-0.34526120258906157</v>
      </c>
      <c r="H15" s="26">
        <f t="shared" si="37"/>
        <v>-0.24694178728224267</v>
      </c>
      <c r="I15" s="26">
        <f t="shared" si="38"/>
        <v>8.5259418446559335E-2</v>
      </c>
      <c r="J15" s="14"/>
      <c r="L15" s="95" t="s">
        <v>150</v>
      </c>
      <c r="M15" s="96">
        <v>-2.9999999999999991</v>
      </c>
      <c r="N15" s="96">
        <f>'4136'!J6</f>
        <v>3</v>
      </c>
      <c r="O15" s="96">
        <f t="shared" si="39"/>
        <v>-8.9999999999999964</v>
      </c>
      <c r="P15" s="96">
        <f t="shared" si="40"/>
        <v>-12.109890109890109</v>
      </c>
      <c r="Q15" s="96">
        <f t="shared" si="41"/>
        <v>439.94831542084285</v>
      </c>
      <c r="R15" s="96">
        <f t="shared" si="42"/>
        <v>-1.2341826246770986</v>
      </c>
      <c r="S15" s="96">
        <f t="shared" si="43"/>
        <v>-5.6397459178282601</v>
      </c>
      <c r="T15" s="96">
        <f t="shared" si="44"/>
        <v>6.960476419377235</v>
      </c>
      <c r="U15" s="14"/>
    </row>
    <row r="16" spans="1:34" x14ac:dyDescent="0.35">
      <c r="A16" s="90" t="s">
        <v>151</v>
      </c>
      <c r="B16" s="26">
        <v>5.2857142857142874</v>
      </c>
      <c r="C16" s="26">
        <f>'4136'!H7</f>
        <v>10</v>
      </c>
      <c r="D16" s="26">
        <f t="shared" si="33"/>
        <v>52.857142857142875</v>
      </c>
      <c r="E16" s="26">
        <f t="shared" si="34"/>
        <v>4.4615384615384626</v>
      </c>
      <c r="F16" s="26">
        <f t="shared" si="35"/>
        <v>199.05325443786992</v>
      </c>
      <c r="G16" s="26">
        <f t="shared" si="36"/>
        <v>0.40280473635390529</v>
      </c>
      <c r="H16" s="26">
        <f t="shared" si="37"/>
        <v>0.65355735368680024</v>
      </c>
      <c r="I16" s="26">
        <f t="shared" si="38"/>
        <v>0.26325599754396761</v>
      </c>
      <c r="J16" s="14"/>
      <c r="L16" s="95" t="s">
        <v>151</v>
      </c>
      <c r="M16" s="96">
        <v>5.2857142857142874</v>
      </c>
      <c r="N16" s="96">
        <f>'4136'!J7</f>
        <v>4</v>
      </c>
      <c r="O16" s="96">
        <f t="shared" si="39"/>
        <v>21.142857142857149</v>
      </c>
      <c r="P16" s="96">
        <f t="shared" si="40"/>
        <v>-3.8241758241758239</v>
      </c>
      <c r="Q16" s="96">
        <f t="shared" si="41"/>
        <v>58.497282936843369</v>
      </c>
      <c r="R16" s="96">
        <f t="shared" si="42"/>
        <v>-0.38974188147697852</v>
      </c>
      <c r="S16" s="96">
        <f t="shared" si="43"/>
        <v>-0.23680519380879705</v>
      </c>
      <c r="T16" s="96">
        <f t="shared" si="44"/>
        <v>9.2292901778561101E-2</v>
      </c>
      <c r="U16" s="14"/>
    </row>
    <row r="17" spans="1:21" x14ac:dyDescent="0.35">
      <c r="A17" s="90" t="s">
        <v>152</v>
      </c>
      <c r="B17" s="26">
        <v>13.571428571428573</v>
      </c>
      <c r="C17" s="26">
        <f>'4136'!H8</f>
        <v>4</v>
      </c>
      <c r="D17" s="26">
        <f t="shared" si="33"/>
        <v>54.285714285714292</v>
      </c>
      <c r="E17" s="26">
        <f t="shared" si="34"/>
        <v>12.747252747252748</v>
      </c>
      <c r="F17" s="26">
        <f t="shared" si="35"/>
        <v>649.96981040937089</v>
      </c>
      <c r="G17" s="26">
        <f t="shared" si="36"/>
        <v>1.150870675296872</v>
      </c>
      <c r="H17" s="26">
        <f t="shared" si="37"/>
        <v>6.097328081043031</v>
      </c>
      <c r="I17" s="26">
        <f t="shared" si="38"/>
        <v>7.0172360861365739</v>
      </c>
      <c r="J17" s="14"/>
      <c r="L17" s="95" t="s">
        <v>152</v>
      </c>
      <c r="M17" s="96">
        <v>13.571428571428573</v>
      </c>
      <c r="N17" s="96">
        <f>'4136'!J8</f>
        <v>14</v>
      </c>
      <c r="O17" s="96">
        <f t="shared" si="39"/>
        <v>190.00000000000003</v>
      </c>
      <c r="P17" s="96">
        <f t="shared" si="40"/>
        <v>4.4615384615384617</v>
      </c>
      <c r="Q17" s="96">
        <f t="shared" si="41"/>
        <v>278.67455621301775</v>
      </c>
      <c r="R17" s="96">
        <f t="shared" si="42"/>
        <v>0.45469886172314161</v>
      </c>
      <c r="S17" s="96">
        <f t="shared" si="43"/>
        <v>1.3161325702197262</v>
      </c>
      <c r="T17" s="96">
        <f t="shared" si="44"/>
        <v>0.59844398155566225</v>
      </c>
      <c r="U17" s="14"/>
    </row>
    <row r="18" spans="1:21" x14ac:dyDescent="0.35">
      <c r="A18" s="90" t="s">
        <v>154</v>
      </c>
      <c r="B18" s="26">
        <v>21.857142857142858</v>
      </c>
      <c r="C18" s="26">
        <f>'4136'!H9</f>
        <v>1</v>
      </c>
      <c r="D18" s="26">
        <f t="shared" si="33"/>
        <v>21.857142857142858</v>
      </c>
      <c r="E18" s="26">
        <f t="shared" si="34"/>
        <v>21.032967032967033</v>
      </c>
      <c r="F18" s="26">
        <f t="shared" si="35"/>
        <v>442.38570220987805</v>
      </c>
      <c r="G18" s="26">
        <f t="shared" si="36"/>
        <v>1.8989366142398387</v>
      </c>
      <c r="H18" s="26">
        <f t="shared" si="37"/>
        <v>6.847489976513855</v>
      </c>
      <c r="I18" s="26">
        <f t="shared" si="38"/>
        <v>13.002949432042453</v>
      </c>
      <c r="J18" s="14"/>
      <c r="L18" s="95" t="s">
        <v>154</v>
      </c>
      <c r="M18" s="96">
        <v>21.857142857142858</v>
      </c>
      <c r="N18" s="96">
        <f>'4136'!J9</f>
        <v>3</v>
      </c>
      <c r="O18" s="96">
        <f t="shared" si="39"/>
        <v>65.571428571428569</v>
      </c>
      <c r="P18" s="96">
        <f t="shared" si="40"/>
        <v>12.747252747252746</v>
      </c>
      <c r="Q18" s="96">
        <f t="shared" si="41"/>
        <v>487.47735780702806</v>
      </c>
      <c r="R18" s="96">
        <f t="shared" si="42"/>
        <v>1.2991396049232617</v>
      </c>
      <c r="S18" s="96">
        <f t="shared" si="43"/>
        <v>6.5779220502443625</v>
      </c>
      <c r="T18" s="96">
        <f t="shared" si="44"/>
        <v>8.545639053570472</v>
      </c>
      <c r="U18" s="14"/>
    </row>
    <row r="19" spans="1:21" ht="15" thickBot="1" x14ac:dyDescent="0.4">
      <c r="A19" s="53" t="s">
        <v>138</v>
      </c>
      <c r="B19" s="91">
        <f>SUM(B12:B18)</f>
        <v>-21.000000000000004</v>
      </c>
      <c r="C19" s="91">
        <f t="shared" ref="C19" si="45">SUM(C12:C18)</f>
        <v>26</v>
      </c>
      <c r="D19" s="91">
        <f t="shared" ref="D19" si="46">SUM(D12:D18)</f>
        <v>21.428571428571441</v>
      </c>
      <c r="E19" s="91">
        <f t="shared" ref="E19" si="47">SUM(E12:E18)</f>
        <v>-26.769230769230763</v>
      </c>
      <c r="F19" s="91">
        <f t="shared" ref="F19" si="48">SUM(F12:F18)</f>
        <v>3189.7268445839882</v>
      </c>
      <c r="G19" s="91">
        <f t="shared" ref="G19" si="49">SUM(G12:G18)</f>
        <v>-2.4168284181234316</v>
      </c>
      <c r="H19" s="91">
        <f t="shared" ref="H19" si="50">SUM(H12:H18)</f>
        <v>-12.930146361861876</v>
      </c>
      <c r="I19" s="91">
        <f t="shared" ref="I19" si="51">SUM(I12:I18)</f>
        <v>67.785755010745149</v>
      </c>
      <c r="J19" s="17"/>
      <c r="L19" s="53" t="s">
        <v>138</v>
      </c>
      <c r="M19" s="97">
        <f>SUM(M12:M18)</f>
        <v>-21.000000000000004</v>
      </c>
      <c r="N19" s="97">
        <f t="shared" ref="N19" si="52">SUM(N12:N18)</f>
        <v>26</v>
      </c>
      <c r="O19" s="97">
        <f t="shared" ref="O19" si="53">SUM(O12:O18)</f>
        <v>236.85714285714289</v>
      </c>
      <c r="P19" s="97">
        <f t="shared" ref="P19" si="54">SUM(P12:P18)</f>
        <v>-84.769230769230774</v>
      </c>
      <c r="Q19" s="97">
        <f t="shared" ref="Q19" si="55">SUM(Q12:Q18)</f>
        <v>2503.1962323390899</v>
      </c>
      <c r="R19" s="97">
        <f t="shared" ref="R19" si="56">SUM(R12:R18)</f>
        <v>-8.6392783727396925</v>
      </c>
      <c r="S19" s="97">
        <f t="shared" ref="S19" si="57">SUM(S12:S18)</f>
        <v>-31.939100514961517</v>
      </c>
      <c r="T19" s="97">
        <f t="shared" ref="T19" si="58">SUM(T12:T18)</f>
        <v>107.87021310687393</v>
      </c>
      <c r="U19" s="17"/>
    </row>
    <row r="22" spans="1:21" x14ac:dyDescent="0.35">
      <c r="C22" s="78">
        <v>1</v>
      </c>
      <c r="D22" s="80">
        <v>2</v>
      </c>
      <c r="E22" s="81">
        <v>3</v>
      </c>
      <c r="F22" s="82">
        <v>4</v>
      </c>
      <c r="G22" s="83">
        <v>5</v>
      </c>
      <c r="J22" s="117" t="s">
        <v>162</v>
      </c>
      <c r="K22" s="113">
        <f>_xlfn.T.INV.2T(0.05,25)</f>
        <v>2.0595385527532977</v>
      </c>
    </row>
    <row r="23" spans="1:21" x14ac:dyDescent="0.35">
      <c r="B23" s="118" t="s">
        <v>156</v>
      </c>
      <c r="C23" s="79">
        <f>1/26*D9</f>
        <v>-4.5934065934065931</v>
      </c>
      <c r="D23" s="110">
        <f>1/26*D19</f>
        <v>0.82417582417582469</v>
      </c>
      <c r="E23" s="107">
        <f>1/26*O9</f>
        <v>-5.5494505494505484</v>
      </c>
      <c r="F23" s="104">
        <f>1/26*O19</f>
        <v>9.1098901098901113</v>
      </c>
      <c r="G23" s="101">
        <f>1/26*Z9</f>
        <v>0.18681318681318754</v>
      </c>
    </row>
    <row r="24" spans="1:21" x14ac:dyDescent="0.35">
      <c r="B24" s="119" t="s">
        <v>158</v>
      </c>
      <c r="C24" s="79">
        <f>(1/26*F9)^0.5</f>
        <v>11.722102210433761</v>
      </c>
      <c r="D24" s="110">
        <f>(1/26*F19)^0.5</f>
        <v>11.076181729945061</v>
      </c>
      <c r="E24" s="107">
        <f>(1/26*Q9)^0.5</f>
        <v>11.665651677230125</v>
      </c>
      <c r="F24" s="104">
        <f>(1/26*Q19)^0.5</f>
        <v>9.8120730820193174</v>
      </c>
      <c r="G24" s="101">
        <f>(1/26*AB9)^0.5</f>
        <v>13.61034150808387</v>
      </c>
    </row>
    <row r="25" spans="1:21" x14ac:dyDescent="0.35">
      <c r="B25" s="118" t="s">
        <v>159</v>
      </c>
      <c r="C25" s="84">
        <f>C24/C23*100%</f>
        <v>-2.5519409118408429</v>
      </c>
      <c r="D25" s="111">
        <f t="shared" ref="D25:G25" si="59">D24/D23*100%</f>
        <v>13.439100498999998</v>
      </c>
      <c r="E25" s="108">
        <f t="shared" si="59"/>
        <v>-2.1021273319365181</v>
      </c>
      <c r="F25" s="105">
        <f t="shared" si="59"/>
        <v>1.0770791923567644</v>
      </c>
      <c r="G25" s="102">
        <f t="shared" si="59"/>
        <v>72.855357484448675</v>
      </c>
    </row>
    <row r="26" spans="1:21" x14ac:dyDescent="0.35">
      <c r="B26" s="118" t="s">
        <v>160</v>
      </c>
      <c r="C26" s="79">
        <f>1/(26*C24^3)*H9</f>
        <v>-3.9460578285207111E-4</v>
      </c>
      <c r="D26" s="110">
        <f>1/(26*D24^3)*H19</f>
        <v>-3.6598212524037595E-4</v>
      </c>
      <c r="E26" s="107">
        <f>1/(26*E24^3)*S9</f>
        <v>-6.657034091516484E-5</v>
      </c>
      <c r="F26" s="104">
        <f>1/(26*F24^3)*S19</f>
        <v>-1.3003702060983581E-3</v>
      </c>
      <c r="G26" s="101">
        <f>1/(26*G24^3)*AD9</f>
        <v>-1.8733075258093438E-4</v>
      </c>
    </row>
    <row r="27" spans="1:21" x14ac:dyDescent="0.35">
      <c r="B27" s="118" t="s">
        <v>161</v>
      </c>
      <c r="C27" s="79">
        <f>1/(26*C24^4)*I9-3</f>
        <v>-2.9998629948313229</v>
      </c>
      <c r="D27" s="110">
        <f>1/(26*D24^4)*I19-3</f>
        <v>-2.9998267773019118</v>
      </c>
      <c r="E27" s="107">
        <f>1/(26*E24^4)*T9-3</f>
        <v>-2.9998525108396574</v>
      </c>
      <c r="F27" s="104">
        <f>1/(26*F24^4)*T19-3</f>
        <v>-2.9995524051388252</v>
      </c>
      <c r="G27" s="101">
        <f>1/(26*G24^4)*AE9-3</f>
        <v>-2.9999133391447566</v>
      </c>
    </row>
    <row r="28" spans="1:21" x14ac:dyDescent="0.35">
      <c r="B28" s="119" t="s">
        <v>163</v>
      </c>
      <c r="C28" s="79">
        <f>$K$22*((C24^2)/26*(1-(26/146)))^0.5</f>
        <v>4.292427326370019</v>
      </c>
      <c r="D28" s="110">
        <f t="shared" ref="D28:G28" si="60">$K$22*((D24^2)/26*(1-(26/146)))^0.5</f>
        <v>4.0559026253105195</v>
      </c>
      <c r="E28" s="107">
        <f t="shared" si="60"/>
        <v>4.2717561355749272</v>
      </c>
      <c r="F28" s="104">
        <f t="shared" si="60"/>
        <v>3.5930083076831405</v>
      </c>
      <c r="G28" s="101">
        <f t="shared" si="60"/>
        <v>4.9838672928928105</v>
      </c>
    </row>
    <row r="29" spans="1:21" ht="15" thickBot="1" x14ac:dyDescent="0.4">
      <c r="B29" s="118" t="s">
        <v>164</v>
      </c>
      <c r="C29" s="85">
        <f>($K$22^2*C24^2*146)/($K$22^2*C24^2+0.5*C28*146)</f>
        <v>94.95197426660836</v>
      </c>
      <c r="D29" s="112">
        <f t="shared" ref="D29:G29" si="61">($K$22^2*D24^2*146)/($K$22^2*D24^2+0.5*D28*146)</f>
        <v>93.054600352431436</v>
      </c>
      <c r="E29" s="109">
        <f t="shared" si="61"/>
        <v>94.791592512917831</v>
      </c>
      <c r="F29" s="106">
        <f t="shared" si="61"/>
        <v>88.901174134278762</v>
      </c>
      <c r="G29" s="103">
        <f t="shared" si="61"/>
        <v>99.792728115938303</v>
      </c>
    </row>
    <row r="30" spans="1:21" ht="15" thickBot="1" x14ac:dyDescent="0.4">
      <c r="A30" s="55" t="s">
        <v>165</v>
      </c>
      <c r="B30" s="55"/>
      <c r="C30" s="114">
        <f>C29/26</f>
        <v>3.6519990102541677</v>
      </c>
      <c r="D30" s="115">
        <f t="shared" ref="D30:G30" si="62">D29/26</f>
        <v>3.5790230904781319</v>
      </c>
      <c r="E30" s="115">
        <f t="shared" si="62"/>
        <v>3.6458304812660702</v>
      </c>
      <c r="F30" s="115">
        <f t="shared" si="62"/>
        <v>3.4192759282414906</v>
      </c>
      <c r="G30" s="116">
        <f t="shared" si="62"/>
        <v>3.8381818506130116</v>
      </c>
      <c r="H30" s="52" t="s">
        <v>166</v>
      </c>
    </row>
  </sheetData>
  <mergeCells count="1">
    <mergeCell ref="A30:B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Данные</vt:lpstr>
      <vt:lpstr>4136</vt:lpstr>
      <vt:lpstr>поток</vt:lpstr>
      <vt:lpstr>визуализация</vt:lpstr>
      <vt:lpstr>Занятие 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Oskolock Koli</dc:creator>
  <cp:lastModifiedBy>Пользователь</cp:lastModifiedBy>
  <dcterms:created xsi:type="dcterms:W3CDTF">2008-06-11T03:15:40Z</dcterms:created>
  <dcterms:modified xsi:type="dcterms:W3CDTF">2023-04-06T06:59:11Z</dcterms:modified>
</cp:coreProperties>
</file>