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ni\Downloads\"/>
    </mc:Choice>
  </mc:AlternateContent>
  <xr:revisionPtr revIDLastSave="0" documentId="13_ncr:1_{C28AC2FA-0175-4C04-A3FE-D40FE86D3857}" xr6:coauthVersionLast="47" xr6:coauthVersionMax="47" xr10:uidLastSave="{00000000-0000-0000-0000-000000000000}"/>
  <bookViews>
    <workbookView xWindow="-108" yWindow="-108" windowWidth="23256" windowHeight="12456" xr2:uid="{F8F2316E-6C1C-44D7-B869-AB74C17CE8A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M4" i="1"/>
  <c r="K19" i="1"/>
  <c r="J19" i="1"/>
  <c r="I19" i="1"/>
  <c r="H19" i="1"/>
  <c r="G19" i="1"/>
  <c r="F19" i="1"/>
  <c r="E19" i="1"/>
  <c r="D19" i="1"/>
  <c r="C19" i="1"/>
  <c r="D3" i="2"/>
  <c r="F5" i="1"/>
  <c r="I5" i="1" s="1"/>
  <c r="K5" i="1" s="1"/>
  <c r="F6" i="1"/>
  <c r="I6" i="1" s="1"/>
  <c r="K6" i="1" s="1"/>
  <c r="F7" i="1"/>
  <c r="I7" i="1" s="1"/>
  <c r="K7" i="1" s="1"/>
  <c r="F8" i="1"/>
  <c r="F9" i="1"/>
  <c r="F10" i="1"/>
  <c r="F11" i="1"/>
  <c r="F12" i="1"/>
  <c r="I12" i="1" s="1"/>
  <c r="K12" i="1" s="1"/>
  <c r="F13" i="1"/>
  <c r="I13" i="1" s="1"/>
  <c r="K13" i="1" s="1"/>
  <c r="F4" i="1"/>
  <c r="I8" i="1"/>
  <c r="K8" i="1" s="1"/>
  <c r="I9" i="1"/>
  <c r="K9" i="1" s="1"/>
  <c r="I10" i="1"/>
  <c r="I11" i="1"/>
  <c r="K11" i="1" s="1"/>
  <c r="H13" i="1"/>
  <c r="J13" i="1"/>
  <c r="K10" i="1"/>
  <c r="J5" i="1"/>
  <c r="J6" i="1"/>
  <c r="J7" i="1"/>
  <c r="J8" i="1"/>
  <c r="J9" i="1"/>
  <c r="J10" i="1"/>
  <c r="J11" i="1"/>
  <c r="J12" i="1"/>
  <c r="H5" i="1"/>
  <c r="H6" i="1"/>
  <c r="H7" i="1"/>
  <c r="H8" i="1"/>
  <c r="H9" i="1"/>
  <c r="H10" i="1"/>
  <c r="H11" i="1"/>
  <c r="H12" i="1"/>
  <c r="J3" i="2"/>
  <c r="H3" i="2"/>
  <c r="G3" i="2"/>
  <c r="E3" i="2"/>
  <c r="C3" i="2"/>
  <c r="I4" i="1"/>
  <c r="K4" i="1" s="1"/>
  <c r="J4" i="1"/>
  <c r="H4" i="1"/>
  <c r="I3" i="2" l="1"/>
  <c r="F3" i="2"/>
  <c r="K3" i="2" l="1"/>
</calcChain>
</file>

<file path=xl/sharedStrings.xml><?xml version="1.0" encoding="utf-8"?>
<sst xmlns="http://schemas.openxmlformats.org/spreadsheetml/2006/main" count="67" uniqueCount="41">
  <si>
    <t>Emp ID</t>
  </si>
  <si>
    <t>Name</t>
  </si>
  <si>
    <t>Desination</t>
  </si>
  <si>
    <t>Basic Salary</t>
  </si>
  <si>
    <t>HR</t>
  </si>
  <si>
    <t>MA</t>
  </si>
  <si>
    <t>PF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</si>
  <si>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</si>
  <si>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</si>
  <si>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</si>
  <si>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</si>
  <si>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</si>
  <si>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</si>
  <si>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</si>
  <si>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</si>
  <si>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</si>
  <si>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Principal</t>
  </si>
  <si>
    <t>JPO</t>
  </si>
  <si>
    <t>Trainer</t>
  </si>
  <si>
    <t>Lead Trainer</t>
  </si>
  <si>
    <t>IT Officer</t>
  </si>
  <si>
    <t>G</t>
  </si>
  <si>
    <t>A</t>
  </si>
  <si>
    <t>C</t>
  </si>
  <si>
    <t>E</t>
  </si>
  <si>
    <t>B</t>
  </si>
  <si>
    <t>D</t>
  </si>
  <si>
    <t>F</t>
  </si>
  <si>
    <t>H</t>
  </si>
  <si>
    <t>I</t>
  </si>
  <si>
    <t xml:space="preserve">Gross salary </t>
  </si>
  <si>
    <t xml:space="preserve">IT </t>
  </si>
  <si>
    <t>Neet salary</t>
  </si>
  <si>
    <t>J</t>
  </si>
  <si>
    <t>10</t>
  </si>
  <si>
    <t>Max</t>
  </si>
  <si>
    <t>Min</t>
  </si>
  <si>
    <t xml:space="preserve">Salary Sheet </t>
  </si>
  <si>
    <t xml:space="preserve">SL 
NO </t>
  </si>
  <si>
    <t>VLOOKUP</t>
  </si>
  <si>
    <t>Show the below information as per sample using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</si>
</sst>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Arial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49" fontId="4" fillId="0" borderId="1" xfId="0" applyNumberFormat="1" applyFont="1" applyBorder="1"/>
    <xf numFmtId="0" fontId="4" fillId="0" borderId="1" xfId="0" applyFont="1" applyBorder="1"/>
    <xf numFmtId="0" fontId="4" fillId="0" borderId="0" xfId="0" applyFont="1"/>
    <xf numFmtId="0" fontId="6" fillId="0" borderId="1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indent="1"/>
    </xf>
    <xf numFmtId="0" fontId="2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441970</xdr:colOff>
      <xdr:row>0</xdr:row>
      <xdr:rowOff>106680</xdr:rowOff>
    </xdr:from>
    <xdr:to>
      <xdr:col>1</xdr:col>
      <xdr:colOff>466354</xdr:colOff>
      <xdr:row>0</xdr:row>
      <xdr:rowOff>765048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471254-9411-D4AF-1E7A-4A91DC9E8C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70" y="106680"/>
          <a:ext cx="466344" cy="6583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E65BC-3FE6-40B0-AE77-5B547245A0FC}">
  <dimension ref="A1:M19"/>
  <sheetViews>
    <sheetView tabSelected="1" zoomScale="63" workbookViewId="0">
      <selection activeCell="O3" sqref="O3"/>
    </sheetView>
  </sheetViews>
  <sheetFormatPr defaultRowHeight="14.4" x14ac:dyDescent="0.3"/>
  <cols>
    <col min="1" max="1" width="5.77734375" customWidth="1"/>
    <col min="2" max="2" width="10.88671875" customWidth="1"/>
    <col min="3" max="3" width="10" bestFit="1" customWidth="1"/>
    <col min="4" max="4" width="14.33203125" bestFit="1" customWidth="1"/>
    <col min="5" max="5" width="14.6640625" bestFit="1" customWidth="1"/>
    <col min="6" max="6" width="8.77734375" customWidth="1"/>
    <col min="7" max="7" width="11.44140625" customWidth="1"/>
    <col min="8" max="8" width="13.77734375" customWidth="1"/>
    <col min="9" max="9" width="15.44140625" bestFit="1" customWidth="1"/>
    <col min="11" max="11" width="13.5546875" bestFit="1" customWidth="1"/>
  </cols>
  <sheetData>
    <row r="1" spans="1:13" ht="65.400000000000006" customHeight="1" x14ac:dyDescent="0.3">
      <c r="A1" s="10" t="s">
        <v>37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s="2" customFormat="1" ht="34.799999999999997" x14ac:dyDescent="0.3">
      <c r="A3" s="3" t="s">
        <v>38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30</v>
      </c>
      <c r="J3" s="4" t="s">
        <v>31</v>
      </c>
      <c r="K3" s="4" t="s">
        <v>32</v>
      </c>
      <c r="L3" s="4" t="s">
        <v>35</v>
      </c>
      <c r="M3" s="4" t="s">
        <v>36</v>
      </c>
    </row>
    <row r="4" spans="1:13" ht="18" x14ac:dyDescent="0.35">
      <c r="A4" s="5" t="s">
        <v>7</v>
      </c>
      <c r="B4" s="6">
        <v>101001</v>
      </c>
      <c r="C4" s="6" t="s">
        <v>22</v>
      </c>
      <c r="D4" s="6" t="s">
        <v>16</v>
      </c>
      <c r="E4" s="6">
        <v>16000</v>
      </c>
      <c r="F4" s="6">
        <f>IF(D4="Principal",E4*55%,IF(D4="IT Officer",E4*55%,IF(D4="Lead Trainer",E4*50%,IF(D4="JPO",E4*50%,E4*60%))))</f>
        <v>8800</v>
      </c>
      <c r="G4" s="6">
        <v>1500</v>
      </c>
      <c r="H4" s="6">
        <f>E4*20%</f>
        <v>3200</v>
      </c>
      <c r="I4" s="6">
        <f>E4+F4+G4</f>
        <v>26300</v>
      </c>
      <c r="J4" s="6">
        <f>E4*15%</f>
        <v>2400</v>
      </c>
      <c r="K4" s="6">
        <f>I4-(H4+J4)</f>
        <v>20700</v>
      </c>
      <c r="L4" s="13">
        <f>MAX(K4:K12)</f>
        <v>20700</v>
      </c>
      <c r="M4" s="13">
        <f>MIN(K4:K12)</f>
        <v>11850</v>
      </c>
    </row>
    <row r="5" spans="1:13" ht="18" x14ac:dyDescent="0.35">
      <c r="A5" s="5" t="s">
        <v>8</v>
      </c>
      <c r="B5" s="6">
        <v>101002</v>
      </c>
      <c r="C5" s="6" t="s">
        <v>25</v>
      </c>
      <c r="D5" s="6" t="s">
        <v>17</v>
      </c>
      <c r="E5" s="6">
        <v>9000</v>
      </c>
      <c r="F5" s="6">
        <f t="shared" ref="F5:F13" si="0">IF(D5="Principal",E5*55%,IF(D5="IT Officer",E5*55%,IF(D5="Lead Trainer",E5*50%,IF(D5="JPO",E5*50%,E5*60%))))</f>
        <v>4500</v>
      </c>
      <c r="G5" s="6">
        <v>1500</v>
      </c>
      <c r="H5" s="6">
        <f t="shared" ref="H5:H13" si="1">E5*20%</f>
        <v>1800</v>
      </c>
      <c r="I5" s="6">
        <f t="shared" ref="I5:I12" si="2">E5+F5+G5</f>
        <v>15000</v>
      </c>
      <c r="J5" s="6">
        <f t="shared" ref="J5:J13" si="3">E5*15%</f>
        <v>1350</v>
      </c>
      <c r="K5" s="6">
        <f t="shared" ref="K5:K13" si="4">I5-(H5+J5)</f>
        <v>11850</v>
      </c>
      <c r="L5" s="14"/>
      <c r="M5" s="14"/>
    </row>
    <row r="6" spans="1:13" ht="18" x14ac:dyDescent="0.35">
      <c r="A6" s="5" t="s">
        <v>9</v>
      </c>
      <c r="B6" s="6">
        <v>101003</v>
      </c>
      <c r="C6" s="6" t="s">
        <v>23</v>
      </c>
      <c r="D6" s="6" t="s">
        <v>18</v>
      </c>
      <c r="E6" s="6">
        <v>8500</v>
      </c>
      <c r="F6" s="6">
        <f t="shared" si="0"/>
        <v>5100</v>
      </c>
      <c r="G6" s="6">
        <v>1500</v>
      </c>
      <c r="H6" s="6">
        <f t="shared" si="1"/>
        <v>1700</v>
      </c>
      <c r="I6" s="6">
        <f t="shared" si="2"/>
        <v>15100</v>
      </c>
      <c r="J6" s="6">
        <f t="shared" si="3"/>
        <v>1275</v>
      </c>
      <c r="K6" s="6">
        <f t="shared" si="4"/>
        <v>12125</v>
      </c>
      <c r="L6" s="14"/>
      <c r="M6" s="14"/>
    </row>
    <row r="7" spans="1:13" ht="18" x14ac:dyDescent="0.35">
      <c r="A7" s="5" t="s">
        <v>10</v>
      </c>
      <c r="B7" s="6">
        <v>101004</v>
      </c>
      <c r="C7" s="6" t="s">
        <v>26</v>
      </c>
      <c r="D7" s="6" t="s">
        <v>19</v>
      </c>
      <c r="E7" s="6">
        <v>9500</v>
      </c>
      <c r="F7" s="6">
        <f t="shared" si="0"/>
        <v>4750</v>
      </c>
      <c r="G7" s="6">
        <v>1500</v>
      </c>
      <c r="H7" s="6">
        <f t="shared" si="1"/>
        <v>1900</v>
      </c>
      <c r="I7" s="6">
        <f t="shared" si="2"/>
        <v>15750</v>
      </c>
      <c r="J7" s="6">
        <f t="shared" si="3"/>
        <v>1425</v>
      </c>
      <c r="K7" s="6">
        <f t="shared" si="4"/>
        <v>12425</v>
      </c>
      <c r="L7" s="14"/>
      <c r="M7" s="14"/>
    </row>
    <row r="8" spans="1:13" ht="18" x14ac:dyDescent="0.35">
      <c r="A8" s="5" t="s">
        <v>11</v>
      </c>
      <c r="B8" s="6">
        <v>101005</v>
      </c>
      <c r="C8" s="6" t="s">
        <v>24</v>
      </c>
      <c r="D8" s="6" t="s">
        <v>18</v>
      </c>
      <c r="E8" s="6">
        <v>8500</v>
      </c>
      <c r="F8" s="6">
        <f t="shared" si="0"/>
        <v>5100</v>
      </c>
      <c r="G8" s="6">
        <v>1500</v>
      </c>
      <c r="H8" s="6">
        <f t="shared" si="1"/>
        <v>1700</v>
      </c>
      <c r="I8" s="6">
        <f t="shared" si="2"/>
        <v>15100</v>
      </c>
      <c r="J8" s="6">
        <f t="shared" si="3"/>
        <v>1275</v>
      </c>
      <c r="K8" s="6">
        <f t="shared" si="4"/>
        <v>12125</v>
      </c>
      <c r="L8" s="14"/>
      <c r="M8" s="14"/>
    </row>
    <row r="9" spans="1:13" ht="18" x14ac:dyDescent="0.35">
      <c r="A9" s="5" t="s">
        <v>12</v>
      </c>
      <c r="B9" s="6">
        <v>101006</v>
      </c>
      <c r="C9" s="6" t="s">
        <v>27</v>
      </c>
      <c r="D9" s="6" t="s">
        <v>19</v>
      </c>
      <c r="E9" s="6">
        <v>9500</v>
      </c>
      <c r="F9" s="6">
        <f t="shared" si="0"/>
        <v>4750</v>
      </c>
      <c r="G9" s="6">
        <v>1500</v>
      </c>
      <c r="H9" s="6">
        <f t="shared" si="1"/>
        <v>1900</v>
      </c>
      <c r="I9" s="6">
        <f t="shared" si="2"/>
        <v>15750</v>
      </c>
      <c r="J9" s="6">
        <f t="shared" si="3"/>
        <v>1425</v>
      </c>
      <c r="K9" s="6">
        <f t="shared" si="4"/>
        <v>12425</v>
      </c>
      <c r="L9" s="14"/>
      <c r="M9" s="14"/>
    </row>
    <row r="10" spans="1:13" ht="18" x14ac:dyDescent="0.35">
      <c r="A10" s="5" t="s">
        <v>13</v>
      </c>
      <c r="B10" s="6">
        <v>101007</v>
      </c>
      <c r="C10" s="6" t="s">
        <v>21</v>
      </c>
      <c r="D10" s="6" t="s">
        <v>20</v>
      </c>
      <c r="E10" s="6">
        <v>10000</v>
      </c>
      <c r="F10" s="6">
        <f t="shared" si="0"/>
        <v>5500</v>
      </c>
      <c r="G10" s="6">
        <v>1500</v>
      </c>
      <c r="H10" s="6">
        <f t="shared" si="1"/>
        <v>2000</v>
      </c>
      <c r="I10" s="6">
        <f t="shared" si="2"/>
        <v>17000</v>
      </c>
      <c r="J10" s="6">
        <f t="shared" si="3"/>
        <v>1500</v>
      </c>
      <c r="K10" s="6">
        <f t="shared" si="4"/>
        <v>13500</v>
      </c>
      <c r="L10" s="14"/>
      <c r="M10" s="14"/>
    </row>
    <row r="11" spans="1:13" ht="18" x14ac:dyDescent="0.35">
      <c r="A11" s="5" t="s">
        <v>14</v>
      </c>
      <c r="B11" s="6">
        <v>101008</v>
      </c>
      <c r="C11" s="6" t="s">
        <v>28</v>
      </c>
      <c r="D11" s="6" t="s">
        <v>18</v>
      </c>
      <c r="E11" s="6">
        <v>8500</v>
      </c>
      <c r="F11" s="6">
        <f t="shared" si="0"/>
        <v>5100</v>
      </c>
      <c r="G11" s="6">
        <v>1500</v>
      </c>
      <c r="H11" s="6">
        <f t="shared" si="1"/>
        <v>1700</v>
      </c>
      <c r="I11" s="6">
        <f t="shared" si="2"/>
        <v>15100</v>
      </c>
      <c r="J11" s="6">
        <f t="shared" si="3"/>
        <v>1275</v>
      </c>
      <c r="K11" s="6">
        <f t="shared" si="4"/>
        <v>12125</v>
      </c>
      <c r="L11" s="14"/>
      <c r="M11" s="14"/>
    </row>
    <row r="12" spans="1:13" ht="18" x14ac:dyDescent="0.35">
      <c r="A12" s="5" t="s">
        <v>15</v>
      </c>
      <c r="B12" s="6">
        <v>101009</v>
      </c>
      <c r="C12" s="6" t="s">
        <v>29</v>
      </c>
      <c r="D12" s="6" t="s">
        <v>19</v>
      </c>
      <c r="E12" s="6">
        <v>9500</v>
      </c>
      <c r="F12" s="6">
        <f t="shared" si="0"/>
        <v>4750</v>
      </c>
      <c r="G12" s="6">
        <v>1500</v>
      </c>
      <c r="H12" s="6">
        <f t="shared" si="1"/>
        <v>1900</v>
      </c>
      <c r="I12" s="6">
        <f t="shared" si="2"/>
        <v>15750</v>
      </c>
      <c r="J12" s="6">
        <f t="shared" si="3"/>
        <v>1425</v>
      </c>
      <c r="K12" s="6">
        <f t="shared" si="4"/>
        <v>12425</v>
      </c>
      <c r="L12" s="14"/>
      <c r="M12" s="14"/>
    </row>
    <row r="13" spans="1:13" ht="18" x14ac:dyDescent="0.35">
      <c r="A13" s="5" t="s">
        <v>34</v>
      </c>
      <c r="B13" s="6">
        <v>101010</v>
      </c>
      <c r="C13" s="6" t="s">
        <v>33</v>
      </c>
      <c r="D13" s="6" t="s">
        <v>18</v>
      </c>
      <c r="E13" s="6">
        <v>8500</v>
      </c>
      <c r="F13" s="6">
        <f t="shared" si="0"/>
        <v>5100</v>
      </c>
      <c r="G13" s="6">
        <v>1500</v>
      </c>
      <c r="H13" s="6">
        <f t="shared" si="1"/>
        <v>1700</v>
      </c>
      <c r="I13" s="6">
        <f>E13+F13+G13</f>
        <v>15100</v>
      </c>
      <c r="J13" s="6">
        <f t="shared" si="3"/>
        <v>1275</v>
      </c>
      <c r="K13" s="6">
        <f t="shared" si="4"/>
        <v>12125</v>
      </c>
      <c r="L13" s="15"/>
      <c r="M13" s="15"/>
    </row>
    <row r="14" spans="1:13" x14ac:dyDescent="0.3">
      <c r="A14" s="1"/>
    </row>
    <row r="16" spans="1:13" ht="21" x14ac:dyDescent="0.4">
      <c r="A16" s="11" t="s">
        <v>40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8" spans="1:11" ht="34.799999999999997" x14ac:dyDescent="0.3">
      <c r="A18" s="3" t="s">
        <v>38</v>
      </c>
      <c r="B18" s="4" t="s">
        <v>0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5</v>
      </c>
      <c r="H18" s="4" t="s">
        <v>6</v>
      </c>
      <c r="I18" s="4" t="s">
        <v>30</v>
      </c>
      <c r="J18" s="4" t="s">
        <v>31</v>
      </c>
      <c r="K18" s="4" t="s">
        <v>32</v>
      </c>
    </row>
    <row r="19" spans="1:11" ht="28.2" customHeight="1" x14ac:dyDescent="0.3">
      <c r="A19" s="8"/>
      <c r="B19" s="8">
        <v>101001</v>
      </c>
      <c r="C19" s="8" t="str">
        <f>VLOOKUP($B$19,$B$4:$K$13,2,1)</f>
        <v>A</v>
      </c>
      <c r="D19" s="8" t="str">
        <f>VLOOKUP($B$19,$B$4:$K$13,3,1)</f>
        <v>Principal</v>
      </c>
      <c r="E19" s="8">
        <f>VLOOKUP($B$19,$B$4:$K$13,4,1)</f>
        <v>16000</v>
      </c>
      <c r="F19" s="8">
        <f>VLOOKUP($B$19,$B$4:$K$13,5,1)</f>
        <v>8800</v>
      </c>
      <c r="G19" s="8">
        <f>VLOOKUP($B$19,$B$4:$K$13,6,1)</f>
        <v>1500</v>
      </c>
      <c r="H19" s="8">
        <f>VLOOKUP($B$19,$B$4:$K$13,7,1)</f>
        <v>3200</v>
      </c>
      <c r="I19" s="8">
        <f>VLOOKUP($B$19,$B$4:$K$13,8,1)</f>
        <v>26300</v>
      </c>
      <c r="J19" s="8">
        <f>VLOOKUP($B$19,$B$4:$K$13,9,1)</f>
        <v>2400</v>
      </c>
      <c r="K19" s="8">
        <f>VLOOKUP($B$19,$B$4:$K$13,10,1)</f>
        <v>20700</v>
      </c>
    </row>
  </sheetData>
  <mergeCells count="5">
    <mergeCell ref="A2:M2"/>
    <mergeCell ref="A1:M1"/>
    <mergeCell ref="A16:K16"/>
    <mergeCell ref="L4:L13"/>
    <mergeCell ref="M4:M13"/>
  </mergeCells>
  <phoneticPr fontId="1" type="noConversion"/>
  <dataValidations count="3">
    <dataValidation type="textLength" operator="equal" allowBlank="1" showInputMessage="1" showErrorMessage="1" sqref="B4:B13" xr:uid="{3B466420-D561-4C6F-8726-3054FB480D3D}">
      <formula1>6</formula1>
    </dataValidation>
    <dataValidation type="list" allowBlank="1" showInputMessage="1" showErrorMessage="1" sqref="D4:D13" xr:uid="{642DFC3C-48D3-43F2-9F1F-CCC00C090774}">
      <formula1>$D$4:$D$12</formula1>
    </dataValidation>
    <dataValidation type="list" allowBlank="1" showInputMessage="1" showErrorMessage="1" sqref="B19" xr:uid="{1A83A3A8-28CC-4C5C-84B5-2DF7D34B3A15}">
      <formula1>$B$4:$B$13</formula1>
    </dataValidation>
  </dataValidations>
  <pageMargins left="0.7" right="0.7" top="0.75" bottom="0.75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1F942-8E9A-401F-965A-FB6782FCEC37}">
  <dimension ref="A1:K3"/>
  <sheetViews>
    <sheetView workbookViewId="0">
      <selection activeCell="D3" sqref="D3"/>
    </sheetView>
  </sheetViews>
  <sheetFormatPr defaultRowHeight="14.4" x14ac:dyDescent="0.3"/>
  <cols>
    <col min="4" max="4" width="12" bestFit="1" customWidth="1"/>
    <col min="5" max="5" width="13.6640625" bestFit="1" customWidth="1"/>
    <col min="9" max="9" width="14.44140625" bestFit="1" customWidth="1"/>
    <col min="11" max="11" width="12.33203125" bestFit="1" customWidth="1"/>
  </cols>
  <sheetData>
    <row r="1" spans="1:11" ht="48" customHeight="1" x14ac:dyDescent="0.3">
      <c r="B1" s="12" t="s">
        <v>39</v>
      </c>
      <c r="C1" s="12"/>
      <c r="D1" s="12"/>
      <c r="E1" s="12"/>
      <c r="F1" s="12"/>
      <c r="G1" s="12"/>
      <c r="H1" s="12"/>
      <c r="I1" s="12"/>
      <c r="J1" s="12"/>
      <c r="K1" s="12"/>
    </row>
    <row r="2" spans="1:11" ht="18" x14ac:dyDescent="0.35">
      <c r="A2" s="7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30</v>
      </c>
      <c r="J2" s="6" t="s">
        <v>31</v>
      </c>
      <c r="K2" s="6" t="s">
        <v>32</v>
      </c>
    </row>
    <row r="3" spans="1:11" ht="18" x14ac:dyDescent="0.35">
      <c r="A3" s="7"/>
      <c r="B3" s="6">
        <v>101007</v>
      </c>
      <c r="C3" s="6" t="str">
        <f>VLOOKUP($B$3,Sheet1!$B$4:$K$12,2,1)</f>
        <v>G</v>
      </c>
      <c r="D3" s="6" t="str">
        <f>VLOOKUP($B$3,Sheet1!$B$4:$K$12,3,1)</f>
        <v>IT Officer</v>
      </c>
      <c r="E3" s="6">
        <f>VLOOKUP($B$3,Sheet1!$B$4:$K$12,4,1)</f>
        <v>10000</v>
      </c>
      <c r="F3" s="6">
        <f>VLOOKUP($B$3,Sheet1!$B$4:$K$12,5,1)</f>
        <v>5500</v>
      </c>
      <c r="G3" s="6">
        <f>VLOOKUP($B$3,Sheet1!$B$4:$K$12,6,1)</f>
        <v>1500</v>
      </c>
      <c r="H3" s="6">
        <f>VLOOKUP($B$3,Sheet1!$B$4:$K$12,7,1)</f>
        <v>2000</v>
      </c>
      <c r="I3" s="6">
        <f>VLOOKUP($B$3,Sheet1!$B$4:$K$12,8,1)</f>
        <v>17000</v>
      </c>
      <c r="J3" s="6">
        <f>VLOOKUP($B$3,Sheet1!$B$4:$K$12,9,1)</f>
        <v>1500</v>
      </c>
      <c r="K3" s="6">
        <f>VLOOKUP($B$3,Sheet1!$B$4:$K$12,10,1)</f>
        <v>13500</v>
      </c>
    </row>
  </sheetData>
  <mergeCells count="1">
    <mergeCell ref="B1:K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555903-526B-4EF1-A758-C74BEEA5B0AB}">
          <x14:formula1>
            <xm:f>Sheet1!$B$4:$B$13</xm:f>
          </x14:formula1>
          <xm:sqref>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GHANI</dc:creator>
  <cp:lastModifiedBy>OSMAN GHANI</cp:lastModifiedBy>
  <dcterms:created xsi:type="dcterms:W3CDTF">2024-05-27T10:47:27Z</dcterms:created>
  <dcterms:modified xsi:type="dcterms:W3CDTF">2024-05-29T13:21:47Z</dcterms:modified>
</cp:coreProperties>
</file>