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Settings" sheetId="1" r:id="rId3"/>
    <sheet state="visible" name="Archive" sheetId="2" r:id="rId4"/>
    <sheet state="hidden" name="Summary" sheetId="3" r:id="rId5"/>
    <sheet state="hidden" name="Dashboard" sheetId="4" r:id="rId6"/>
  </sheets>
  <definedNames>
    <definedName localSheetId="2" name="sCalc">Summary!$L$1</definedName>
    <definedName localSheetId="3" name="dCalc">Dashboard!$V$1</definedName>
    <definedName localSheetId="0" name="searchTerm">ReadmeSettings!$B$9</definedName>
    <definedName hidden="1" localSheetId="1" name="_xlnm._FilterDatabase">Archive!$A$1:$U$350</definedName>
  </definedNames>
  <calcPr/>
</workbook>
</file>

<file path=xl/sharedStrings.xml><?xml version="1.0" encoding="utf-8"?>
<sst xmlns="http://schemas.openxmlformats.org/spreadsheetml/2006/main" count="4096" uniqueCount="1654">
  <si>
    <t>id_str</t>
  </si>
  <si>
    <t>TAGS v6.1.9.1</t>
  </si>
  <si>
    <t>Filter</t>
  </si>
  <si>
    <t>from_user</t>
  </si>
  <si>
    <t xml:space="preserve">
Created by mhawksey. Read more about this at:</t>
  </si>
  <si>
    <t>text</t>
  </si>
  <si>
    <t>@'s</t>
  </si>
  <si>
    <t>created_at</t>
  </si>
  <si>
    <t>time</t>
  </si>
  <si>
    <t>% RT</t>
  </si>
  <si>
    <t>lang</t>
  </si>
  <si>
    <t>favorite_count</t>
  </si>
  <si>
    <t>retweet_count</t>
  </si>
  <si>
    <t>geo_coordinates</t>
  </si>
  <si>
    <t>user_lang</t>
  </si>
  <si>
    <t>in_reply_to_user_id_str</t>
  </si>
  <si>
    <t>in_reply_to_screen_name</t>
  </si>
  <si>
    <t>from_user_id_str</t>
  </si>
  <si>
    <t>in_reply_to_status_id_str</t>
  </si>
  <si>
    <t>source</t>
  </si>
  <si>
    <t>http://tags.hawksey.info</t>
  </si>
  <si>
    <t>Twitter Activity</t>
  </si>
  <si>
    <t xml:space="preserve">Sheet Calculation </t>
  </si>
  <si>
    <t>profile_image_url</t>
  </si>
  <si>
    <t>user_followers_count</t>
  </si>
  <si>
    <t>user_friends_count</t>
  </si>
  <si>
    <t>user_location</t>
  </si>
  <si>
    <t>status_url</t>
  </si>
  <si>
    <t>entities_str</t>
  </si>
  <si>
    <t>1199941105833238529</t>
  </si>
  <si>
    <t>IndiaToday</t>
  </si>
  <si>
    <t>#Kashmir receives another spell of snowfall; #Jammu-#Srinagar national highway closed for vehicular traffic.
Report: @ashraf_wani 
More #ReporterDiary: https://t.co/FAHzdk9TO8 https://t.co/MadICcT6G1</t>
  </si>
  <si>
    <t>Thu Nov 28 06:40:28 +0000 2019</t>
  </si>
  <si>
    <t>en</t>
  </si>
  <si>
    <t>Off</t>
  </si>
  <si>
    <t>19897138</t>
  </si>
  <si>
    <t>Date Bin</t>
  </si>
  <si>
    <t>&lt;a href="https://studio.twitter.com" rel="nofollow"&gt;Twitter Media Studio&lt;/a&gt;</t>
  </si>
  <si>
    <t>http://pbs.twimg.com/profile_images/787569535880531968/3FtQQHyA_normal.jpg</t>
  </si>
  <si>
    <t>With this spreadsheet you can:</t>
  </si>
  <si>
    <t>India</t>
  </si>
  <si>
    <t>http://twitter.com/IndiaToday/statuses/1199941105833238529</t>
  </si>
  <si>
    <t>- automatically pull results from a Twitter Search into a Google Spreadsheet</t>
  </si>
  <si>
    <t>Instructions:</t>
  </si>
  <si>
    <r>
      <t xml:space="preserve">1. If you've never run </t>
    </r>
    <r>
      <rPr>
        <rFont val="Courier New"/>
      </rPr>
      <t>TAGS &gt; Setup Twitter Access</t>
    </r>
    <r>
      <t xml:space="preserve"> do so now (this should only need be done once for all your TAGS sheets) </t>
    </r>
  </si>
  <si>
    <t>{"hashtags":[{"text":"Kashmir","indices":[0,8]},{"text":"Jammu","indices":[45,51]},{"text":"Srinagar","indices":[52,61]},{"text":"ReporterDiary","indices":[136,150]}],"symbols":[],"user_mentions":[{"screen_name":"ashraf_wani","name":"Ashraf Wani اشرف وانی","id":369528920,"id_str":"369528920","indices":[117,129]}],"urls":[{"url":"https://t.co/FAHzdk9TO8","expanded_url":"http://bit.ly/IndiaTodaySocial","display_url":"bit.ly/IndiaTodaySoci…","indices":[152,175]}],"media":[{"id":1199940370718580700,"id_str":"1199940370718580736","indices":[176,199],"media_url":"http://pbs.twimg.com/media/EKcMEC0U4AAlZUJ.jpg","media_url_https":"https://pbs.twimg.com/media/EKcMEC0U4AAlZUJ.jpg","url":"https://t.co/MadICcT6G1","display_url":"pic.twitter.com/MadICcT6G1","expanded_url":"https://twitter.com/IndiaToday/status/1199941105833238529/video/1","type":"photo","sizes":{"thumb":{"w":150,"h":150,"resize":"crop"},"small":{"w":628,"h":354,"resize":"fit"},"large":{"w":628,"h":354,"resize":"fit"},"medium":{"w":628,"h":354,"resize":"fit"}}}]}</t>
  </si>
  <si>
    <t>2. Enter term</t>
  </si>
  <si>
    <t>1199939697239347201</t>
  </si>
  <si>
    <t>aajtak</t>
  </si>
  <si>
    <t>#Kashmir में ताज़ा बर्फ़बारी और बरसात से गिरा तापमान, #Jammu-#Srinagar राष्ट्रीय राजमार्ग पर यातायात स्थगित  
@ashraf_wani की रिपोर्ट 
अन्य #ReporterDiary के लिए क्लिक करें: https://t.co/mf6keLEwEb https://t.co/0Eie770tTJ</t>
  </si>
  <si>
    <t>Thu Nov 28 06:34:52 +0000 2019</t>
  </si>
  <si>
    <t>hi</t>
  </si>
  <si>
    <t>42606652</t>
  </si>
  <si>
    <t>(#kashmir AND from:WIONews) OR (#kashmir AND from:Indiatvnews)OR (#kashmir AND from:Aajtak) OR (#kashmir AND from:ABPNews) OR (#kashmir AND from:IndiaToday) OR (#kashmir AND from:CNNnews18) OR (#kashmir AND from:Ndtv) OR (#kashmir AND from:MirrorNow) OR (#kashmir AND from:TimesNow) OR (#kashmir AND from:Republic)</t>
  </si>
  <si>
    <t>http://pbs.twimg.com/profile_images/1179039747273940992/ZGQ_ibsP_normal.jpg</t>
  </si>
  <si>
    <t>http://twitter.com/aajtak/statuses/1199939697239347201</t>
  </si>
  <si>
    <t>Number of links</t>
  </si>
  <si>
    <t>{"hashtags":[{"text":"Kashmir","indices":[0,8]},{"text":"Jammu","indices":[54,60]},{"text":"Srinagar","indices":[61,70]},{"text":"ReporterDiary","indices":[140,154]}],"symbols":[],"user_mentions":[{"screen_name":"ashraf_wani","name":"Ashraf Wani اشرف وانی","id":369528920,"id_str":"369528920","indices":[110,122]}],"urls":[{"url":"https://t.co/mf6keLEwEb","expanded_url":"http://bit.ly/IndiaTodaySocial","display_url":"bit.ly/IndiaTodaySoci…","indices":[174,197]}],"media":[{"id":1199938922542813200,"id_str":"1199938922542813184","indices":[198,221],"media_url":"http://pbs.twimg.com/media/EKcK5ntU0AAdfio.jpg","media_url_https":"https://pbs.twimg.com/media/EKcK5ntU0AAdfio.jpg","url":"https://t.co/0Eie770tTJ","display_url":"pic.twitter.com/0Eie770tTJ","expanded_url":"https://twitter.com/aajtak/status/1199939697239347201/video/1","type":"photo","sizes":{"thumb":{"w":150,"h":150,"resize":"crop"},"small":{"w":628,"h":354,"resize":"fit"},"large":{"w":628,"h":354,"resize":"fit"},"medium":{"w":628,"h":354,"resize":"fit"}}}]}</t>
  </si>
  <si>
    <r>
      <rPr>
        <b/>
      </rPr>
      <t>Note:</t>
    </r>
    <r>
      <t xml:space="preserve">  Make a one off collection with </t>
    </r>
    <r>
      <rPr>
        <rFont val="Courier New"/>
      </rPr>
      <t>TAGS &gt; Run now!</t>
    </r>
    <r>
      <t xml:space="preserve"> or set a trigger to collect every hour </t>
    </r>
    <r>
      <rPr>
        <rFont val="Courier New"/>
      </rPr>
      <t>TAGS &gt; Update archive every hour</t>
    </r>
    <r>
      <t xml:space="preserve">. To change the frequency open </t>
    </r>
    <r>
      <rPr>
        <rFont val="Courier New"/>
      </rPr>
      <t>Tools &gt; Script Editor</t>
    </r>
    <r>
      <t xml:space="preserve"> then </t>
    </r>
    <r>
      <rPr>
        <rFont val="Courier New"/>
      </rPr>
      <t>Triggers &gt; Current script's triggers...</t>
    </r>
    <r>
      <t xml:space="preserve"> and adjust
</t>
    </r>
  </si>
  <si>
    <t>Advanced Settings:</t>
  </si>
  <si>
    <t>Period</t>
  </si>
  <si>
    <t>default</t>
  </si>
  <si>
    <t>1199905253346304001</t>
  </si>
  <si>
    <t>"गर फिरदौस बर रूये ज़मी अस्त
 हमी अस्तो हमी अस्तो हमी अस्त" 
(धरती पर अगर कहीं स्वर्ग है, तो यहीं है, यहीं है, यही हैं...)
#Kashmir #ATPhotoblog
(फोटो: रउफ रोशनगर) https://t.co/nbjLplmk6o</t>
  </si>
  <si>
    <t>Thu Nov 28 04:18:00 +0000 2019</t>
  </si>
  <si>
    <t>&lt;a href="https://mobile.twitter.com" rel="nofollow"&gt;Twitter Web App&lt;/a&gt;</t>
  </si>
  <si>
    <t>http://twitter.com/aajtak/statuses/1199905253346304001</t>
  </si>
  <si>
    <t>Continuous/paged</t>
  </si>
  <si>
    <t>continuous</t>
  </si>
  <si>
    <t>{"hashtags":[{"text":"Kashmir","indices":[123,131]},{"text":"ATPhotoblog","indices":[132,144]}],"symbols":[],"user_mentions":[],"urls":[],"media":[{"id":1199905243921698800,"id_str":"1199905243921698816","indices":[164,187],"media_url":"http://pbs.twimg.com/media/EKbrdkQU0AA11ay.jpg","media_url_https":"https://pbs.twimg.com/media/EKbrdkQU0AA11ay.jpg","url":"https://t.co/nbjLplmk6o","display_url":"pic.twitter.com/nbjLplmk6o","expanded_url":"https://twitter.com/aajtak/status/1199905253346304001/photo/1","type":"photo","sizes":{"medium":{"w":1200,"h":675,"resize":"fit"},"thumb":{"w":150,"h":150,"resize":"crop"},"large":{"w":1280,"h":720,"resize":"fit"},"small":{"w":680,"h":383,"resize":"fit"}}}]}</t>
  </si>
  <si>
    <t>1199903477721227264</t>
  </si>
  <si>
    <t>Snowfall in #Kashmir makes the valley look like a 'heaven on earth'
(Pic Credit: Rouf A Roshangar)
#ITPhotoblog https://t.co/hrE0jMbGJ4</t>
  </si>
  <si>
    <t>Thu Nov 28 04:10:56 +0000 2019</t>
  </si>
  <si>
    <t>&lt;- deprecated option</t>
  </si>
  <si>
    <t>Follower count filter</t>
  </si>
  <si>
    <t>http://twitter.com/IndiaToday/statuses/1199903477721227264</t>
  </si>
  <si>
    <t>&lt;- if search term is being spammed you can set the minimum followers a person must have to be included in archive</t>
  </si>
  <si>
    <t>{"hashtags":[{"text":"Kashmir","indices":[12,20]},{"text":"ITPhotoblog","indices":[99,111]}],"symbols":[],"user_mentions":[],"urls":[],"media":[{"id":1199903467000565800,"id_str":"1199903467000565760","indices":[112,135],"media_url":"http://pbs.twimg.com/media/EKbp2ItUEAAjDKi.jpg","media_url_https":"https://pbs.twimg.com/media/EKbp2ItUEAAjDKi.jpg","url":"https://t.co/hrE0jMbGJ4","display_url":"pic.twitter.com/hrE0jMbGJ4","expanded_url":"https://twitter.com/IndiaToday/status/1199903477721227264/photo/1","type":"photo","sizes":{"medium":{"w":1200,"h":675,"resize":"fit"},"thumb":{"w":150,"h":150,"resize":"crop"},"large":{"w":1280,"h":720,"resize":"fit"},"small":{"w":680,"h":383,"resize":"fit"}}}]}</t>
  </si>
  <si>
    <t>Number of tweets</t>
  </si>
  <si>
    <t>&lt;- maximum varies based on the type of archive you are collecting</t>
  </si>
  <si>
    <t>Number of RTs</t>
  </si>
  <si>
    <t>Type</t>
  </si>
  <si>
    <t>1199847875922059265</t>
  </si>
  <si>
    <t>WIONews</t>
  </si>
  <si>
    <t>Defence Minister Rajnath Singh apprised the Lok Sabha that post abrogation of Article 370 terrorism-related incidents have almost reduced to nil in #Kashmir 
https://t.co/N7UIBfJuKF</t>
  </si>
  <si>
    <t>Thu Nov 28 00:30:00 +0000 2019</t>
  </si>
  <si>
    <t>711760467383877632</t>
  </si>
  <si>
    <t>&lt;a href="https://about.twitter.com/products/tweetdeck" rel="nofollow"&gt;TweetDeck&lt;/a&gt;</t>
  </si>
  <si>
    <t>http://pbs.twimg.com/profile_images/875597226747207681/0jkhMbbB_normal.jpg</t>
  </si>
  <si>
    <t>search/tweets</t>
  </si>
  <si>
    <t>http://twitter.com/WIONews/statuses/1199847875922059265</t>
  </si>
  <si>
    <t>{"hashtags":[{"text":"Kashmir","indices":[148,156]}],"symbols":[],"user_mentions":[],"urls":[{"url":"https://t.co/N7UIBfJuKF","expanded_url":"https://www.wionews.com/india-news/terrorist-attacks-almost-nil-after-abrogation-of-article-370-in-jammu-and-kashmir-rajnath-264888","display_url":"wionews.com/india-news/ter…","indices":[159,182]}]}</t>
  </si>
  <si>
    <t>1199698139008995329</t>
  </si>
  <si>
    <t>| WION Ground Report | 
Taekwondo- The rage in #Kashmir 
Young Kashmiris are now learning taekwondo with full vigor. Girls lead the charge and kick patriarchy in the face in Kashmir Valley 
A special report by @wionews https://t.co/HDj8E3JIGE</t>
  </si>
  <si>
    <t>Wed Nov 27 14:35:00 +0000 2019</t>
  </si>
  <si>
    <t>Stats</t>
  </si>
  <si>
    <t>Number of Tweets</t>
  </si>
  <si>
    <t>&lt;-estimate based on occurrence of RT</t>
  </si>
  <si>
    <t>http://twitter.com/WIONews/statuses/1199698139008995329</t>
  </si>
  <si>
    <t>{"hashtags":[{"text":"Kashmir","indices":[47,55]}],"symbols":[],"user_mentions":[{"screen_name":"WIONews","name":"WION","id":711760467383877600,"id_str":"711760467383877632","indices":[212,220]}],"urls":[],"media":[{"id":1199694069762363400,"id_str":"1199694069762363392","indices":[221,244],"media_url":"http://pbs.twimg.com/amplify_video_thumb/1199694069762363392/img/ZEpl9t8Z7Rn6TnBB.jpg","media_url_https":"https://pbs.twimg.com/amplify_video_thumb/1199694069762363392/img/ZEpl9t8Z7Rn6TnBB.jpg","url":"https://t.co/HDj8E3JIGE","display_url":"pic.twitter.com/HDj8E3JIGE","expanded_url":"https://twitter.com/WIONews/status/1199698139008995329/video/1","type":"photo","sizes":{"thumb":{"w":150,"h":150,"resize":"crop"},"medium":{"w":1200,"h":675,"resize":"fit"},"small":{"w":680,"h":383,"resize":"fit"},"large":{"w":1280,"h":720,"resize":"fit"}}}]}</t>
  </si>
  <si>
    <t>1199278137017655298</t>
  </si>
  <si>
    <t>indiatvnews</t>
  </si>
  <si>
    <t>Train services resume in Kashmir Valley: Railways
#Kashmir #Trainservices #IndianRailways 
https://t.co/amVulZ5a52</t>
  </si>
  <si>
    <t>Tue Nov 26 10:46:04 +0000 2019</t>
  </si>
  <si>
    <t>34245009</t>
  </si>
  <si>
    <t>http://pbs.twimg.com/profile_images/438346326007234560/YyvWcpAf_normal.jpeg</t>
  </si>
  <si>
    <t>http://twitter.com/indiatvnews/statuses/1199278137017655298</t>
  </si>
  <si>
    <t>Unique tweets</t>
  </si>
  <si>
    <t>{"hashtags":[{"text":"Kashmir","indices":[50,58]},{"text":"Trainservices","indices":[59,73]},{"text":"IndianRailways","indices":[74,89]}],"symbols":[],"user_mentions":[],"urls":[{"url":"https://t.co/amVulZ5a52","expanded_url":"https://www.indiatvnews.com/news/india/train-services-resume-kashmir-valley-indian-railways-566704","display_url":"indiatvnews.com/news/india/tra…","indices":[91,114]}]}</t>
  </si>
  <si>
    <t>1198630825773785088</t>
  </si>
  <si>
    <t>Efforts continue to nab terrorists in the #Kashmir Valley.
(Report: @manjeetnegilive)
https://t.co/V0jEt5zpIa</t>
  </si>
  <si>
    <t>Sun Nov 24 15:53:53 +0000 2019</t>
  </si>
  <si>
    <t>First Tweet</t>
  </si>
  <si>
    <t>http://twitter.com/IndiaToday/statuses/1198630825773785088</t>
  </si>
  <si>
    <t>{"hashtags":[{"text":"Kashmir","indices":[42,50]}],"symbols":[],"user_mentions":[{"screen_name":"manjeetnegilive","name":"Manjeet Negi","id":564506627,"id_str":"564506627","indices":[68,84]}],"urls":[{"url":"https://t.co/V0jEt5zpIa","expanded_url":"https://www.indiatoday.in/india/story/army-navy-iaf-special-forces-deployed-in-kashmir-to-hunt-terrorists-1622243-2019-11-24","display_url":"indiatoday.in/india/story/ar…","indices":[86,109]}]}</t>
  </si>
  <si>
    <t>1198054135800553472</t>
  </si>
  <si>
    <t>Resolution condemning human rights violations in Kashmir introduced in US Congress
#HumanRightsViolations #Resolution #Kashmir #KashmirInUSCongress #USCongress
https://t.co/jbgtdBrZee</t>
  </si>
  <si>
    <t>Sat Nov 23 01:42:19 +0000 2019</t>
  </si>
  <si>
    <t>Last Tweet</t>
  </si>
  <si>
    <t>http://twitter.com/indiatvnews/statuses/1198054135800553472</t>
  </si>
  <si>
    <t>Make interactive</t>
  </si>
  <si>
    <t>&lt;-used to monitor quality of archive</t>
  </si>
  <si>
    <t>Turn your archive into an interactive online resource using TAGSExplorer - see http://bit.ly/TAGSsetup</t>
  </si>
  <si>
    <t>{"hashtags":[{"text":"HumanRightsViolations","indices":[83,105]},{"text":"Resolution","indices":[106,117]},{"text":"Kashmir","indices":[118,126]},{"text":"KashmirInUSCongress","indices":[127,147]},{"text":"USCongress","indices":[148,159]}],"symbols":[],"user_mentions":[],"urls":[{"url":"https://t.co/jbgtdBrZee","expanded_url":"https://www.indiatvnews.com/news/world/resolution-condemning-human-rights-violations-kashmir-introduced-us-congress-565868","display_url":"indiatvnews.com/news/world/res…","indices":[160,183]}]}</t>
  </si>
  <si>
    <t>1197920323233927168</t>
  </si>
  <si>
    <t>ABPNews</t>
  </si>
  <si>
    <t>Situation In Valley Far From Normal', Says @YashwantSinha After Leading Delegation To #Kashmir 
Details: https://t.co/9EvsiAzGRm https://t.co/uER94kmeyi</t>
  </si>
  <si>
    <r>
      <t xml:space="preserve">Note: </t>
    </r>
    <r>
      <rPr>
        <rFont val="Courier New"/>
      </rPr>
      <t>Share &gt; Anyone with link</t>
    </r>
    <r>
      <rPr/>
      <t xml:space="preserve"> to use these views</t>
    </r>
  </si>
  <si>
    <t>Fri Nov 22 16:50:35 +0000 2019</t>
  </si>
  <si>
    <t>First Tweet in Archive</t>
  </si>
  <si>
    <t>39240673</t>
  </si>
  <si>
    <t>http://pbs.twimg.com/profile_images/1093087956141715456/uR5Dz8p2_normal.jpg</t>
  </si>
  <si>
    <t>http://twitter.com/ABPNews/statuses/1197920323233927168</t>
  </si>
  <si>
    <t>GMT</t>
  </si>
  <si>
    <t>{"hashtags":[{"text":"Kashmir","indices":[87,95]}],"symbols":[],"user_mentions":[{"screen_name":"YashwantSinha","name":"Yashwant Sinha","id":856530759116402700,"id_str":"856530759116402690","indices":[44,58]}],"urls":[{"url":"https://t.co/9EvsiAzGRm","expanded_url":"https://news.abplive.com/news/india/kashmir-yashwant-sinha-delegation-reaches-valley-says-situation-not-normal-1112495","display_url":"news.abplive.com/news/india/kas…","indices":[107,130]}],"media":[{"id":1197920315793268700,"id_str":"1197920315793268737","indices":[131,154],"media_url":"http://pbs.twimg.com/media/EJ_eLiwU4AESzV_.jpg","media_url_https":"https://pbs.twimg.com/media/EJ_eLiwU4AESzV_.jpg","url":"https://t.co/uER94kmeyi","display_url":"pic.twitter.com/uER94kmeyi","expanded_url":"https://twitter.com/ABPNews/status/1197920323233927168/photo/1","type":"photo","sizes":{"thumb":{"w":150,"h":150,"resize":"crop"},"medium":{"w":720,"h":540,"resize":"fit"},"small":{"w":680,"h":510,"resize":"fit"},"large":{"w":720,"h":540,"resize":"fit"}}}]}</t>
  </si>
  <si>
    <t>1197906331958730752</t>
  </si>
  <si>
    <t>Tourists flock to #Kashmir valley to enjoy snowfall, watch @RajatSharmaLive in #AajKiBaat tonight at 9.30 @indiatvnews</t>
  </si>
  <si>
    <t>Fri Nov 22 15:55:00 +0000 2019</t>
  </si>
  <si>
    <t>Last Tweet in Archive</t>
  </si>
  <si>
    <t>&lt;- conversation explorer</t>
  </si>
  <si>
    <t>http://twitter.com/indiatvnews/statuses/1197906331958730752</t>
  </si>
  <si>
    <t>{"hashtags":[{"text":"Kashmir","indices":[18,26]},{"text":"AajKiBaat","indices":[79,89]}],"symbols":[],"user_mentions":[{"screen_name":"RajatSharmaLive","name":"Rajat Sharma","id":122658025,"id_str":"122658025","indices":[59,75]},{"screen_name":"indiatvnews","name":"India TV","id":34245009,"id_str":"34245009","indices":[106,118]}],"urls":[]}</t>
  </si>
  <si>
    <t>1197560280479232000</t>
  </si>
  <si>
    <t>In Reply Ids</t>
  </si>
  <si>
    <t>The total worth of these properties is Rs 1.22 crore located in Anantnag, Baramulla and Bandipora districts of #Kashmir.
Report: @MunishPandeyy 
https://t.co/HqbaE5uQ25</t>
  </si>
  <si>
    <t>Thu Nov 21 16:59:55 +0000 2019</t>
  </si>
  <si>
    <t>&lt;- searchable archive</t>
  </si>
  <si>
    <t>News</t>
  </si>
  <si>
    <t>http://twitter.com/IndiaToday/statuses/1197560280479232000</t>
  </si>
  <si>
    <t>In Reply @s</t>
  </si>
  <si>
    <t>{"hashtags":[{"text":"Kashmir","indices":[111,119]}],"symbols":[],"user_mentions":[{"screen_name":"MunishPandeyy","name":"Munish Pandey","id":113727831,"id_str":"113727831","indices":[129,143]}],"urls":[{"url":"https://t.co/HqbaE5uQ25","expanded_url":"https://www.indiatoday.in/india/story/terror-funding-ed-takes-possession-of-6-hizbul-mujahideen-assets-in-kashmir-1621405-2019-11-21","display_url":"indiatoday.in/india/story/te…","indices":[146,169]}]}</t>
  </si>
  <si>
    <t>1197516276744089600</t>
  </si>
  <si>
    <t>Terror financing: ED takes possession of 6 assets linked to terrorists based in Kashmir
#ED #Kashmir 
https://t.co/vdfDRSbSlx</t>
  </si>
  <si>
    <t>Thu Nov 21 14:05:03 +0000 2019</t>
  </si>
  <si>
    <t>http://twitter.com/indiatvnews/statuses/1197516276744089600</t>
  </si>
  <si>
    <t>{"hashtags":[{"text":"ED","indices":[88,91]},{"text":"Kashmir","indices":[92,100]}],"symbols":[],"user_mentions":[],"urls":[{"url":"https://t.co/vdfDRSbSlx","expanded_url":"https://www.indiatvnews.com/news/india/terror-financing-ed-takes-possession-6-assets-linked-terrorists-based-in-kashmir-565549","display_url":"indiatvnews.com/news/india/ter…","indices":[102,125]}]}</t>
  </si>
  <si>
    <t>1197399099600826370</t>
  </si>
  <si>
    <t>#Kashmir heading towards normalcy? India Today TV's @ShujaUH gets us this ground report.
#ITVideo
More videos: https://t.co/NounxnP7mg https://t.co/m1aW9JZa4C</t>
  </si>
  <si>
    <t>Thu Nov 21 06:19:26 +0000 2019</t>
  </si>
  <si>
    <t>Tweet rate (tw/min)</t>
  </si>
  <si>
    <t>http://twitter.com/IndiaToday/statuses/1197399099600826370</t>
  </si>
  <si>
    <t>{"hashtags":[{"text":"Kashmir","indices":[0,8]},{"text":"ITVideo","indices":[89,97]}],"symbols":[],"user_mentions":[{"screen_name":"ShujaUH","name":"Shuja ul haq","id":241178934,"id_str":"241178934","indices":[52,60]}],"urls":[{"url":"https://t.co/NounxnP7mg","expanded_url":"http://bit.ly/it_videos","display_url":"bit.ly/it_videos","indices":[111,134]}],"media":[{"id":1197369049107189800,"id_str":"1197369049107189760","indices":[135,158],"media_url":"http://pbs.twimg.com/media/EJ4EGEVUwAAnLXd.jpg","media_url_https":"https://pbs.twimg.com/media/EJ4EGEVUwAAnLXd.jpg","url":"https://t.co/m1aW9JZa4C","display_url":"pic.twitter.com/m1aW9JZa4C","expanded_url":"https://twitter.com/IndiaToday/status/1197399099600826370/video/1","type":"photo","sizes":{"thumb":{"w":150,"h":150,"resize":"crop"},"large":{"w":640,"h":360,"resize":"fit"},"medium":{"w":640,"h":360,"resize":"fit"},"small":{"w":640,"h":360,"resize":"fit"}}}]}</t>
  </si>
  <si>
    <t>1197209049755877376</t>
  </si>
  <si>
    <t>#Art370Scrapped | Is #Kashmir really normal ? 
Watch panellists debate this issue on #NewsToday with @sardesairajdeep : https://t.co/zE6Pg1H8zL
More videos : https://t.co/NounxnP7mg https://t.co/9aHTMsxrm8</t>
  </si>
  <si>
    <t>Wed Nov 20 17:44:15 +0000 2019</t>
  </si>
  <si>
    <t>Tweets/min (from last archive 10mins)</t>
  </si>
  <si>
    <t>http://twitter.com/IndiaToday/statuses/1197209049755877376</t>
  </si>
  <si>
    <t>{"hashtags":[{"text":"Art370Scrapped","indices":[0,15]},{"text":"Kashmir","indices":[21,29]},{"text":"NewsToday","indices":[85,95]}],"symbols":[],"user_mentions":[{"screen_name":"sardesairajdeep","name":"Rajdeep Sardesai","id":56304605,"id_str":"56304605","indices":[101,117]}],"urls":[{"url":"https://t.co/zE6Pg1H8zL","expanded_url":"https://bit.ly/2CZZQmb","display_url":"bit.ly/2CZZQmb","indices":[120,143]},{"url":"https://t.co/NounxnP7mg","expanded_url":"http://bit.ly/it_videos","display_url":"bit.ly/it_videos","indices":[158,181]}],"media":[{"id":1197207360269209600,"id_str":"1197207360269209601","indices":[182,205],"media_url":"http://pbs.twimg.com/amplify_video_thumb/1197207360269209601/img/qj7T4vyposkUf3T5.jpg","media_url_https":"https://pbs.twimg.com/amplify_video_thumb/1197207360269209601/img/qj7T4vyposkUf3T5.jpg","url":"https://t.co/9aHTMsxrm8","display_url":"pic.twitter.com/9aHTMsxrm8","expanded_url":"https://twitter.com/IndiaToday/status/1197209049755877376/video/1","type":"photo","sizes":{"thumb":{"w":150,"h":150,"resize":"crop"},"medium":{"w":1200,"h":675,"resize":"fit"},"small":{"w":680,"h":383,"resize":"fit"},"large":{"w":1280,"h":720,"resize":"fit"}}}]}</t>
  </si>
  <si>
    <t>1197184291899240448</t>
  </si>
  <si>
    <t>Home Minister Amit Shah claims normalcy in #Kashmir; opposition disagrees !
Watch #IndiaFirst with @gauravcsawant : https://t.co/pm06OBbeqp https://t.co/AiM5NlrFBq</t>
  </si>
  <si>
    <t>Wed Nov 20 16:05:52 +0000 2019</t>
  </si>
  <si>
    <t>http://twitter.com/IndiaToday/statuses/1197184291899240448</t>
  </si>
  <si>
    <t>{"hashtags":[{"text":"Kashmir","indices":[43,51]},{"text":"IndiaFirst","indices":[82,93]}],"symbols":[],"user_mentions":[{"screen_name":"gauravcsawant","name":"GAURAV C SAWANT","id":177886974,"id_str":"177886974","indices":[99,113]}],"urls":[{"url":"https://t.co/pm06OBbeqp","expanded_url":"https://bit.ly/2QD5GBW","display_url":"bit.ly/2QD5GBW","indices":[116,139]}],"media":[{"id":1197180282085863400,"id_str":"1197180282085863424","indices":[140,163],"media_url":"http://pbs.twimg.com/amplify_video_thumb/1197180282085863424/img/kQLioRiRsJd2cws-.jpg","media_url_https":"https://pbs.twimg.com/amplify_video_thumb/1197180282085863424/img/kQLioRiRsJd2cws-.jpg","url":"https://t.co/AiM5NlrFBq","display_url":"pic.twitter.com/AiM5NlrFBq","expanded_url":"https://twitter.com/IndiaToday/status/1197184291899240448/video/1","type":"photo","sizes":{"thumb":{"w":150,"h":150,"resize":"crop"},"medium":{"w":1200,"h":675,"resize":"fit"},"small":{"w":680,"h":383,"resize":"fit"},"large":{"w":1280,"h":720,"resize":"fit"}}}]}</t>
  </si>
  <si>
    <t>1197177696540774400</t>
  </si>
  <si>
    <t>#Art370Scrapped | Is #Kashmir really normal? 
#NewsToday LIVE at https://t.co/4fqxBVUizL https://t.co/7QSJfKbfoi</t>
  </si>
  <si>
    <t>Wed Nov 20 15:39:39 +0000 2019</t>
  </si>
  <si>
    <t>Public web views</t>
  </si>
  <si>
    <t>http://twitter.com/IndiaToday/statuses/1197177696540774400</t>
  </si>
  <si>
    <t>{"hashtags":[{"text":"Art370Scrapped","indices":[0,15]},{"text":"Kashmir","indices":[21,29]},{"text":"NewsToday","indices":[46,56]}],"symbols":[],"user_mentions":[],"urls":[{"url":"https://t.co/4fqxBVUizL","expanded_url":"http://bit.ly/IT_LiveTV","display_url":"bit.ly/IT_LiveTV","indices":[65,88]}],"media":[{"id":1197177570761957400,"id_str":"1197177570761957378","indices":[89,112],"media_url":"http://pbs.twimg.com/amplify_video_thumb/1197177570761957378/img/EiFlQBl1gysue965.jpg","media_url_https":"https://pbs.twimg.com/amplify_video_thumb/1197177570761957378/img/EiFlQBl1gysue965.jpg","url":"https://t.co/7QSJfKbfoi","display_url":"pic.twitter.com/7QSJfKbfoi","expanded_url":"https://twitter.com/IndiaToday/status/1197177696540774400/video/1","type":"photo","sizes":{"thumb":{"w":150,"h":150,"resize":"crop"},"medium":{"w":1200,"h":675,"resize":"fit"},"small":{"w":680,"h":383,"resize":"fit"},"large":{"w":1280,"h":720,"resize":"fit"}}}]}</t>
  </si>
  <si>
    <t>1197174276287168512</t>
  </si>
  <si>
    <t>How normal is #Kashmir?  Watch #NewsToday, with @sardesairajdeep. #ITLivestream https://t.co/QQ55CePFW7</t>
  </si>
  <si>
    <t>Wed Nov 20 15:26:04 +0000 2019</t>
  </si>
  <si>
    <t>&lt;a href="https://periscope.tv" rel="nofollow"&gt;Periscope&lt;/a&gt;</t>
  </si>
  <si>
    <t>http://twitter.com/IndiaToday/statuses/1197174276287168512</t>
  </si>
  <si>
    <t>{"hashtags":[{"text":"Kashmir","indices":[14,22]},{"text":"NewsToday","indices":[31,41]},{"text":"ITLivestream","indices":[66,79]}],"symbols":[],"user_mentions":[{"screen_name":"sardesairajdeep","name":"Rajdeep Sardesai","id":56304605,"id_str":"56304605","indices":[48,64]}],"urls":[{"url":"https://t.co/QQ55CePFW7","expanded_url":"https://www.pscp.tv/w/cKVSjDMyMDQ4MDl8MU1ZR05Qak92T054d8bHHl5L3QCGA-EFtre44lGE8uLyTRk4dPGBQjn6SKHN","display_url":"pscp.tv/w/cKVSjDMyMDQ4…","indices":[80,103]}]}</t>
  </si>
  <si>
    <t>1197171408360497152</t>
  </si>
  <si>
    <t>#Art370Scrapped | BJP spokesperson @GVLNRAO explains why govt is taking time to restore internet service in #Kashmir. Listen in.
#IndiaFirst with @GauravCSawant LIVE at https://t.co/4fqxBVUizL https://t.co/RBuqupgfF5</t>
  </si>
  <si>
    <t>Note</t>
  </si>
  <si>
    <t>Wed Nov 20 15:14:40 +0000 2019</t>
  </si>
  <si>
    <t>Grey = calculated fields</t>
  </si>
  <si>
    <t>http://twitter.com/IndiaToday/statuses/1197171408360497152</t>
  </si>
  <si>
    <t>{"hashtags":[{"text":"Art370Scrapped","indices":[0,15]},{"text":"Kashmir","indices":[108,116]},{"text":"IndiaFirst","indices":[129,140]}],"symbols":[],"user_mentions":[{"screen_name":"GVLNRAO","name":"GVL Narasimha Rao","id":67802523,"id_str":"67802523","indices":[35,43]},{"screen_name":"gauravcsawant","name":"GAURAV C SAWANT","id":177886974,"id_str":"177886974","indices":[146,160]}],"urls":[{"url":"https://t.co/4fqxBVUizL","expanded_url":"http://bit.ly/IT_LiveTV","display_url":"bit.ly/IT_LiveTV","indices":[169,192]}],"media":[{"id":1197170295959720000,"id_str":"1197170295959719936","indices":[193,216],"media_url":"http://pbs.twimg.com/amplify_video_thumb/1197170295959719936/img/DQORXrGWOKzNwQt9.jpg","media_url_https":"https://pbs.twimg.com/amplify_video_thumb/1197170295959719936/img/DQORXrGWOKzNwQt9.jpg","url":"https://t.co/RBuqupgfF5","display_url":"pic.twitter.com/RBuqupgfF5","expanded_url":"https://twitter.com/IndiaToday/status/1197171408360497152/video/1","type":"photo","sizes":{"thumb":{"w":150,"h":150,"resize":"crop"},"medium":{"w":1200,"h":675,"resize":"fit"},"small":{"w":680,"h":383,"resize":"fit"},"large":{"w":1280,"h":720,"resize":"fit"}}}]}</t>
  </si>
  <si>
    <t>1197166644813914112</t>
  </si>
  <si>
    <t>Is situation Normal in #Kashmir ?  Watch #IndiaFirst with @gauravcsawant. #ITLivestream https://t.co/OuFa5iqzGy</t>
  </si>
  <si>
    <t>Wed Nov 20 14:55:45 +0000 2019</t>
  </si>
  <si>
    <t>Blue = Require File &gt; Published to the web</t>
  </si>
  <si>
    <t>http://twitter.com/IndiaToday/statuses/1197166644813914112</t>
  </si>
  <si>
    <t>{"hashtags":[{"text":"Kashmir","indices":[23,31]},{"text":"IndiaFirst","indices":[41,52]},{"text":"ITLivestream","indices":[74,87]}],"symbols":[],"user_mentions":[{"screen_name":"gauravcsawant","name":"GAURAV C SAWANT","id":177886974,"id_str":"177886974","indices":[58,72]}],"urls":[{"url":"https://t.co/OuFa5iqzGy","expanded_url":"https://www.pscp.tv/w/cKVLcDMyMDQ4MDl8MUJkR1llTWRqT0xHWLpPFy5GShRapZYG1CoPxa4fBuqYhbMr1jKsj5fMbA-U","display_url":"pscp.tv/w/cKVLcDMyMDQ4…","indices":[88,111]}]}</t>
  </si>
  <si>
    <t>1197166547401236480</t>
  </si>
  <si>
    <t>Bharat Ki Baat में जानिए कश्मीर में कैसे पूरी हुई शांति की 'सेंचुरी', बुलंदियों की घाटी फिर हुई आबाद
पढ़ें खबर- https://t.co/O3gNjgm4kL
.@ShobhnaYadava 
#Kashmir #Kashmiri https://t.co/pcapEZgFZA</t>
  </si>
  <si>
    <t>Wed Nov 20 14:55:21 +0000 2019</t>
  </si>
  <si>
    <t>http://twitter.com/ABPNews/statuses/1197166547401236480</t>
  </si>
  <si>
    <t>{"hashtags":[{"text":"Kashmir","indices":[156,164]},{"text":"Kashmiri","indices":[165,174]}],"symbols":[],"user_mentions":[{"screen_name":"ShobhnaYadava","name":"Shobhna Yadava ABP","id":787218277659316200,"id_str":"787218277659316226","indices":[139,153]}],"urls":[{"url":"https://t.co/O3gNjgm4kL","expanded_url":"https://bit.ly/35eoLhU","display_url":"bit.ly/35eoLhU","indices":[113,136]}],"media":[{"id":1197166539708829700,"id_str":"1197166539708829696","indices":[175,198],"media_url":"http://pbs.twimg.com/media/EJ0woABUEAA55yE.jpg","media_url_https":"https://pbs.twimg.com/media/EJ0woABUEAA55yE.jpg","url":"https://t.co/pcapEZgFZA","display_url":"pic.twitter.com/pcapEZgFZA","expanded_url":"https://twitter.com/ABPNews/status/1197166547401236480/photo/1","type":"photo","sizes":{"thumb":{"w":150,"h":150,"resize":"crop"},"small":{"w":680,"h":510,"resize":"fit"},"medium":{"w":720,"h":540,"resize":"fit"},"large":{"w":720,"h":540,"resize":"fit"}}}]}</t>
  </si>
  <si>
    <t>1197163172899086338</t>
  </si>
  <si>
    <t>How normal is #Kashmir?
Watch this and more on #NewsToday, with @sardesairajdeep, tonight at 9 https://t.co/UgfEyIpy2p</t>
  </si>
  <si>
    <t>Wed Nov 20 14:41:57 +0000 2019</t>
  </si>
  <si>
    <t>http://twitter.com/IndiaToday/statuses/1197163172899086338</t>
  </si>
  <si>
    <t>{"hashtags":[{"text":"Kashmir","indices":[14,22]},{"text":"NewsToday","indices":[47,57]}],"symbols":[],"user_mentions":[{"screen_name":"sardesairajdeep","name":"Rajdeep Sardesai","id":56304605,"id_str":"56304605","indices":[64,80]}],"urls":[],"media":[{"id":1197163165223534600,"id_str":"1197163165223534593","indices":[95,118],"media_url":"http://pbs.twimg.com/media/EJ0tjlFUwAE4rOb.jpg","media_url_https":"https://pbs.twimg.com/media/EJ0tjlFUwAE4rOb.jpg","url":"https://t.co/UgfEyIpy2p","display_url":"pic.twitter.com/UgfEyIpy2p","expanded_url":"https://twitter.com/IndiaToday/status/1197163172899086338/photo/1","type":"photo","sizes":{"thumb":{"w":150,"h":150,"resize":"crop"},"medium":{"w":720,"h":576,"resize":"fit"},"large":{"w":720,"h":576,"resize":"fit"},"small":{"w":680,"h":544,"resize":"fit"}}}]}</t>
  </si>
  <si>
    <t>1197134365505052672</t>
  </si>
  <si>
    <t>Major signs of normalcy in #Kashmir; shops and schools reopen in #Srinagar. Watch this report by @ShujaUH. #ITVideo
https://t.co/Nounxo6IKQ https://t.co/FwOccKsHf6</t>
  </si>
  <si>
    <t>Wed Nov 20 12:47:29 +0000 2019</t>
  </si>
  <si>
    <t>http://twitter.com/IndiaToday/statuses/1197134365505052672</t>
  </si>
  <si>
    <t>{"hashtags":[{"text":"Kashmir","indices":[27,35]},{"text":"Srinagar","indices":[65,74]},{"text":"ITVideo","indices":[107,115]}],"symbols":[],"user_mentions":[{"screen_name":"ShujaUH","name":"Shuja ul haq","id":241178934,"id_str":"241178934","indices":[97,105]}],"urls":[{"url":"https://t.co/Nounxo6IKQ","expanded_url":"http://bit.ly/it_videos","display_url":"bit.ly/it_videos","indices":[116,139]}],"media":[{"id":1197115500746006500,"id_str":"1197115500746006530","indices":[140,163],"media_url":"http://pbs.twimg.com/media/EJ0TSrTUwAEmpQQ.jpg","media_url_https":"https://pbs.twimg.com/media/EJ0TSrTUwAEmpQQ.jpg","url":"https://t.co/FwOccKsHf6","display_url":"pic.twitter.com/FwOccKsHf6","expanded_url":"https://twitter.com/IndiaToday/status/1197134365505052672/video/1","type":"photo","sizes":{"medium":{"w":480,"h":270,"resize":"fit"},"thumb":{"w":150,"h":150,"resize":"crop"},"small":{"w":480,"h":270,"resize":"fit"},"large":{"w":480,"h":270,"resize":"fit"}}}]}</t>
  </si>
  <si>
    <t>1197096073027710976</t>
  </si>
  <si>
    <t>Over 5,000 separatists, stone pelters, others arrested in Kashmir since Aug 4: Govt
#Kashmir 
https://t.co/9erlodUbZ0</t>
  </si>
  <si>
    <t>Wed Nov 20 10:15:19 +0000 2019</t>
  </si>
  <si>
    <t>http://twitter.com/indiatvnews/statuses/1197096073027710976</t>
  </si>
  <si>
    <t>{"hashtags":[{"text":"Kashmir","indices":[84,92]}],"symbols":[],"user_mentions":[],"urls":[{"url":"https://t.co/9erlodUbZ0","expanded_url":"http://betacms.khabarindiatv.com/stories?portalId=35&amp;category=710&amp;subcategory=0","display_url":"betacms.khabarindiatv.com/stories?portal…","indices":[94,117]}]}</t>
  </si>
  <si>
    <t>1197087494610796545</t>
  </si>
  <si>
    <t>Internet in #Kashmir will be restored as soon as local administration feels it is fit to do so: Amit Shah.
#ITVideo
More Videos: https://t.co/Nounxo6IKQ https://t.co/Un1xdro1Ow</t>
  </si>
  <si>
    <t>Wed Nov 20 09:41:14 +0000 2019</t>
  </si>
  <si>
    <t>http://twitter.com/IndiaToday/statuses/1197087494610796545</t>
  </si>
  <si>
    <t>{"hashtags":[{"text":"Kashmir","indices":[12,20]},{"text":"ITVideo","indices":[107,115]}],"symbols":[],"user_mentions":[],"urls":[{"url":"https://t.co/Nounxo6IKQ","expanded_url":"http://bit.ly/it_videos","display_url":"bit.ly/it_videos","indices":[129,152]}],"media":[{"id":1197076532209975300,"id_str":"1197076532209975297","indices":[153,176],"media_url":"http://pbs.twimg.com/media/EJzoq4-VUAAv6uX.jpg","media_url_https":"https://pbs.twimg.com/media/EJzoq4-VUAAv6uX.jpg","url":"https://t.co/Un1xdro1Ow","display_url":"pic.twitter.com/Un1xdro1Ow","expanded_url":"https://twitter.com/IndiaToday/status/1197087494610796545/video/1","type":"photo","sizes":{"medium":{"w":480,"h":270,"resize":"fit"},"thumb":{"w":150,"h":150,"resize":"crop"},"small":{"w":480,"h":270,"resize":"fit"},"large":{"w":480,"h":270,"resize":"fit"}}}]}</t>
  </si>
  <si>
    <t>1197061742708215808</t>
  </si>
  <si>
    <t>Internet to be restored as per local administration's will: Amit Shah on Kashmir situation
#AmitShah #Kashmir #RajyaSabha 
https://t.co/11OlCDLl9x</t>
  </si>
  <si>
    <t>Wed Nov 20 07:58:54 +0000 2019</t>
  </si>
  <si>
    <t>http://twitter.com/indiatvnews/statuses/1197061742708215808</t>
  </si>
  <si>
    <t>{"hashtags":[{"text":"AmitShah","indices":[91,100]},{"text":"Kashmir","indices":[101,109]},{"text":"RajyaSabha","indices":[110,121]}],"symbols":[],"user_mentions":[],"urls":[{"url":"https://t.co/11OlCDLl9x","expanded_url":"https://www.indiatvnews.com/news/india/internet-to-be-restored-local-administration-will-amit-shah-kashmir-situation-565145","display_url":"indiatvnews.com/news/india/int…","indices":[123,146]}]}</t>
  </si>
  <si>
    <t>1197055150138900481</t>
  </si>
  <si>
    <t>MirrorNow</t>
  </si>
  <si>
    <t>Rajya Sabha adjourned after the #Kashmir debate. MPs raise detention of J&amp;amp;K leaders. https://t.co/5sAhpJ7nly</t>
  </si>
  <si>
    <t>Wed Nov 20 07:32:42 +0000 2019</t>
  </si>
  <si>
    <t>3638215945</t>
  </si>
  <si>
    <t>&lt;a href="http://snappytv.com" rel="nofollow"&gt;SnappyTV.com&lt;/a&gt;</t>
  </si>
  <si>
    <t>http://pbs.twimg.com/profile_images/844708508989841408/HLuil94O_normal.jpg</t>
  </si>
  <si>
    <t>http://twitter.com/MirrorNow/statuses/1197055150138900481</t>
  </si>
  <si>
    <t>{"hashtags":[{"text":"Kashmir","indices":[32,40]}],"symbols":[],"user_mentions":[],"urls":[],"media":[{"id":1197055137249783800,"id_str":"1197055137249783808","indices":[89,112],"media_url":"http://pbs.twimg.com/tweet_video_thumb/EJzLThhUcAAPAkA.jpg","media_url_https":"https://pbs.twimg.com/tweet_video_thumb/EJzLThhUcAAPAkA.jpg","url":"https://t.co/5sAhpJ7nly","display_url":"pic.twitter.com/5sAhpJ7nly","expanded_url":"https://twitter.com/MirrorNow/status/1197055150138900481/photo/1","type":"photo","sizes":{"medium":{"w":480,"h":270,"resize":"fit"},"thumb":{"w":150,"h":150,"resize":"crop"},"small":{"w":480,"h":270,"resize":"fit"},"large":{"w":480,"h":270,"resize":"fit"}}}]}</t>
  </si>
  <si>
    <t>1196813225641164800</t>
  </si>
  <si>
    <t>In Kashmir, we need grassroot leaders, in favour of resumption of political engagement: Ram Madhav
#RamMadhav #Kashmir #Srinagar #mehboobamufti #FarooqAbdullah #JammuAndKashmir 
https://t.co/Et9g7MLoIF</t>
  </si>
  <si>
    <t>Tue Nov 19 15:31:23 +0000 2019</t>
  </si>
  <si>
    <t>http://twitter.com/indiatvnews/statuses/1196813225641164800</t>
  </si>
  <si>
    <t>{"hashtags":[{"text":"RamMadhav","indices":[100,110]},{"text":"Kashmir","indices":[111,119]},{"text":"Srinagar","indices":[120,129]},{"text":"mehboobamufti","indices":[130,144]},{"text":"FarooqAbdullah","indices":[145,160]},{"text":"JammuAndKashmir","indices":[161,177]}],"symbols":[],"user_mentions":[],"urls":[{"url":"https://t.co/Et9g7MLoIF","expanded_url":"https://www.indiatvnews.com/news/india/kashmir-grassroot-leaders-ram-madhav-article-370-abdullah-farooq-mufti-mehbooba-565016","display_url":"indiatvnews.com/news/india/kas…","indices":[180,203]}]}</t>
  </si>
  <si>
    <t>1196811618677645314</t>
  </si>
  <si>
    <t>What jawans told Northern Army commander at snow-covered LoC in Keran sector #Kashmir , watch @RajatSharmaLive in #AajKiBaat Tonight at 9 @indiatvnews @adgpi</t>
  </si>
  <si>
    <t>Tue Nov 19 15:25:00 +0000 2019</t>
  </si>
  <si>
    <t>http://twitter.com/indiatvnews/statuses/1196811618677645314</t>
  </si>
  <si>
    <t>{"hashtags":[{"text":"Kashmir","indices":[77,85]},{"text":"AajKiBaat","indices":[114,124]}],"symbols":[],"user_mentions":[{"screen_name":"RajatSharmaLive","name":"Rajat Sharma","id":122658025,"id_str":"122658025","indices":[94,110]},{"screen_name":"indiatvnews","name":"India TV","id":34245009,"id_str":"34245009","indices":[138,150]},{"screen_name":"adgpi","name":"ADG PI - INDIAN ARMY","id":1227253801,"id_str":"1227253801","indices":[151,157]}],"urls":[]}</t>
  </si>
  <si>
    <t>1196660406292381697</t>
  </si>
  <si>
    <t>Rajasthan bird death case: Kashmir wildlife authorities on alert
#Rajasthan #birds #Kashmir #Wildlife
https://t.co/HYn88IFOE5</t>
  </si>
  <si>
    <t>Tue Nov 19 05:24:08 +0000 2019</t>
  </si>
  <si>
    <t>http://twitter.com/indiatvnews/statuses/1196660406292381697</t>
  </si>
  <si>
    <t>{"hashtags":[{"text":"Rajasthan","indices":[65,75]},{"text":"birds","indices":[76,82]},{"text":"Kashmir","indices":[83,91]},{"text":"Wildlife","indices":[92,101]}],"symbols":[],"user_mentions":[],"urls":[{"url":"https://t.co/HYn88IFOE5","expanded_url":"https://www.indiatvnews.com/news/india/rajasthan-bird-death-case-kashmir-wildlife-authorities-on-alert-564819","display_url":"indiatvnews.com/news/india/raj…","indices":[102,125]}]}</t>
  </si>
  <si>
    <t>1196617330354081792</t>
  </si>
  <si>
    <t>#Pakistan Foreign Minister Shah Mahmood Qureshi Writes Letter To Top UN Officials To Reject Bifurcation Of #Kashmir
https://t.co/RUEZkpBXPa</t>
  </si>
  <si>
    <t>Tue Nov 19 02:32:58 +0000 2019</t>
  </si>
  <si>
    <t>http://twitter.com/ABPNews/statuses/1196617330354081792</t>
  </si>
  <si>
    <t>{"hashtags":[{"text":"Pakistan","indices":[0,9]},{"text":"Kashmir","indices":[107,115]}],"symbols":[],"user_mentions":[],"urls":[{"url":"https://t.co/RUEZkpBXPa","expanded_url":"https://news.abplive.com/news/world/pakistan-foreign-minister-shah-mahmood-qureshi-writes-letter-to-top-un-officials-to-reject-bifurcation-of-kashmir-1110283","display_url":"news.abplive.com/news/world/pak…","indices":[116,139]}]}</t>
  </si>
  <si>
    <t>1196488451429789696</t>
  </si>
  <si>
    <t>Watch | 1145 men joined #police forces in #Kashmir with the use of non-lethal weapons as the top priority https://t.co/Ou4J41kYTK</t>
  </si>
  <si>
    <t>Mon Nov 18 18:00:51 +0000 2019</t>
  </si>
  <si>
    <t>http://twitter.com/WIONews/statuses/1196488451429789696</t>
  </si>
  <si>
    <t>{"hashtags":[{"text":"police","indices":[24,31]},{"text":"Kashmir","indices":[42,50]}],"symbols":[],"user_mentions":[],"urls":[],"media":[{"id":1196483813183905800,"id_str":"1196483813183905792","indices":[106,129],"media_url":"http://pbs.twimg.com/amplify_video_thumb/1196483813183905792/img/jxDeuNOvtCujCG2Y.jpg","media_url_https":"https://pbs.twimg.com/amplify_video_thumb/1196483813183905792/img/jxDeuNOvtCujCG2Y.jpg","url":"https://t.co/Ou4J41kYTK","display_url":"pic.twitter.com/Ou4J41kYTK","expanded_url":"https://twitter.com/WIONews/status/1196488451429789696/video/1","type":"photo","sizes":{"thumb":{"w":150,"h":150,"resize":"crop"},"large":{"w":640,"h":360,"resize":"fit"},"medium":{"w":640,"h":360,"resize":"fit"},"small":{"w":640,"h":360,"resize":"fit"}}}]}</t>
  </si>
  <si>
    <t>1196460248954916864</t>
  </si>
  <si>
    <t>Train services in Kashmir resume after 3 months; directions to operate between 10 am and 3 pm 
#Kashmir #TRAIN 
https://t.co/PLdvyJvFnR</t>
  </si>
  <si>
    <t>Mon Nov 18 16:08:47 +0000 2019</t>
  </si>
  <si>
    <t>http://twitter.com/indiatvnews/statuses/1196460248954916864</t>
  </si>
  <si>
    <t>{"hashtags":[{"text":"Kashmir","indices":[96,104]},{"text":"TRAIN","indices":[105,111]}],"symbols":[],"user_mentions":[],"urls":[{"url":"https://t.co/PLdvyJvFnR","expanded_url":"https://www.indiatvnews.com/news/india/kashmir-train-service-srinagar-banihal-3-months-article-370-564738","display_url":"indiatvnews.com/news/india/kas…","indices":[114,137]}]}</t>
  </si>
  <si>
    <t>1196455522188197889</t>
  </si>
  <si>
    <t>Life returning to normal in #Kashmir valley, railway service resumes, school &amp;amp; board exams continue, watch @RajatSharmaLive in #AajKiBaat Tonight at 9.25 @indiatvnews</t>
  </si>
  <si>
    <t>Mon Nov 18 15:50:00 +0000 2019</t>
  </si>
  <si>
    <t>http://twitter.com/indiatvnews/statuses/1196455522188197889</t>
  </si>
  <si>
    <t>{"hashtags":[{"text":"Kashmir","indices":[28,36]},{"text":"AajKiBaat","indices":[131,141]}],"symbols":[],"user_mentions":[{"screen_name":"RajatSharmaLive","name":"Rajat Sharma","id":122658025,"id_str":"122658025","indices":[111,127]},{"screen_name":"indiatvnews","name":"India TV","id":34245009,"id_str":"34245009","indices":[158,170]}],"urls":[]}</t>
  </si>
  <si>
    <t>1195664681676861441</t>
  </si>
  <si>
    <t>PM Modi may appear stronger after the verdict but local issues and the economy rule electoral politics. With the #Kashmir issue resolved, the temple in #Ayodhya cleared, there might be nothing else for the BJP to fall back on. #IndiaTodayMagazine
https://t.co/oFhEqsIdGw</t>
  </si>
  <si>
    <t>Sat Nov 16 11:27:29 +0000 2019</t>
  </si>
  <si>
    <t>http://twitter.com/IndiaToday/statuses/1195664681676861441</t>
  </si>
  <si>
    <t>{"hashtags":[{"text":"Kashmir","indices":[113,121]},{"text":"Ayodhya","indices":[152,160]},{"text":"IndiaTodayMagazine","indices":[227,246]}],"symbols":[],"user_mentions":[],"urls":[{"url":"https://t.co/oFhEqsIdGw","expanded_url":"https://www.indiatoday.in/magazine/cover-story/story/20191125-faith-accompli-political-fallout-1618722-2019-11-15","display_url":"indiatoday.in/magazine/cover…","indices":[247,270]}]}</t>
  </si>
  <si>
    <t>1195624409601474562</t>
  </si>
  <si>
    <t>Train services in Kashmir likely to resume from November 17
#Kashmir #TrainServices
https://t.co/S2VFalzEY0</t>
  </si>
  <si>
    <t>Sat Nov 16 08:47:27 +0000 2019</t>
  </si>
  <si>
    <t>http://twitter.com/indiatvnews/statuses/1195624409601474562</t>
  </si>
  <si>
    <t>{"hashtags":[{"text":"Kashmir","indices":[60,68]},{"text":"TrainServices","indices":[69,83]}],"symbols":[],"user_mentions":[],"urls":[{"url":"https://t.co/S2VFalzEY0","expanded_url":"https://www.indiatvnews.com/news/india/train-services-jammu-kashmir-sunday-restrictions-564154","display_url":"indiatvnews.com/news/india/tra…","indices":[84,107]}]}</t>
  </si>
  <si>
    <t>1195611208818118657</t>
  </si>
  <si>
    <t>Watch | Pakistan's Science &amp;amp; Technology minister, @fawadchaudhry provokes #India on #Kashmir issue again https://t.co/SyZpb9ggCD</t>
  </si>
  <si>
    <t>Sat Nov 16 07:55:00 +0000 2019</t>
  </si>
  <si>
    <t>http://twitter.com/WIONews/statuses/1195611208818118657</t>
  </si>
  <si>
    <t>{"hashtags":[{"text":"India","indices":[78,84]},{"text":"Kashmir","indices":[88,96]}],"symbols":[],"user_mentions":[{"screen_name":"fawadchaudhry","name":"Ch Fawad Hussain","id":113286385,"id_str":"113286385","indices":[54,68]}],"urls":[],"media":[{"id":1195396798761721900,"id_str":"1195396798761721857","indices":[109,132],"media_url":"http://pbs.twimg.com/amplify_video_thumb/1195396798761721857/img/RE5Dreceb9SYAuP8.jpg","media_url_https":"https://pbs.twimg.com/amplify_video_thumb/1195396798761721857/img/RE5Dreceb9SYAuP8.jpg","url":"https://t.co/SyZpb9ggCD","display_url":"pic.twitter.com/SyZpb9ggCD","expanded_url":"https://twitter.com/WIONews/status/1195611208818118657/video/1","type":"photo","sizes":{"thumb":{"w":150,"h":150,"resize":"crop"},"medium":{"w":1200,"h":675,"resize":"fit"},"small":{"w":680,"h":383,"resize":"fit"},"large":{"w":1280,"h":720,"resize":"fit"}}}]}</t>
  </si>
  <si>
    <t>1195558966819835904</t>
  </si>
  <si>
    <t>अमेरिका में एक कश्मीरी की बुलंद आवाज, देखिए- दुनिया को झकझोरने वाला संवाद 
#SunandaVashisht #Kashmir https://t.co/OuYDJHYDwd</t>
  </si>
  <si>
    <t>Sat Nov 16 04:27:24 +0000 2019</t>
  </si>
  <si>
    <t>http://twitter.com/ABPNews/statuses/1195558966819835904</t>
  </si>
  <si>
    <t>{"hashtags":[{"text":"SunandaVashisht","indices":[76,92]},{"text":"Kashmir","indices":[93,101]}],"symbols":[],"user_mentions":[],"urls":[],"media":[{"id":1195554913612255200,"id_str":"1195554913612255232","indices":[102,125],"media_url":"http://pbs.twimg.com/media/EJd6LpyU8AE7lhH.jpg","media_url_https":"https://pbs.twimg.com/media/EJd6LpyU8AE7lhH.jpg","url":"https://t.co/OuYDJHYDwd","display_url":"pic.twitter.com/OuYDJHYDwd","expanded_url":"https://twitter.com/ABPNews/status/1195558966819835904/video/1","type":"photo","sizes":{"thumb":{"w":150,"h":150,"resize":"crop"},"large":{"w":896,"h":504,"resize":"fit"},"small":{"w":680,"h":383,"resize":"fit"},"medium":{"w":896,"h":504,"resize":"fit"}}}]}</t>
  </si>
  <si>
    <t>1195416177050181632</t>
  </si>
  <si>
    <t>#Gravitas | #Pakistan's science &amp;amp; technology minister wants to provide internet to #Kashmir. But Fawad Chaudhry can't even get the spelling of Pakistan's space agency right! 
@palkisu summarises https://t.co/GpOFAAARnX</t>
  </si>
  <si>
    <t>Fri Nov 15 19:00:01 +0000 2019</t>
  </si>
  <si>
    <t>http://twitter.com/WIONews/statuses/1195416177050181632</t>
  </si>
  <si>
    <t>{"hashtags":[{"text":"Gravitas","indices":[0,9]},{"text":"Pakistan","indices":[12,21]},{"text":"Kashmir","indices":[87,95]}],"symbols":[],"user_mentions":[{"screen_name":"palkisu","name":"Palki Sharma","id":49923337,"id_str":"49923337","indices":[179,187]}],"urls":[],"media":[{"id":1195396798761721900,"id_str":"1195396798761721857","indices":[199,222],"media_url":"http://pbs.twimg.com/amplify_video_thumb/1195396798761721857/img/RE5Dreceb9SYAuP8.jpg","media_url_https":"https://pbs.twimg.com/amplify_video_thumb/1195396798761721857/img/RE5Dreceb9SYAuP8.jpg","url":"https://t.co/GpOFAAARnX","display_url":"pic.twitter.com/GpOFAAARnX","expanded_url":"https://twitter.com/WIONews/status/1195416177050181632/video/1","type":"photo","sizes":{"thumb":{"w":150,"h":150,"resize":"crop"},"medium":{"w":1200,"h":675,"resize":"fit"},"small":{"w":680,"h":383,"resize":"fit"},"large":{"w":1280,"h":720,"resize":"fit"}}}]}</t>
  </si>
  <si>
    <t>1195412398892605444</t>
  </si>
  <si>
    <t>#Gravitas | In the last 24 hours, #India countered Pak's attempts to draw false alarms over Kashmir twice. At @UNESCO meeting, Indian diplomat @Ananya_Ind led the rebuttal, while journalist @sunandavashisht explained the #Kashmir situation to U.S. lawmakers. 
@Palkisu explains https://t.co/BUolwDCuj2</t>
  </si>
  <si>
    <t>Fri Nov 15 18:45:00 +0000 2019</t>
  </si>
  <si>
    <t>http://twitter.com/WIONews/statuses/1195412398892605444</t>
  </si>
  <si>
    <t>{"hashtags":[{"text":"Gravitas","indices":[0,9]},{"text":"India","indices":[34,40]},{"text":"Kashmir","indices":[221,229]}],"symbols":[],"user_mentions":[{"screen_name":"UNESCO","name":"UNESCO","id":20646711,"id_str":"20646711","indices":[110,117]},{"screen_name":"Ananya_Ind","name":"Ananya Agarwal","id":2699187956,"id_str":"2699187956","indices":[143,154]},{"screen_name":"sunandavashisht","name":"Sunanda Vashisht","id":77509999,"id_str":"77509999","indices":[190,206]},{"screen_name":"palkisu","name":"Palki Sharma","id":49923337,"id_str":"49923337","indices":[260,268]}],"urls":[],"media":[{"id":1195400645890592800,"id_str":"1195400645890592768","indices":[278,301],"media_url":"http://pbs.twimg.com/amplify_video_thumb/1195400645890592768/img/u-R2bfEuFkiFtMXh.jpg","media_url_https":"https://pbs.twimg.com/amplify_video_thumb/1195400645890592768/img/u-R2bfEuFkiFtMXh.jpg","url":"https://t.co/BUolwDCuj2","display_url":"pic.twitter.com/BUolwDCuj2","expanded_url":"https://twitter.com/WIONews/status/1195412398892605444/video/1","type":"photo","sizes":{"thumb":{"w":150,"h":150,"resize":"crop"},"medium":{"w":1200,"h":675,"resize":"fit"},"small":{"w":680,"h":383,"resize":"fit"},"large":{"w":1280,"h":720,"resize":"fit"}}}]}</t>
  </si>
  <si>
    <t>1195347073643794432</t>
  </si>
  <si>
    <t>Internet services suspended in #Kashmir for over 100 days now. Govt sets up a media centre to help journalists file their reports. Journalists demand full restoration of internet 
@MirFareed2 gets a report https://t.co/LWf2KTeo5p</t>
  </si>
  <si>
    <t>Fri Nov 15 14:25:25 +0000 2019</t>
  </si>
  <si>
    <t>http://twitter.com/MirrorNow/statuses/1195347073643794432</t>
  </si>
  <si>
    <t>{"hashtags":[{"text":"Kashmir","indices":[31,39]}],"symbols":[],"user_mentions":[{"screen_name":"MirFareed2","name":"Mir Fareed","id":1064076762982707200,"id_str":"1064076762982707200","indices":[181,192]}],"urls":[],"media":[{"id":1195346960720355300,"id_str":"1195346960720355328","indices":[207,230],"media_url":"http://pbs.twimg.com/media/EJa50k1UYAAO7l4.jpg","media_url_https":"https://pbs.twimg.com/media/EJa50k1UYAAO7l4.jpg","url":"https://t.co/LWf2KTeo5p","display_url":"pic.twitter.com/LWf2KTeo5p","expanded_url":"https://twitter.com/MirrorNow/status/1195347073643794432/video/1","type":"photo","sizes":{"thumb":{"w":150,"h":150,"resize":"crop"},"medium":{"w":1200,"h":675,"resize":"fit"},"small":{"w":680,"h":383,"resize":"fit"},"large":{"w":1280,"h":720,"resize":"fit"}}}]}</t>
  </si>
  <si>
    <t>1195325063156793346</t>
  </si>
  <si>
    <t>Farooq Abdullah is the only political leader detained under the PSA in #Kashmir.
https://t.co/2xpT5QbqP8</t>
  </si>
  <si>
    <t>Fri Nov 15 12:57:57 +0000 2019</t>
  </si>
  <si>
    <t>http://twitter.com/IndiaToday/statuses/1195325063156793346</t>
  </si>
  <si>
    <t>{"hashtags":[{"text":"Kashmir","indices":[71,79]}],"symbols":[],"user_mentions":[],"urls":[{"url":"https://t.co/2xpT5QbqP8","expanded_url":"https://www.indiatoday.in/india/story/jammu-kashmir-detained-leaders-release-mha-parliamentary-panel-1619377-2019-11-15","display_url":"indiatoday.in/india/story/ja…","indices":[81,104]}]}</t>
  </si>
  <si>
    <t>1195321726223052801</t>
  </si>
  <si>
    <t>#India hit out at #Pakistan`sjuvenile propaganda' over the Supreme Court`s historic verdict on #Ayodhya and #Kashmir's, saying the 'fabricated lies are interference in India's internal affairs'. 
@Ananya_Ind lead the Indian delegation at #unescoGC https://t.co/BQgs0vMWzN</t>
  </si>
  <si>
    <t>Fri Nov 15 12:44:42 +0000 2019</t>
  </si>
  <si>
    <t>http://twitter.com/WIONews/statuses/1195321726223052801</t>
  </si>
  <si>
    <t>{"hashtags":[{"text":"India","indices":[0,6]},{"text":"Pakistan","indices":[18,27]},{"text":"Ayodhya","indices":[95,103]},{"text":"Kashmir","indices":[108,116]},{"text":"unescoGC","indices":[238,247]}],"symbols":[],"user_mentions":[{"screen_name":"Ananya_Ind","name":"Ananya Agarwal","id":2699187956,"id_str":"2699187956","indices":[196,207]}],"urls":[],"media":[{"id":1195312714685403100,"id_str":"1195312714685403142","indices":[248,271],"media_url":"http://pbs.twimg.com/media/EJahx3DUwAAiTw-.jpg","media_url_https":"https://pbs.twimg.com/media/EJahx3DUwAAiTw-.jpg","url":"https://t.co/BQgs0vMWzN","display_url":"pic.twitter.com/BQgs0vMWzN","expanded_url":"https://twitter.com/WIONews/status/1195321726223052801/video/1","type":"photo","sizes":{"thumb":{"w":150,"h":150,"resize":"crop"},"large":{"w":640,"h":360,"resize":"fit"},"medium":{"w":640,"h":360,"resize":"fit"},"small":{"w":640,"h":360,"resize":"fit"}}}]}</t>
  </si>
  <si>
    <t>1194909393487187968</t>
  </si>
  <si>
    <t>MHA appoints 2 advisors to assist Jammu and Kashmir Lt Governor
#Kashmir
https://t.co/iGSyPJ6zuP</t>
  </si>
  <si>
    <t>Thu Nov 14 09:26:14 +0000 2019</t>
  </si>
  <si>
    <t>http://twitter.com/indiatvnews/statuses/1194909393487187968</t>
  </si>
  <si>
    <t>{"hashtags":[{"text":"Kashmir","indices":[65,73]}],"symbols":[],"user_mentions":[],"urls":[{"url":"https://t.co/iGSyPJ6zuP","expanded_url":"https://www.indiatvnews.com/news/india/mha-appoints-two-advisors-assist-jammu-and-kashmir-lt-governor-563662","display_url":"indiatvnews.com/news/india/mha…","indices":[75,98]}]}</t>
  </si>
  <si>
    <t>1194892810144534528</t>
  </si>
  <si>
    <t>Jamaat-e-Islami responsible for violence in #Kashmir: US Congressman Jim Banks
https://t.co/Ag4jPMEUS6</t>
  </si>
  <si>
    <t>Thu Nov 14 08:20:20 +0000 2019</t>
  </si>
  <si>
    <t>http://twitter.com/indiatvnews/statuses/1194892810144534528</t>
  </si>
  <si>
    <t>{"hashtags":[{"text":"Kashmir","indices":[44,52]}],"symbols":[],"user_mentions":[],"urls":[{"url":"https://t.co/Ag4jPMEUS6","expanded_url":"https://www.indiatvnews.com/news/world/jamaat-e-islami-responsible-for-violence-in-kashmir-us-congressman-jim-banks-563632","display_url":"indiatvnews.com/news/world/jam…","indices":[80,103]}]}</t>
  </si>
  <si>
    <t>1194885835448913920</t>
  </si>
  <si>
    <t>The revelation by Musharraf is nothing but proof that #Pakistan, which claims to have no interference in #Kashmir, has been using terrorists to fuel tensions in the region. https://t.co/aF2ED2X0oj</t>
  </si>
  <si>
    <t>Thu Nov 14 07:52:37 +0000 2019</t>
  </si>
  <si>
    <t>http://twitter.com/ABPNews/statuses/1194885835448913920</t>
  </si>
  <si>
    <t>{"hashtags":[{"text":"Pakistan","indices":[54,63]},{"text":"Kashmir","indices":[105,113]}],"symbols":[],"user_mentions":[],"urls":[{"url":"https://t.co/aF2ED2X0oj","expanded_url":"https://news.abplive.com/news/kashmiris-were-trained-in-pakistan-osama-haqqani-our-heroes-musharraf-watch-video-1107635","display_url":"news.abplive.com/news/kashmiris…","indices":[173,196]}]}</t>
  </si>
  <si>
    <t>1194853006409256962</t>
  </si>
  <si>
    <t>Watch: Pervez Musharraf admits training Kashmiris in Pakistan to fight against Indian Army
#Pakistan 
#IndianArmy 
#Kashmir 
https://t.co/MYTcHfoSiI</t>
  </si>
  <si>
    <t>Thu Nov 14 05:42:10 +0000 2019</t>
  </si>
  <si>
    <t>http://twitter.com/indiatvnews/statuses/1194853006409256962</t>
  </si>
  <si>
    <t>{"hashtags":[{"text":"Pakistan","indices":[92,101]},{"text":"IndianArmy","indices":[103,114]},{"text":"Kashmir","indices":[116,124]}],"symbols":[],"user_mentions":[],"urls":[{"url":"https://t.co/MYTcHfoSiI","expanded_url":"https://www.indiatvnews.com/news/world/pervez-musharraf-admits-kashmiris-trained-in-pakistan-to-fight-indian-army-video-563588","display_url":"indiatvnews.com/news/world/per…","indices":[127,150]}]}</t>
  </si>
  <si>
    <t>1194623136177590276</t>
  </si>
  <si>
    <t>Kashmir in darkness for the 7th day; several transmission towers connecting the power supply to North #Kashmir collapsed due to heavy snowfall | @MirFareed2 reports https://t.co/Tr1S84Zqlv</t>
  </si>
  <si>
    <t>Wed Nov 13 14:28:45 +0000 2019</t>
  </si>
  <si>
    <t>http://twitter.com/MirrorNow/statuses/1194623136177590276</t>
  </si>
  <si>
    <t>{"hashtags":[{"text":"Kashmir","indices":[102,110]}],"symbols":[],"user_mentions":[{"screen_name":"MirFareed2","name":"Mir Fareed","id":1064076762982707200,"id_str":"1064076762982707200","indices":[145,156]}],"urls":[],"media":[{"id":1194622913783062500,"id_str":"1194622913783062528","indices":[165,188],"media_url":"http://pbs.twimg.com/media/EJQnaAKUYAcgHOa.jpg","media_url_https":"https://pbs.twimg.com/media/EJQnaAKUYAcgHOa.jpg","url":"https://t.co/Tr1S84Zqlv","display_url":"pic.twitter.com/Tr1S84Zqlv","expanded_url":"https://twitter.com/MirrorNow/status/1194623136177590276/video/1","type":"photo","sizes":{"thumb":{"w":150,"h":150,"resize":"crop"},"medium":{"w":1200,"h":675,"resize":"fit"},"small":{"w":680,"h":383,"resize":"fit"},"large":{"w":1280,"h":720,"resize":"fit"}}}]}</t>
  </si>
  <si>
    <t>1194537268192542720</t>
  </si>
  <si>
    <t>#Internet Services Remain Suspended In #Kashmir For 101st Day
https://t.co/GUhRjQVvbL</t>
  </si>
  <si>
    <t>Wed Nov 13 08:47:32 +0000 2019</t>
  </si>
  <si>
    <t>http://twitter.com/ABPNews/statuses/1194537268192542720</t>
  </si>
  <si>
    <t>{"hashtags":[{"text":"Internet","indices":[0,9]},{"text":"Kashmir","indices":[39,47]}],"symbols":[],"user_mentions":[],"urls":[{"url":"https://t.co/GUhRjQVvbL","expanded_url":"https://news.abplive.com/news/india/internet-services-remain-suspended-in-kashmir-for-101st-day-1106823","display_url":"news.abplive.com/news/india/int…","indices":[62,85]}]}</t>
  </si>
  <si>
    <t>1194465442762346497</t>
  </si>
  <si>
    <t>North #Kashmir remains in darkness for 7th day after several transmission towers collapsed due to heavy #snowfall. While restoration work is underway, residents say the loss of power supply has hit their day to day lives https://t.co/OE9Su2iqMd</t>
  </si>
  <si>
    <t>Wed Nov 13 04:02:08 +0000 2019</t>
  </si>
  <si>
    <t>http://twitter.com/MirrorNow/statuses/1194465442762346497</t>
  </si>
  <si>
    <t>{"hashtags":[{"text":"Kashmir","indices":[6,14]},{"text":"snowfall","indices":[104,113]}],"symbols":[],"user_mentions":[],"urls":[],"media":[{"id":1194465352471593000,"id_str":"1194465352471592960","indices":[221,244],"media_url":"http://pbs.twimg.com/media/EJOX_DrVAAEcaot.jpg","media_url_https":"https://pbs.twimg.com/media/EJOX_DrVAAEcaot.jpg","url":"https://t.co/OE9Su2iqMd","display_url":"pic.twitter.com/OE9Su2iqMd","expanded_url":"https://twitter.com/MirrorNow/status/1194465442762346497/video/1","type":"photo","sizes":{"thumb":{"w":150,"h":150,"resize":"crop"},"medium":{"w":1200,"h":675,"resize":"fit"},"small":{"w":680,"h":383,"resize":"fit"},"large":{"w":1280,"h":720,"resize":"fit"}}}]}</t>
  </si>
  <si>
    <t>1194092060460097539</t>
  </si>
  <si>
    <t>UK's Labour Party has changed its stance on #Kashmir.
(@loveenatandon)
https://t.co/9U971eVVU6</t>
  </si>
  <si>
    <t>Tue Nov 12 03:18:27 +0000 2019</t>
  </si>
  <si>
    <t>http://twitter.com/IndiaToday/statuses/1194092060460097539</t>
  </si>
  <si>
    <t>{"hashtags":[{"text":"Kashmir","indices":[44,52]}],"symbols":[],"user_mentions":[{"screen_name":"loveenatandon","name":"loveena tandon","id":505707942,"id_str":"505707942","indices":[55,69]}],"urls":[{"url":"https://t.co/9U971eVVU6","expanded_url":"https://www.indiatoday.in/world/story/labour-party-buckles-under-pressure-issues-letter-clarifying-stand-on-kashmir-1618059-2019-11-12","display_url":"indiatoday.in/world/story/la…","indices":[71,94]}]}</t>
  </si>
  <si>
    <t>1193454272320397312</t>
  </si>
  <si>
    <t>Snowfall hits power supply #Kashmir. Over 80% of valley plunged into darkness. Meanwhile, flight operations have resumed at the Srinagar airport after 2 days of shutdown
@MirFareed2 gets the details https://t.co/C0yvE0oOmT</t>
  </si>
  <si>
    <t>Sun Nov 10 09:04:06 +0000 2019</t>
  </si>
  <si>
    <t>http://twitter.com/MirrorNow/statuses/1193454272320397312</t>
  </si>
  <si>
    <t>{"hashtags":[{"text":"Kashmir","indices":[27,35]}],"symbols":[],"user_mentions":[{"screen_name":"MirFareed2","name":"Mir Fareed","id":1064076762982707200,"id_str":"1064076762982707200","indices":[171,182]}],"urls":[],"media":[{"id":1193454188837007400,"id_str":"1193454188837007361","indices":[200,223],"media_url":"http://pbs.twimg.com/media/EJAAVJFVAAA98e4.jpg","media_url_https":"https://pbs.twimg.com/media/EJAAVJFVAAA98e4.jpg","url":"https://t.co/C0yvE0oOmT","display_url":"pic.twitter.com/C0yvE0oOmT","expanded_url":"https://twitter.com/MirrorNow/status/1193454272320397312/video/1","type":"photo","sizes":{"thumb":{"w":150,"h":150,"resize":"crop"},"medium":{"w":1200,"h":675,"resize":"fit"},"small":{"w":680,"h":383,"resize":"fit"},"large":{"w":1280,"h":720,"resize":"fit"}}}]}</t>
  </si>
  <si>
    <t>1193190584741031936</t>
  </si>
  <si>
    <t>The historic Kartarpur Corridor was inaugurated today. Pakistan Prime Minister Imran Khan addressed pilgrims at Gurudwara Darbar Sahib in Kartarpur, and raised the #Kashmir bogey again. @PoulomiMSaha reports from Kartarpur, Pakistan
#ReporterDiary 
https://t.co/FAHzdk9TO8 https://t.co/OAIoHSKDRe</t>
  </si>
  <si>
    <t>Sat Nov 09 15:36:18 +0000 2019</t>
  </si>
  <si>
    <t>http://twitter.com/IndiaToday/statuses/1193190584741031936</t>
  </si>
  <si>
    <t>{"hashtags":[{"text":"Kashmir","indices":[164,172]},{"text":"ReporterDiary","indices":[233,247]}],"symbols":[],"user_mentions":[{"screen_name":"PoulomiMSaha","name":"Poulomi Saha","id":263793754,"id_str":"263793754","indices":[186,199]}],"urls":[{"url":"https://t.co/FAHzdk9TO8","expanded_url":"http://bit.ly/IndiaTodaySocial","display_url":"bit.ly/IndiaTodaySoci…","indices":[249,272]}],"media":[{"id":1193189637558112300,"id_str":"1193189637558112257","indices":[273,296],"media_url":"http://pbs.twimg.com/media/EI8QrPIUYAAurKI.jpg","media_url_https":"https://pbs.twimg.com/media/EI8QrPIUYAAurKI.jpg","url":"https://t.co/OAIoHSKDRe","display_url":"pic.twitter.com/OAIoHSKDRe","expanded_url":"https://twitter.com/IndiaToday/status/1193190584741031936/video/1","type":"photo","sizes":{"large":{"w":478,"h":270,"resize":"fit"},"thumb":{"w":150,"h":150,"resize":"crop"},"medium":{"w":478,"h":270,"resize":"fit"},"small":{"w":478,"h":270,"resize":"fit"}}}]}</t>
  </si>
  <si>
    <t>1192989017656020992</t>
  </si>
  <si>
    <t>International community not accepting India's narrative on Kashmir: Pakistan
#India #Kashmir #Pakistan 
https://t.co/73I4QN1yOj</t>
  </si>
  <si>
    <t>Sat Nov 09 02:15:21 +0000 2019</t>
  </si>
  <si>
    <t>http://twitter.com/indiatvnews/statuses/1192989017656020992</t>
  </si>
  <si>
    <t>{"hashtags":[{"text":"India","indices":[77,83]},{"text":"Kashmir","indices":[84,92]},{"text":"Pakistan","indices":[93,102]}],"symbols":[],"user_mentions":[],"urls":[{"url":"https://t.co/73I4QN1yOj","expanded_url":"https://www.indiatvnews.com/news/world/international-community-india-narrative-kashmir-pakistan-562342","display_url":"indiatvnews.com/news/world/int…","indices":[104,127]}]}</t>
  </si>
  <si>
    <t>1192824779369254912</t>
  </si>
  <si>
    <t>@UKLabour @palkisu Now #Britain's longest-serving Indian origin MP, Keith Vaz demands the withdrawal of emergency resolution on #Kashmir.
Find out the full story only on #GRAVITAS with @palkisu | 9 PM IST https://t.co/md34kw0mb4</t>
  </si>
  <si>
    <t>Fri Nov 08 15:22:43 +0000 2019</t>
  </si>
  <si>
    <t>1192818129463922688</t>
  </si>
  <si>
    <t>http://twitter.com/WIONews/statuses/1192824779369254912</t>
  </si>
  <si>
    <t>{"hashtags":[{"text":"Britain","indices":[23,31]},{"text":"Kashmir","indices":[128,136]},{"text":"GRAVITAS","indices":[171,180]}],"symbols":[],"user_mentions":[{"screen_name":"UKLabour","name":"The Labour Party","id":14291684,"id_str":"14291684","indices":[0,9]},{"screen_name":"palkisu","name":"Palki Sharma","id":49923337,"id_str":"49923337","indices":[10,18]},{"screen_name":"palkisu","name":"Palki Sharma","id":49923337,"id_str":"49923337","indices":[186,194]}],"urls":[],"media":[{"id":1192824721697640400,"id_str":"1192824721697640449","indices":[206,229],"media_url":"http://pbs.twimg.com/media/EI3Dw7gXkAEyIN-.jpg","media_url_https":"https://pbs.twimg.com/media/EI3Dw7gXkAEyIN-.jpg","url":"https://t.co/md34kw0mb4","display_url":"pic.twitter.com/md34kw0mb4","expanded_url":"https://twitter.com/WIONews/status/1192824779369254912/photo/1","type":"photo","sizes":{"small":{"w":510,"h":680,"resize":"fit"},"thumb":{"w":150,"h":150,"resize":"crop"},"medium":{"w":900,"h":1200,"resize":"fit"},"large":{"w":1536,"h":2048,"resize":"fit"}}}]}</t>
  </si>
  <si>
    <t>1192693624485507072</t>
  </si>
  <si>
    <t>#Kashmir में भारी बर्फबारी बनी आफत 
(@ashraf_wani )
 https://t.co/h5QhqyvEcf</t>
  </si>
  <si>
    <t>Fri Nov 08 06:41:33 +0000 2019</t>
  </si>
  <si>
    <t>ne</t>
  </si>
  <si>
    <t>http://twitter.com/aajtak/statuses/1192693624485507072</t>
  </si>
  <si>
    <t>{"hashtags":[{"text":"Kashmir","indices":[0,8]}],"symbols":[],"user_mentions":[{"screen_name":"ashraf_wani","name":"Ashraf Wani اشرف وانی","id":369528920,"id_str":"369528920","indices":[37,49]}],"urls":[{"url":"https://t.co/h5QhqyvEcf","expanded_url":"https://aajtak.intoday.in/story/kashmir-snowfall-army-jawan-killed-civilians-dead-trapped-in-snow-1-1135590.html","display_url":"aajtak.intoday.in/story/kashmir-…","indices":[53,76]}]}</t>
  </si>
  <si>
    <t>1192681213338644480</t>
  </si>
  <si>
    <t>Six dead after snowfall in Kupwara, #Kashmir.
(@ashraf_wani )
#ITVideo
More videos: https://t.co/NounxnP7mg https://t.co/ahiOobBoWp</t>
  </si>
  <si>
    <t>Fri Nov 08 05:52:14 +0000 2019</t>
  </si>
  <si>
    <t>http://twitter.com/IndiaToday/statuses/1192681213338644480</t>
  </si>
  <si>
    <t>{"hashtags":[{"text":"Kashmir","indices":[36,44]},{"text":"ITVideo","indices":[62,70]}],"symbols":[],"user_mentions":[{"screen_name":"ashraf_wani","name":"Ashraf Wani اشرف وانی","id":369528920,"id_str":"369528920","indices":[47,59]}],"urls":[{"url":"https://t.co/NounxnP7mg","expanded_url":"http://bit.ly/it_videos","display_url":"bit.ly/it_videos","indices":[84,107]}],"media":[{"id":1192678210481209300,"id_str":"1192678210481209344","indices":[108,131],"media_url":"http://pbs.twimg.com/media/EI1BJ2WU8AABU-O.jpg","media_url_https":"https://pbs.twimg.com/media/EI1BJ2WU8AABU-O.jpg","url":"https://t.co/ahiOobBoWp","display_url":"pic.twitter.com/ahiOobBoWp","expanded_url":"https://twitter.com/IndiaToday/status/1192681213338644480/video/1","type":"photo","sizes":{"thumb":{"w":150,"h":150,"resize":"crop"},"large":{"w":640,"h":360,"resize":"fit"},"medium":{"w":640,"h":360,"resize":"fit"},"small":{"w":640,"h":360,"resize":"fit"}}}]}</t>
  </si>
  <si>
    <t>1192637188539727872</t>
  </si>
  <si>
    <t>तस्वीरें: कश्मीर में बर्फबारी का दौर शुरू, कई मुख्य रास्ते बंद, बिजली सेवा भी ठप
पढ़ें- https://t.co/sOZDDl8ooJ
#Kashmir #snowfall https://t.co/2cSPUGmN7S</t>
  </si>
  <si>
    <t>Fri Nov 08 02:57:18 +0000 2019</t>
  </si>
  <si>
    <t>http://twitter.com/ABPNews/statuses/1192637188539727872</t>
  </si>
  <si>
    <t>{"hashtags":[{"text":"Kashmir","indices":[114,122]},{"text":"snowfall","indices":[123,132]}],"symbols":[],"user_mentions":[],"urls":[{"url":"https://t.co/sOZDDl8ooJ","expanded_url":"https://bit.ly/2rqBTCd","display_url":"bit.ly/2rqBTCd","indices":[89,112]}],"media":[{"id":1192637181367447600,"id_str":"1192637181367447553","indices":[133,156],"media_url":"http://pbs.twimg.com/media/EI0ZMpVUcAE2qwO.jpg","media_url_https":"https://pbs.twimg.com/media/EI0ZMpVUcAE2qwO.jpg","url":"https://t.co/2cSPUGmN7S","display_url":"pic.twitter.com/2cSPUGmN7S","expanded_url":"https://twitter.com/ABPNews/status/1192637188539727872/photo/1","type":"photo","sizes":{"thumb":{"w":150,"h":150,"resize":"crop"},"small":{"w":680,"h":510,"resize":"fit"},"medium":{"w":720,"h":540,"resize":"fit"},"large":{"w":720,"h":540,"resize":"fit"}}}]}</t>
  </si>
  <si>
    <t>1192446151317803010</t>
  </si>
  <si>
    <t>Watch | #Kashmir turns into a #winter wonderland!
Season's first #snowfall has hit Kashmir mainland early this year. Tourists are flocking the region even as temperatures continue to dip in #KashmirValley https://t.co/MOHJLGj6x3</t>
  </si>
  <si>
    <t>Thu Nov 07 14:18:11 +0000 2019</t>
  </si>
  <si>
    <t>http://twitter.com/WIONews/statuses/1192446151317803010</t>
  </si>
  <si>
    <t>{"hashtags":[{"text":"Kashmir","indices":[8,16]},{"text":"winter","indices":[30,37]},{"text":"snowfall","indices":[66,75]},{"text":"KashmirValley","indices":[191,205]}],"symbols":[],"user_mentions":[],"urls":[],"media":[{"id":1192422548723470300,"id_str":"1192422548723470336","indices":[206,229],"media_url":"http://pbs.twimg.com/amplify_video_thumb/1192422548723470336/img/l1e1AEwIr-yz6JuX.jpg","media_url_https":"https://pbs.twimg.com/amplify_video_thumb/1192422548723470336/img/l1e1AEwIr-yz6JuX.jpg","url":"https://t.co/MOHJLGj6x3","display_url":"pic.twitter.com/MOHJLGj6x3","expanded_url":"https://twitter.com/WIONews/status/1192446151317803010/video/1","type":"photo","sizes":{"thumb":{"w":150,"h":150,"resize":"crop"},"medium":{"w":1200,"h":675,"resize":"fit"},"small":{"w":680,"h":383,"resize":"fit"},"large":{"w":1280,"h":720,"resize":"fit"}}}]}</t>
  </si>
  <si>
    <t>1192426422784020480</t>
  </si>
  <si>
    <t>#Exclusive | #Finland's Foreign Minister @Haavisto speaks to @WIONews 
In an interview with WION after his talks with #Indian leaders in #NewDelhi, #Finland's Foreign Minister @Haavisto sat down with @RRRameshRRR to discuss #EU's stand on the issue #Kashmir https://t.co/vK09PMFNuw</t>
  </si>
  <si>
    <t>Thu Nov 07 12:59:48 +0000 2019</t>
  </si>
  <si>
    <t>http://twitter.com/WIONews/statuses/1192426422784020480</t>
  </si>
  <si>
    <t>{"hashtags":[{"text":"Exclusive","indices":[0,10]},{"text":"Finland","indices":[13,21]},{"text":"Indian","indices":[119,126]},{"text":"NewDelhi","indices":[138,147]},{"text":"Finland","indices":[149,157]},{"text":"EU","indices":[225,228]},{"text":"Kashmir","indices":[250,258]}],"symbols":[],"user_mentions":[{"screen_name":"Haavisto","name":"Pekka Haavisto","id":30931835,"id_str":"30931835","indices":[41,50]},{"screen_name":"WIONews","name":"WION","id":711760467383877600,"id_str":"711760467383877632","indices":[61,69]},{"screen_name":"Haavisto","name":"Pekka Haavisto","id":30931835,"id_str":"30931835","indices":[177,186]},{"screen_name":"RRRameshRRR","name":"Ramesh Ramachandran","id":1217669886,"id_str":"1217669886","indices":[201,213]}],"urls":[],"media":[{"id":1192421999395524600,"id_str":"1192421999395524608","indices":[259,282],"media_url":"http://pbs.twimg.com/amplify_video_thumb/1192421999395524608/img/R1Ow9YsGWdON7u8u.jpg","media_url_https":"https://pbs.twimg.com/amplify_video_thumb/1192421999395524608/img/R1Ow9YsGWdON7u8u.jpg","url":"https://t.co/vK09PMFNuw","display_url":"pic.twitter.com/vK09PMFNuw","expanded_url":"https://twitter.com/WIONews/status/1192426422784020480/video/1","type":"photo","sizes":{"thumb":{"w":150,"h":150,"resize":"crop"},"medium":{"w":1200,"h":675,"resize":"fit"},"small":{"w":680,"h":383,"resize":"fit"},"large":{"w":1280,"h":720,"resize":"fit"}}}]}</t>
  </si>
  <si>
    <t>1192367539738689536</t>
  </si>
  <si>
    <t>#JammuAndKashmir : #Kashmir valley received its first #snowfall on Wednesday.  SEE PICS !
(Pic courtesy: AP) 
#ITPhotoblog https://t.co/s24vC1Xvj2</t>
  </si>
  <si>
    <t>Thu Nov 07 09:05:49 +0000 2019</t>
  </si>
  <si>
    <t>http://twitter.com/IndiaToday/statuses/1192367539738689536</t>
  </si>
  <si>
    <t>{"hashtags":[{"text":"JammuAndKashmir","indices":[0,16]},{"text":"Kashmir","indices":[19,27]},{"text":"snowfall","indices":[54,63]},{"text":"ITPhotoblog","indices":[110,122]}],"symbols":[],"user_mentions":[],"urls":[],"media":[{"id":1192367530980995000,"id_str":"1192367530980995073","indices":[123,146],"media_url":"http://pbs.twimg.com/media/EIwj87XU8AEEA_0.jpg","media_url_https":"https://pbs.twimg.com/media/EIwj87XU8AEEA_0.jpg","url":"https://t.co/s24vC1Xvj2","display_url":"pic.twitter.com/s24vC1Xvj2","expanded_url":"https://twitter.com/IndiaToday/status/1192367539738689536/photo/1","type":"photo","sizes":{"thumb":{"w":150,"h":150,"resize":"crop"},"small":{"w":680,"h":453,"resize":"fit"},"large":{"w":1280,"h":853,"resize":"fit"},"medium":{"w":1200,"h":800,"resize":"fit"}}}]}</t>
  </si>
  <si>
    <t>1192096399598342144</t>
  </si>
  <si>
    <t>Railway service in Kashmir to resume from Nov 11 #IndianRailways #Kashmir  https://t.co/L4IOQMw8Ef</t>
  </si>
  <si>
    <t>Wed Nov 06 15:08:24 +0000 2019</t>
  </si>
  <si>
    <t>&lt;a href="http://twitter.com" rel="nofollow"&gt;Twitter Web Client&lt;/a&gt;</t>
  </si>
  <si>
    <t>http://twitter.com/indiatvnews/statuses/1192096399598342144</t>
  </si>
  <si>
    <t>{"hashtags":[{"text":"IndianRailways","indices":[49,64]},{"text":"Kashmir","indices":[65,73]}],"symbols":[],"user_mentions":[],"urls":[{"url":"https://t.co/L4IOQMw8Ef","expanded_url":"https://www.indiatvnews.com/news/india/indian-railway-kashmir-services-jammu-and-kashmir-ladakh-561781","display_url":"indiatvnews.com/news/india/ind…","indices":[75,98]}]}</t>
  </si>
  <si>
    <t>1191783929516195840</t>
  </si>
  <si>
    <t>Be it violent anti-India protests or interference in #Kashmir issue, #LabourParty took an anti-India position. But as elections near, the party is attempting to appease British Indian community. But the efforts seem to be failing. @Palkisu explains
https://t.co/UGtxS9t3cC</t>
  </si>
  <si>
    <t>Tue Nov 05 18:26:45 +0000 2019</t>
  </si>
  <si>
    <t>http://twitter.com/WIONews/statuses/1191783929516195840</t>
  </si>
  <si>
    <t>{"hashtags":[{"text":"Kashmir","indices":[53,61]},{"text":"LabourParty","indices":[69,81]}],"symbols":[],"user_mentions":[{"screen_name":"palkisu","name":"Palki Sharma","id":49923337,"id_str":"49923337","indices":[231,239]}],"urls":[{"url":"https://t.co/UGtxS9t3cC","expanded_url":"https://www.youtube.com/watch?v=d_VliC086mM","display_url":"youtube.com/watch?v=d_VliC…","indices":[249,272]}]}</t>
  </si>
  <si>
    <t>1191730049000595457</t>
  </si>
  <si>
    <t>ndtv</t>
  </si>
  <si>
    <t>West Bengal to give Rs. 50,000 to labourers who left jobs in #Kashmir  https://t.co/ieTxrkmNar https://t.co/Di7sIjGR7P</t>
  </si>
  <si>
    <t>Tue Nov 05 14:52:39 +0000 2019</t>
  </si>
  <si>
    <t>37034483</t>
  </si>
  <si>
    <t>http://pbs.twimg.com/profile_images/570440108424171520/QuGYd7jH_normal.png</t>
  </si>
  <si>
    <t>http://twitter.com/ndtv/statuses/1191730049000595457</t>
  </si>
  <si>
    <t>{"hashtags":[{"text":"Kashmir","indices":[61,69]}],"symbols":[],"user_mentions":[],"urls":[{"url":"https://t.co/ieTxrkmNar","expanded_url":"https://www.ndtv.com/india-news/west-bengal-to-give-rs-50-000-to-labourers-who-left-jobs-in-kashmir-mamata-banerjee-2127810","display_url":"ndtv.com/india-news/wes…","indices":[71,94]}],"media":[{"id":1191730037839614000,"id_str":"1191730037839613958","indices":[95,118],"media_url":"http://pbs.twimg.com/media/EIngJ8WX0AY1Yh2.png","media_url_https":"https://pbs.twimg.com/media/EIngJ8WX0AY1Yh2.png","url":"https://t.co/Di7sIjGR7P","display_url":"pic.twitter.com/Di7sIjGR7P","expanded_url":"https://twitter.com/ndtv/status/1191730049000595457/photo/1","type":"photo","sizes":{"large":{"w":650,"h":400,"resize":"fit"},"thumb":{"w":150,"h":150,"resize":"crop"},"small":{"w":650,"h":400,"resize":"fit"},"medium":{"w":650,"h":400,"resize":"fit"}}}]}</t>
  </si>
  <si>
    <t>1191272900596129792</t>
  </si>
  <si>
    <t>Lead story now on https://t.co/Fbzw6mR9Q5
Today's grenade explosion in #Srinagar comes a week after several civilians were injured in a similar attack by terrorists in Sopore town of north #Kashmir.
Read here https://t.co/TG3S2fZs1A
#NDTVLeadStory https://t.co/1wrOMDmCIt</t>
  </si>
  <si>
    <t>Mon Nov 04 08:36:06 +0000 2019</t>
  </si>
  <si>
    <t>http://twitter.com/ndtv/statuses/1191272900596129792</t>
  </si>
  <si>
    <t>{"hashtags":[{"text":"Srinagar","indices":[72,81]},{"text":"Kashmir","indices":[190,198]},{"text":"NDTVLeadStory","indices":[236,250]}],"symbols":[],"user_mentions":[],"urls":[{"url":"https://t.co/Fbzw6mR9Q5","expanded_url":"http://ndtv.com","display_url":"ndtv.com","indices":[18,41]},{"url":"https://t.co/TG3S2fZs1A","expanded_url":"http://ndtv.com/india-news/grenade-explosion-in-srinagar-four-injured-2126990","display_url":"ndtv.com/india-news/gre…","indices":[211,234]}],"media":[{"id":1191272891167338500,"id_str":"1191272891167338496","indices":[251,274],"media_url":"http://pbs.twimg.com/media/EIhAYgSU8AAJykQ.png","media_url_https":"https://pbs.twimg.com/media/EIhAYgSU8AAJykQ.png","url":"https://t.co/1wrOMDmCIt","display_url":"pic.twitter.com/1wrOMDmCIt","expanded_url":"https://twitter.com/ndtv/status/1191272900596129792/photo/1","type":"photo","sizes":{"small":{"w":525,"h":262,"resize":"fit"},"large":{"w":525,"h":262,"resize":"fit"},"medium":{"w":525,"h":262,"resize":"fit"},"thumb":{"w":150,"h":150,"resize":"crop"}}}]}</t>
  </si>
  <si>
    <t>1190924402428268544</t>
  </si>
  <si>
    <t>Temperature falls in #Kashmir Valley. Watch this report by India Today's @ashraf_wani.
#ReporterDiary
More videos: https://t.co/FAHzdk9TO8 https://t.co/HlhVFxKkwp</t>
  </si>
  <si>
    <t>Sun Nov 03 09:31:18 +0000 2019</t>
  </si>
  <si>
    <t>http://twitter.com/IndiaToday/statuses/1190924402428268544</t>
  </si>
  <si>
    <t>{"hashtags":[{"text":"Kashmir","indices":[21,29]},{"text":"ReporterDiary","indices":[87,101]}],"symbols":[],"user_mentions":[{"screen_name":"ashraf_wani","name":"Ashraf Wani اشرف وانی","id":369528920,"id_str":"369528920","indices":[73,85]}],"urls":[{"url":"https://t.co/FAHzdk9TO8","expanded_url":"http://bit.ly/IndiaTodaySocial","display_url":"bit.ly/IndiaTodaySoci…","indices":[115,138]}],"media":[{"id":1190922931024449500,"id_str":"1190922931024449542","indices":[139,162],"media_url":"http://pbs.twimg.com/amplify_video_thumb/1190922931024449542/img/6d1BjTQcE4Kd0lt-.jpg","media_url_https":"https://pbs.twimg.com/amplify_video_thumb/1190922931024449542/img/6d1BjTQcE4Kd0lt-.jpg","url":"https://t.co/HlhVFxKkwp","display_url":"pic.twitter.com/HlhVFxKkwp","expanded_url":"https://twitter.com/IndiaToday/status/1190924402428268544/video/1","type":"photo","sizes":{"thumb":{"w":150,"h":150,"resize":"crop"},"small":{"w":628,"h":354,"resize":"fit"},"large":{"w":628,"h":354,"resize":"fit"},"medium":{"w":628,"h":354,"resize":"fit"}}}]}</t>
  </si>
  <si>
    <t>1190342747166773251</t>
  </si>
  <si>
    <t>For a second time in three months, #India has abstained from a #UN vote on #Uighurs. It happened on the same day when China called India's #Kashmir decision 'unlawful and void'. Why is #India shying from taking a stand against China? @palkisu has the report https://t.co/ySMABeF0Da</t>
  </si>
  <si>
    <t>Fri Nov 01 19:00:01 +0000 2019</t>
  </si>
  <si>
    <t>http://twitter.com/WIONews/statuses/1190342747166773251</t>
  </si>
  <si>
    <t>{"hashtags":[{"text":"India","indices":[35,41]},{"text":"UN","indices":[63,66]},{"text":"Uighurs","indices":[75,83]},{"text":"Kashmir","indices":[139,147]},{"text":"India","indices":[185,191]}],"symbols":[],"user_mentions":[{"screen_name":"palkisu","name":"Palki Sharma","id":49923337,"id_str":"49923337","indices":[234,242]}],"urls":[],"media":[{"id":1190332962530680800,"id_str":"1190332962530680833","indices":[258,281],"media_url":"http://pbs.twimg.com/amplify_video_thumb/1190332962530680833/img/KTD3P0lgYthI76qU.jpg","media_url_https":"https://pbs.twimg.com/amplify_video_thumb/1190332962530680833/img/KTD3P0lgYthI76qU.jpg","url":"https://t.co/ySMABeF0Da","display_url":"pic.twitter.com/ySMABeF0Da","expanded_url":"https://twitter.com/WIONews/status/1190342747166773251/video/1","type":"photo","sizes":{"thumb":{"w":150,"h":150,"resize":"crop"},"medium":{"w":1200,"h":675,"resize":"fit"},"small":{"w":680,"h":383,"resize":"fit"},"large":{"w":1280,"h":720,"resize":"fit"}}}]}</t>
  </si>
  <si>
    <t>1190294534929842177</t>
  </si>
  <si>
    <t>Lead story now on https://t.co/Fbzw6mR9Q5
The conditions in which the people of #Kashmir are living are unsustainable and must be improved, German Chancellor Angela Merkel told reporters accompanying her on a trip to New Delhi.
Read here https://t.co/Y00PP14lC3
#NDTVLeadStory https://t.co/DJ83N0sgl7</t>
  </si>
  <si>
    <t>Fri Nov 01 15:48:26 +0000 2019</t>
  </si>
  <si>
    <t>http://twitter.com/ndtv/statuses/1190294534929842177</t>
  </si>
  <si>
    <t>{"hashtags":[{"text":"Kashmir","indices":[81,89]},{"text":"NDTVLeadStory","indices":[265,279]}],"symbols":[],"user_mentions":[],"urls":[{"url":"https://t.co/Fbzw6mR9Q5","expanded_url":"http://ndtv.com","display_url":"ndtv.com","indices":[18,41]},{"url":"https://t.co/Y00PP14lC3","expanded_url":"https://www.ndtv.com/india-news/kashmiris-situation-is-unsustainable-says-angela-merkel-on-india-visit-2126000","display_url":"ndtv.com/india-news/kas…","indices":[240,263]}],"media":[{"id":1190294524465168400,"id_str":"1190294524465168390","indices":[280,303],"media_url":"http://pbs.twimg.com/media/EITGkETWwAYSm8E.png","media_url_https":"https://pbs.twimg.com/media/EITGkETWwAYSm8E.png","url":"https://t.co/DJ83N0sgl7","display_url":"pic.twitter.com/DJ83N0sgl7","expanded_url":"https://twitter.com/ndtv/status/1190294534929842177/photo/1","type":"photo","sizes":{"medium":{"w":525,"h":262,"resize":"fit"},"small":{"w":525,"h":262,"resize":"fit"},"large":{"w":525,"h":262,"resize":"fit"},"thumb":{"w":150,"h":150,"resize":"crop"}}}]}</t>
  </si>
  <si>
    <t>1190286778676068358</t>
  </si>
  <si>
    <t>This is the second incident of a school being set on fire in #Kashmir in the past few weeks.
(@ashraf_wani )
https://t.co/uObrLks3b0</t>
  </si>
  <si>
    <t>Fri Nov 01 15:17:37 +0000 2019</t>
  </si>
  <si>
    <t>http://twitter.com/IndiaToday/statuses/1190286778676068358</t>
  </si>
  <si>
    <t>{"hashtags":[{"text":"Kashmir","indices":[61,69]}],"symbols":[],"user_mentions":[{"screen_name":"ashraf_wani","name":"Ashraf Wani اشرف وانی","id":369528920,"id_str":"369528920","indices":[94,106]}],"urls":[{"url":"https://t.co/uObrLks3b0","expanded_url":"https://www.indiatoday.in/india/story/govt-school-in-kashmir-shopian-set-on-fire-ahead-of-tomorrow-board-exams-1614914-2019-11-01","display_url":"indiatoday.in/india/story/go…","indices":[109,132]}]}</t>
  </si>
  <si>
    <t>1190153585180332032</t>
  </si>
  <si>
    <t>RT @ZoomTV: "I have family in Kashmir, &amp;amp; you're telling me that everything's okay in Kashmir, no problem has happened."@Saqibsaleem in an exclusive interview with @rudrani_rudz talks about how he was questioned by trolls for talking to his brother in #Kashmir &amp;amp; was asked to go to #Pakistan https://t.co/3qPlBKX20r</t>
  </si>
  <si>
    <t>Fri Nov 01 06:28:21 +0000 2019</t>
  </si>
  <si>
    <t>&lt;a href="http://twitter.com/download/android" rel="nofollow"&gt;Twitter for Android&lt;/a&gt;</t>
  </si>
  <si>
    <t>http://twitter.com/MirrorNow/statuses/1190153585180332032</t>
  </si>
  <si>
    <t>{"hashtags":[],"symbols":[],"user_mentions":[{"screen_name":"ZoomTV","name":"Zoom TV","id":18354016,"id_str":"18354016","indices":[3,10]},{"screen_name":"Saqibsaleem","name":"Saqib Saleem","id":151610720,"id_str":"151610720","indices":[123,135]}],"urls":[]}</t>
  </si>
  <si>
    <t>1190141529580437504</t>
  </si>
  <si>
    <t>TimesNow</t>
  </si>
  <si>
    <t>Fri Nov 01 05:40:27 +0000 2019</t>
  </si>
  <si>
    <t>240649814</t>
  </si>
  <si>
    <t>http://pbs.twimg.com/profile_images/548508720888442881/T4tYT9xR_normal.jpeg</t>
  </si>
  <si>
    <t>http://twitter.com/TimesNow/statuses/1190141529580437504</t>
  </si>
  <si>
    <t>1189969879115264001</t>
  </si>
  <si>
    <t>#Gravitas | 3 months ago, #India witnessed a historic event with the scrapping of special status of Jammu &amp;amp; #Kashmir. Today is another. Jammu &amp;amp; Kashmir and #Ladakh have official become Union Territories. This report charts the significance https://t.co/LCnnAcKdBz</t>
  </si>
  <si>
    <t>Thu Oct 31 18:18:22 +0000 2019</t>
  </si>
  <si>
    <t>http://twitter.com/WIONews/statuses/1189969879115264001</t>
  </si>
  <si>
    <t>{"hashtags":[{"text":"Gravitas","indices":[0,9]},{"text":"India","indices":[26,32]},{"text":"Kashmir","indices":[112,120]},{"text":"Ladakh","indices":[164,171]}],"symbols":[],"user_mentions":[],"urls":[],"media":[{"id":1189968704475299800,"id_str":"1189968704475299841","indices":[248,271],"media_url":"http://pbs.twimg.com/amplify_video_thumb/1189968704475299841/img/g_MgA63QGUfAAK1p.jpg","media_url_https":"https://pbs.twimg.com/amplify_video_thumb/1189968704475299841/img/g_MgA63QGUfAAK1p.jpg","url":"https://t.co/LCnnAcKdBz","display_url":"pic.twitter.com/LCnnAcKdBz","expanded_url":"https://twitter.com/WIONews/status/1189969879115264001/video/1","type":"photo","sizes":{"thumb":{"w":150,"h":150,"resize":"crop"},"medium":{"w":1200,"h":675,"resize":"fit"},"small":{"w":680,"h":383,"resize":"fit"},"large":{"w":1280,"h":720,"resize":"fit"}}}]}</t>
  </si>
  <si>
    <t>1189926249378000896</t>
  </si>
  <si>
    <t>Why PM @narendramodi said, revocation of Article 370 in #Kashmir is dedicated to #SardarPatel , watch @RajatSharmaLive in #AajKiBaat Tonight at 9 @indiatvnews</t>
  </si>
  <si>
    <t>Thu Oct 31 15:25:00 +0000 2019</t>
  </si>
  <si>
    <t>http://twitter.com/indiatvnews/statuses/1189926249378000896</t>
  </si>
  <si>
    <t>{"hashtags":[{"text":"Kashmir","indices":[56,64]},{"text":"SardarPatel","indices":[81,93]},{"text":"AajKiBaat","indices":[122,132]}],"symbols":[],"user_mentions":[{"screen_name":"narendramodi","name":"Narendra Modi","id":18839785,"id_str":"18839785","indices":[7,20]},{"screen_name":"RajatSharmaLive","name":"Rajat Sharma","id":122658025,"id_str":"122658025","indices":[102,118]},{"screen_name":"indiatvnews","name":"India TV","id":34245009,"id_str":"34245009","indices":[146,158]}],"urls":[]}</t>
  </si>
  <si>
    <t>1189924338532679681</t>
  </si>
  <si>
    <t>@palkisu #Gravitas with @palkisu | 9 PM IST 
#JammuAndKashmir is no longer a state. Jammu and Kashmir is now officially split into two Union Territories. What is the 'new #Kashmir'? https://t.co/LX8KpVI6i7</t>
  </si>
  <si>
    <t>Thu Oct 31 15:17:24 +0000 2019</t>
  </si>
  <si>
    <t>1189922471140421633</t>
  </si>
  <si>
    <t>http://twitter.com/WIONews/statuses/1189924338532679681</t>
  </si>
  <si>
    <t>{"hashtags":[{"text":"Gravitas","indices":[9,18]},{"text":"JammuAndKashmir","indices":[45,61]},{"text":"Kashmir","indices":[171,179]}],"symbols":[],"user_mentions":[{"screen_name":"palkisu","name":"Palki Sharma","id":49923337,"id_str":"49923337","indices":[0,8]},{"screen_name":"palkisu","name":"Palki Sharma","id":49923337,"id_str":"49923337","indices":[24,32]}],"urls":[],"media":[{"id":1189924299387408400,"id_str":"1189924299387408384","indices":[182,205],"media_url":"http://pbs.twimg.com/media/EIN12IaXkAANntW.jpg","media_url_https":"https://pbs.twimg.com/media/EIN12IaXkAANntW.jpg","url":"https://t.co/LX8KpVI6i7","display_url":"pic.twitter.com/LX8KpVI6i7","expanded_url":"https://twitter.com/WIONews/status/1189924338532679681/photo/1","type":"photo","sizes":{"thumb":{"w":150,"h":150,"resize":"crop"},"small":{"w":680,"h":405,"resize":"fit"},"medium":{"w":1051,"h":626,"resize":"fit"},"large":{"w":1051,"h":626,"resize":"fit"}}}]}</t>
  </si>
  <si>
    <t>1189866762566635520</t>
  </si>
  <si>
    <t>Reorganisation of J&amp;amp;K internal affair: India slams China over Kashmir statement
#Kashmir #China #India #Article370
https://t.co/5r7HFYo5Ov</t>
  </si>
  <si>
    <t>Thu Oct 31 11:28:37 +0000 2019</t>
  </si>
  <si>
    <t>http://twitter.com/indiatvnews/statuses/1189866762566635520</t>
  </si>
  <si>
    <t>{"hashtags":[{"text":"Kashmir","indices":[84,92]},{"text":"China","indices":[93,99]},{"text":"India","indices":[100,106]},{"text":"Article370","indices":[107,118]}],"symbols":[],"user_mentions":[],"urls":[{"url":"https://t.co/5r7HFYo5Ov","expanded_url":"https://www.indiatvnews.com/news/india/china-india-jammu-and-kashmir-mea-article-370-560293","display_url":"indiatvnews.com/news/india/chi…","indices":[119,142]}]}</t>
  </si>
  <si>
    <t>1189795984852709377</t>
  </si>
  <si>
    <t>EU calls on India, Pak to resume dialogue amid tension over Kashmir
#EuropeanUnion #India #Pakistan #Kashmir 
https://t.co/pZl0ygCYxO</t>
  </si>
  <si>
    <t>Thu Oct 31 06:47:22 +0000 2019</t>
  </si>
  <si>
    <t>http://twitter.com/indiatvnews/statuses/1189795984852709377</t>
  </si>
  <si>
    <t>{"hashtags":[{"text":"EuropeanUnion","indices":[68,82]},{"text":"India","indices":[83,89]},{"text":"Pakistan","indices":[90,99]},{"text":"Kashmir","indices":[100,108]}],"symbols":[],"user_mentions":[],"urls":[{"url":"https://t.co/pZl0ygCYxO","expanded_url":"https://www.indiatvnews.com/news/india/european-union-india-pakistan-dialogue-tension-over-kashmir-560208","display_url":"indiatvnews.com/news/india/eur…","indices":[110,133]}]}</t>
  </si>
  <si>
    <t>1189777625012736000</t>
  </si>
  <si>
    <t>अब 'बदल' जाएगा #Kashmir ! #Vishesh 
देखिए #Vishesh @anjanaomkashyap के साथ
पूरा कार्यक्रम- https://t.co/XjjnSzCcaL https://t.co/rlGKhWRG07</t>
  </si>
  <si>
    <t>Thu Oct 31 05:34:25 +0000 2019</t>
  </si>
  <si>
    <t>http://twitter.com/aajtak/statuses/1189777625012736000</t>
  </si>
  <si>
    <t>{"hashtags":[{"text":"Kashmir","indices":[15,23]},{"text":"Vishesh","indices":[26,34]},{"text":"Vishesh","indices":[42,50]}],"symbols":[],"user_mentions":[{"screen_name":"anjanaomkashyap","name":"Anjana Om Kashyap","id":101215084,"id_str":"101215084","indices":[51,67]}],"urls":[{"url":"https://t.co/XjjnSzCcaL","expanded_url":"https://bit.ly/2pucfeT","display_url":"bit.ly/2pucfeT","indices":[91,114]}],"media":[{"id":1189776585903132700,"id_str":"1189776585903132674","indices":[115,138],"media_url":"http://pbs.twimg.com/amplify_video_thumb/1189776585903132674/img/PPYeBWuG5ES4XUQu.jpg","media_url_https":"https://pbs.twimg.com/amplify_video_thumb/1189776585903132674/img/PPYeBWuG5ES4XUQu.jpg","url":"https://t.co/rlGKhWRG07","display_url":"pic.twitter.com/rlGKhWRG07","expanded_url":"https://twitter.com/aajtak/status/1189777625012736000/video/1","type":"photo","sizes":{"thumb":{"w":150,"h":150,"resize":"crop"},"medium":{"w":1200,"h":675,"resize":"fit"},"small":{"w":680,"h":383,"resize":"fit"},"large":{"w":1280,"h":720,"resize":"fit"}}}]}</t>
  </si>
  <si>
    <t>1189772316097441793</t>
  </si>
  <si>
    <t>Adhir Ranjan Chowdhury slams the Modi government, says- They said they will eliminate terrorism in #Kashmir. What is Modiji doing now?
https://t.co/ppoCbqAgVc</t>
  </si>
  <si>
    <t>Thu Oct 31 05:13:19 +0000 2019</t>
  </si>
  <si>
    <t>http://twitter.com/IndiaToday/statuses/1189772316097441793</t>
  </si>
  <si>
    <t>{"hashtags":[{"text":"Kashmir","indices":[99,107]}],"symbols":[],"user_mentions":[],"urls":[{"url":"https://t.co/ppoCbqAgVc","expanded_url":"https://www.indiatoday.in/mail-today/story/kulgam-killings-adhir-chowdhury-slams-centre-workers-death-1614261-2019-10-31","display_url":"indiatoday.in/mail-today/sto…","indices":[136,159]}]}</t>
  </si>
  <si>
    <t>1189618932929331200</t>
  </si>
  <si>
    <t>#Kashmir = Human rights violation, NRC = #Rohingyas, 9/11 = 'some people did something', Anti Semitic comments = yes. 
'Progressive' #US Representative @IlhanMN now votes against the resolution recognising #ArmenianGenocide. @Palkisu exposes the hypocrisy https://t.co/sq5uVW689H</t>
  </si>
  <si>
    <t>Wed Oct 30 19:03:50 +0000 2019</t>
  </si>
  <si>
    <t>http://twitter.com/WIONews/statuses/1189618932929331200</t>
  </si>
  <si>
    <t>{"hashtags":[{"text":"Kashmir","indices":[0,8]},{"text":"Rohingyas","indices":[41,51]},{"text":"US","indices":[133,136]},{"text":"ArmenianGenocide","indices":[206,223]}],"symbols":[],"user_mentions":[{"screen_name":"IlhanMN","name":"Ilhan Omar","id":783792992,"id_str":"783792992","indices":[152,160]},{"screen_name":"palkisu","name":"Palki Sharma","id":49923337,"id_str":"49923337","indices":[225,233]}],"urls":[],"media":[{"id":1189614447712600000,"id_str":"1189614447712600064","indices":[256,279],"media_url":"http://pbs.twimg.com/amplify_video_thumb/1189614447712600064/img/GL0yi9kieusfN4ck.jpg","media_url_https":"https://pbs.twimg.com/amplify_video_thumb/1189614447712600064/img/GL0yi9kieusfN4ck.jpg","url":"https://t.co/sq5uVW689H","display_url":"pic.twitter.com/sq5uVW689H","expanded_url":"https://twitter.com/WIONews/status/1189618932929331200/video/1","type":"photo","sizes":{"thumb":{"w":150,"h":150,"resize":"crop"},"medium":{"w":1200,"h":675,"resize":"fit"},"small":{"w":680,"h":383,"resize":"fit"},"large":{"w":1280,"h":720,"resize":"fit"}}}]}</t>
  </si>
  <si>
    <t>1189615773183959040</t>
  </si>
  <si>
    <t>Much has been said about the 'private' visit of #EuropeanUnion lawmakers to #Kashmir. @Palksiu analyses the charges and rebuttals
https://t.co/ccrKVIVTtW</t>
  </si>
  <si>
    <t>Wed Oct 30 18:51:16 +0000 2019</t>
  </si>
  <si>
    <t>http://twitter.com/WIONews/statuses/1189615773183959040</t>
  </si>
  <si>
    <t>{"hashtags":[{"text":"EuropeanUnion","indices":[48,62]},{"text":"Kashmir","indices":[76,84]}],"symbols":[],"user_mentions":[],"urls":[{"url":"https://t.co/ccrKVIVTtW","expanded_url":"https://www.youtube.com/watch?v=PQ_puJMECr8","display_url":"youtube.com/watch?v=PQ_puJ…","indices":[130,153]}]}</t>
  </si>
  <si>
    <t>1189598169182556160</t>
  </si>
  <si>
    <t>बदलता कश्मीर पाकिस्तान को करारा जवाब है. देखिए #Kashmir से ये ग्राउंड रिपोर्ट. 
देखिए #SpeicalReport @anjanaomkashyap के साथ : https://t.co/4NPYZgYuxW https://t.co/c66g4av8WX</t>
  </si>
  <si>
    <t>Wed Oct 30 17:41:19 +0000 2019</t>
  </si>
  <si>
    <t>http://twitter.com/aajtak/statuses/1189598169182556160</t>
  </si>
  <si>
    <t>{"hashtags":[{"text":"Kashmir","indices":[47,55]},{"text":"SpeicalReport","indices":[86,100]}],"symbols":[],"user_mentions":[{"screen_name":"anjanaomkashyap","name":"Anjana Om Kashyap","id":101215084,"id_str":"101215084","indices":[101,117]}],"urls":[{"url":"https://t.co/4NPYZgYuxW","expanded_url":"https://bit.ly/2PzkTUa","display_url":"bit.ly/2PzkTUa","indices":[127,150]}],"media":[{"id":1189574402674811000,"id_str":"1189574402674810880","indices":[151,174],"media_url":"http://pbs.twimg.com/amplify_video_thumb/1189574402674810880/img/LEz-LZsEIxOoAlhX.jpg","media_url_https":"https://pbs.twimg.com/amplify_video_thumb/1189574402674810880/img/LEz-LZsEIxOoAlhX.jpg","url":"https://t.co/c66g4av8WX","display_url":"pic.twitter.com/c66g4av8WX","expanded_url":"https://twitter.com/aajtak/status/1189598169182556160/video/1","type":"photo","sizes":{"thumb":{"w":150,"h":150,"resize":"crop"},"medium":{"w":1200,"h":675,"resize":"fit"},"small":{"w":680,"h":383,"resize":"fit"},"large":{"w":1280,"h":720,"resize":"fit"}}}]}</t>
  </si>
  <si>
    <t>1189590748058001409</t>
  </si>
  <si>
    <t>Terrorists on rampage despite clampdown in #Kashmir ? Panelists put forward their views. Watch #5iveLive with @ShivAroor : https://t.co/O2t6JpPERu 
@CharuPragya ;  @SalmanNizami_ https://t.co/O2sFphR40B</t>
  </si>
  <si>
    <t>Wed Oct 30 17:11:50 +0000 2019</t>
  </si>
  <si>
    <t>http://twitter.com/IndiaToday/statuses/1189590748058001409</t>
  </si>
  <si>
    <t>{"hashtags":[{"text":"Kashmir","indices":[43,51]},{"text":"5iveLive","indices":[95,104]}],"symbols":[],"user_mentions":[{"screen_name":"ShivAroor","name":"Shiv Aroor","id":139189823,"id_str":"139189823","indices":[110,120]},{"screen_name":"CharuPragya","name":"Charu Pragya🇮🇳","id":2329010299,"id_str":"2329010299","indices":[149,161]},{"screen_name":"SalmanNizami_","name":"Salman Nizami","id":83586157,"id_str":"83586157","indices":[165,179]}],"urls":[{"url":"https://t.co/O2t6JpPERu","expanded_url":"https://bit.ly/32ZTeQb","display_url":"bit.ly/32ZTeQb","indices":[123,146]}],"media":[{"id":1189563761088008200,"id_str":"1189563761088008192","indices":[180,203],"media_url":"http://pbs.twimg.com/media/EIJGNGaUEAIJmyu.jpg","media_url_https":"https://pbs.twimg.com/media/EIJGNGaUEAIJmyu.jpg","url":"https://t.co/O2sFphR40B","display_url":"pic.twitter.com/O2sFphR40B","expanded_url":"https://twitter.com/IndiaToday/status/1189590748058001409/video/1","type":"photo","sizes":{"medium":{"w":480,"h":270,"resize":"fit"},"thumb":{"w":150,"h":150,"resize":"crop"},"small":{"w":480,"h":270,"resize":"fit"},"large":{"w":480,"h":270,"resize":"fit"}}}]}</t>
  </si>
  <si>
    <t>1189589557810888704</t>
  </si>
  <si>
    <t>Who is Madi Sharma, the lady behind the entire EU members' #Kashmir visit? Panellists debate on #Newstrack.
Watch LIVE: https://t.co/4fqxBVUizL https://t.co/3RgfeaIR2l</t>
  </si>
  <si>
    <t>Wed Oct 30 17:07:06 +0000 2019</t>
  </si>
  <si>
    <t>http://twitter.com/IndiaToday/statuses/1189589557810888704</t>
  </si>
  <si>
    <t>{"hashtags":[{"text":"Kashmir","indices":[59,67]},{"text":"Newstrack","indices":[96,106]}],"symbols":[],"user_mentions":[],"urls":[{"url":"https://t.co/4fqxBVUizL","expanded_url":"http://bit.ly/IT_LiveTV","display_url":"bit.ly/IT_LiveTV","indices":[120,143]}],"media":[{"id":1189589370019254300,"id_str":"1189589370019254272","indices":[144,167],"media_url":"http://pbs.twimg.com/media/EIJFZN5UEAEDiuq.jpg","media_url_https":"https://pbs.twimg.com/media/EIJFZN5UEAEDiuq.jpg","url":"https://t.co/3RgfeaIR2l","display_url":"pic.twitter.com/3RgfeaIR2l","expanded_url":"https://twitter.com/IndiaToday/status/1189589557810888704/video/1","type":"photo","sizes":{"thumb":{"w":150,"h":150,"resize":"crop"},"medium":{"w":1200,"h":675,"resize":"fit"},"small":{"w":680,"h":383,"resize":"fit"},"large":{"w":1280,"h":720,"resize":"fit"}}}]}</t>
  </si>
  <si>
    <t>1189586848890245120</t>
  </si>
  <si>
    <t>BJP's @SudhanshuTrived explains why did the government stop Opposition leaders from visiting #Kashmir. Maj Gen (Retd.) G D Bakshi backs BJP's point.
Watch #Newstrack LIVE with @rahulkanwal: https://t.co/4fqxBVUizL https://t.co/mvesmhgDWG</t>
  </si>
  <si>
    <t>Wed Oct 30 16:56:20 +0000 2019</t>
  </si>
  <si>
    <t>http://twitter.com/IndiaToday/statuses/1189586848890245120</t>
  </si>
  <si>
    <t>{"hashtags":[{"text":"Kashmir","indices":[93,101]},{"text":"Newstrack","indices":[155,165]}],"symbols":[],"user_mentions":[{"screen_name":"SudhanshuTrived","name":"Dr Sudhanshu Trivedi","id":252018855,"id_str":"252018855","indices":[6,22]},{"screen_name":"rahulkanwal","name":"Rahul Kanwal","id":75509967,"id_str":"75509967","indices":[176,188]}],"urls":[{"url":"https://t.co/4fqxBVUizL","expanded_url":"http://bit.ly/IT_LiveTV","display_url":"bit.ly/IT_LiveTV","indices":[190,213]}],"media":[{"id":1189586691754844200,"id_str":"1189586691754844161","indices":[214,237],"media_url":"http://pbs.twimg.com/media/EIJC7iqVAAEXgr0.jpg","media_url_https":"https://pbs.twimg.com/media/EIJC7iqVAAEXgr0.jpg","url":"https://t.co/mvesmhgDWG","display_url":"pic.twitter.com/mvesmhgDWG","expanded_url":"https://twitter.com/IndiaToday/status/1189586848890245120/video/1","type":"photo","sizes":{"thumb":{"w":150,"h":150,"resize":"crop"},"medium":{"w":1200,"h":675,"resize":"fit"},"small":{"w":680,"h":383,"resize":"fit"},"large":{"w":1280,"h":720,"resize":"fit"}}}]}</t>
  </si>
  <si>
    <t>1189585459682275328</t>
  </si>
  <si>
    <t>Journalist @GowharGeelani asks if everything is normal in #JammuandKashmir then why the government is not allowing foreign journalists and Opposition leaders to visit #Kashmir.
Watch #Newstrack LIVE with @rahulkanwal: https://t.co/4fqxBVUizL https://t.co/A4BPZHMayW</t>
  </si>
  <si>
    <t>Wed Oct 30 16:50:49 +0000 2019</t>
  </si>
  <si>
    <t>http://twitter.com/IndiaToday/statuses/1189585459682275328</t>
  </si>
  <si>
    <t>{"hashtags":[{"text":"JammuandKashmir","indices":[58,74]},{"text":"Kashmir","indices":[167,175]},{"text":"Newstrack","indices":[183,193]}],"symbols":[],"user_mentions":[{"screen_name":"GowharGeelani","name":"Gowhar Geelani","id":28219805,"id_str":"28219805","indices":[11,25]},{"screen_name":"rahulkanwal","name":"Rahul Kanwal","id":75509967,"id_str":"75509967","indices":[204,216]}],"urls":[{"url":"https://t.co/4fqxBVUizL","expanded_url":"http://bit.ly/IT_LiveTV","display_url":"bit.ly/IT_LiveTV","indices":[218,241]}],"media":[{"id":1189585302739812400,"id_str":"1189585302739812352","indices":[242,265],"media_url":"http://pbs.twimg.com/media/EIJBqmrUUAAOC8k.jpg","media_url_https":"https://pbs.twimg.com/media/EIJBqmrUUAAOC8k.jpg","url":"https://t.co/A4BPZHMayW","display_url":"pic.twitter.com/A4BPZHMayW","expanded_url":"https://twitter.com/IndiaToday/status/1189585459682275328/video/1","type":"photo","sizes":{"thumb":{"w":150,"h":150,"resize":"crop"},"medium":{"w":1200,"h":675,"resize":"fit"},"small":{"w":680,"h":383,"resize":"fit"},"large":{"w":1280,"h":720,"resize":"fit"}}}]}</t>
  </si>
  <si>
    <t>1189583138533457920</t>
  </si>
  <si>
    <t>EU members' visit has only affirmed India's stand on #Kashmir: @SudhanshuTrived
AEI fellow @dhume says if the audience would have been domestic it would have been a successful visit.
Watch #Newstrack LIVE with @rahulkanwal: https://t.co/4fqxBVUizL https://t.co/dbExQC00Zw</t>
  </si>
  <si>
    <t>Wed Oct 30 16:41:36 +0000 2019</t>
  </si>
  <si>
    <t>http://twitter.com/IndiaToday/statuses/1189583138533457920</t>
  </si>
  <si>
    <t>{"hashtags":[{"text":"Kashmir","indices":[53,61]},{"text":"Newstrack","indices":[189,199]}],"symbols":[],"user_mentions":[{"screen_name":"SudhanshuTrived","name":"Dr Sudhanshu Trivedi","id":252018855,"id_str":"252018855","indices":[63,79]},{"screen_name":"dhume","name":"Sadanand Dhume","id":47685065,"id_str":"47685065","indices":[91,97]},{"screen_name":"rahulkanwal","name":"Rahul Kanwal","id":75509967,"id_str":"75509967","indices":[210,222]}],"urls":[{"url":"https://t.co/4fqxBVUizL","expanded_url":"http://bit.ly/IT_LiveTV","display_url":"bit.ly/IT_LiveTV","indices":[224,247]}],"media":[{"id":1189582927291543600,"id_str":"1189582927291543554","indices":[248,271],"media_url":"http://pbs.twimg.com/media/EII_jizVUAAIxGH.jpg","media_url_https":"https://pbs.twimg.com/media/EII_jizVUAAIxGH.jpg","url":"https://t.co/dbExQC00Zw","display_url":"pic.twitter.com/dbExQC00Zw","expanded_url":"https://twitter.com/IndiaToday/status/1189583138533457920/video/1","type":"photo","sizes":{"thumb":{"w":150,"h":150,"resize":"crop"},"medium":{"w":1200,"h":675,"resize":"fit"},"small":{"w":680,"h":383,"resize":"fit"},"large":{"w":1280,"h":720,"resize":"fit"}}}]}</t>
  </si>
  <si>
    <t>1189570833116565505</t>
  </si>
  <si>
    <t>#Kashmir 
कश्मीर के ‘नए सफर’ का पहला कदम!
देखिए #Khabardar @swetasinghAT के साथ LIVE : https://t.co/fOz5QPkk43 https://t.co/VBvHULeiVZ</t>
  </si>
  <si>
    <t>Wed Oct 30 15:52:42 +0000 2019</t>
  </si>
  <si>
    <t>http://twitter.com/aajtak/statuses/1189570833116565505</t>
  </si>
  <si>
    <t>{"hashtags":[{"text":"Kashmir","indices":[0,8]},{"text":"Khabardar","indices":[48,58]}],"symbols":[],"user_mentions":[{"screen_name":"SwetaSinghAT","name":"Sweta Singh","id":824893826066034700,"id_str":"824893826066034688","indices":[59,72]}],"urls":[{"url":"https://t.co/fOz5QPkk43","expanded_url":"http://bit.ly/at_liveTV","display_url":"bit.ly/at_liveTV","indices":[87,110]}],"media":[{"id":1189570562084860000,"id_str":"1189570562084859904","indices":[111,134],"media_url":"http://pbs.twimg.com/media/EII0XRGVAAEgB48.jpg","media_url_https":"https://pbs.twimg.com/media/EII0XRGVAAEgB48.jpg","url":"https://t.co/VBvHULeiVZ","display_url":"pic.twitter.com/VBvHULeiVZ","expanded_url":"https://twitter.com/aajtak/status/1189570833116565505/video/1","type":"photo","sizes":{"thumb":{"w":150,"h":150,"resize":"crop"},"medium":{"w":1200,"h":675,"resize":"fit"},"small":{"w":680,"h":383,"resize":"fit"},"large":{"w":1280,"h":720,"resize":"fit"}}}]}</t>
  </si>
  <si>
    <t>1189566378245795840</t>
  </si>
  <si>
    <t>What European Union MPs said in Srinagar after #Kashmir valley visit, watch @RajatSharmaLive in #AajKiBaat tonight at 9.10 @indiatvnews</t>
  </si>
  <si>
    <t>Wed Oct 30 15:35:00 +0000 2019</t>
  </si>
  <si>
    <t>http://twitter.com/indiatvnews/statuses/1189566378245795840</t>
  </si>
  <si>
    <t>{"hashtags":[{"text":"Kashmir","indices":[47,55]},{"text":"AajKiBaat","indices":[96,106]}],"symbols":[],"user_mentions":[{"screen_name":"RajatSharmaLive","name":"Rajat Sharma","id":122658025,"id_str":"122658025","indices":[76,92]},{"screen_name":"indiatvnews","name":"India TV","id":34245009,"id_str":"34245009","indices":[123,135]}],"urls":[]}</t>
  </si>
  <si>
    <t>1189565249894010880</t>
  </si>
  <si>
    <t>.@SuPriyoBabul बोले, भारत ने पहले भी करारा जवाब दिया है और आगे भी देगा
#Kashmir
https://t.co/QPOgRb6El7</t>
  </si>
  <si>
    <t>Wed Oct 30 15:30:31 +0000 2019</t>
  </si>
  <si>
    <t>http://twitter.com/aajtak/statuses/1189565249894010880</t>
  </si>
  <si>
    <t>{"hashtags":[{"text":"Kashmir","indices":[71,79]}],"symbols":[],"user_mentions":[{"screen_name":"SuPriyoBabul","name":"Babul Supriyo","id":120293182,"id_str":"120293182","indices":[1,14]}],"urls":[{"url":"https://t.co/QPOgRb6El7","expanded_url":"https://aajtak.intoday.in/story/jammu-kashmir-five-workers-killed-in-terrorist-attack-babul-supriyo-says-terrorism-is-pak-sponsored-1-1133161.html","display_url":"aajtak.intoday.in/story/jammu-ka…","indices":[81,104]}]}</t>
  </si>
  <si>
    <t>1189562814572089344</t>
  </si>
  <si>
    <t>Since 2014 the people of #Kashmir have not been taken into confidence and until a political solution is not found, maintaining peace is not possible in  #JammuandKashmir, says senior author @ashutosh83B
Watch #IndiaFirst LIVE with @gauravcsawant: https://t.co/4fqxBVUizL https://t.co/2u8L5GH8Os</t>
  </si>
  <si>
    <t>Wed Oct 30 15:20:50 +0000 2019</t>
  </si>
  <si>
    <t>http://twitter.com/IndiaToday/statuses/1189562814572089344</t>
  </si>
  <si>
    <t>{"hashtags":[{"text":"Kashmir","indices":[25,33]},{"text":"JammuandKashmir","indices":[153,169]},{"text":"IndiaFirst","indices":[209,220]}],"symbols":[],"user_mentions":[{"screen_name":"ashutosh83B","name":"ashutosh","id":78259714,"id_str":"78259714","indices":[190,202]},{"screen_name":"gauravcsawant","name":"GAURAV C SAWANT","id":177886974,"id_str":"177886974","indices":[231,245]}],"urls":[{"url":"https://t.co/4fqxBVUizL","expanded_url":"http://bit.ly/IT_LiveTV","display_url":"bit.ly/IT_LiveTV","indices":[247,270]}],"media":[{"id":1189562666735390700,"id_str":"1189562666735390723","indices":[271,294],"media_url":"http://pbs.twimg.com/media/EIItEh4UwAE4ZzM.jpg","media_url_https":"https://pbs.twimg.com/media/EIItEh4UwAE4ZzM.jpg","url":"https://t.co/2u8L5GH8Os","display_url":"pic.twitter.com/2u8L5GH8Os","expanded_url":"https://twitter.com/IndiaToday/status/1189562814572089344/video/1","type":"photo","sizes":{"thumb":{"w":150,"h":150,"resize":"crop"},"medium":{"w":1200,"h":675,"resize":"fit"},"small":{"w":680,"h":383,"resize":"fit"},"large":{"w":1280,"h":720,"resize":"fit"}}}]}</t>
  </si>
  <si>
    <t>1189559425712844800</t>
  </si>
  <si>
    <t>The recent killings in #Kulgam have sparked a fresh debate over normalcy in #Kashmir. @ShujaUH brings us more details.
What do these killings indicate? Lt Gen (R) BS Jaswal responds.
Watch #IndiaFirst LIVE with @gauravcsawant: https://t.co/4fqxBVUizL https://t.co/Wyv8M3ZanA</t>
  </si>
  <si>
    <t>Wed Oct 30 15:07:22 +0000 2019</t>
  </si>
  <si>
    <t>http://twitter.com/IndiaToday/statuses/1189559425712844800</t>
  </si>
  <si>
    <t>{"hashtags":[{"text":"Kulgam","indices":[23,30]},{"text":"Kashmir","indices":[76,84]},{"text":"IndiaFirst","indices":[189,200]}],"symbols":[],"user_mentions":[{"screen_name":"ShujaUH","name":"Shuja ul haq","id":241178934,"id_str":"241178934","indices":[86,94]},{"screen_name":"gauravcsawant","name":"GAURAV C SAWANT","id":177886974,"id_str":"177886974","indices":[211,225]}],"urls":[{"url":"https://t.co/4fqxBVUizL","expanded_url":"http://bit.ly/IT_LiveTV","display_url":"bit.ly/IT_LiveTV","indices":[227,250]}],"media":[{"id":1189559276282376200,"id_str":"1189559276282376192","indices":[251,274],"media_url":"http://pbs.twimg.com/media/EIIp_QoU0AILtTb.jpg","media_url_https":"https://pbs.twimg.com/media/EIIp_QoU0AILtTb.jpg","url":"https://t.co/Wyv8M3ZanA","display_url":"pic.twitter.com/Wyv8M3ZanA","expanded_url":"https://twitter.com/IndiaToday/status/1189559425712844800/video/1","type":"photo","sizes":{"thumb":{"w":150,"h":150,"resize":"crop"},"medium":{"w":1200,"h":675,"resize":"fit"},"small":{"w":680,"h":383,"resize":"fit"},"large":{"w":1280,"h":720,"resize":"fit"}}}]}</t>
  </si>
  <si>
    <t>1189557375998418946</t>
  </si>
  <si>
    <t>Meet the woman behind EU MPs' visit to #Kashmir - Madi Sharma
#TTP
LIVE: https://t.co/4fqxBVUizL
(@ashu3page) (@loveenatandon) (@AnkiitKoomar) https://t.co/3XzKV5MdiZ</t>
  </si>
  <si>
    <t>Wed Oct 30 14:59:14 +0000 2019</t>
  </si>
  <si>
    <t>http://twitter.com/IndiaToday/statuses/1189557375998418946</t>
  </si>
  <si>
    <t>{"hashtags":[{"text":"Kashmir","indices":[39,47]},{"text":"TTP","indices":[62,66]}],"symbols":[],"user_mentions":[{"screen_name":"ashu3page","name":"ASHUTOSH MISHRA","id":135092917,"id_str":"135092917","indices":[98,108]},{"screen_name":"loveenatandon","name":"loveena tandon","id":505707942,"id_str":"505707942","indices":[111,125]},{"screen_name":"AnkiitKoomar","name":"Ankiit Koomar","id":73733159,"id_str":"73733159","indices":[128,141]}],"urls":[{"url":"https://t.co/4fqxBVUizL","expanded_url":"http://bit.ly/IT_LiveTV","display_url":"bit.ly/IT_LiveTV","indices":[73,96]}],"media":[{"id":1189557222210072600,"id_str":"1189557222210072576","indices":[143,166],"media_url":"http://pbs.twimg.com/media/EIIoH8dUcAAfOJC.jpg","media_url_https":"https://pbs.twimg.com/media/EIIoH8dUcAAfOJC.jpg","url":"https://t.co/3XzKV5MdiZ","display_url":"pic.twitter.com/3XzKV5MdiZ","expanded_url":"https://twitter.com/IndiaToday/status/1189557375998418946/video/1","type":"photo","sizes":{"thumb":{"w":150,"h":150,"resize":"crop"},"medium":{"w":1200,"h":675,"resize":"fit"},"small":{"w":680,"h":383,"resize":"fit"},"large":{"w":1280,"h":720,"resize":"fit"}}}]}</t>
  </si>
  <si>
    <t>1189554209219178497</t>
  </si>
  <si>
    <t>Know what all can be the results of European Union Parliamentarians' 2-day #Kashmir visit
https://t.co/FBYUd6np8O</t>
  </si>
  <si>
    <t>Wed Oct 30 14:46:38 +0000 2019</t>
  </si>
  <si>
    <t>http://twitter.com/ABPNews/statuses/1189554209219178497</t>
  </si>
  <si>
    <t>{"hashtags":[{"text":"Kashmir","indices":[75,83]}],"symbols":[],"user_mentions":[],"urls":[{"url":"https://t.co/FBYUd6np8O","expanded_url":"https://www.youtube.com/watch?v=lRCjTsDRk_w","display_url":"youtube.com/watch?v=lRCjTs…","indices":[91,114]}]}</t>
  </si>
  <si>
    <t>1189553935964442625</t>
  </si>
  <si>
    <t>.@GauravCSawant to discuss the systematic elimination of non-locals in #Kashmir valley and Pak minister's missile attack threat, in #IndiaFirst. Tune in to India Today tonight at 8:25 PM and join the debate. https://t.co/V7OLD33F3i</t>
  </si>
  <si>
    <t>Wed Oct 30 14:45:33 +0000 2019</t>
  </si>
  <si>
    <t>http://twitter.com/IndiaToday/statuses/1189553935964442625</t>
  </si>
  <si>
    <t>{"hashtags":[{"text":"Kashmir","indices":[71,79]},{"text":"IndiaFirst","indices":[132,143]}],"symbols":[],"user_mentions":[{"screen_name":"gauravcsawant","name":"GAURAV C SAWANT","id":177886974,"id_str":"177886974","indices":[1,15]}],"urls":[],"media":[{"id":1189553926997020700,"id_str":"1189553926997020672","indices":[208,231],"media_url":"http://pbs.twimg.com/media/EIIk_nvUEAAXams.jpg","media_url_https":"https://pbs.twimg.com/media/EIIk_nvUEAAXams.jpg","url":"https://t.co/V7OLD33F3i","display_url":"pic.twitter.com/V7OLD33F3i","expanded_url":"https://twitter.com/IndiaToday/status/1189553935964442625/photo/1","type":"photo","sizes":{"thumb":{"w":150,"h":150,"resize":"crop"},"small":{"w":680,"h":544,"resize":"fit"},"medium":{"w":720,"h":576,"resize":"fit"},"large":{"w":720,"h":576,"resize":"fit"}}}]}</t>
  </si>
  <si>
    <t>1189531153490829314</t>
  </si>
  <si>
    <t>#Kashmir में आतंकवाद से निपटने का क्या तरीका है? देखिए शो में आए मेहमानों के बीच हुई तीखी बहस  
(@RavinderBJPJK, @majidhyderi)
#Srinagar के डल झील से देखिए #हल्ला_बोल @anjanaomkashyap के साथ LIVE : https://t.co/fOz5QPkk43 https://t.co/yZIBH9c5Xk</t>
  </si>
  <si>
    <t>Wed Oct 30 13:15:02 +0000 2019</t>
  </si>
  <si>
    <t>http://twitter.com/aajtak/statuses/1189531153490829314</t>
  </si>
  <si>
    <t>{"hashtags":[{"text":"Kashmir","indices":[0,8]},{"text":"Srinagar","indices":[127,136]},{"text":"हल्ला_बोल","indices":[156,166]}],"symbols":[],"user_mentions":[{"screen_name":"RavinderBJPJK","name":"Ravinder Raina","id":2595959120,"id_str":"2595959120","indices":[97,111]},{"screen_name":"majidhyderi","name":"Majid Hyderi","id":65609330,"id_str":"65609330","indices":[113,125]},{"screen_name":"anjanaomkashyap","name":"Anjana Om Kashyap","id":101215084,"id_str":"101215084","indices":[167,183]}],"urls":[{"url":"https://t.co/fOz5QPkk43","expanded_url":"http://bit.ly/at_liveTV","display_url":"bit.ly/at_liveTV","indices":[198,221]}],"media":[{"id":1189530857989492700,"id_str":"1189530857989492736","indices":[222,245],"media_url":"http://pbs.twimg.com/media/EIIQRkPU0AIQWLY.jpg","media_url_https":"https://pbs.twimg.com/media/EIIQRkPU0AIQWLY.jpg","url":"https://t.co/yZIBH9c5Xk","display_url":"pic.twitter.com/yZIBH9c5Xk","expanded_url":"https://twitter.com/aajtak/status/1189531153490829314/video/1","type":"photo","sizes":{"thumb":{"w":150,"h":150,"resize":"crop"},"medium":{"w":1200,"h":675,"resize":"fit"},"small":{"w":680,"h":383,"resize":"fit"},"large":{"w":1280,"h":720,"resize":"fit"}}}]}</t>
  </si>
  <si>
    <t>1189521570269556739</t>
  </si>
  <si>
    <t>कांग्रेस नेता अधीर रंजन चौधरी ने @narendramodi को पत्र लिखकर पीड़ित परिवारों को आर्थिक मदद देने की अपील की
#Kashmir
https://t.co/R9fih0gbmK</t>
  </si>
  <si>
    <t>Wed Oct 30 12:36:57 +0000 2019</t>
  </si>
  <si>
    <t>http://twitter.com/aajtak/statuses/1189521570269556739</t>
  </si>
  <si>
    <t>{"hashtags":[{"text":"Kashmir","indices":[107,115]}],"symbols":[],"user_mentions":[{"screen_name":"narendramodi","name":"Narendra Modi","id":18839785,"id_str":"18839785","indices":[33,46]}],"urls":[{"url":"https://t.co/R9fih0gbmK","expanded_url":"https://aajtak.intoday.in/story/congress-leader-adhir-ranjan-chowdhury-pm-narendra-modi-labours-killed-in-jammu-and-kashmir-pm-relief-fund-1-1133123.html","display_url":"aajtak.intoday.in/story/congress…","indices":[117,140]}]}</t>
  </si>
  <si>
    <t>1189512776089079808</t>
  </si>
  <si>
    <t>Opposition targets Modi govt over EU panel's visit to #Kashmir. 
#ITVideos
More videos: https://t.co/NounxnP7mg https://t.co/x3BR4janjo</t>
  </si>
  <si>
    <t>Wed Oct 30 12:02:00 +0000 2019</t>
  </si>
  <si>
    <t>http://twitter.com/IndiaToday/statuses/1189512776089079808</t>
  </si>
  <si>
    <t>{"hashtags":[{"text":"Kashmir","indices":[54,62]},{"text":"ITVideos","indices":[65,74]}],"symbols":[],"user_mentions":[],"urls":[{"url":"https://t.co/NounxnP7mg","expanded_url":"http://bit.ly/it_videos","display_url":"bit.ly/it_videos","indices":[88,111]}],"media":[{"id":1189507436509483000,"id_str":"1189507436509483008","indices":[112,135],"media_url":"http://pbs.twimg.com/media/EIH_hLhU0AE41mS.jpg","media_url_https":"https://pbs.twimg.com/media/EIH_hLhU0AE41mS.jpg","url":"https://t.co/x3BR4janjo","display_url":"pic.twitter.com/x3BR4janjo","expanded_url":"https://twitter.com/IndiaToday/status/1189512776089079808/video/1","type":"photo","sizes":{"thumb":{"w":150,"h":150,"resize":"crop"},"large":{"w":640,"h":360,"resize":"fit"},"medium":{"w":640,"h":360,"resize":"fit"},"small":{"w":640,"h":360,"resize":"fit"}}}]}</t>
  </si>
  <si>
    <t>1189490134594420737</t>
  </si>
  <si>
    <t>#EU MPs In #Kashmir Say #Article370 Internal Issue, Stand By India In Fight Against #Terror
https://t.co/jfqliWbz2S</t>
  </si>
  <si>
    <t>Wed Oct 30 10:32:02 +0000 2019</t>
  </si>
  <si>
    <t>http://twitter.com/ABPNews/statuses/1189490134594420737</t>
  </si>
  <si>
    <t>{"hashtags":[{"text":"EU","indices":[0,3]},{"text":"Kashmir","indices":[11,19]},{"text":"Article370","indices":[24,35]},{"text":"Terror","indices":[84,91]}],"symbols":[],"user_mentions":[],"urls":[{"url":"https://t.co/jfqliWbz2S","expanded_url":"https://www.abplive.in/india-news/eu-mps-in-kashmir-say-article-370-internal-issue-stand-by-india-in-fight-against-terror-1099118","display_url":"abplive.in/india-news/eu-…","indices":[92,115]}]}</t>
  </si>
  <si>
    <t>1189488690633957376</t>
  </si>
  <si>
    <t>Shashi Tharoor hits out at Centre over EU MPs' visit to #Kashmir
#ITVideo
More Videos: https://t.co/NounxnP7mg https://t.co/X68cCjkRqk</t>
  </si>
  <si>
    <t>Wed Oct 30 10:26:18 +0000 2019</t>
  </si>
  <si>
    <t>http://twitter.com/IndiaToday/statuses/1189488690633957376</t>
  </si>
  <si>
    <t>{"hashtags":[{"text":"Kashmir","indices":[56,64]},{"text":"ITVideo","indices":[65,73]}],"symbols":[],"user_mentions":[],"urls":[{"url":"https://t.co/NounxnP7mg","expanded_url":"http://bit.ly/it_videos","display_url":"bit.ly/it_videos","indices":[87,110]}],"media":[{"id":1189487978344632300,"id_str":"1189487978344632321","indices":[111,134],"media_url":"http://pbs.twimg.com/media/EIHpo1oU0AAPvLl.jpg","media_url_https":"https://pbs.twimg.com/media/EIHpo1oU0AAPvLl.jpg","url":"https://t.co/X68cCjkRqk","display_url":"pic.twitter.com/X68cCjkRqk","expanded_url":"https://twitter.com/IndiaToday/status/1189488690633957376/video/1","type":"photo","sizes":{"thumb":{"w":150,"h":150,"resize":"crop"},"large":{"w":640,"h":360,"resize":"fit"},"medium":{"w":640,"h":360,"resize":"fit"},"small":{"w":640,"h":360,"resize":"fit"}}}]}</t>
  </si>
  <si>
    <t>1189478928261378048</t>
  </si>
  <si>
    <t>Stressing that terrorism is now a world problem, one of the EU members Thierry Mariani said he did not want #Kashmir to become a "second Afghanistan."
https://t.co/8OnuUtKnnp</t>
  </si>
  <si>
    <t>Wed Oct 30 09:47:30 +0000 2019</t>
  </si>
  <si>
    <t>http://twitter.com/IndiaToday/statuses/1189478928261378048</t>
  </si>
  <si>
    <t>{"hashtags":[{"text":"Kashmir","indices":[108,116]}],"symbols":[],"user_mentions":[],"urls":[{"url":"https://t.co/8OnuUtKnnp","expanded_url":"https://www.indiatoday.in/india/story/dont-want-kashmir-to-become-another-afghanistan-eu-mp-thierry-mariani-after-visiting-kashmir-1614089-2019-10-30","display_url":"indiatoday.in/india/story/do…","indices":[151,174]}]}</t>
  </si>
  <si>
    <t>1189478582424227841</t>
  </si>
  <si>
    <t>Mehbooba Mufti asks opposition party leaders to try and visit #Kashmir
https://t.co/xPbjW4dgfO</t>
  </si>
  <si>
    <t>Wed Oct 30 09:46:08 +0000 2019</t>
  </si>
  <si>
    <t>http://twitter.com/IndiaToday/statuses/1189478582424227841</t>
  </si>
  <si>
    <t>{"hashtags":[{"text":"Kashmir","indices":[62,70]}],"symbols":[],"user_mentions":[],"urls":[{"url":"https://t.co/xPbjW4dgfO","expanded_url":"https://www.indiatoday.in/india/story/mehbooba-mufti-calls-upon-opposition-leaders-to-visit-kashmir-expose-govt-s-free-access-claim-1614083-2019-10-30","display_url":"indiatoday.in/india/story/me…","indices":[71,94]}]}</t>
  </si>
  <si>
    <t>1189463173948035072</t>
  </si>
  <si>
    <t>AIMIM प्रमुख @asadowaisi  ने कश्मीर दौरा करने वाले EU सांसदों को बताया 'हिटलर के चाहने वाले'
देखिए पूरी बातचीत: https://t.co/Xmk2UmCdfr
@JournoPranay
#KashmirTourRow #Kashmir #EUDelegation https://t.co/rKHB2ZxesC</t>
  </si>
  <si>
    <t>Wed Oct 30 08:44:54 +0000 2019</t>
  </si>
  <si>
    <t>http://twitter.com/ABPNews/statuses/1189463173948035072</t>
  </si>
  <si>
    <t>{"hashtags":[{"text":"KashmirTourRow","indices":[153,168]},{"text":"Kashmir","indices":[169,177]},{"text":"EUDelegation","indices":[178,191]}],"symbols":[],"user_mentions":[{"screen_name":"asadowaisi","name":"Asaduddin Owaisi","id":336611577,"id_str":"336611577","indices":[13,24]},{"screen_name":"JournoPranay","name":"Pranay Upadhyaya","id":58162682,"id_str":"58162682","indices":[138,151]}],"urls":[{"url":"https://t.co/Xmk2UmCdfr","expanded_url":"https://bit.ly/34eCk0g","display_url":"bit.ly/34eCk0g","indices":[113,136]}],"media":[{"id":1189459736824967200,"id_str":"1189459736824967168","indices":[192,215],"media_url":"http://pbs.twimg.com/amplify_video_thumb/1189459736824967168/img/jrcjb2zPHmpR3nyX.jpg","media_url_https":"https://pbs.twimg.com/amplify_video_thumb/1189459736824967168/img/jrcjb2zPHmpR3nyX.jpg","url":"https://t.co/rKHB2ZxesC","display_url":"pic.twitter.com/rKHB2ZxesC","expanded_url":"https://twitter.com/ABPNews/status/1189463173948035072/video/1","type":"photo","sizes":{"thumb":{"w":150,"h":150,"resize":"crop"},"large":{"w":720,"h":576,"resize":"fit"},"medium":{"w":720,"h":576,"resize":"fit"},"small":{"w":680,"h":544,"resize":"fit"}}}]}</t>
  </si>
  <si>
    <t>1189460637069398016</t>
  </si>
  <si>
    <t>ओवैसी के ‘हिटलर’ आरोपों पर EU सांसदों ने कहा- ‘हम नाज़ी नहीं, हमें राजनीति से कोई मतलब नहीं’
पढ़ें- https://t.co/PN3h4BPZx4
#EUMPsInKashmir #Kashmir https://t.co/twnnzUVhOl</t>
  </si>
  <si>
    <t>Wed Oct 30 08:34:49 +0000 2019</t>
  </si>
  <si>
    <t>http://twitter.com/ABPNews/statuses/1189460637069398016</t>
  </si>
  <si>
    <t>{"hashtags":[{"text":"EUMPsInKashmir","indices":[126,141]},{"text":"Kashmir","indices":[142,150]}],"symbols":[],"user_mentions":[],"urls":[{"url":"https://t.co/PN3h4BPZx4","expanded_url":"https://bit.ly/2pZ5Jgd","display_url":"bit.ly/2pZ5Jgd","indices":[101,124]}],"media":[{"id":1189460628580245500,"id_str":"1189460628580245504","indices":[151,174],"media_url":"http://pbs.twimg.com/media/EIHQI8DWoAA3Ql5.jpg","media_url_https":"https://pbs.twimg.com/media/EIHQI8DWoAA3Ql5.jpg","url":"https://t.co/twnnzUVhOl","display_url":"pic.twitter.com/twnnzUVhOl","expanded_url":"https://twitter.com/ABPNews/status/1189460637069398016/photo/1","type":"photo","sizes":{"small":{"w":680,"h":510,"resize":"fit"},"thumb":{"w":150,"h":150,"resize":"crop"},"medium":{"w":720,"h":540,"resize":"fit"},"large":{"w":720,"h":540,"resize":"fit"}}}]}</t>
  </si>
  <si>
    <t>1189458719173697536</t>
  </si>
  <si>
    <t>This is how the EU delegation responded to @anjanaomkashyap's questions on their #Kashmir visit
#ITVideo
More Videos: https://t.co/Nounxo6IKQ https://t.co/8fhLLMLoyr</t>
  </si>
  <si>
    <t>Wed Oct 30 08:27:12 +0000 2019</t>
  </si>
  <si>
    <t>http://twitter.com/IndiaToday/statuses/1189458719173697536</t>
  </si>
  <si>
    <t>{"hashtags":[{"text":"Kashmir","indices":[81,89]},{"text":"ITVideo","indices":[96,104]}],"symbols":[],"user_mentions":[{"screen_name":"anjanaomkashyap","name":"Anjana Om Kashyap","id":101215084,"id_str":"101215084","indices":[43,59]}],"urls":[{"url":"https://t.co/Nounxo6IKQ","expanded_url":"http://bit.ly/it_videos","display_url":"bit.ly/it_videos","indices":[118,141]}],"media":[{"id":1189451571345543200,"id_str":"1189451571345543173","indices":[142,165],"media_url":"http://pbs.twimg.com/amplify_video_thumb/1189451571345543173/img/uiiy08cB1KLrlElz.jpg","media_url_https":"https://pbs.twimg.com/amplify_video_thumb/1189451571345543173/img/uiiy08cB1KLrlElz.jpg","url":"https://t.co/8fhLLMLoyr","display_url":"pic.twitter.com/8fhLLMLoyr","expanded_url":"https://twitter.com/IndiaToday/status/1189458719173697536/video/1","type":"photo","sizes":{"thumb":{"w":150,"h":150,"resize":"crop"},"medium":{"w":1200,"h":675,"resize":"fit"},"small":{"w":680,"h":383,"resize":"fit"},"large":{"w":1280,"h":720,"resize":"fit"}}}]}</t>
  </si>
  <si>
    <t>1189453586318659585</t>
  </si>
  <si>
    <t>EU MPs express confidence in development of #Kashmir
#IndiasAgenda @Ankit_Tyagi01 @gauravcsawant @Ashraf_wani
Full show: https://t.co/A00mX1C6DG https://t.co/ut43RDWalH</t>
  </si>
  <si>
    <t>Wed Oct 30 08:06:48 +0000 2019</t>
  </si>
  <si>
    <t>http://twitter.com/IndiaToday/statuses/1189453586318659585</t>
  </si>
  <si>
    <t>{"hashtags":[{"text":"Kashmir","indices":[44,52]},{"text":"IndiasAgenda","indices":[53,66]}],"symbols":[],"user_mentions":[{"screen_name":"Ankit_Tyagi01","name":"Ankit Tyagi","id":526382615,"id_str":"526382615","indices":[67,81]},{"screen_name":"gauravcsawant","name":"GAURAV C SAWANT","id":177886974,"id_str":"177886974","indices":[82,96]},{"screen_name":"ashraf_wani","name":"Ashraf Wani اشرف وانی","id":369528920,"id_str":"369528920","indices":[97,109]}],"urls":[{"url":"https://t.co/A00mX1C6DG","expanded_url":"https://bit.ly/2q7pO3P","display_url":"bit.ly/2q7pO3P","indices":[121,144]}],"media":[{"id":1189451758277283800,"id_str":"1189451758277283841","indices":[145,168],"media_url":"http://pbs.twimg.com/amplify_video_thumb/1189451758277283841/img/2Bd7x-GNd02XmxPa.jpg","media_url_https":"https://pbs.twimg.com/amplify_video_thumb/1189451758277283841/img/2Bd7x-GNd02XmxPa.jpg","url":"https://t.co/ut43RDWalH","display_url":"pic.twitter.com/ut43RDWalH","expanded_url":"https://twitter.com/IndiaToday/status/1189453586318659585/video/1","type":"photo","sizes":{"thumb":{"w":150,"h":150,"resize":"crop"},"medium":{"w":1200,"h":675,"resize":"fit"},"small":{"w":680,"h":383,"resize":"fit"},"large":{"w":1280,"h":720,"resize":"fit"}}}]}</t>
  </si>
  <si>
    <t>1189447911727218688</t>
  </si>
  <si>
    <t>"Opposition should be allowed in #Kashmir" European Union's Nicolaus Fest
Also asks the government to address the 'disbalance' https://t.co/blev79CNwX</t>
  </si>
  <si>
    <t>Wed Oct 30 07:44:15 +0000 2019</t>
  </si>
  <si>
    <t>http://twitter.com/MirrorNow/statuses/1189447911727218688</t>
  </si>
  <si>
    <t>{"hashtags":[{"text":"Kashmir","indices":[33,41]}],"symbols":[],"user_mentions":[],"urls":[],"media":[{"id":1189447862259613700,"id_str":"1189447862259613697","indices":[128,151],"media_url":"http://pbs.twimg.com/media/EIHEkNKU0AEcH-w.jpg","media_url_https":"https://pbs.twimg.com/media/EIHEkNKU0AEcH-w.jpg","url":"https://t.co/blev79CNwX","display_url":"pic.twitter.com/blev79CNwX","expanded_url":"https://twitter.com/MirrorNow/status/1189447911727218688/video/1","type":"photo","sizes":{"thumb":{"w":150,"h":150,"resize":"crop"},"medium":{"w":1200,"h":675,"resize":"fit"},"small":{"w":680,"h":383,"resize":"fit"},"large":{"w":1280,"h":720,"resize":"fit"}}}]}</t>
  </si>
  <si>
    <t>1189431967885905922</t>
  </si>
  <si>
    <t>Clashes also broke out at several places in #Kashmir on Tuesday, leaving several persons injured.
https://t.co/bC5nG8DvrZ</t>
  </si>
  <si>
    <t>Wed Oct 30 06:40:54 +0000 2019</t>
  </si>
  <si>
    <t>http://twitter.com/IndiaToday/statuses/1189431967885905922</t>
  </si>
  <si>
    <t>{"hashtags":[{"text":"Kashmir","indices":[44,52]}],"symbols":[],"user_mentions":[],"urls":[{"url":"https://t.co/bC5nG8DvrZ","expanded_url":"https://www.indiatoday.in/india/story/security-beefed-up-in-kashmir-after-kulgam-attack-normal-life-disrupted-in-valley-1614004-2019-10-30","display_url":"indiatoday.in/india/story/se…","indices":[99,122]}]}</t>
  </si>
  <si>
    <t>1189430818269102081</t>
  </si>
  <si>
    <t>India Today tracks down NGO behind EU Panel's visit to #Kashmir
#TheBurningQuestion @Ankit_Tyagi01 @ShujaUH
Full show: https://t.co/FV9ZHUUrBD https://t.co/fZdlmhXsH7</t>
  </si>
  <si>
    <t>Wed Oct 30 06:36:20 +0000 2019</t>
  </si>
  <si>
    <t>http://twitter.com/IndiaToday/statuses/1189430818269102081</t>
  </si>
  <si>
    <t>{"hashtags":[{"text":"Kashmir","indices":[55,63]},{"text":"TheBurningQuestion","indices":[64,83]}],"symbols":[],"user_mentions":[{"screen_name":"Ankit_Tyagi01","name":"Ankit Tyagi","id":526382615,"id_str":"526382615","indices":[84,98]},{"screen_name":"ShujaUH","name":"Shuja ul haq","id":241178934,"id_str":"241178934","indices":[99,107]}],"urls":[{"url":"https://t.co/FV9ZHUUrBD","expanded_url":"https://bit.ly/31YAi2I","display_url":"bit.ly/31YAi2I","indices":[119,142]}],"media":[{"id":1189426704105627600,"id_str":"1189426704105627648","indices":[143,166],"media_url":"http://pbs.twimg.com/amplify_video_thumb/1189426704105627648/img/eQf_h0OlpiHmdqvU.jpg","media_url_https":"https://pbs.twimg.com/amplify_video_thumb/1189426704105627648/img/eQf_h0OlpiHmdqvU.jpg","url":"https://t.co/fZdlmhXsH7","display_url":"pic.twitter.com/fZdlmhXsH7","expanded_url":"https://twitter.com/IndiaToday/status/1189430818269102081/video/1","type":"photo","sizes":{"thumb":{"w":150,"h":150,"resize":"crop"},"medium":{"w":1200,"h":675,"resize":"fit"},"small":{"w":680,"h":383,"resize":"fit"},"large":{"w":1280,"h":720,"resize":"fit"}}}]}</t>
  </si>
  <si>
    <t>1189428015693848576</t>
  </si>
  <si>
    <t>India Today tracks down NGO behind EU Panel's visit to #Kashmir
#TheBurningQuestion @ShivAroor @ShujaUH 
Full show: https://t.co/FV9ZHUUrBD https://t.co/FyK5CD7iWz</t>
  </si>
  <si>
    <t>Wed Oct 30 06:25:12 +0000 2019</t>
  </si>
  <si>
    <t>http://twitter.com/IndiaToday/statuses/1189428015693848576</t>
  </si>
  <si>
    <t>{"hashtags":[{"text":"Kashmir","indices":[55,63]},{"text":"TheBurningQuestion","indices":[64,83]}],"symbols":[],"user_mentions":[{"screen_name":"ShivAroor","name":"Shiv Aroor","id":139189823,"id_str":"139189823","indices":[84,94]},{"screen_name":"ShujaUH","name":"Shuja ul haq","id":241178934,"id_str":"241178934","indices":[95,103]}],"urls":[{"url":"https://t.co/FV9ZHUUrBD","expanded_url":"https://bit.ly/31YAi2I","display_url":"bit.ly/31YAi2I","indices":[116,139]}],"media":[{"id":1189426704105627600,"id_str":"1189426704105627648","indices":[140,163],"media_url":"http://pbs.twimg.com/amplify_video_thumb/1189426704105627648/img/eQf_h0OlpiHmdqvU.jpg","media_url_https":"https://pbs.twimg.com/amplify_video_thumb/1189426704105627648/img/eQf_h0OlpiHmdqvU.jpg","url":"https://t.co/FyK5CD7iWz","display_url":"pic.twitter.com/FyK5CD7iWz","expanded_url":"https://twitter.com/IndiaToday/status/1189428015693848576/video/1","type":"photo","sizes":{"thumb":{"w":150,"h":150,"resize":"crop"},"medium":{"w":1200,"h":675,"resize":"fit"},"small":{"w":680,"h":383,"resize":"fit"},"large":{"w":1280,"h":720,"resize":"fit"}}}]}</t>
  </si>
  <si>
    <t>1189426696207794176</t>
  </si>
  <si>
    <t>कश्मीर दौरे के बाद EU सांसदों ने कहा, ‘कश्मीर को अफगानिस्तान बनते नहीं देखना, विकास चाहते हैं यहां के लोग’
पढ़ें- https://t.co/7g5nRBtj3z
#Kashmir #Pakistan https://t.co/tFqWrRmkzT</t>
  </si>
  <si>
    <t>Wed Oct 30 06:19:57 +0000 2019</t>
  </si>
  <si>
    <t>http://twitter.com/ABPNews/statuses/1189426696207794176</t>
  </si>
  <si>
    <t>{"hashtags":[{"text":"Kashmir","indices":[140,148]},{"text":"Pakistan","indices":[149,158]}],"symbols":[],"user_mentions":[],"urls":[{"url":"https://t.co/7g5nRBtj3z","expanded_url":"https://bit.ly/34eYqQw","display_url":"bit.ly/34eYqQw","indices":[115,138]}],"media":[{"id":1189426690151202800,"id_str":"1189426690151202817","indices":[159,182],"media_url":"http://pbs.twimg.com/media/EIGxRdjUwAEy5sd.jpg","media_url_https":"https://pbs.twimg.com/media/EIGxRdjUwAEy5sd.jpg","url":"https://t.co/tFqWrRmkzT","display_url":"pic.twitter.com/tFqWrRmkzT","expanded_url":"https://twitter.com/ABPNews/status/1189426696207794176/photo/1","type":"photo","sizes":{"thumb":{"w":150,"h":150,"resize":"crop"},"large":{"w":720,"h":540,"resize":"fit"},"medium":{"w":720,"h":540,"resize":"fit"},"small":{"w":680,"h":510,"resize":"fit"}}}]}</t>
  </si>
  <si>
    <t>1189419477932183553</t>
  </si>
  <si>
    <t>After 5 Non-local labourers, who were believed to be from #WestBengal, working on daily wage, were killed in South #Kashmir's Kulgam, #WestBengal CM Mamata Banerjee has condemned the murders &amp;amp; offered her condolences to the families. She said that all help will be extended. https://t.co/L8IS1Loe6K</t>
  </si>
  <si>
    <t>Wed Oct 30 05:51:16 +0000 2019</t>
  </si>
  <si>
    <t>http://twitter.com/MirrorNow/statuses/1189419477932183553</t>
  </si>
  <si>
    <t>{"hashtags":[{"text":"WestBengal","indices":[58,69]},{"text":"Kashmir","indices":[115,123]},{"text":"WestBengal","indices":[134,145]}],"symbols":[],"user_mentions":[],"urls":[],"media":[{"id":1189418554501652500,"id_str":"1189418554501652482","indices":[279,302],"media_url":"http://pbs.twimg.com/media/EIGp355UYAIJady.png","media_url_https":"https://pbs.twimg.com/media/EIGp355UYAIJady.png","url":"https://t.co/L8IS1Loe6K","display_url":"pic.twitter.com/L8IS1Loe6K","expanded_url":"https://twitter.com/MirrorNow/status/1189419477932183553/photo/1","type":"photo","sizes":{"small":{"w":494,"h":383,"resize":"fit"},"medium":{"w":494,"h":383,"resize":"fit"},"large":{"w":494,"h":383,"resize":"fit"},"thumb":{"w":150,"h":150,"resize":"crop"}}}]}</t>
  </si>
  <si>
    <t>1189413646369095682</t>
  </si>
  <si>
    <t>Shiv Sena hits out at Centre over EU visit to #Kashmir
(@saurabhv99)
https://t.co/XwUywY4IJl</t>
  </si>
  <si>
    <t>Wed Oct 30 05:28:06 +0000 2019</t>
  </si>
  <si>
    <t>http://twitter.com/IndiaToday/statuses/1189413646369095682</t>
  </si>
  <si>
    <t>{"hashtags":[{"text":"Kashmir","indices":[46,54]}],"symbols":[],"user_mentions":[{"screen_name":"saurabhv99","name":"saurabh vaktania","id":132226139,"id_str":"132226139","indices":[56,67]}],"urls":[{"url":"https://t.co/XwUywY4IJl","expanded_url":"https://www.indiatoday.in/india/story/kashmir-maharashtra-shiv-sena-european-union-visit-government-criticism-1613971-2019-10-30","display_url":"indiatoday.in/india/story/ka…","indices":[69,92]}]}</t>
  </si>
  <si>
    <t>1189412423570116608</t>
  </si>
  <si>
    <t>5 Non-local labourers shot dead by suspected terrorists in South #Kashmir's Kulgam. 6 others have also been injured in the attack.
@MirFareed2 reports https://t.co/5DN5pIzw02</t>
  </si>
  <si>
    <t>Wed Oct 30 05:23:14 +0000 2019</t>
  </si>
  <si>
    <t>http://twitter.com/MirrorNow/statuses/1189412423570116608</t>
  </si>
  <si>
    <t>{"hashtags":[{"text":"Kashmir","indices":[65,73]}],"symbols":[],"user_mentions":[{"screen_name":"MirFareed2","name":"Mir Fareed","id":1064076762982707200,"id_str":"1064076762982707200","indices":[132,143]}],"urls":[],"media":[{"id":1189412331815465000,"id_str":"1189412331815464961","indices":[152,175],"media_url":"http://pbs.twimg.com/media/EIGkSpOUUAAQvO0.jpg","media_url_https":"https://pbs.twimg.com/media/EIGkSpOUUAAQvO0.jpg","url":"https://t.co/5DN5pIzw02","display_url":"pic.twitter.com/5DN5pIzw02","expanded_url":"https://twitter.com/MirrorNow/status/1189412423570116608/video/1","type":"photo","sizes":{"thumb":{"w":150,"h":150,"resize":"crop"},"medium":{"w":1200,"h":675,"resize":"fit"},"small":{"w":680,"h":383,"resize":"fit"},"large":{"w":1280,"h":720,"resize":"fit"}}}]}</t>
  </si>
  <si>
    <t>1189409626493554689</t>
  </si>
  <si>
    <t>#InTheNews: Shiv Sena's 'Saamana' editorial questions the purpose of visit of EU delegation visiting #Kashmir; also praised PM Modi and Home Minister Amit Shah for abrogation of #Article370</t>
  </si>
  <si>
    <t>Wed Oct 30 05:12:07 +0000 2019</t>
  </si>
  <si>
    <t>http://twitter.com/MirrorNow/statuses/1189409626493554689</t>
  </si>
  <si>
    <t>{"hashtags":[{"text":"InTheNews","indices":[0,10]},{"text":"Kashmir","indices":[101,109]},{"text":"Article370","indices":[178,189]}],"symbols":[],"user_mentions":[],"urls":[]}</t>
  </si>
  <si>
    <t>1189399705899323392</t>
  </si>
  <si>
    <t>EU सांसदों के कश्मीर दौरे पर शिवसेना ने उठाए सवाल, 
पूछा- कश्मीर में सबकुछ ठीक तो यूरोपियन दल के कश्मीर आने का क्या प्रयोजन?
#Kashmir #KashmirTourRow #ShivSena #EUMPsInKashmir #EUDelegation https://t.co/D0cdHPJ7do</t>
  </si>
  <si>
    <t>Wed Oct 30 04:32:42 +0000 2019</t>
  </si>
  <si>
    <t>http://twitter.com/ABPNews/statuses/1189399705899323392</t>
  </si>
  <si>
    <t>{"hashtags":[{"text":"Kashmir","indices":[127,135]},{"text":"KashmirTourRow","indices":[136,151]},{"text":"ShivSena","indices":[152,161]},{"text":"EUMPsInKashmir","indices":[162,177]},{"text":"EUDelegation","indices":[178,191]}],"symbols":[],"user_mentions":[],"urls":[],"media":[{"id":1189399616669700000,"id_str":"1189399616669700096","indices":[192,215],"media_url":"http://pbs.twimg.com/ext_tw_video_thumb/1189399616669700096/pu/img/oLI2xsrI2lrxl4HF.jpg","media_url_https":"https://pbs.twimg.com/ext_tw_video_thumb/1189399616669700096/pu/img/oLI2xsrI2lrxl4HF.jpg","url":"https://t.co/D0cdHPJ7do","display_url":"pic.twitter.com/D0cdHPJ7do","expanded_url":"https://twitter.com/ABPNews/status/1189399705899323392/video/1","type":"photo","sizes":{"thumb":{"w":150,"h":150,"resize":"crop"},"large":{"w":720,"h":576,"resize":"fit"},"medium":{"w":720,"h":576,"resize":"fit"},"small":{"w":680,"h":544,"resize":"fit"}}}]}</t>
  </si>
  <si>
    <t>1189395318481113088</t>
  </si>
  <si>
    <t>5 Non-local labourers shot dead by suspected terrorists in South #Kashmir's Kulgam. 6 others have also been injured in the attack. According to police sources, Security forces have cordoned the area and a massive search operation is underway. https://t.co/6GcmsPtTeI</t>
  </si>
  <si>
    <t>Wed Oct 30 04:15:16 +0000 2019</t>
  </si>
  <si>
    <t>http://twitter.com/MirrorNow/statuses/1189395318481113088</t>
  </si>
  <si>
    <t>{"hashtags":[{"text":"Kashmir","indices":[65,73]}],"symbols":[],"user_mentions":[],"urls":[],"media":[{"id":1189395309840883700,"id_str":"1189395309840883712","indices":[243,266],"media_url":"http://pbs.twimg.com/media/EIGUu4yU4AAsFQk.jpg","media_url_https":"https://pbs.twimg.com/media/EIGUu4yU4AAsFQk.jpg","url":"https://t.co/6GcmsPtTeI","display_url":"pic.twitter.com/6GcmsPtTeI","expanded_url":"https://twitter.com/MirrorNow/status/1189395318481113088/photo/1","type":"photo","sizes":{"thumb":{"w":150,"h":150,"resize":"crop"},"large":{"w":1242,"h":826,"resize":"fit"},"medium":{"w":1200,"h":798,"resize":"fit"},"small":{"w":680,"h":452,"resize":"fit"}}}]}</t>
  </si>
  <si>
    <t>1189383247194513408</t>
  </si>
  <si>
    <t>BJP's @ShahnawazBJP hits out at opposition, who were slamming Modi Government over the visit of European Union MPs to #Kashmir 
https://t.co/KhAi9YCqnc</t>
  </si>
  <si>
    <t>Wed Oct 30 03:27:18 +0000 2019</t>
  </si>
  <si>
    <t>http://twitter.com/IndiaToday/statuses/1189383247194513408</t>
  </si>
  <si>
    <t>{"hashtags":[{"text":"Kashmir","indices":[118,126]}],"symbols":[],"user_mentions":[{"screen_name":"ShahnawazBJP","name":"Syed Shahnawaz Hussain","id":350128848,"id_str":"350128848","indices":[6,19]}],"urls":[{"url":"https://t.co/KhAi9YCqnc","expanded_url":"https://www.indiatoday.in/india/story/nobody-stopped-congress-leaders-visiting-kashmir-situation-normalised-bjp-spokesperson-1613919-2019-10-30","display_url":"indiatoday.in/india/story/no…","indices":[128,151]}]}</t>
  </si>
  <si>
    <t>1189249221100105728</t>
  </si>
  <si>
    <t>A Shikara ride in the Dal lake, an interaction with village heads from across the valley &amp;amp; a meeting with top Indian army officials in Kashmir. This summarises the Day 1 of the #EU lawmakers' visit to #Kashmir. The visit has sparked political reactions in India. @Palkisu explains https://t.co/2C7RBYWRKU</t>
  </si>
  <si>
    <t>Tue Oct 29 18:34:44 +0000 2019</t>
  </si>
  <si>
    <t>http://twitter.com/WIONews/statuses/1189249221100105728</t>
  </si>
  <si>
    <t>{"hashtags":[{"text":"EU","indices":[181,184]},{"text":"Kashmir","indices":[205,213]}],"symbols":[],"user_mentions":[{"screen_name":"palkisu","name":"Palki Sharma","id":49923337,"id_str":"49923337","indices":[267,275]}],"urls":[],"media":[{"id":1189242453049528300,"id_str":"1189242453049528320","indices":[285,308],"media_url":"http://pbs.twimg.com/amplify_video_thumb/1189242453049528320/img/5n7zB9pxIRrCP5fA.jpg","media_url_https":"https://pbs.twimg.com/amplify_video_thumb/1189242453049528320/img/5n7zB9pxIRrCP5fA.jpg","url":"https://t.co/2C7RBYWRKU","display_url":"pic.twitter.com/2C7RBYWRKU","expanded_url":"https://twitter.com/WIONews/status/1189249221100105728/video/1","type":"photo","sizes":{"thumb":{"w":150,"h":150,"resize":"crop"},"medium":{"w":1200,"h":675,"resize":"fit"},"small":{"w":680,"h":383,"resize":"fit"},"large":{"w":1280,"h":720,"resize":"fit"}}}]}</t>
  </si>
  <si>
    <t>1189236785018109952</t>
  </si>
  <si>
    <t>.@OnReality_Check | 'Mystery' businesswoman behind Jammu and Kashmir visit?
Liberal Democrat MEP Chris Davies reveals how he was dropped from the group visiting #Kashmir after he sought a meeting with localites unattended by security personnel. https://t.co/C6EQy6DFz7</t>
  </si>
  <si>
    <t>Tue Oct 29 17:45:19 +0000 2019</t>
  </si>
  <si>
    <t>http://twitter.com/ndtv/statuses/1189236785018109952</t>
  </si>
  <si>
    <t>{"hashtags":[{"text":"Kashmir","indices":[162,170]}],"symbols":[],"user_mentions":[{"screen_name":"OnReality_Check","name":"Reality Check","id":851759946228273200,"id_str":"851759946228273152","indices":[1,17]}],"urls":[],"media":[{"id":1189235779010097200,"id_str":"1189235779010097152","indices":[246,269],"media_url":"http://pbs.twimg.com/amplify_video_thumb/1189235779010097152/img/5GEex_PF2GlLTLkP.jpg","media_url_https":"https://pbs.twimg.com/amplify_video_thumb/1189235779010097152/img/5GEex_PF2GlLTLkP.jpg","url":"https://t.co/C6EQy6DFz7","display_url":"pic.twitter.com/C6EQy6DFz7","expanded_url":"https://twitter.com/ndtv/status/1189236785018109952/video/1","type":"photo","sizes":{"medium":{"w":640,"h":480,"resize":"fit"},"thumb":{"w":150,"h":150,"resize":"crop"},"small":{"w":640,"h":480,"resize":"fit"},"large":{"w":640,"h":480,"resize":"fit"}}}]}</t>
  </si>
  <si>
    <t>1189231358247424000</t>
  </si>
  <si>
    <t>BJP's Sudesh Verma refuted claims that the delegation's visit was a sign that the Modi government was trying to internationalise the #Kashmir issue.
https://t.co/aSsYBvCm0j</t>
  </si>
  <si>
    <t>Tue Oct 29 17:23:45 +0000 2019</t>
  </si>
  <si>
    <t>http://twitter.com/IndiaToday/statuses/1189231358247424000</t>
  </si>
  <si>
    <t>{"hashtags":[{"text":"Kashmir","indices":[133,141]}],"symbols":[],"user_mentions":[],"urls":[{"url":"https://t.co/aSsYBvCm0j","expanded_url":"https://www.indiatoday.in/india/story/eu-delegation-visit-to-kashmir-their-opinion-does-not-matter-says-bjp-1613883-2019-10-29","display_url":"indiatoday.in/india/story/eu…","indices":[150,173]}]}</t>
  </si>
  <si>
    <t>1189219636178571264</t>
  </si>
  <si>
    <t>#NewsAlert | Terror attack in South #Kashmir.
Terrorists target non-local daily wagerers. Five shot dead, one person in critical condition https://t.co/yH68uNmrzN</t>
  </si>
  <si>
    <t>Tue Oct 29 16:37:10 +0000 2019</t>
  </si>
  <si>
    <t>http://twitter.com/WIONews/statuses/1189219636178571264</t>
  </si>
  <si>
    <t>{"hashtags":[{"text":"NewsAlert","indices":[0,10]},{"text":"Kashmir","indices":[36,44]}],"symbols":[],"user_mentions":[],"urls":[],"media":[{"id":1189219629320683500,"id_str":"1189219629320683520","indices":[139,162],"media_url":"http://pbs.twimg.com/media/EID0872UwAA3pbg.jpg","media_url_https":"https://pbs.twimg.com/media/EID0872UwAA3pbg.jpg","url":"https://t.co/yH68uNmrzN","display_url":"pic.twitter.com/yH68uNmrzN","expanded_url":"https://twitter.com/WIONews/status/1189219636178571264/photo/1","type":"photo","sizes":{"small":{"w":680,"h":680,"resize":"fit"},"thumb":{"w":150,"h":150,"resize":"crop"},"large":{"w":1080,"h":1080,"resize":"fit"},"medium":{"w":1080,"h":1080,"resize":"fit"}}}]}</t>
  </si>
  <si>
    <t>1189203990430539777</t>
  </si>
  <si>
    <t>How @INCIndia and other opposition parties tried to politicize EU MPs' visit to #Kashmir , watch @RajatSharmaLive in #AajKiBaat tonight at 9.10 @indiatvnews</t>
  </si>
  <si>
    <t>Tue Oct 29 15:35:00 +0000 2019</t>
  </si>
  <si>
    <t>http://twitter.com/indiatvnews/statuses/1189203990430539777</t>
  </si>
  <si>
    <t>{"hashtags":[{"text":"Kashmir","indices":[80,88]},{"text":"AajKiBaat","indices":[117,127]}],"symbols":[],"user_mentions":[{"screen_name":"INCIndia","name":"Congress","id":1153045459,"id_str":"1153045459","indices":[4,13]},{"screen_name":"RajatSharmaLive","name":"Rajat Sharma","id":122658025,"id_str":"122658025","indices":[97,113]},{"screen_name":"indiatvnews","name":"India TV","id":34245009,"id_str":"34245009","indices":[144,156]}],"urls":[]}</t>
  </si>
  <si>
    <t>1189201473546194944</t>
  </si>
  <si>
    <t>What European Union MPs saw in #Kashmir Valley with their own eyes, watch @RajatSharmaLive in #AajKiBaat tonight at 9 @indiatvnews</t>
  </si>
  <si>
    <t>Tue Oct 29 15:25:00 +0000 2019</t>
  </si>
  <si>
    <t>http://twitter.com/indiatvnews/statuses/1189201473546194944</t>
  </si>
  <si>
    <t>{"hashtags":[{"text":"Kashmir","indices":[31,39]},{"text":"AajKiBaat","indices":[94,104]}],"symbols":[],"user_mentions":[{"screen_name":"RajatSharmaLive","name":"Rajat Sharma","id":122658025,"id_str":"122658025","indices":[74,90]},{"screen_name":"indiatvnews","name":"India TV","id":34245009,"id_str":"34245009","indices":[118,130]}],"urls":[]}</t>
  </si>
  <si>
    <t>1189153565593309184</t>
  </si>
  <si>
    <t>Watch | 22 #EuropeanUnion parliament members are en route #Kashmir in 'private capacity'. 
Know the details of the visit
#EUDelegation https://t.co/mvhelvDpfx</t>
  </si>
  <si>
    <t>Tue Oct 29 12:14:38 +0000 2019</t>
  </si>
  <si>
    <t>http://twitter.com/WIONews/statuses/1189153565593309184</t>
  </si>
  <si>
    <t>{"hashtags":[{"text":"EuropeanUnion","indices":[11,25]},{"text":"Kashmir","indices":[58,66]},{"text":"EUDelegation","indices":[121,134]}],"symbols":[],"user_mentions":[],"urls":[],"media":[{"id":1189147807443120000,"id_str":"1189147807443120130","indices":[135,158],"media_url":"http://pbs.twimg.com/amplify_video_thumb/1189147807443120130/img/jgZ3OsUj5oxyirOk.jpg","media_url_https":"https://pbs.twimg.com/amplify_video_thumb/1189147807443120130/img/jgZ3OsUj5oxyirOk.jpg","url":"https://t.co/mvhelvDpfx","display_url":"pic.twitter.com/mvhelvDpfx","expanded_url":"https://twitter.com/WIONews/status/1189153565593309184/video/1","type":"photo","sizes":{"thumb":{"w":150,"h":150,"resize":"crop"},"small":{"w":680,"h":512,"resize":"fit"},"medium":{"w":956,"h":720,"resize":"fit"},"large":{"w":956,"h":720,"resize":"fit"}}}]}</t>
  </si>
  <si>
    <t>1189143211656114176</t>
  </si>
  <si>
    <t>According to sources, the defence attaches of several countries were briefed about Pak-sponsored terror being pushed in #Kashmir.
(@AbhishekBhalla7)
https://t.co/1dR61VEi9o</t>
  </si>
  <si>
    <t>Tue Oct 29 11:33:29 +0000 2019</t>
  </si>
  <si>
    <t>http://twitter.com/IndiaToday/statuses/1189143211656114176</t>
  </si>
  <si>
    <t>{"hashtags":[{"text":"Kashmir","indices":[120,128]}],"symbols":[],"user_mentions":[{"screen_name":"AbhishekBhalla7","name":"Abhishek Bhalla","id":871937820,"id_str":"871937820","indices":[131,147]}],"urls":[{"url":"https://t.co/1dR61VEi9o","expanded_url":"https://www.indiatoday.in/india/story/indian-army-eu-delegation-foreign-diplomats-pak-sponsored-terror-kashmir-1613777-2019-10-29","display_url":"indiatoday.in/india/story/in…","indices":[149,172]}]}</t>
  </si>
  <si>
    <t>1189117646148526080</t>
  </si>
  <si>
    <t>Just before the EU delegation of MPs start their assessment of Kashmir, there are reports of stone pelting emerging from pockets of South #Kashmir and #Srinagar. @ShujaUH has more details.
#ITVideo
More videos: https://t.co/NounxnP7mg https://t.co/0uIqHnRZys</t>
  </si>
  <si>
    <t>Tue Oct 29 09:51:54 +0000 2019</t>
  </si>
  <si>
    <t>http://twitter.com/IndiaToday/statuses/1189117646148526080</t>
  </si>
  <si>
    <t>{"hashtags":[{"text":"Kashmir","indices":[138,146]},{"text":"Srinagar","indices":[151,160]},{"text":"ITVideo","indices":[189,197]}],"symbols":[],"user_mentions":[{"screen_name":"ShujaUH","name":"Shuja ul haq","id":241178934,"id_str":"241178934","indices":[162,170]}],"urls":[{"url":"https://t.co/NounxnP7mg","expanded_url":"http://bit.ly/it_videos","display_url":"bit.ly/it_videos","indices":[211,234]}],"media":[{"id":1189116522116997000,"id_str":"1189116522116997120","indices":[235,258],"media_url":"http://pbs.twimg.com/media/EICYMDpVUAA8aEk.jpg","media_url_https":"https://pbs.twimg.com/media/EICYMDpVUAA8aEk.jpg","url":"https://t.co/0uIqHnRZys","display_url":"pic.twitter.com/0uIqHnRZys","expanded_url":"https://twitter.com/IndiaToday/status/1189117646148526080/video/1","type":"photo","sizes":{"thumb":{"w":150,"h":150,"resize":"crop"},"large":{"w":640,"h":360,"resize":"fit"},"medium":{"w":640,"h":360,"resize":"fit"},"small":{"w":640,"h":360,"resize":"fit"}}}]}</t>
  </si>
  <si>
    <t>1189077390074400768</t>
  </si>
  <si>
    <t>#EU Delegation #Kashmir Visit: MPs Reach Srinagar To Review Situation; Opposition Cries Foul
Details: https://t.co/34h6kB26CJ https://t.co/q6ZZxMCrVS</t>
  </si>
  <si>
    <t>Tue Oct 29 07:11:56 +0000 2019</t>
  </si>
  <si>
    <t>http://twitter.com/ABPNews/statuses/1189077390074400768</t>
  </si>
  <si>
    <t>{"hashtags":[{"text":"EU","indices":[0,3]},{"text":"Kashmir","indices":[15,23]}],"symbols":[],"user_mentions":[],"urls":[{"url":"https://t.co/34h6kB26CJ","expanded_url":"https://www.abplive.in/india-news/eu-delegation-kashmir-visit-mps-reach-srinagar-to-review-situation-opposition-cries-foul-1098306","display_url":"abplive.in/india-news/eu-…","indices":[103,126]}],"media":[{"id":1189077381945839600,"id_str":"1189077381945839616","indices":[127,150],"media_url":"http://pbs.twimg.com/media/EIBzlDFVUAAeBDj.jpg","media_url_https":"https://pbs.twimg.com/media/EIBzlDFVUAAeBDj.jpg","url":"https://t.co/q6ZZxMCrVS","display_url":"pic.twitter.com/q6ZZxMCrVS","expanded_url":"https://twitter.com/ABPNews/status/1189077390074400768/photo/1","type":"photo","sizes":{"medium":{"w":720,"h":540,"resize":"fit"},"thumb":{"w":150,"h":150,"resize":"crop"},"small":{"w":680,"h":510,"resize":"fit"},"large":{"w":720,"h":540,"resize":"fit"}}}]}</t>
  </si>
  <si>
    <t>1189069020185559040</t>
  </si>
  <si>
    <t>Government trying to conceal 'real' situation in J-K: PDP #JammuKashmir #EU #Kashmir 
https://t.co/vrx6TSOJcA</t>
  </si>
  <si>
    <t>Tue Oct 29 06:38:40 +0000 2019</t>
  </si>
  <si>
    <t>http://twitter.com/indiatvnews/statuses/1189069020185559040</t>
  </si>
  <si>
    <t>{"hashtags":[{"text":"JammuKashmir","indices":[58,71]},{"text":"EU","indices":[72,75]},{"text":"Kashmir","indices":[76,84]}],"symbols":[],"user_mentions":[],"urls":[{"url":"https://t.co/vrx6TSOJcA","expanded_url":"https://www.indiatvnews.com/news/india/eu-delegation-kashmir-government-pdp-real-situation-concealed-559709","display_url":"indiatvnews.com/news/india/eu-…","indices":[86,109]}]}</t>
  </si>
  <si>
    <t>1189056951247761408</t>
  </si>
  <si>
    <t>EU delegation leaves for #Kashmir https://t.co/nrcxCDebtV</t>
  </si>
  <si>
    <t>Tue Oct 29 05:50:43 +0000 2019</t>
  </si>
  <si>
    <t>http://twitter.com/MirrorNow/statuses/1189056951247761408</t>
  </si>
  <si>
    <t>Twitter activity - last 3 days</t>
  </si>
  <si>
    <t>{"hashtags":[{"text":"Kashmir","indices":[25,33]}],"symbols":[],"user_mentions":[],"urls":[],"media":[{"id":1189056800684830700,"id_str":"1189056800684830721","indices":[34,57],"media_url":"http://pbs.twimg.com/media/EIBg_a5VUAADUHY.jpg","media_url_https":"https://pbs.twimg.com/media/EIBg_a5VUAADUHY.jpg","url":"https://t.co/nrcxCDebtV","display_url":"pic.twitter.com/nrcxCDebtV","expanded_url":"https://twitter.com/MirrorNow/status/1189056951247761408/video/1","type":"photo","sizes":{"thumb":{"w":150,"h":150,"resize":"crop"},"medium":{"w":1200,"h":675,"resize":"fit"},"small":{"w":680,"h":383,"resize":"fit"},"large":{"w":1280,"h":720,"resize":"fit"}}}]}</t>
  </si>
  <si>
    <t>1189012728616120320</t>
  </si>
  <si>
    <t>A 28-member delegation of EU will visit #Kashmir today. Here's how different political parties reacted to this decision
https://t.co/sD7VF0OQzC</t>
  </si>
  <si>
    <t>Tue Oct 29 02:54:59 +0000 2019</t>
  </si>
  <si>
    <t>http://twitter.com/IndiaToday/statuses/1189012728616120320</t>
  </si>
  <si>
    <t>{"hashtags":[{"text":"Kashmir","indices":[40,48]}],"symbols":[],"user_mentions":[],"urls":[{"url":"https://t.co/sD7VF0OQzC","expanded_url":"https://www.indiatoday.in/india/story/govt-allows-eu-delegation-visit-kashmir-how-political-parties-reacted-1613556-2019-10-29","display_url":"indiatoday.in/india/story/go…","indices":[120,143]}]}</t>
  </si>
  <si>
    <t>1188892401529548802</t>
  </si>
  <si>
    <t>A group of 28 #EuropeanUnion lawmakers will visit #Kashmir tomorrow. Ahead of this 'unofficial' visit, the lawmakers met the PM, NSA &amp;amp; Kashmiri journalists. The decision to allow this visit has provoked strong reactions. @Palkisu explains
https://t.co/9R89bto7Ou</t>
  </si>
  <si>
    <t>Mon Oct 28 18:56:51 +0000 2019</t>
  </si>
  <si>
    <t>Tweets</t>
  </si>
  <si>
    <t>Replies</t>
  </si>
  <si>
    <t>http://twitter.com/WIONews/statuses/1188892401529548802</t>
  </si>
  <si>
    <t>Archive Contains</t>
  </si>
  <si>
    <t>{"hashtags":[{"text":"EuropeanUnion","indices":[14,28]},{"text":"Kashmir","indices":[50,58]}],"symbols":[],"user_mentions":[{"screen_name":"palkisu","name":"Palki Sharma","id":49923337,"id_str":"49923337","indices":[225,233]}],"urls":[{"url":"https://t.co/9R89bto7Ou","expanded_url":"https://www.youtube.com/watch?v=YdWnQrntW4Y","display_url":"youtube.com/watch?v=YdWnQr…","indices":[243,266]}]}</t>
  </si>
  <si>
    <t>1188862900036718592</t>
  </si>
  <si>
    <t>कश्मीर दौरे के लिए यूरोपीय सांसदों का स्वागत, भारतीय सांसदों पर बैन, कुछ तो गड़बड़ है- राहुल गांधी
पढ़ें- https://t.co/HJBv98iQxS
#RahulGandhi #Kashmir https://t.co/qi8VnsuMkP</t>
  </si>
  <si>
    <t>Mon Oct 28 16:59:38 +0000 2019</t>
  </si>
  <si>
    <t>Archive Started</t>
  </si>
  <si>
    <t>Last tweet</t>
  </si>
  <si>
    <t>http://twitter.com/ABPNews/statuses/1188862900036718592</t>
  </si>
  <si>
    <t>{"hashtags":[{"text":"RahulGandhi","indices":[132,144]},{"text":"Kashmir","indices":[145,153]}],"symbols":[],"user_mentions":[],"urls":[{"url":"https://t.co/HJBv98iQxS","expanded_url":"https://bit.ly/2WipJGM","display_url":"bit.ly/2WipJGM","indices":[107,130]}],"media":[{"id":1188862890800894000,"id_str":"1188862890800893956","indices":[154,177],"media_url":"http://pbs.twimg.com/media/EH-wgBTU0AQHUu_.jpg","media_url_https":"https://pbs.twimg.com/media/EH-wgBTU0AQHUu_.jpg","url":"https://t.co/qi8VnsuMkP","display_url":"pic.twitter.com/qi8VnsuMkP","expanded_url":"https://twitter.com/ABPNews/status/1188862900036718592/photo/1","type":"photo","sizes":{"small":{"w":640,"h":480,"resize":"fit"},"large":{"w":640,"h":480,"resize":"fit"},"thumb":{"w":150,"h":150,"resize":"crop"},"medium":{"w":640,"h":480,"resize":"fit"}}}]}</t>
  </si>
  <si>
    <t>1188841214272892928</t>
  </si>
  <si>
    <t>Govt opens #Kashmir doors to the world. 28 European MPs to visit Kashmir, making them the 1st team to visit after #Article370. This after NSA Ajit Doval briefed the foreign delegation 
@Srinjoy_C with details https://t.co/HeA0GiDhlp</t>
  </si>
  <si>
    <t>Mon Oct 28 15:33:27 +0000 2019</t>
  </si>
  <si>
    <t>http://twitter.com/MirrorNow/statuses/1188841214272892928</t>
  </si>
  <si>
    <t>{"hashtags":[{"text":"Kashmir","indices":[11,19]},{"text":"Article370","indices":[114,125]}],"symbols":[],"user_mentions":[{"screen_name":"Srinjoy_C","name":"Srinjoy Chowdhury","id":730709458326683600,"id_str":"730709458326683648","indices":[186,196]}],"urls":[],"media":[{"id":1188841001231642600,"id_str":"1188841001231642624","indices":[210,233],"media_url":"http://pbs.twimg.com/media/EH-cx2xU4AAEYId.jpg","media_url_https":"https://pbs.twimg.com/media/EH-cx2xU4AAEYId.jpg","url":"https://t.co/HeA0GiDhlp","display_url":"pic.twitter.com/HeA0GiDhlp","expanded_url":"https://twitter.com/MirrorNow/status/1188841214272892928/video/1","type":"photo","sizes":{"thumb":{"w":150,"h":150,"resize":"crop"},"medium":{"w":1200,"h":675,"resize":"fit"},"small":{"w":680,"h":383,"resize":"fit"},"large":{"w":1280,"h":720,"resize":"fit"}}}]}</t>
  </si>
  <si>
    <t>1188840590588313601</t>
  </si>
  <si>
    <t>On #Gravitas with @palkisu: 
+How #USA hunted down #ISIS Chief #Baghdadi
+#WashingtonPost calls Baghdadi 'austere religious scholar'
+European Lawmakers to visit #Kashmir
+PM #Modi's visit to Saudi Arabia: What to expect https://t.co/LoDnKMpc0V</t>
  </si>
  <si>
    <t>Mon Oct 28 15:30:59 +0000 2019</t>
  </si>
  <si>
    <t>http://twitter.com/WIONews/statuses/1188840590588313601</t>
  </si>
  <si>
    <t>{"hashtags":[{"text":"Gravitas","indices":[3,12]},{"text":"USA","indices":[34,38]},{"text":"ISIS","indices":[51,56]},{"text":"Baghdadi","indices":[63,72]},{"text":"WashingtonPost","indices":[74,89]},{"text":"Kashmir","indices":[163,171]},{"text":"Modi","indices":[177,182]}],"symbols":[],"user_mentions":[{"screen_name":"palkisu","name":"Palki Sharma","id":49923337,"id_str":"49923337","indices":[18,26]}],"urls":[{"url":"https://t.co/LoDnKMpc0V","expanded_url":"https://twitter.com/i/broadcasts/1djGXREMoEXxZ","display_url":"twitter.com/i/broadcasts/1…","indices":[223,246]}]}</t>
  </si>
  <si>
    <t>1188839085797978113</t>
  </si>
  <si>
    <t>Why PM @narendramodi agreed to EU MPs' visit to #Kashmir valley, watch @RajatSharmaLive in #AajKiBaat Tonight at 9 @indiatvnews</t>
  </si>
  <si>
    <t>Mon Oct 28 15:25:00 +0000 2019</t>
  </si>
  <si>
    <t>http://twitter.com/indiatvnews/statuses/1188839085797978113</t>
  </si>
  <si>
    <t>{"hashtags":[{"text":"Kashmir","indices":[48,56]},{"text":"AajKiBaat","indices":[91,101]}],"symbols":[],"user_mentions":[{"screen_name":"narendramodi","name":"Narendra Modi","id":18839785,"id_str":"18839785","indices":[7,20]},{"screen_name":"RajatSharmaLive","name":"Rajat Sharma","id":122658025,"id_str":"122658025","indices":[71,87]},{"screen_name":"indiatvnews","name":"India TV","id":34245009,"id_str":"34245009","indices":[115,127]}],"urls":[]}</t>
  </si>
  <si>
    <t>1188817498839191552</t>
  </si>
  <si>
    <t>कश्मीर जाएगा अंतर्राष्ट्रीय प्रतिनिधिमंडल, सऊदी दौरे पर रवाना होंगे पीएम मोदी और केजरीवाल का मज़दूरों को तोहफा, पढ़ें आज की 5 बड़ी खबरें
पढ़ें- https://t.co/niUtLnh7WR 
#Kashmir #Baghadi #NarendraModi #ArvindKejriwal #TOP5News https://t.co/JSTLa2xsvR</t>
  </si>
  <si>
    <t>Mon Oct 28 13:59:13 +0000 2019</t>
  </si>
  <si>
    <t>http://twitter.com/ABPNews/statuses/1188817498839191552</t>
  </si>
  <si>
    <t>{"hashtags":[{"text":"Kashmir","indices":[171,179]},{"text":"Baghadi","indices":[180,188]},{"text":"NarendraModi","indices":[189,202]},{"text":"ArvindKejriwal","indices":[203,218]},{"text":"TOP5News","indices":[219,228]}],"symbols":[],"user_mentions":[],"urls":[{"url":"https://t.co/niUtLnh7WR","expanded_url":"https://bit.ly/34chW02","display_url":"bit.ly/34chW02","indices":[145,168]}],"media":[{"id":1188817492749078500,"id_str":"1188817492749078535","indices":[229,252],"media_url":"http://pbs.twimg.com/media/EH-HNgYUUAcXcym.jpg","media_url_https":"https://pbs.twimg.com/media/EH-HNgYUUAcXcym.jpg","url":"https://t.co/JSTLa2xsvR","display_url":"pic.twitter.com/JSTLa2xsvR","expanded_url":"https://twitter.com/ABPNews/status/1188817498839191552/photo/1","type":"photo","sizes":{"thumb":{"w":150,"h":150,"resize":"crop"},"medium":{"w":720,"h":540,"resize":"fit"},"small":{"w":680,"h":510,"resize":"fit"},"large":{"w":720,"h":540,"resize":"fit"}}}]}</t>
  </si>
  <si>
    <t>1188808510957481985</t>
  </si>
  <si>
    <t>NSA briefs EU delegation on #Kashmir. @kamaljitsandhu joins in for more. 
LIVE : https://t.co/4fqxBVUizL https://t.co/061zZosfFw</t>
  </si>
  <si>
    <t>Mon Oct 28 13:23:30 +0000 2019</t>
  </si>
  <si>
    <t>http://twitter.com/IndiaToday/statuses/1188808510957481985</t>
  </si>
  <si>
    <t>{"hashtags":[{"text":"Kashmir","indices":[28,36]}],"symbols":[],"user_mentions":[{"screen_name":"kamaljitsandhu","name":"kamaljit sandhu","id":177865192,"id_str":"177865192","indices":[38,53]}],"urls":[{"url":"https://t.co/4fqxBVUizL","expanded_url":"http://bit.ly/IT_LiveTV","display_url":"bit.ly/IT_LiveTV","indices":[81,104]}],"media":[{"id":1188808318887678000,"id_str":"1188808318887677957","indices":[105,128],"media_url":"http://pbs.twimg.com/media/EH9_CUFVUAApgmL.jpg","media_url_https":"https://pbs.twimg.com/media/EH9_CUFVUAApgmL.jpg","url":"https://t.co/061zZosfFw","display_url":"pic.twitter.com/061zZosfFw","expanded_url":"https://twitter.com/IndiaToday/status/1188808510957481985/video/1","type":"photo","sizes":{"thumb":{"w":150,"h":150,"resize":"crop"},"medium":{"w":1200,"h":675,"resize":"fit"},"small":{"w":680,"h":383,"resize":"fit"},"large":{"w":1280,"h":720,"resize":"fit"}}}]}</t>
  </si>
  <si>
    <t>1188802308114509824</t>
  </si>
  <si>
    <t>European parliamentary panel to visit #Kashmir on October 29. India Today’s  @ShujaUH and  @kamaljitsandhu share details.  
Watch live with @shivaroor :  https://t.co/4fqxBVUizL https://t.co/F6Rz4ax1kQ</t>
  </si>
  <si>
    <t>Mon Oct 28 12:58:51 +0000 2019</t>
  </si>
  <si>
    <t>http://twitter.com/IndiaToday/statuses/1188802308114509824</t>
  </si>
  <si>
    <t>{"hashtags":[{"text":"Kashmir","indices":[38,46]}],"symbols":[],"user_mentions":[{"screen_name":"ShujaUH","name":"Shuja ul haq","id":241178934,"id_str":"241178934","indices":[77,85]},{"screen_name":"kamaljitsandhu","name":"kamaljit sandhu","id":177865192,"id_str":"177865192","indices":[91,106]},{"screen_name":"ShivAroor","name":"Shiv Aroor","id":139189823,"id_str":"139189823","indices":[140,150]}],"urls":[{"url":"https://t.co/4fqxBVUizL","expanded_url":"http://bit.ly/IT_LiveTV","display_url":"bit.ly/IT_LiveTV","indices":[154,177]}],"media":[{"id":1188801813866135600,"id_str":"1188801813866135553","indices":[178,201],"media_url":"http://pbs.twimg.com/media/EH95ZQcUYAEpZm_.jpg","media_url_https":"https://pbs.twimg.com/media/EH95ZQcUYAEpZm_.jpg","url":"https://t.co/F6Rz4ax1kQ","display_url":"pic.twitter.com/F6Rz4ax1kQ","expanded_url":"https://twitter.com/IndiaToday/status/1188802308114509824/video/1","type":"photo","sizes":{"thumb":{"w":150,"h":150,"resize":"crop"},"medium":{"w":1200,"h":675,"resize":"fit"},"small":{"w":680,"h":383,"resize":"fit"},"large":{"w":1280,"h":720,"resize":"fit"}}}]}</t>
  </si>
  <si>
    <t>date</t>
  </si>
  <si>
    <t>1188772896455315458</t>
  </si>
  <si>
    <t>#Kashmir Lockdown: Pre-Paid #Mobile Services Barred For 85th Day
https://t.co/OYLkhJbX2Q</t>
  </si>
  <si>
    <t>Mon Oct 28 11:01:59 +0000 2019</t>
  </si>
  <si>
    <t>http://twitter.com/ABPNews/statuses/1188772896455315458</t>
  </si>
  <si>
    <t>{"hashtags":[{"text":"Kashmir","indices":[0,8]},{"text":"Mobile","indices":[28,35]}],"symbols":[],"user_mentions":[],"urls":[{"url":"https://t.co/OYLkhJbX2Q","expanded_url":"https://www.abplive.in/india-news/kashmir-lockdown-pre-paid-mobile-services-barred-for-85th-day-1098023","display_url":"abplive.in/india-news/kas…","indices":[65,88]}]}</t>
  </si>
  <si>
    <t>1188763302291103746</t>
  </si>
  <si>
    <t>#EuropeanUnion Delegation To Visit #Kashmir Tomorrow; 'Want To See On Ground How It Actually Is,' Says BN Dunn
https://t.co/LP7rVoMXyw</t>
  </si>
  <si>
    <t>Mon Oct 28 10:23:52 +0000 2019</t>
  </si>
  <si>
    <t>http://twitter.com/ABPNews/statuses/1188763302291103746</t>
  </si>
  <si>
    <t/>
  </si>
  <si>
    <t>{"hashtags":[{"text":"EuropeanUnion","indices":[0,14]},{"text":"Kashmir","indices":[35,43]}],"symbols":[],"user_mentions":[],"urls":[{"url":"https://t.co/LP7rVoMXyw","expanded_url":"https://www.abplive.in/india-news/european-union-delegation-to-visit-kashmir-tomorrow-want-to-see-on-ground-how-it-actually-is-says-bn-dunn-1097973","display_url":"abplive.in/india-news/eur…","indices":[111,134]}]}</t>
  </si>
  <si>
    <t>1188756510555475968</t>
  </si>
  <si>
    <t>EU delegation to visit #Kashmir: Urge the government to cancel this visit, tweets Subramanian Swamy 
Watch more videos at https://t.co/Nounxo6IKQ
#ITVideo | @gauravcsawant https://t.co/sz88lQTyYW</t>
  </si>
  <si>
    <t>Tweets with the most RTs from last 1-2 days</t>
  </si>
  <si>
    <t>Mon Oct 28 09:56:52 +0000 2019</t>
  </si>
  <si>
    <t>RTs</t>
  </si>
  <si>
    <t>http://twitter.com/IndiaToday/statuses/1188756510555475968</t>
  </si>
  <si>
    <t>{"hashtags":[{"text":"Kashmir","indices":[23,31]},{"text":"ITVideo","indices":[146,154]}],"symbols":[],"user_mentions":[{"screen_name":"gauravcsawant","name":"GAURAV C SAWANT","id":177886974,"id_str":"177886974","indices":[157,171]}],"urls":[{"url":"https://t.co/Nounxo6IKQ","expanded_url":"http://bit.ly/it_videos","display_url":"bit.ly/it_videos","indices":[122,145]}],"media":[{"id":1188753913052221400,"id_str":"1188753913052221445","indices":[172,195],"media_url":"http://pbs.twimg.com/amplify_video_thumb/1188753913052221445/img/BWRBATfp5zUppe6Z.jpg","media_url_https":"https://pbs.twimg.com/amplify_video_thumb/1188753913052221445/img/BWRBATfp5zUppe6Z.jpg","url":"https://t.co/sz88lQTyYW","display_url":"pic.twitter.com/sz88lQTyYW","expanded_url":"https://twitter.com/IndiaToday/status/1188756510555475968/video/1","type":"photo","sizes":{"thumb":{"w":150,"h":150,"resize":"crop"},"medium":{"w":1200,"h":675,"resize":"fit"},"small":{"w":680,"h":383,"resize":"fit"},"large":{"w":1280,"h":720,"resize":"fit"}}}]}</t>
  </si>
  <si>
    <t>1188739419064295424</t>
  </si>
  <si>
    <t>#Kashmir: 28-Member Delegation Of #EuropeanUnion Parliamentarians Set To Visit Valley Tomorrow
https://t.co/b7oJSPBAfN</t>
  </si>
  <si>
    <t>Mon Oct 28 08:48:57 +0000 2019</t>
  </si>
  <si>
    <t>http://twitter.com/ABPNews/statuses/1188739419064295424</t>
  </si>
  <si>
    <t>{"hashtags":[{"text":"Kashmir","indices":[0,8]},{"text":"EuropeanUnion","indices":[34,48]}],"symbols":[],"user_mentions":[],"urls":[{"url":"https://t.co/b7oJSPBAfN","expanded_url":"https://www.abplive.in/india-news/kashmir-28-member-delegation-of-eu-parliamentarians-set-to-visit-valley-tomorrow-1097921","display_url":"abplive.in/india-news/kas…","indices":[95,118]}]}</t>
  </si>
  <si>
    <t>1188738162819919874</t>
  </si>
  <si>
    <t>A European parliamentary panel consisting of around 28 MPs will visit #Kashmir on October 29.
(@kamaljitsandhu )
https://t.co/pl9B92XDut</t>
  </si>
  <si>
    <t>Mon Oct 28 08:43:58 +0000 2019</t>
  </si>
  <si>
    <t>http://twitter.com/IndiaToday/statuses/1188738162819919874</t>
  </si>
  <si>
    <t>{"hashtags":[{"text":"Kashmir","indices":[70,78]}],"symbols":[],"user_mentions":[{"screen_name":"kamaljitsandhu","name":"kamaljit sandhu","id":177865192,"id_str":"177865192","indices":[95,110]}],"urls":[{"url":"https://t.co/pl9B92XDut","expanded_url":"https://www.indiatoday.in/india/story/european-parliamentary-panel-kashmir-october-29-1613391-2019-10-28","display_url":"indiatoday.in/india/story/eu…","indices":[113,136]}]}</t>
  </si>
  <si>
    <t>Web views</t>
  </si>
  <si>
    <t>1188370896357969921</t>
  </si>
  <si>
    <t>Here's why IS failed to find ground in Jammu and Kashmir
#JammuAndKashmir #ISIS #Kashmir 
https://t.co/471WuPG99m</t>
  </si>
  <si>
    <t>Sun Oct 27 08:24:35 +0000 2019</t>
  </si>
  <si>
    <t>http://twitter.com/indiatvnews/statuses/1188370896357969921</t>
  </si>
  <si>
    <t>{"hashtags":[{"text":"JammuAndKashmir","indices":[57,73]},{"text":"ISIS","indices":[74,79]},{"text":"Kashmir","indices":[80,88]}],"symbols":[],"user_mentions":[],"urls":[{"url":"https://t.co/471WuPG99m","expanded_url":"https://www.indiatvnews.com/news/india/here-why-is-failed-to-find-ground-in-jammu-and-kashmir-559401","display_url":"indiatvnews.com/news/india/her…","indices":[90,113]}]}</t>
  </si>
  <si>
    <t>1188359164700942336</t>
  </si>
  <si>
    <t>Why apple growers in #Kashmir Still use road route despite terror threat https://t.co/gF9naf54Vl https://t.co/pmvVldpZXm</t>
  </si>
  <si>
    <t>Sun Oct 27 07:37:58 +0000 2019</t>
  </si>
  <si>
    <t>http://twitter.com/ndtv/statuses/1188359164700942336</t>
  </si>
  <si>
    <t>{"hashtags":[{"text":"Kashmir","indices":[21,29]}],"symbols":[],"user_mentions":[],"urls":[{"url":"https://t.co/gF9naf54Vl","expanded_url":"https://www.ndtv.com/india-news/why-apple-growers-in-kashmir-still-use-road-route-despite-terror-threat-2123307","display_url":"ndtv.com/india-news/why…","indices":[73,96]}],"media":[{"id":1188359151325286400,"id_str":"1188359151325286400","indices":[97,120],"media_url":"http://pbs.twimg.com/media/EH3mWhhUEAAasxb.png","media_url_https":"https://pbs.twimg.com/media/EH3mWhhUEAAasxb.png","url":"https://t.co/pmvVldpZXm","display_url":"pic.twitter.com/pmvVldpZXm","expanded_url":"https://twitter.com/ndtv/status/1188359164700942336/photo/1","type":"photo","sizes":{"small":{"w":650,"h":400,"resize":"fit"},"large":{"w":650,"h":400,"resize":"fit"},"medium":{"w":650,"h":400,"resize":"fit"},"thumb":{"w":150,"h":150,"resize":"crop"}}}]}</t>
  </si>
  <si>
    <t>1188300803926155264</t>
  </si>
  <si>
    <t>#Diwali : PM #Modi Extends Greetings To Nation; Likely to Celebrate With Soldiers In #Kashmir 
https://t.co/zRA7ILtorO</t>
  </si>
  <si>
    <t>Sun Oct 27 03:46:03 +0000 2019</t>
  </si>
  <si>
    <t>http://twitter.com/ABPNews/statuses/1188300803926155264</t>
  </si>
  <si>
    <t>{"hashtags":[{"text":"Diwali","indices":[0,7]},{"text":"Modi","indices":[13,18]},{"text":"Kashmir","indices":[85,93]}],"symbols":[],"user_mentions":[],"urls":[{"url":"https://t.co/zRA7ILtorO","expanded_url":"https://www.abplive.in/india-news/diwali-2019-pm-modi-extends-greetings-to-nation-likely-to-celebrate-diwali-with-soldiers-in-kashmir-1097252","display_url":"abplive.in/india-news/diw…","indices":[95,118]}]}</t>
  </si>
  <si>
    <t>1187976912250884096</t>
  </si>
  <si>
    <t>Normal Life Remains Hit In #Kashmir For 83rd Day
https://t.co/B8DkEjYf8c</t>
  </si>
  <si>
    <t>Sat Oct 26 06:19:02 +0000 2019</t>
  </si>
  <si>
    <t>http://twitter.com/ABPNews/statuses/1187976912250884096</t>
  </si>
  <si>
    <t>{"hashtags":[{"text":"Kashmir","indices":[27,35]}],"symbols":[],"user_mentions":[],"urls":[{"url":"https://t.co/B8DkEjYf8c","expanded_url":"https://www.abplive.in/india-news/normal-life-remains-hit-in-kashmir-for-83rd-day-1096916","display_url":"abplive.in/india-news/nor…","indices":[49,72]}]}</t>
  </si>
  <si>
    <t>1187789838810079232</t>
  </si>
  <si>
    <t>India Today's @AbhishekBhalla7 talks about the current situation in #Kashmir and the damage done by the terrorists after Article 370 was abrogated. Other panellists also put forward their views on the issue. 
#IndiaFirst @majidhyderi
Watch the full show at https://t.co/Bqu7T0yy62 https://t.co/2scW3bD8XS</t>
  </si>
  <si>
    <t>Fri Oct 25 17:55:40 +0000 2019</t>
  </si>
  <si>
    <t>http://twitter.com/IndiaToday/statuses/1187789838810079232</t>
  </si>
  <si>
    <t>{"hashtags":[{"text":"Kashmir","indices":[68,76]},{"text":"IndiaFirst","indices":[209,220]}],"symbols":[],"user_mentions":[{"screen_name":"AbhishekBhalla7","name":"Abhishek Bhalla","id":871937820,"id_str":"871937820","indices":[14,30]},{"screen_name":"majidhyderi","name":"Majid Hyderi","id":65609330,"id_str":"65609330","indices":[221,233]}],"urls":[{"url":"https://t.co/Bqu7T0yy62","expanded_url":"https://bit.ly/31PwkJQ","display_url":"bit.ly/31PwkJQ","indices":[257,280]}],"media":[{"id":1187789191049965600,"id_str":"1187789191049965569","indices":[281,304],"media_url":"http://pbs.twimg.com/media/EHvgbEWUcAEBDXk.jpg","media_url_https":"https://pbs.twimg.com/media/EHvgbEWUcAEBDXk.jpg","url":"https://t.co/2scW3bD8XS","display_url":"pic.twitter.com/2scW3bD8XS","expanded_url":"https://twitter.com/IndiaToday/status/1187789838810079232/video/1","type":"photo","sizes":{"medium":{"w":480,"h":270,"resize":"fit"},"thumb":{"w":150,"h":150,"resize":"crop"},"small":{"w":480,"h":270,"resize":"fit"},"large":{"w":480,"h":270,"resize":"fit"}}}]}</t>
  </si>
  <si>
    <t>1187763859601313793</t>
  </si>
  <si>
    <t>2 buildings of a Government school were set on fire in south #Kashmir's Kulgam district, there were no casualties reported. Investigations are underway. @MirFareed2 reports. @tanvishukla https://t.co/3aLP4Lrz9j</t>
  </si>
  <si>
    <t>Fri Oct 25 16:12:26 +0000 2019</t>
  </si>
  <si>
    <t>http://twitter.com/MirrorNow/statuses/1187763859601313793</t>
  </si>
  <si>
    <t>{"hashtags":[{"text":"Kashmir","indices":[61,69]}],"symbols":[],"user_mentions":[{"screen_name":"MirFareed2","name":"Mir Fareed","id":1064076762982707200,"id_str":"1064076762982707200","indices":[153,164]},{"screen_name":"tanvishukla","name":"Tanvi Shukla","id":18472984,"id_str":"18472984","indices":[174,186]}],"urls":[],"media":[{"id":1187763597310431200,"id_str":"1187763597310431234","indices":[187,210],"media_url":"http://pbs.twimg.com/media/EHvI7j9UUAAMjVQ.jpg","media_url_https":"https://pbs.twimg.com/media/EHvI7j9UUAAMjVQ.jpg","url":"https://t.co/3aLP4Lrz9j","display_url":"pic.twitter.com/3aLP4Lrz9j","expanded_url":"https://twitter.com/MirrorNow/status/1187763859601313793/video/1","type":"photo","sizes":{"thumb":{"w":150,"h":150,"resize":"crop"},"medium":{"w":1200,"h":675,"resize":"fit"},"small":{"w":680,"h":383,"resize":"fit"},"large":{"w":1280,"h":720,"resize":"fit"}}}]}</t>
  </si>
  <si>
    <t>1187739738926669826</t>
  </si>
  <si>
    <t>BREAKING: Girish Chandra Murmu appointed Lieutenant Governor of Jammu-Kashmir
#Jammu #Kashmir #GirishChandraMurmu
https://t.co/G06aZAzT2T</t>
  </si>
  <si>
    <t>Fri Oct 25 14:36:35 +0000 2019</t>
  </si>
  <si>
    <t>http://twitter.com/indiatvnews/statuses/1187739738926669826</t>
  </si>
  <si>
    <t>{"hashtags":[{"text":"Jammu","indices":[79,85]},{"text":"Kashmir","indices":[86,94]},{"text":"GirishChandraMurmu","indices":[95,114]}],"symbols":[],"user_mentions":[],"urls":[{"url":"https://t.co/G06aZAzT2T","expanded_url":"https://www.indiatvnews.com/news/india/breaking-news-girish-chandra-murmu-appointed-lieutenant-governor-jammu-kashmir-satya-pal-malik-goa-radha-krishna-mathur-ladakh-559075","display_url":"indiatvnews.com/news/india/bre…","indices":[115,138]}]}</t>
  </si>
  <si>
    <t>1187623371103600641</t>
  </si>
  <si>
    <t>India has time and again rejected Trump's offers to mediate in the #Kashmir issue
https://t.co/dkOjx5C7C9</t>
  </si>
  <si>
    <t>Fri Oct 25 06:54:11 +0000 2019</t>
  </si>
  <si>
    <t>http://twitter.com/IndiaToday/statuses/1187623371103600641</t>
  </si>
  <si>
    <t>{"hashtags":[{"text":"Kashmir","indices":[67,75]}],"symbols":[],"user_mentions":[],"urls":[{"url":"https://t.co/dkOjx5C7C9","expanded_url":"https://www.indiatoday.in/india/story/us-says-trump-is-ready-to-mediate-between-india-pakistan-over-kashmir-dispute-1612775-2019-10-25","display_url":"indiatoday.in/india/story/us…","indices":[83,106]}]}</t>
  </si>
  <si>
    <t>1187448731525771264</t>
  </si>
  <si>
    <t>Malaysia's anti-India stance on #Kashmir at the U.N.G.A &amp;amp; elsewhere could cost the country dearly. Indian traders are boycotting palm oil from Malaysia. @Palkisu explains the diplomatic spat between #India &amp;amp; #Malaysia https://t.co/kXaRp3Xi7E</t>
  </si>
  <si>
    <t>Thu Oct 24 19:20:13 +0000 2019</t>
  </si>
  <si>
    <t>http://twitter.com/WIONews/statuses/1187448731525771264</t>
  </si>
  <si>
    <t>{"hashtags":[{"text":"Kashmir","indices":[32,40]},{"text":"India","indices":[203,209]},{"text":"Malaysia","indices":[216,225]}],"symbols":[],"user_mentions":[{"screen_name":"palkisu","name":"Palki Sharma","id":49923337,"id_str":"49923337","indices":[157,165]}],"urls":[],"media":[{"id":1187440704877781000,"id_str":"1187440704877780992","indices":[226,249],"media_url":"http://pbs.twimg.com/media/EHqn7ckUUAAqoyb.jpg","media_url_https":"https://pbs.twimg.com/media/EHqn7ckUUAAqoyb.jpg","url":"https://t.co/kXaRp3Xi7E","display_url":"pic.twitter.com/kXaRp3Xi7E","expanded_url":"https://twitter.com/WIONews/status/1187448731525771264/video/1","type":"photo","sizes":{"thumb":{"w":150,"h":150,"resize":"crop"},"large":{"w":640,"h":360,"resize":"fit"},"medium":{"w":640,"h":360,"resize":"fit"},"small":{"w":640,"h":360,"resize":"fit"}}}]}</t>
  </si>
  <si>
    <t>1187389448419332096</t>
  </si>
  <si>
    <t>@palkisu Anti-India protest plan foiled in #London.
UK government disallows protests on the issue of #Kashmir on #Diwali.
On #Gravitas, @palkisu explains the politics of anti-#India protests in London.
9 PM IST
LIVE stream on @WIONews https://t.co/nJxRMzmraz</t>
  </si>
  <si>
    <t>Thu Oct 24 15:24:39 +0000 2019</t>
  </si>
  <si>
    <t>1187388174462382080</t>
  </si>
  <si>
    <t>http://twitter.com/WIONews/statuses/1187389448419332096</t>
  </si>
  <si>
    <t>{"hashtags":[{"text":"London","indices":[43,50]},{"text":"Kashmir","indices":[101,109]},{"text":"Diwali","indices":[113,120]},{"text":"Gravitas","indices":[126,135]},{"text":"India","indices":[176,182]}],"symbols":[],"user_mentions":[{"screen_name":"palkisu","name":"Palki Sharma","id":49923337,"id_str":"49923337","indices":[0,8]},{"screen_name":"palkisu","name":"Palki Sharma","id":49923337,"id_str":"49923337","indices":[137,145]},{"screen_name":"WIONews","name":"WION","id":711760467383877600,"id_str":"711760467383877632","indices":[228,236]}],"urls":[],"media":[{"id":1187389413669531600,"id_str":"1187389413669531649","indices":[237,260],"media_url":"http://pbs.twimg.com/media/EHp0YXPU8AEXhje.jpg","media_url_https":"https://pbs.twimg.com/media/EHp0YXPU8AEXhje.jpg","url":"https://t.co/nJxRMzmraz","display_url":"pic.twitter.com/nJxRMzmraz","expanded_url":"https://twitter.com/WIONews/status/1187389448419332096/photo/1","type":"photo","sizes":{"thumb":{"w":150,"h":150,"resize":"crop"},"small":{"w":680,"h":383,"resize":"fit"},"medium":{"w":1200,"h":675,"resize":"fit"},"large":{"w":2048,"h":1152,"resize":"fit"}}}]}</t>
  </si>
  <si>
    <t>1187311169830346752</t>
  </si>
  <si>
    <t>Two schools buildings set ablaze in #Kashmir in the last 48 hours. With the new academic session around the corner, such incidents have made things worse for the students. India Today Ashraf Wani bring more details.
#ReporterDiary @ashraf_wani 
More videos https://t.co/FAHzdjSiWA https://t.co/vnM0xFA0zG</t>
  </si>
  <si>
    <t>Thu Oct 24 10:13:36 +0000 2019</t>
  </si>
  <si>
    <t>http://twitter.com/IndiaToday/statuses/1187311169830346752</t>
  </si>
  <si>
    <t>{"hashtags":[{"text":"Kashmir","indices":[36,44]},{"text":"ReporterDiary","indices":[216,230]}],"symbols":[],"user_mentions":[{"screen_name":"ashraf_wani","name":"Ashraf Wani اشرف وانی","id":369528920,"id_str":"369528920","indices":[231,243]}],"urls":[{"url":"https://t.co/FAHzdjSiWA","expanded_url":"http://bit.ly/IndiaTodaySocial","display_url":"bit.ly/IndiaTodaySoci…","indices":[257,280]}],"media":[{"id":1187308924652773400,"id_str":"1187308924652773378","indices":[281,304],"media_url":"http://pbs.twimg.com/media/EHotKh1U8AAvaWj.jpg","media_url_https":"https://pbs.twimg.com/media/EHotKh1U8AAvaWj.jpg","url":"https://t.co/vnM0xFA0zG","display_url":"pic.twitter.com/vnM0xFA0zG","expanded_url":"https://twitter.com/IndiaToday/status/1187311169830346752/video/1","type":"photo","sizes":{"large":{"w":478,"h":270,"resize":"fit"},"thumb":{"w":150,"h":150,"resize":"crop"},"medium":{"w":478,"h":270,"resize":"fit"},"small":{"w":478,"h":270,"resize":"fit"}}}]}</t>
  </si>
  <si>
    <t>1187310744691298305</t>
  </si>
  <si>
    <t>बीते 48 घंटे में #Kashmir के दो स्कूलों में लगी आग, नए शिक्षण सत्र से पहले ये घटनाएं छात्रों के लिए लाई हैं बुरी ख़बर। ज्यादा जानकारी दे रहे हैं हमारे संवाददाता अशरफ वानी। 
#ReporterDiary @ashraf_wani
अन्य वीडियो https://t.co/mf6keLW7vJ https://t.co/1KLPcBDoMX</t>
  </si>
  <si>
    <t>Thu Oct 24 10:11:55 +0000 2019</t>
  </si>
  <si>
    <t>http://twitter.com/aajtak/statuses/1187310744691298305</t>
  </si>
  <si>
    <t>{"hashtags":[{"text":"Kashmir","indices":[17,25]},{"text":"ReporterDiary","indices":[173,187]}],"symbols":[],"user_mentions":[{"screen_name":"ashraf_wani","name":"Ashraf Wani اشرف وانی","id":369528920,"id_str":"369528920","indices":[188,200]}],"urls":[{"url":"https://t.co/mf6keLW7vJ","expanded_url":"http://bit.ly/IndiaTodaySocial","display_url":"bit.ly/IndiaTodaySoci…","indices":[213,236]}],"media":[{"id":1187308846861017000,"id_str":"1187308846861017089","indices":[237,260],"media_url":"http://pbs.twimg.com/media/EHosyfYUUAIca0n.jpg","media_url_https":"https://pbs.twimg.com/media/EHosyfYUUAIca0n.jpg","url":"https://t.co/1KLPcBDoMX","display_url":"pic.twitter.com/1KLPcBDoMX","expanded_url":"https://twitter.com/aajtak/status/1187310744691298305/video/1","type":"photo","sizes":{"large":{"w":478,"h":270,"resize":"fit"},"thumb":{"w":150,"h":150,"resize":"crop"},"medium":{"w":478,"h":270,"resize":"fit"},"small":{"w":478,"h":270,"resize":"fit"}}}]}</t>
  </si>
  <si>
    <t>1187085672810631168</t>
  </si>
  <si>
    <t>#Gravitas | @IlhanMN attempts to create alarms against #India in the #Kashmir issue and #NRC debate. One, it is an attempt to cast aspersions on India's democratic institutions &amp;amp; two, it betrays Omar's ignorance on the issue. @Palkisu explains. https://t.co/pJpweyCYqD</t>
  </si>
  <si>
    <t>Wed Oct 23 19:17:34 +0000 2019</t>
  </si>
  <si>
    <t>http://twitter.com/WIONews/statuses/1187085672810631168</t>
  </si>
  <si>
    <t>{"hashtags":[{"text":"Gravitas","indices":[0,9]},{"text":"India","indices":[55,61]},{"text":"Kashmir","indices":[69,77]},{"text":"NRC","indices":[88,92]}],"symbols":[],"user_mentions":[{"screen_name":"IlhanMN","name":"Ilhan Omar","id":783792992,"id_str":"783792992","indices":[12,20]},{"screen_name":"palkisu","name":"Palki Sharma","id":49923337,"id_str":"49923337","indices":[230,238]}],"urls":[],"media":[{"id":1187077334525866000,"id_str":"1187077334525865984","indices":[249,272],"media_url":"http://pbs.twimg.com/amplify_video_thumb/1187077334525865984/img/6P12ZPTPxN1TpegN.jpg","media_url_https":"https://pbs.twimg.com/amplify_video_thumb/1187077334525865984/img/6P12ZPTPxN1TpegN.jpg","url":"https://t.co/pJpweyCYqD","display_url":"pic.twitter.com/pJpweyCYqD","expanded_url":"https://twitter.com/WIONews/status/1187085672810631168/video/1","type":"photo","sizes":{"thumb":{"w":150,"h":150,"resize":"crop"},"medium":{"w":1200,"h":675,"resize":"fit"},"small":{"w":680,"h":383,"resize":"fit"},"large":{"w":1280,"h":720,"resize":"fit"}}}]}</t>
  </si>
  <si>
    <t>1187072524380561408</t>
  </si>
  <si>
    <t>#Gravitas | Another anti-#India protest is all set to take place in London on #Diwali. Again, British authorities have given their nod this protest on #Kashmir. @palkisu discusses the development with #LabourParty's lawmaker @NavinShah2016 https://t.co/ekuJjvucoU</t>
  </si>
  <si>
    <t>Wed Oct 23 18:25:19 +0000 2019</t>
  </si>
  <si>
    <t>http://twitter.com/WIONews/statuses/1187072524380561408</t>
  </si>
  <si>
    <t>{"hashtags":[{"text":"Gravitas","indices":[0,9]},{"text":"India","indices":[25,31]},{"text":"Diwali","indices":[78,85]},{"text":"Kashmir","indices":[151,159]},{"text":"LabourParty","indices":[201,213]}],"symbols":[],"user_mentions":[{"screen_name":"palkisu","name":"Palki Sharma","id":49923337,"id_str":"49923337","indices":[161,169]},{"screen_name":"NavinShah2016","name":"Navin Shah AM","id":374461418,"id_str":"374461418","indices":[225,239]}],"urls":[],"media":[{"id":1187069333702230000,"id_str":"1187069333702230016","indices":[240,263],"media_url":"http://pbs.twimg.com/amplify_video_thumb/1187069333702230016/img/DBcY3MhpydGPJ9bj.jpg","media_url_https":"https://pbs.twimg.com/amplify_video_thumb/1187069333702230016/img/DBcY3MhpydGPJ9bj.jpg","url":"https://t.co/ekuJjvucoU","display_url":"pic.twitter.com/ekuJjvucoU","expanded_url":"https://twitter.com/WIONews/status/1187072524380561408/video/1","type":"photo","sizes":{"thumb":{"w":150,"h":150,"resize":"crop"},"medium":{"w":1200,"h":675,"resize":"fit"},"small":{"w":680,"h":383,"resize":"fit"},"large":{"w":1280,"h":720,"resize":"fit"}}}]}</t>
  </si>
  <si>
    <t>1187055199090688000</t>
  </si>
  <si>
    <t>Violence And Intimidation Is Wholly Unacceptable: #BorisJohnson On #Kashmir Protests On #Diwali
Details: https://t.co/qGrmrK3KZ9 https://t.co/0vY5beEOUt</t>
  </si>
  <si>
    <t>Wed Oct 23 17:16:28 +0000 2019</t>
  </si>
  <si>
    <t>http://twitter.com/ABPNews/statuses/1187055199090688000</t>
  </si>
  <si>
    <t>{"hashtags":[{"text":"BorisJohnson","indices":[50,63]},{"text":"Kashmir","indices":[67,75]},{"text":"Diwali","indices":[88,95]}],"symbols":[],"user_mentions":[],"urls":[{"url":"https://t.co/qGrmrK3KZ9","expanded_url":"https://www.abplive.in/world-news/violence-and-intimidation-is-wholly-unacceptable-boris-johnson-on-kashmir-protests-on-diwali-1095680","display_url":"abplive.in/world-news/vio…","indices":[106,129]}],"media":[{"id":1187055193055039500,"id_str":"1187055193055039488","indices":[130,153],"media_url":"http://pbs.twimg.com/media/EHlEaKbUEAAZuBu.jpg","media_url_https":"https://pbs.twimg.com/media/EHlEaKbUEAAZuBu.jpg","url":"https://t.co/0vY5beEOUt","display_url":"pic.twitter.com/0vY5beEOUt","expanded_url":"https://twitter.com/ABPNews/status/1187055199090688000/photo/1","type":"photo","sizes":{"thumb":{"w":150,"h":150,"resize":"crop"},"medium":{"w":720,"h":540,"resize":"fit"},"small":{"w":680,"h":510,"resize":"fit"},"large":{"w":720,"h":540,"resize":"fit"}}}]}</t>
  </si>
  <si>
    <t>1187026100276252672</t>
  </si>
  <si>
    <t>@palkisu @NavinShah2016 Congressional hearing on #Kashmir in #USA 
U.S. lawmakers play politics over Kashmir.
Social media slams anti-#India bias of American politicians.
Catch the full story on #Gravitas with @palkisu | 9 PM IST
LIVE stream on @WIONews https://t.co/Z0fBFnZhis</t>
  </si>
  <si>
    <t>Wed Oct 23 15:20:50 +0000 2019</t>
  </si>
  <si>
    <t>1187021848824803330</t>
  </si>
  <si>
    <t>http://twitter.com/WIONews/statuses/1187026100276252672</t>
  </si>
  <si>
    <t>{"hashtags":[{"text":"Kashmir","indices":[49,57]},{"text":"USA","indices":[61,65]},{"text":"India","indices":[134,140]},{"text":"Gravitas","indices":[195,204]}],"symbols":[],"user_mentions":[{"screen_name":"palkisu","name":"Palki Sharma","id":49923337,"id_str":"49923337","indices":[0,8]},{"screen_name":"NavinShah2016","name":"Navin Shah AM","id":374461418,"id_str":"374461418","indices":[9,23]},{"screen_name":"palkisu","name":"Palki Sharma","id":49923337,"id_str":"49923337","indices":[210,218]},{"screen_name":"WIONews","name":"WION","id":711760467383877600,"id_str":"711760467383877632","indices":[246,254]}],"urls":[],"media":[{"id":1187026069808746500,"id_str":"1187026069808746497","indices":[255,278],"media_url":"http://pbs.twimg.com/media/EHkp694UEAEtacf.jpg","media_url_https":"https://pbs.twimg.com/media/EHkp694UEAEtacf.jpg","url":"https://t.co/Z0fBFnZhis","display_url":"pic.twitter.com/Z0fBFnZhis","expanded_url":"https://twitter.com/WIONews/status/1187026100276252672/photo/1","type":"photo","sizes":{"thumb":{"w":150,"h":150,"resize":"crop"},"small":{"w":680,"h":383,"resize":"fit"},"medium":{"w":1200,"h":675,"resize":"fit"},"large":{"w":2048,"h":1152,"resize":"fit"}}}]}</t>
  </si>
  <si>
    <t>1186961151642353664</t>
  </si>
  <si>
    <t>तुर्की ने #Kashmir पर पाक के साथ खड़े होने को बताई थी अपनी ड्यूटी।
https://t.co/VZhIAxa80j</t>
  </si>
  <si>
    <t>Wed Oct 23 11:02:45 +0000 2019</t>
  </si>
  <si>
    <t>http://twitter.com/aajtak/statuses/1186961151642353664</t>
  </si>
  <si>
    <t>{"hashtags":[{"text":"Kashmir","indices":[10,18]}],"symbols":[],"user_mentions":[],"urls":[{"url":"https://t.co/VZhIAxa80j","expanded_url":"https://aajtak.intoday.in/gallery/india-may-cut-defence-export-to-pak-friend-turkey-says-report-tstp-1-40831.html","display_url":"aajtak.intoday.in/gallery/india-…","indices":[67,90]}]}</t>
  </si>
  <si>
    <t>1186693779354349571</t>
  </si>
  <si>
    <t>After #Article370 Abrogation In #Kashmir, Govt Identifies Over 500 URLs Generated By ISI's Cyber Jehadis #KashmirIssue
Details: https://t.co/4NxcDQ1APh https://t.co/xdqxI813yE</t>
  </si>
  <si>
    <t>Tue Oct 22 17:20:19 +0000 2019</t>
  </si>
  <si>
    <t>http://twitter.com/ABPNews/statuses/1186693779354349571</t>
  </si>
  <si>
    <t>{"hashtags":[{"text":"Article370","indices":[6,17]},{"text":"Kashmir","indices":[32,40]},{"text":"KashmirIssue","indices":[105,118]}],"symbols":[],"user_mentions":[],"urls":[{"url":"https://t.co/4NxcDQ1APh","expanded_url":"https://www.abplive.in/india-news/after-article-370-abrogation-in-kashmir-govt-identifies-over-500-urls-generated-by-isis-cyber-jehadis-1095212","display_url":"abplive.in/india-news/aft…","indices":[129,152]}],"media":[{"id":1186693772916088800,"id_str":"1186693772916088832","indices":[153,176],"media_url":"http://pbs.twimg.com/media/EHf7svfU4AAUVFB.jpg","media_url_https":"https://pbs.twimg.com/media/EHf7svfU4AAUVFB.jpg","url":"https://t.co/xdqxI813yE","display_url":"pic.twitter.com/xdqxI813yE","expanded_url":"https://twitter.com/ABPNews/status/1186693779354349571/photo/1","type":"photo","sizes":{"small":{"w":680,"h":510,"resize":"fit"},"thumb":{"w":150,"h":150,"resize":"crop"},"medium":{"w":720,"h":540,"resize":"fit"},"large":{"w":720,"h":540,"resize":"fit"}}}]}</t>
  </si>
  <si>
    <t>1186563967247773696</t>
  </si>
  <si>
    <t>Trump voices support for abrogation of Article 370 in Jammu and Kashmir
#DonaldTrump
#JammuAndKashmir 
#Article370 
#Kashmir 
https://t.co/8gOd60brCq</t>
  </si>
  <si>
    <t>Tue Oct 22 08:44:29 +0000 2019</t>
  </si>
  <si>
    <t>http://twitter.com/indiatvnews/statuses/1186563967247773696</t>
  </si>
  <si>
    <t>{"hashtags":[{"text":"DonaldTrump","indices":[73,85]},{"text":"JammuAndKashmir","indices":[86,102]},{"text":"Article370","indices":[104,115]},{"text":"Kashmir","indices":[117,125]}],"symbols":[],"user_mentions":[],"urls":[{"url":"https://t.co/8gOd60brCq","expanded_url":"https://www.indiatvnews.com/news/world/donald-trump-voices-support-for-abrogation-of-article-370-in-jammu-and-kashmir-558223","display_url":"indiatvnews.com/news/world/don…","indices":[128,151]}]}</t>
  </si>
  <si>
    <t>1185784981424992257</t>
  </si>
  <si>
    <t>#InTheNews | 2 soldiers &amp;amp; a civilian killed in ceasefire violation by Pakistan in Tangdhar sector along the LoC in #Kashmir</t>
  </si>
  <si>
    <t>Sun Oct 20 05:09:05 +0000 2019</t>
  </si>
  <si>
    <t>http://twitter.com/MirrorNow/statuses/1185784981424992257</t>
  </si>
  <si>
    <t>{"hashtags":[{"text":"InTheNews","indices":[0,10]},{"text":"Kashmir","indices":[119,127]}],"symbols":[],"user_mentions":[],"urls":[]}</t>
  </si>
  <si>
    <t>1185776617391415297</t>
  </si>
  <si>
    <t>India Cancels #Modi 's #Turkey Visit After #Erdogan 's Comments On #Kashmir
 https://t.co/2tmVYEuGcz</t>
  </si>
  <si>
    <t>Sun Oct 20 04:35:50 +0000 2019</t>
  </si>
  <si>
    <t>http://twitter.com/ABPNews/statuses/1185776617391415297</t>
  </si>
  <si>
    <t>{"hashtags":[{"text":"Modi","indices":[14,19]},{"text":"Turkey","indices":[23,30]},{"text":"Erdogan","indices":[43,51]},{"text":"Kashmir","indices":[67,75]}],"symbols":[],"user_mentions":[],"urls":[{"url":"https://t.co/2tmVYEuGcz","expanded_url":"https://www.abplive.in/india-news/india-cancels-modis-turkey-visit-after-erdogans-comments-on-kashmir-pakistan-backing-1093453","display_url":"abplive.in/india-news/ind…","indices":[77,100]}]}</t>
  </si>
  <si>
    <t>1185486549179338752</t>
  </si>
  <si>
    <t>#VoteOnHaryana | Congress encouraged dynasty rule in #Kashmir: PM @narendramodi in #Haryana #ITVideo
https://t.co/Nounxo6IKQ https://t.co/1dMtQyOf2Z</t>
  </si>
  <si>
    <t>Sat Oct 19 09:23:13 +0000 2019</t>
  </si>
  <si>
    <t>http://twitter.com/IndiaToday/statuses/1185486549179338752</t>
  </si>
  <si>
    <t>{"hashtags":[{"text":"VoteOnHaryana","indices":[0,14]},{"text":"Kashmir","indices":[53,61]},{"text":"Haryana","indices":[83,91]},{"text":"ITVideo","indices":[92,100]}],"symbols":[],"user_mentions":[{"screen_name":"narendramodi","name":"Narendra Modi","id":18839785,"id_str":"18839785","indices":[66,79]}],"urls":[{"url":"https://t.co/Nounxo6IKQ","expanded_url":"http://bit.ly/it_videos","display_url":"bit.ly/it_videos","indices":[101,124]}],"media":[{"id":1185465825072828400,"id_str":"1185465825072828422","indices":[125,148],"media_url":"http://pbs.twimg.com/amplify_video_thumb/1185465825072828422/img/638av4xzc7GFT8tn.jpg","media_url_https":"https://pbs.twimg.com/amplify_video_thumb/1185465825072828422/img/638av4xzc7GFT8tn.jpg","url":"https://t.co/1dMtQyOf2Z","display_url":"pic.twitter.com/1dMtQyOf2Z","expanded_url":"https://twitter.com/IndiaToday/status/1185486549179338752/video/1","type":"photo","sizes":{"thumb":{"w":150,"h":150,"resize":"crop"},"medium":{"w":1200,"h":675,"resize":"fit"},"small":{"w":680,"h":383,"resize":"fit"},"large":{"w":1280,"h":720,"resize":"fit"}}}]}</t>
  </si>
  <si>
    <t>1185455437434380288</t>
  </si>
  <si>
    <t>No protests allowed in #Kashmir till situation improves: Police Chief Dilbagh Singh https://t.co/3Prw7KXpui https://t.co/FJKeVp3OMz</t>
  </si>
  <si>
    <t>Sat Oct 19 07:19:35 +0000 2019</t>
  </si>
  <si>
    <t>http://twitter.com/ndtv/statuses/1185455437434380288</t>
  </si>
  <si>
    <t>{"hashtags":[{"text":"Kashmir","indices":[23,31]}],"symbols":[],"user_mentions":[],"urls":[{"url":"https://t.co/3Prw7KXpui","expanded_url":"https://www.ndtv.com/india-news/kashmir-news-no-protests-allowed-in-kashmir-till-situation-improves-police-chief-dilbagh-singh-2119387","display_url":"ndtv.com/india-news/kas…","indices":[84,107]}],"media":[{"id":1185455426986365000,"id_str":"1185455426986364928","indices":[108,131],"media_url":"http://pbs.twimg.com/media/EHOVbhaU0AAoKfd.png","media_url_https":"https://pbs.twimg.com/media/EHOVbhaU0AAoKfd.png","url":"https://t.co/FJKeVp3OMz","display_url":"pic.twitter.com/FJKeVp3OMz","expanded_url":"https://twitter.com/ndtv/status/1185455437434380288/photo/1","type":"photo","sizes":{"large":{"w":650,"h":400,"resize":"fit"},"small":{"w":650,"h":400,"resize":"fit"},"thumb":{"w":150,"h":150,"resize":"crop"},"medium":{"w":650,"h":400,"resize":"fit"}}}]}</t>
  </si>
  <si>
    <t>1185148382257410049</t>
  </si>
  <si>
    <t>The apple trade seems to have become the flashpoint in the #Kashmir Valley.
(By @ShujaUH)
https://t.co/e7Pc8oara4</t>
  </si>
  <si>
    <t>Fri Oct 18 10:59:27 +0000 2019</t>
  </si>
  <si>
    <t>http://twitter.com/IndiaToday/statuses/1185148382257410049</t>
  </si>
  <si>
    <t>{"hashtags":[{"text":"Kashmir","indices":[59,67]}],"symbols":[],"user_mentions":[{"screen_name":"ShujaUH","name":"Shuja ul haq","id":241178934,"id_str":"241178934","indices":[80,88]}],"urls":[{"url":"https://t.co/e7Pc8oara4","expanded_url":"https://www.indiatoday.in/india/story/terror-attacks-civilians-cast-shadow-jammu-and-kashmir-apple-trade-1610754-2019-10-18","display_url":"indiatoday.in/india/story/te…","indices":[90,113]}]}</t>
  </si>
  <si>
    <t>1185057728420401152</t>
  </si>
  <si>
    <t>जम्मू-कश्मीर के सोपोर में आतंकियों ने सेब कारोबारियों पर किया हमला #Kashmir 
https://t.co/TJ4sFjTXdi</t>
  </si>
  <si>
    <t>Fri Oct 18 04:59:14 +0000 2019</t>
  </si>
  <si>
    <t>http://twitter.com/aajtak/statuses/1185057728420401152</t>
  </si>
  <si>
    <t>{"hashtags":[{"text":"Kashmir","indices":[67,75]}],"symbols":[],"user_mentions":[],"urls":[{"url":"https://t.co/TJ4sFjTXdi","expanded_url":"https://aajtak.intoday.in/story/jammu-kashmir-sopore-terrorist-apple-truck-fire-1-1129802.html","display_url":"aajtak.intoday.in/story/jammu-ka…","indices":[77,100]}]}</t>
  </si>
  <si>
    <t>1184825185322422272</t>
  </si>
  <si>
    <t>3 killed in 3 days in #Kashmir. 
Why are activists silent, asks MoS @DrJitendraSingh
(@gauravcsawant)
#7At7 with @Chaiti 
LIVE https://t.co/4fqxBVUizL https://t.co/lgFmIb3eJd</t>
  </si>
  <si>
    <t>Thu Oct 17 13:35:11 +0000 2019</t>
  </si>
  <si>
    <t>http://twitter.com/IndiaToday/statuses/1184825185322422272</t>
  </si>
  <si>
    <t>{"hashtags":[{"text":"Kashmir","indices":[22,30]},{"text":"7At7","indices":[102,107]}],"symbols":[],"user_mentions":[{"screen_name":"DrJitendraSingh","name":"Dr Jitendra Singh","id":146360682,"id_str":"146360682","indices":[68,84]},{"screen_name":"gauravcsawant","name":"GAURAV C SAWANT","id":177886974,"id_str":"177886974","indices":[86,100]},{"screen_name":"Chaiti","name":"Chaiti Narula","id":20899069,"id_str":"20899069","indices":[113,120]}],"urls":[{"url":"https://t.co/4fqxBVUizL","expanded_url":"http://bit.ly/IT_LiveTV","display_url":"bit.ly/IT_LiveTV","indices":[127,150]}],"media":[{"id":1184824980422316000,"id_str":"1184824980422316032","indices":[151,174],"media_url":"http://pbs.twimg.com/media/EHFYOP-U8AAUIlF.jpg","media_url_https":"https://pbs.twimg.com/media/EHFYOP-U8AAUIlF.jpg","url":"https://t.co/lgFmIb3eJd","display_url":"pic.twitter.com/lgFmIb3eJd","expanded_url":"https://twitter.com/IndiaToday/status/1184825185322422272/video/1","type":"photo","sizes":{"thumb":{"w":150,"h":150,"resize":"crop"},"medium":{"w":1200,"h":675,"resize":"fit"},"small":{"w":680,"h":383,"resize":"fit"},"large":{"w":1280,"h":720,"resize":"fit"}}}]}</t>
  </si>
  <si>
    <t>1184804206227546112</t>
  </si>
  <si>
    <t>Watch | #Pakistan backed terrorists are now targeting common #Kashmiris. 
Reports say that grenades have been hurled at shopkeepers and citizens in #Kashmir. 
#Apple traders have been affected the most https://t.co/hPOmJdz6Sd</t>
  </si>
  <si>
    <t>Thu Oct 17 12:11:50 +0000 2019</t>
  </si>
  <si>
    <t>http://twitter.com/WIONews/statuses/1184804206227546112</t>
  </si>
  <si>
    <t>{"hashtags":[{"text":"Pakistan","indices":[8,17]},{"text":"Kashmiris","indices":[61,71]},{"text":"Kashmir","indices":[148,156]},{"text":"Apple","indices":[159,165]}],"symbols":[],"user_mentions":[],"urls":[],"media":[{"id":1184800690947809300,"id_str":"1184800690947809281","indices":[202,225],"media_url":"http://pbs.twimg.com/amplify_video_thumb/1184800690947809281/img/-2hRSqroBbrp2OVE.jpg","media_url_https":"https://pbs.twimg.com/amplify_video_thumb/1184800690947809281/img/-2hRSqroBbrp2OVE.jpg","url":"https://t.co/hPOmJdz6Sd","display_url":"pic.twitter.com/hPOmJdz6Sd","expanded_url":"https://twitter.com/WIONews/status/1184804206227546112/video/1","type":"photo","sizes":{"thumb":{"w":150,"h":150,"resize":"crop"},"medium":{"w":1200,"h":675,"resize":"fit"},"small":{"w":680,"h":383,"resize":"fit"},"large":{"w":1280,"h":720,"resize":"fit"}}}]}</t>
  </si>
  <si>
    <t>1184726314781044737</t>
  </si>
  <si>
    <t>#JammuAndKashmir | 2 non-locals shot dead by terrorists in Shopian in #Kashmir  
@MirFareed2 with details https://t.co/y4kW922EaQ</t>
  </si>
  <si>
    <t>Thu Oct 17 07:02:19 +0000 2019</t>
  </si>
  <si>
    <t>http://twitter.com/MirrorNow/statuses/1184726314781044737</t>
  </si>
  <si>
    <t>{"hashtags":[{"text":"JammuAndKashmir","indices":[0,16]},{"text":"Kashmir","indices":[70,78]}],"symbols":[],"user_mentions":[{"screen_name":"MirFareed2","name":"Mir Fareed","id":1064076762982707200,"id_str":"1064076762982707200","indices":[82,93]}],"urls":[],"media":[{"id":1184726122308591600,"id_str":"1184726122308591616","indices":[107,130],"media_url":"http://pbs.twimg.com/media/EHD-TLxUYAE7TjD.jpg","media_url_https":"https://pbs.twimg.com/media/EHD-TLxUYAE7TjD.jpg","url":"https://t.co/y4kW922EaQ","display_url":"pic.twitter.com/y4kW922EaQ","expanded_url":"https://twitter.com/MirrorNow/status/1184726314781044737/video/1","type":"photo","sizes":{"thumb":{"w":150,"h":150,"resize":"crop"},"medium":{"w":1200,"h":675,"resize":"fit"},"small":{"w":680,"h":383,"resize":"fit"},"large":{"w":1280,"h":720,"resize":"fit"}}}]}</t>
  </si>
  <si>
    <t>1184519541600075776</t>
  </si>
  <si>
    <t>#Exclusive | Union Home Minister of #India, Shri @AmitShah's interview with @WIONews editor-in-chief @sudhirchaudhary. 
He breaks his silence on #Article370 and #Kashmir https://t.co/1vAGsRX4F4</t>
  </si>
  <si>
    <t>Wed Oct 16 17:20:40 +0000 2019</t>
  </si>
  <si>
    <t>http://twitter.com/WIONews/statuses/1184519541600075776</t>
  </si>
  <si>
    <t>{"hashtags":[{"text":"Exclusive","indices":[0,10]},{"text":"India","indices":[36,42]},{"text":"Article370","indices":[145,156]},{"text":"Kashmir","indices":[161,169]}],"symbols":[],"user_mentions":[{"screen_name":"AmitShah","name":"Amit Shah","id":1447949844,"id_str":"1447949844","indices":[49,58]},{"screen_name":"WIONews","name":"WION","id":711760467383877600,"id_str":"711760467383877632","indices":[76,84]},{"screen_name":"sudhirchaudhary","name":"Sudhir Chaudhary","id":75246346,"id_str":"75246346","indices":[101,117]}],"urls":[],"media":[{"id":1184447158646268000,"id_str":"1184447158646267904","indices":[170,193],"media_url":"http://pbs.twimg.com/amplify_video_thumb/1184447158646267904/img/6rbTxul-mMCUkukH.jpg","media_url_https":"https://pbs.twimg.com/amplify_video_thumb/1184447158646267904/img/6rbTxul-mMCUkukH.jpg","url":"https://t.co/1vAGsRX4F4","display_url":"pic.twitter.com/1vAGsRX4F4","expanded_url":"https://twitter.com/WIONews/status/1184519541600075776/video/1","type":"photo","sizes":{"thumb":{"w":150,"h":150,"resize":"crop"},"medium":{"w":1200,"h":675,"resize":"fit"},"small":{"w":680,"h":383,"resize":"fit"},"large":{"w":1280,"h":720,"resize":"fit"}}}]}</t>
  </si>
  <si>
    <t>1184448717065052160</t>
  </si>
  <si>
    <t>Customers are refusing to purchase the apples due to these messages #Kashmir https://t.co/HNE6XUbJgb</t>
  </si>
  <si>
    <t>Wed Oct 16 12:39:14 +0000 2019</t>
  </si>
  <si>
    <t>http://twitter.com/ABPNews/statuses/1184448717065052160</t>
  </si>
  <si>
    <t>{"hashtags":[{"text":"Kashmir","indices":[68,76]}],"symbols":[],"user_mentions":[],"urls":[{"url":"https://t.co/HNE6XUbJgb","expanded_url":"https://www.abplive.in/india-news/fruit-sellers-upset-over-azadi-burhan-wani-written-on-apples-from-kashmir-1091708","display_url":"abplive.in/india-news/fru…","indices":[77,100]}]}</t>
  </si>
  <si>
    <t>1184352318172479489</t>
  </si>
  <si>
    <t>#Kashmir लॉकडाउन के मामले में सुप्रीम कोर्ट ने रिपोर्ट तलब की
https://t.co/bghNWHnP2M</t>
  </si>
  <si>
    <t>Wed Oct 16 06:16:11 +0000 2019</t>
  </si>
  <si>
    <t>http://twitter.com/aajtak/statuses/1184352318172479489</t>
  </si>
  <si>
    <t>{"hashtags":[{"text":"Kashmir","indices":[0,8]}],"symbols":[],"user_mentions":[],"urls":[{"url":"https://t.co/bghNWHnP2M","expanded_url":"https://aajtak.intoday.in/story/kashmir-lockdown-supreme-court-modi-government-1-1129192.html","display_url":"aajtak.intoday.in/story/kashmir-…","indices":[62,85]}]}</t>
  </si>
  <si>
    <t>1184121522060836865</t>
  </si>
  <si>
    <t>#Exclusive | Turkish Ambassador to #India, Sakir Ozkan Torunlar speaks to @palkisu on the Syrian offensive, &amp;amp; #Turkey's stand on #Kashmir.
Are India and Turkey on the same page on the issue of terrorism? Catch the full conversation on #Gravitas | 9 PM IST
@TurkeyinDelhi https://t.co/hfokaOr5p6</t>
  </si>
  <si>
    <t>Tue Oct 15 14:59:05 +0000 2019</t>
  </si>
  <si>
    <t>http://twitter.com/WIONews/statuses/1184121522060836865</t>
  </si>
  <si>
    <t>{"hashtags":[{"text":"Exclusive","indices":[0,10]},{"text":"India","indices":[35,41]},{"text":"Turkey","indices":[114,121]},{"text":"Kashmir","indices":[133,141]},{"text":"Gravitas","indices":[239,248]}],"symbols":[],"user_mentions":[{"screen_name":"palkisu","name":"Palki Sharma","id":49923337,"id_str":"49923337","indices":[74,82]},{"screen_name":"TurkeyinDelhi","name":"T.C. Yeni Delhi B.E.","id":737927580611948500,"id_str":"737927580611948544","indices":[260,274]}],"urls":[],"media":[{"id":1184121515916161000,"id_str":"1184121515916161024","indices":[275,298],"media_url":"http://pbs.twimg.com/media/EG7YPrcUcAA2Bme.jpg","media_url_https":"https://pbs.twimg.com/media/EG7YPrcUcAA2Bme.jpg","url":"https://t.co/hfokaOr5p6","display_url":"pic.twitter.com/hfokaOr5p6","expanded_url":"https://twitter.com/WIONews/status/1184121522060836865/photo/1","type":"photo","sizes":{"thumb":{"w":150,"h":150,"resize":"crop"},"medium":{"w":680,"h":390,"resize":"fit"},"small":{"w":680,"h":390,"resize":"fit"},"large":{"w":680,"h":390,"resize":"fit"}}}]}</t>
  </si>
  <si>
    <t>1184116174944006144</t>
  </si>
  <si>
    <t>#Syria's ambassador to #India, Dr. Riad Abbas to @WIONews: 'Syria lauds #India's support against the military invasion of #Turkey. 
In a conversation with @sidhant, Dr. Abbas also slams #Pakistan on the issue of #Kashmir https://t.co/loV0REoiFH</t>
  </si>
  <si>
    <t>Tue Oct 15 14:37:50 +0000 2019</t>
  </si>
  <si>
    <t>http://twitter.com/WIONews/statuses/1184116174944006144</t>
  </si>
  <si>
    <t>{"hashtags":[{"text":"Syria","indices":[0,6]},{"text":"India","indices":[23,29]},{"text":"India","indices":[72,78]},{"text":"Turkey","indices":[122,129]},{"text":"Pakistan","indices":[186,195]},{"text":"Kashmir","indices":[212,220]}],"symbols":[],"user_mentions":[{"screen_name":"WIONews","name":"WION","id":711760467383877600,"id_str":"711760467383877632","indices":[49,57]},{"screen_name":"sidhant","name":"Sidhant Sibal","id":17670329,"id_str":"17670329","indices":[155,163]}],"urls":[],"media":[{"id":1184114806342602800,"id_str":"1184114806342602752","indices":[221,244],"media_url":"http://pbs.twimg.com/amplify_video_thumb/1184114806342602752/img/3nl6nURsVL5JdHhT.jpg","media_url_https":"https://pbs.twimg.com/amplify_video_thumb/1184114806342602752/img/3nl6nURsVL5JdHhT.jpg","url":"https://t.co/loV0REoiFH","display_url":"pic.twitter.com/loV0REoiFH","expanded_url":"https://twitter.com/WIONews/status/1184116174944006144/video/1","type":"photo","sizes":{"thumb":{"w":150,"h":150,"resize":"crop"},"medium":{"w":1200,"h":675,"resize":"fit"},"small":{"w":680,"h":383,"resize":"fit"},"large":{"w":1280,"h":720,"resize":"fit"}}}]}</t>
  </si>
  <si>
    <t>1184036735811911687</t>
  </si>
  <si>
    <t>कश्मीर में पोस्ट पेड मोबाइल सेवा शुरू होने के कुछ ही घंटों बाद SMS सेवा बंद की गई
#Kashmir 
https://t.co/fXf79MbWWJ https://t.co/159xHKa9Kg</t>
  </si>
  <si>
    <t>Tue Oct 15 09:22:10 +0000 2019</t>
  </si>
  <si>
    <t>http://twitter.com/ABPNews/statuses/1184036735811911687</t>
  </si>
  <si>
    <t>{"hashtags":[{"text":"Kashmir","indices":[82,90]}],"symbols":[],"user_mentions":[],"urls":[{"url":"https://t.co/fXf79MbWWJ","expanded_url":"https://abpnews.abplive.in/india-news/postpaid-mobile-sms-services-blocked-in-kashmir-1220232","display_url":"abpnews.abplive.in/india-news/pos…","indices":[92,115]}],"media":[{"id":1184036729113546800,"id_str":"1184036729113546753","indices":[116,139],"media_url":"http://pbs.twimg.com/media/EG6LIb_UEAE4jDK.jpg","media_url_https":"https://pbs.twimg.com/media/EG6LIb_UEAE4jDK.jpg","url":"https://t.co/159xHKa9Kg","display_url":"pic.twitter.com/159xHKa9Kg","expanded_url":"https://twitter.com/ABPNews/status/1184036735811911687/photo/1","type":"photo","sizes":{"medium":{"w":720,"h":540,"resize":"fit"},"thumb":{"w":150,"h":150,"resize":"crop"},"small":{"w":680,"h":510,"resize":"fit"},"large":{"w":720,"h":540,"resize":"fit"}}}]}</t>
  </si>
  <si>
    <t>1184005554819088384</t>
  </si>
  <si>
    <t>#JammuAndKashmir | A day after postpaid mobile services resumed in the valley, SMS services across all networks in #Kashmir have been banned
@MirFareed2 https://t.co/xJRM6MVVC4</t>
  </si>
  <si>
    <t>Tue Oct 15 07:18:16 +0000 2019</t>
  </si>
  <si>
    <t>http://twitter.com/MirrorNow/statuses/1184005554819088384</t>
  </si>
  <si>
    <t>{"hashtags":[{"text":"JammuAndKashmir","indices":[0,16]},{"text":"Kashmir","indices":[115,123]}],"symbols":[],"user_mentions":[{"screen_name":"MirFareed2","name":"Mir Fareed","id":1064076762982707200,"id_str":"1064076762982707200","indices":[142,153]}],"urls":[],"media":[{"id":1184001098333294600,"id_str":"1184001098333294593","indices":[154,177],"media_url":"http://pbs.twimg.com/media/EG5q2omUEAIgQFu.jpg","media_url_https":"https://pbs.twimg.com/media/EG5q2omUEAIgQFu.jpg","url":"https://t.co/xJRM6MVVC4","display_url":"pic.twitter.com/xJRM6MVVC4","expanded_url":"https://twitter.com/MirrorNow/status/1184005554819088384/video/1","type":"photo","sizes":{"thumb":{"w":150,"h":150,"resize":"crop"},"medium":{"w":1200,"h":675,"resize":"fit"},"small":{"w":680,"h":383,"resize":"fit"},"large":{"w":1280,"h":720,"resize":"fit"}}}]}</t>
  </si>
  <si>
    <t>1183956257897472000</t>
  </si>
  <si>
    <t>#Kashmir में पोस्टपेड मोबाइल फोन सेवा बहाल होने पर बोले राज्यपाल सत्यपाल मलिक।
https://t.co/sCOiIX3x5e</t>
  </si>
  <si>
    <t>Tue Oct 15 04:02:23 +0000 2019</t>
  </si>
  <si>
    <t>http://twitter.com/aajtak/statuses/1183956257897472000</t>
  </si>
  <si>
    <t>{"hashtags":[{"text":"Kashmir","indices":[0,8]}],"symbols":[],"user_mentions":[],"urls":[{"url":"https://t.co/sCOiIX3x5e","expanded_url":"https://aajtak.intoday.in/story/jammu-kashmir-governor-satyapal-malik-postpaid-mobile-services-1-1128764.html","display_url":"aajtak.intoday.in/story/jammu-ka…","indices":[79,102]}]}</t>
  </si>
  <si>
    <t>1183946566916116480</t>
  </si>
  <si>
    <t>आतंकी बना रहे हैं #Kashmir में हमले का प्लान, सतर्क हैं सुरक्षा एजेंसियां
https://t.co/ZCwTTBxmgq</t>
  </si>
  <si>
    <t>Tue Oct 15 03:23:52 +0000 2019</t>
  </si>
  <si>
    <t>http://twitter.com/aajtak/statuses/1183946566916116480</t>
  </si>
  <si>
    <t>{"hashtags":[{"text":"Kashmir","indices":[18,26]}],"symbols":[],"user_mentions":[],"urls":[{"url":"https://t.co/ZCwTTBxmgq","expanded_url":"https://aajtak.intoday.in/story/security-forces-alerted-as-terror-outfits-plan-attack-on-jammu-srinagar-nh-1-1128759.html","display_url":"aajtak.intoday.in/story/security…","indices":[74,97]}]}</t>
  </si>
  <si>
    <t>1183794814501834752</t>
  </si>
  <si>
    <t>The terrorists carried out the attack in Shirmal village. #Kashmir
https://t.co/dVh2HLJ2qb</t>
  </si>
  <si>
    <t>Mon Oct 14 17:20:52 +0000 2019</t>
  </si>
  <si>
    <t>http://twitter.com/IndiaToday/statuses/1183794814501834752</t>
  </si>
  <si>
    <t>{"hashtags":[{"text":"Kashmir","indices":[58,66]}],"symbols":[],"user_mentions":[],"urls":[{"url":"https://t.co/dVh2HLJ2qb","expanded_url":"https://www.indiatoday.in/india/story/terrorists-kill-truck-driver-assault-orchard-owner-in-kashmir-1609356-2019-10-14","display_url":"indiatoday.in/india/story/te…","indices":[68,91]}]}</t>
  </si>
  <si>
    <t>1183788039228686343</t>
  </si>
  <si>
    <t>Lead story now on https://t.co/Fbzw6mR9Q5
Postpaid cell phones started buzzing in #Kashmir from noon on Monday. But outgoing calls were another matter.
Read here https://t.co/Ee0XoC7YHW
#NDTVLeadStory https://t.co/eTiM8HXOSB</t>
  </si>
  <si>
    <t>Mon Oct 14 16:53:56 +0000 2019</t>
  </si>
  <si>
    <t>http://twitter.com/ndtv/statuses/1183788039228686343</t>
  </si>
  <si>
    <t>{"hashtags":[{"text":"Kashmir","indices":[83,91]},{"text":"NDTVLeadStory","indices":[189,203]}],"symbols":[],"user_mentions":[],"urls":[{"url":"https://t.co/Fbzw6mR9Q5","expanded_url":"http://ndtv.com","display_url":"ndtv.com","indices":[18,41]},{"url":"https://t.co/Ee0XoC7YHW","expanded_url":"http://ndtv.com/india-news/jammu-kashmir-news-kashmiris-charged-for-blocked-phones-services-stopped-for-unpaid-bills-2116759","display_url":"ndtv.com/india-news/jam…","indices":[164,187]}],"media":[{"id":1183788031544721400,"id_str":"1183788031544721415","indices":[204,227],"media_url":"http://pbs.twimg.com/media/EG2o8VWVAAcMo9r.png","media_url_https":"https://pbs.twimg.com/media/EG2o8VWVAAcMo9r.png","url":"https://t.co/eTiM8HXOSB","display_url":"pic.twitter.com/eTiM8HXOSB","expanded_url":"https://twitter.com/ndtv/status/1183788039228686343/photo/1","type":"photo","sizes":{"large":{"w":525,"h":262,"resize":"fit"},"thumb":{"w":150,"h":150,"resize":"crop"},"medium":{"w":525,"h":262,"resize":"fit"},"small":{"w":525,"h":262,"resize":"fit"}}}]}</t>
  </si>
  <si>
    <t>1183783834510229504</t>
  </si>
  <si>
    <t>Watch | Senior Congress leader @ShashiTharoor, who is a part of the Indian delegation at the ongoing Asian Parliamentary Assembly (#APA) Meeting in the Serbian capital Belgrade, on Sunday hit out at #Pakistan for raising the issue of #Kashmir at the forum https://t.co/uLabZFcaZm</t>
  </si>
  <si>
    <t>Mon Oct 14 16:37:14 +0000 2019</t>
  </si>
  <si>
    <t>http://twitter.com/WIONews/statuses/1183783834510229504</t>
  </si>
  <si>
    <t>{"hashtags":[{"text":"APA","indices":[131,135]},{"text":"Pakistan","indices":[199,208]},{"text":"Kashmir","indices":[234,242]}],"symbols":[],"user_mentions":[{"screen_name":"ShashiTharoor","name":"Shashi Tharoor","id":24705126,"id_str":"24705126","indices":[31,45]}],"urls":[],"media":[{"id":1183713094100381700,"id_str":"1183713094100381698","indices":[256,279],"media_url":"http://pbs.twimg.com/amplify_video_thumb/1183713094100381698/img/ri2gspKnSeWHsc3i.jpg","media_url_https":"https://pbs.twimg.com/amplify_video_thumb/1183713094100381698/img/ri2gspKnSeWHsc3i.jpg","url":"https://t.co/uLabZFcaZm","display_url":"pic.twitter.com/uLabZFcaZm","expanded_url":"https://twitter.com/WIONews/status/1183783834510229504/video/1","type":"photo","sizes":{"thumb":{"w":150,"h":150,"resize":"crop"},"medium":{"w":1200,"h":675,"resize":"fit"},"small":{"w":680,"h":383,"resize":"fit"},"large":{"w":1280,"h":720,"resize":"fit"}}}]}</t>
  </si>
  <si>
    <t>1183743501688664066</t>
  </si>
  <si>
    <t>Union Home Minister @AmitShah speaks on law and order situation in #JammuAndKashmir, says- not a single shot fired in #Kashmir after August 5
LIVE, with @rahulkanwal: https://t.co/4fqxBVUizL 
#Exclusive #ShahOnIndiaToday #Article370 https://t.co/VYV6AXmMD3</t>
  </si>
  <si>
    <t>Mon Oct 14 13:56:58 +0000 2019</t>
  </si>
  <si>
    <t>http://twitter.com/IndiaToday/statuses/1183743501688664066</t>
  </si>
  <si>
    <t>{"hashtags":[{"text":"JammuAndKashmir","indices":[67,83]},{"text":"Kashmir","indices":[118,126]},{"text":"Exclusive","indices":[192,202]},{"text":"ShahOnIndiaToday","indices":[203,220]},{"text":"Article370","indices":[221,232]}],"symbols":[],"user_mentions":[{"screen_name":"AmitShah","name":"Amit Shah","id":1447949844,"id_str":"1447949844","indices":[20,29]},{"screen_name":"rahulkanwal","name":"Rahul Kanwal","id":75509967,"id_str":"75509967","indices":[153,165]}],"urls":[{"url":"https://t.co/4fqxBVUizL","expanded_url":"http://bit.ly/IT_LiveTV","display_url":"bit.ly/IT_LiveTV","indices":[167,190]}],"media":[{"id":1183743224814243800,"id_str":"1183743224814243841","indices":[233,256],"media_url":"http://pbs.twimg.com/media/EG2Ab7gUwAA1S71.jpg","media_url_https":"https://pbs.twimg.com/media/EG2Ab7gUwAA1S71.jpg","url":"https://t.co/VYV6AXmMD3","display_url":"pic.twitter.com/VYV6AXmMD3","expanded_url":"https://twitter.com/IndiaToday/status/1183743501688664066/video/1","type":"photo","sizes":{"thumb":{"w":150,"h":150,"resize":"crop"},"medium":{"w":1200,"h":675,"resize":"fit"},"small":{"w":680,"h":383,"resize":"fit"},"large":{"w":1280,"h":720,"resize":"fit"}}}]}</t>
  </si>
  <si>
    <t>1183743466552975361</t>
  </si>
  <si>
    <t>Watch | Government has ended communication blockade in #Kashmir. Postpaid calling services are now active and 60% mobile phone connections have been restored in #JammuAndKashmir. Internet connectivity to soon be restored
@WIONews spoke to locals in #Srinagar https://t.co/6vCRPmbPmO</t>
  </si>
  <si>
    <t>Mon Oct 14 13:56:49 +0000 2019</t>
  </si>
  <si>
    <t>http://twitter.com/WIONews/statuses/1183743466552975361</t>
  </si>
  <si>
    <t>{"hashtags":[{"text":"Kashmir","indices":[55,63]},{"text":"JammuAndKashmir","indices":[161,177]},{"text":"Srinagar","indices":[249,258]}],"symbols":[],"user_mentions":[{"screen_name":"WIONews","name":"WION","id":711760467383877600,"id_str":"711760467383877632","indices":[221,229]}],"urls":[],"media":[{"id":1183713023808041000,"id_str":"1183713023808040960","indices":[259,282],"media_url":"http://pbs.twimg.com/amplify_video_thumb/1183713023808040960/img/Z5PP_1x4JrQI-VRT.jpg","media_url_https":"https://pbs.twimg.com/amplify_video_thumb/1183713023808040960/img/Z5PP_1x4JrQI-VRT.jpg","url":"https://t.co/6vCRPmbPmO","display_url":"pic.twitter.com/6vCRPmbPmO","expanded_url":"https://twitter.com/WIONews/status/1183743466552975361/video/1","type":"photo","sizes":{"thumb":{"w":150,"h":150,"resize":"crop"},"medium":{"w":1200,"h":675,"resize":"fit"},"small":{"w":680,"h":383,"resize":"fit"},"large":{"w":1280,"h":720,"resize":"fit"}}}]}</t>
  </si>
  <si>
    <t>1183727073031909376</t>
  </si>
  <si>
    <t>There are many issues that #Kashmir is facing. Know about them
(@NishwanBhatt)
https://t.co/RD6FbTdbSs</t>
  </si>
  <si>
    <t>Mon Oct 14 12:51:41 +0000 2019</t>
  </si>
  <si>
    <t>http://twitter.com/IndiaToday/statuses/1183727073031909376</t>
  </si>
  <si>
    <t>{"hashtags":[{"text":"Kashmir","indices":[27,35]}],"symbols":[],"user_mentions":[{"screen_name":"NishwanBhatt","name":"Nishwan Rasool","id":1722332318,"id_str":"1722332318","indices":[64,77]}],"urls":[{"url":"https://t.co/RD6FbTdbSs","expanded_url":"https://www.indiatoday.in/india/story/mobile-lockdown-ends-total-confusion-kashmir-1609284-2019-10-14","display_url":"indiatoday.in/india/story/mo…","indices":[79,102]}]}</t>
  </si>
  <si>
    <t>1183717152622178304</t>
  </si>
  <si>
    <t>#Kashmir issue not raised in the meeting between Pakistan and Iran
Watch more videos at https://t.co/NounxnP7mg
#ITVideo https://t.co/HfWyRxPeOs</t>
  </si>
  <si>
    <t>Mon Oct 14 12:12:16 +0000 2019</t>
  </si>
  <si>
    <t>http://twitter.com/IndiaToday/statuses/1183717152622178304</t>
  </si>
  <si>
    <t>{"hashtags":[{"text":"Kashmir","indices":[0,8]},{"text":"ITVideo","indices":[112,120]}],"symbols":[],"user_mentions":[],"urls":[{"url":"https://t.co/NounxnP7mg","expanded_url":"http://bit.ly/it_videos","display_url":"bit.ly/it_videos","indices":[88,111]}],"media":[{"id":1183711869338407000,"id_str":"1183711869338406912","indices":[121,144],"media_url":"http://pbs.twimg.com/media/EG1oZ4xUYAQJ50y.jpg","media_url_https":"https://pbs.twimg.com/media/EG1oZ4xUYAQJ50y.jpg","url":"https://t.co/HfWyRxPeOs","display_url":"pic.twitter.com/HfWyRxPeOs","expanded_url":"https://twitter.com/IndiaToday/status/1183717152622178304/video/1","type":"photo","sizes":{"thumb":{"w":150,"h":150,"resize":"crop"},"large":{"w":640,"h":360,"resize":"fit"},"medium":{"w":640,"h":360,"resize":"fit"},"small":{"w":640,"h":360,"resize":"fit"}}}]}</t>
  </si>
  <si>
    <t>1183692873964736513</t>
  </si>
  <si>
    <t>After 71 days of #Kashmir clampdown, @ShujaUH gets his first phone call from @Ankit_Tyagi01. #ITVideo
https://t.co/NounxnP7mg https://t.co/YS1EfBlYHt</t>
  </si>
  <si>
    <t>Mon Oct 14 10:35:47 +0000 2019</t>
  </si>
  <si>
    <t>http://twitter.com/IndiaToday/statuses/1183692873964736513</t>
  </si>
  <si>
    <t>{"hashtags":[{"text":"Kashmir","indices":[17,25]},{"text":"ITVideo","indices":[93,101]}],"symbols":[],"user_mentions":[{"screen_name":"ShujaUH","name":"Shuja ul haq","id":241178934,"id_str":"241178934","indices":[37,45]},{"screen_name":"Ankit_Tyagi01","name":"Ankit Tyagi","id":526382615,"id_str":"526382615","indices":[77,91]}],"urls":[{"url":"https://t.co/NounxnP7mg","expanded_url":"http://bit.ly/it_videos","display_url":"bit.ly/it_videos","indices":[102,125]}],"media":[{"id":1183685997072015400,"id_str":"1183685997072015360","indices":[126,149],"media_url":"http://pbs.twimg.com/media/EG1Sj6bUwAAmBeb.jpg","media_url_https":"https://pbs.twimg.com/media/EG1Sj6bUwAAmBeb.jpg","url":"https://t.co/YS1EfBlYHt","display_url":"pic.twitter.com/YS1EfBlYHt","expanded_url":"https://twitter.com/IndiaToday/status/1183692873964736513/video/1","type":"photo","sizes":{"medium":{"w":480,"h":270,"resize":"fit"},"thumb":{"w":150,"h":150,"resize":"crop"},"small":{"w":480,"h":270,"resize":"fit"},"large":{"w":480,"h":270,"resize":"fit"}}}]}</t>
  </si>
  <si>
    <t>1183672125787271171</t>
  </si>
  <si>
    <t>WATCH | From MIRROR NOW studios in #Mumbai to #Kashmir
@avniraja calls our reporter (@MirFareed2) in Srinagar, on his cellphone, as the postpaid services in the valley resumed after 70 days of clampdown https://t.co/mkpshgEGp6</t>
  </si>
  <si>
    <t>Mon Oct 14 09:13:21 +0000 2019</t>
  </si>
  <si>
    <t>http://twitter.com/MirrorNow/statuses/1183672125787271171</t>
  </si>
  <si>
    <t>{"hashtags":[{"text":"Mumbai","indices":[35,42]},{"text":"Kashmir","indices":[46,54]}],"symbols":[],"user_mentions":[{"screen_name":"avniraja","name":"Avni Raja","id":111527504,"id_str":"111527504","indices":[56,65]},{"screen_name":"MirFareed2","name":"Mir Fareed","id":1064076762982707200,"id_str":"1064076762982707200","indices":[86,97]}],"urls":[],"media":[{"id":1183666985424474000,"id_str":"1183666985424474112","indices":[204,227],"media_url":"http://pbs.twimg.com/media/EG07fy1U4AARfHp.jpg","media_url_https":"https://pbs.twimg.com/media/EG07fy1U4AARfHp.jpg","url":"https://t.co/mkpshgEGp6","display_url":"pic.twitter.com/mkpshgEGp6","expanded_url":"https://twitter.com/MirrorNow/status/1183672125787271171/video/1","type":"photo","sizes":{"thumb":{"w":150,"h":150,"resize":"crop"},"medium":{"w":1200,"h":675,"resize":"fit"},"small":{"w":680,"h":383,"resize":"fit"},"large":{"w":1280,"h":720,"resize":"fit"}}}]}</t>
  </si>
  <si>
    <t>1183648286323945475</t>
  </si>
  <si>
    <t>Jammu And Kashmir: Postpaid Mobile Services Back In Kashmir After 72 Days, But No Internet https://t.co/yhO1JpRb4y #NDTVNewsBeeps #Kashmir https://t.co/CmTFVnbPwG</t>
  </si>
  <si>
    <t>Mon Oct 14 07:38:37 +0000 2019</t>
  </si>
  <si>
    <t>&lt;a href="http://www.graphity.in" rel="nofollow"&gt;NDTV News Updates&lt;/a&gt;</t>
  </si>
  <si>
    <t>http://twitter.com/ndtv/statuses/1183648286323945475</t>
  </si>
  <si>
    <t>{"hashtags":[{"text":"NDTVNewsBeeps","indices":[115,129]},{"text":"Kashmir","indices":[130,138]}],"symbols":[],"user_mentions":[],"urls":[{"url":"https://t.co/yhO1JpRb4y","expanded_url":"https://www.ndtv.com/india-news/postpaid-mobile-services-restored-in-kashmir-valley-on-bsnl-network-news-agency-pti-2116403","display_url":"ndtv.com/india-news/pos…","indices":[91,114]}],"media":[{"id":1183648284507816000,"id_str":"1183648284507815936","indices":[139,162],"media_url":"http://pbs.twimg.com/media/EG0p1_EWwAAGNa7.png","media_url_https":"https://pbs.twimg.com/media/EG0p1_EWwAAGNa7.png","url":"https://t.co/CmTFVnbPwG","display_url":"pic.twitter.com/CmTFVnbPwG","expanded_url":"https://twitter.com/ndtv/status/1183648286323945475/photo/1","type":"photo","sizes":{"large":{"w":580,"h":325,"resize":"fit"},"thumb":{"w":150,"h":150,"resize":"crop"},"small":{"w":580,"h":325,"resize":"fit"},"medium":{"w":580,"h":325,"resize":"fit"}}}]}</t>
  </si>
  <si>
    <t>1183647540392026113</t>
  </si>
  <si>
    <t>Two Hizbul Mujahideen terrorists arrested in Jammu and Kashmir's Ganderbal
#Terrorists 
#Kashmir 
#Pakistan 
#HizbulMujahideen
https://t.co/P7tnBgFRNV</t>
  </si>
  <si>
    <t>Mon Oct 14 07:35:39 +0000 2019</t>
  </si>
  <si>
    <t>http://twitter.com/indiatvnews/statuses/1183647540392026113</t>
  </si>
  <si>
    <t>{"hashtags":[{"text":"Terrorists","indices":[76,87]},{"text":"Kashmir","indices":[89,97]},{"text":"Pakistan","indices":[99,108]},{"text":"HizbulMujahideen","indices":[110,127]}],"symbols":[],"user_mentions":[],"urls":[{"url":"https://t.co/P7tnBgFRNV","expanded_url":"https://www.indiatvnews.com/news/india/hizbul-mujahideen-terrorists-arrested-jammu-and-kashmir-ganderbal-556345","display_url":"indiatvnews.com/news/india/hiz…","indices":[129,152]}]}</t>
  </si>
  <si>
    <t>1183641292628058112</t>
  </si>
  <si>
    <t>WATCH: NDTV reporter's 1st mobile call in #Kashmir during live telecast
Read here: https://t.co/yhO1JpzzFY https://t.co/DVvmtnSdFh</t>
  </si>
  <si>
    <t>Mon Oct 14 07:10:49 +0000 2019</t>
  </si>
  <si>
    <t>http://twitter.com/ndtv/statuses/1183641292628058112</t>
  </si>
  <si>
    <t>{"hashtags":[{"text":"Kashmir","indices":[42,50]}],"symbols":[],"user_mentions":[],"urls":[{"url":"https://t.co/yhO1JpzzFY","expanded_url":"https://www.ndtv.com/india-news/postpaid-mobile-services-restored-in-kashmir-valley-on-bsnl-network-news-agency-pti-2116403","display_url":"ndtv.com/india-news/pos…","indices":[84,107]}],"media":[{"id":1183635628430246000,"id_str":"1183635628430245888","indices":[108,131],"media_url":"http://pbs.twimg.com/media/EG0jPGXU8AAvZoE.jpg","media_url_https":"https://pbs.twimg.com/media/EG0jPGXU8AAvZoE.jpg","url":"https://t.co/DVvmtnSdFh","display_url":"pic.twitter.com/DVvmtnSdFh","expanded_url":"https://twitter.com/ndtv/status/1183641292628058112/video/1","type":"photo","sizes":{"thumb":{"w":150,"h":150,"resize":"crop"},"medium":{"w":650,"h":400,"resize":"fit"},"large":{"w":650,"h":400,"resize":"fit"},"small":{"w":650,"h":400,"resize":"fit"}}}]}</t>
  </si>
  <si>
    <t>1183637727792615426</t>
  </si>
  <si>
    <t>एक-एक कर हट रही हैं #Kashmir से पाबंदियां।
(रिपोर्ट: @ashraf_wani)
https://t.co/dH357K0VQ3</t>
  </si>
  <si>
    <t>Mon Oct 14 06:56:39 +0000 2019</t>
  </si>
  <si>
    <t>http://twitter.com/aajtak/statuses/1183637727792615426</t>
  </si>
  <si>
    <t>{"hashtags":[{"text":"Kashmir","indices":[20,28]}],"symbols":[],"user_mentions":[{"screen_name":"ashraf_wani","name":"Ashraf Wani اشرف وانی","id":369528920,"id_str":"369528920","indices":[53,65]}],"urls":[{"url":"https://t.co/dH357K0VQ3","expanded_url":"https://aajtak.intoday.in/story/jammu-kashmir-postpaid-mobile-service-restores-article-370-tourism-1-1128497.html","display_url":"aajtak.intoday.in/story/jammu-ka…","indices":[67,90]}]}</t>
  </si>
  <si>
    <t>1183630125461659648</t>
  </si>
  <si>
    <t>#Kashmir https://t.co/ZGHftGZoWh</t>
  </si>
  <si>
    <t>Mon Oct 14 06:26:27 +0000 2019</t>
  </si>
  <si>
    <t>http://twitter.com/ndtv/statuses/1183630125461659648</t>
  </si>
  <si>
    <t>{"hashtags":[{"text":"Kashmir","indices":[0,8]}],"symbols":[],"user_mentions":[],"urls":[],"media":[{"id":1183630123930718200,"id_str":"1183630123930718208","indices":[9,32],"media_url":"http://pbs.twimg.com/media/EG0ZU5pXkAASFoE.png","media_url_https":"https://pbs.twimg.com/media/EG0ZU5pXkAASFoE.png","url":"https://t.co/ZGHftGZoWh","display_url":"pic.twitter.com/ZGHftGZoWh","expanded_url":"https://twitter.com/ndtv/status/1183630125461659648/photo/1","type":"photo","sizes":{"large":{"w":525,"h":262,"resize":"fit"},"small":{"w":525,"h":262,"resize":"fit"},"medium":{"w":525,"h":262,"resize":"fit"},"thumb":{"w":150,"h":150,"resize":"crop"}}}]}</t>
  </si>
  <si>
    <t>1183605518645858305</t>
  </si>
  <si>
    <t>#Kashmir clampdown: Post-paid mobile services to resume today; internet connectivity to remain shut #ITVideo
https://t.co/NounxnP7mg https://t.co/DW3mbTuskg</t>
  </si>
  <si>
    <t>Mon Oct 14 04:48:40 +0000 2019</t>
  </si>
  <si>
    <t>http://twitter.com/IndiaToday/statuses/1183605518645858305</t>
  </si>
  <si>
    <t>{"hashtags":[{"text":"Kashmir","indices":[0,8]},{"text":"ITVideo","indices":[100,108]}],"symbols":[],"user_mentions":[],"urls":[{"url":"https://t.co/NounxnP7mg","expanded_url":"http://bit.ly/it_videos","display_url":"bit.ly/it_videos","indices":[109,132]}],"media":[{"id":1183604353262739500,"id_str":"1183604353262739457","indices":[133,156],"media_url":"http://pbs.twimg.com/media/EG0C_znU4AAkF2O.jpg","media_url_https":"https://pbs.twimg.com/media/EG0C_znU4AAkF2O.jpg","url":"https://t.co/DW3mbTuskg","display_url":"pic.twitter.com/DW3mbTuskg","expanded_url":"https://twitter.com/IndiaToday/status/1183605518645858305/video/1","type":"photo","sizes":{"thumb":{"w":150,"h":150,"resize":"crop"},"large":{"w":640,"h":360,"resize":"fit"},"medium":{"w":640,"h":360,"resize":"fit"},"small":{"w":640,"h":360,"resize":"fit"}}}]}</t>
  </si>
  <si>
    <t>1183595943406366720</t>
  </si>
  <si>
    <t>Pakistan Foreign Office in a statement said Khan discussed the situation in Kashmir with Rouhani and expressed gratitude over "Iran's support" on the #Kashmir issue.
https://t.co/6G4DLw72Gv</t>
  </si>
  <si>
    <t>Mon Oct 14 04:10:37 +0000 2019</t>
  </si>
  <si>
    <t>http://twitter.com/IndiaToday/statuses/1183595943406366720</t>
  </si>
  <si>
    <t>{"hashtags":[{"text":"Kashmir","indices":[150,158]}],"symbols":[],"user_mentions":[],"urls":[{"url":"https://t.co/6G4DLw72Gv","expanded_url":"https://www.indiatoday.in/world/story/pakistan-pm-discusses-kashmir-issue-with-iranian-president-rouhani-1609019-2019-10-14","display_url":"indiatoday.in/world/story/pa…","indices":[166,189]}]}</t>
  </si>
  <si>
    <t>1183580312720199680</t>
  </si>
  <si>
    <t>आज दोपहर 12 बजे से #Kashmir में बहाल होगी पोस्टपेड मोबाइल सेवा।
https://t.co/OXAdWPaknu</t>
  </si>
  <si>
    <t>Mon Oct 14 03:08:31 +0000 2019</t>
  </si>
  <si>
    <t>http://twitter.com/aajtak/statuses/1183580312720199680</t>
  </si>
  <si>
    <t>{"hashtags":[{"text":"Kashmir","indices":[19,27]}],"symbols":[],"user_mentions":[],"urls":[{"url":"https://t.co/OXAdWPaknu","expanded_url":"https://aajtak.intoday.in/story/postpaid-mobile-phone-services-to-resume-from-october-14-in-kashmir-1-1128403.html","display_url":"aajtak.intoday.in/story/postpaid…","indices":[64,87]}]}</t>
  </si>
  <si>
    <t>1183554227773140992</t>
  </si>
  <si>
    <t>कश्मीर घाटी में आज से बजेगी मोबाइल की घंटी, दोपहर बारह बजे से पोस्टपेड मोबाइल सेवा की शुरूआत
#Kashmir 
https://t.co/ET8lejgw70 https://t.co/5iOIxeSX39</t>
  </si>
  <si>
    <t>Mon Oct 14 01:24:51 +0000 2019</t>
  </si>
  <si>
    <t>http://twitter.com/ABPNews/statuses/1183554227773140992</t>
  </si>
  <si>
    <t>{"hashtags":[{"text":"Kashmir","indices":[93,101]}],"symbols":[],"user_mentions":[],"urls":[{"url":"https://t.co/ET8lejgw70","expanded_url":"https://abpnews.abplive.in/india-news/post-paid-mobile-phones-to-resume-in-kashmir-1219189","display_url":"abpnews.abplive.in/india-news/pos…","indices":[103,126]}],"media":[{"id":1183554220743524400,"id_str":"1183554220743524353","indices":[127,150],"media_url":"http://pbs.twimg.com/media/EGzUSwPVAAE6A3Q.jpg","media_url_https":"https://pbs.twimg.com/media/EGzUSwPVAAE6A3Q.jpg","url":"https://t.co/5iOIxeSX39","display_url":"pic.twitter.com/5iOIxeSX39","expanded_url":"https://twitter.com/ABPNews/status/1183554227773140992/photo/1","type":"photo","sizes":{"medium":{"w":720,"h":540,"resize":"fit"},"thumb":{"w":150,"h":150,"resize":"crop"},"large":{"w":720,"h":540,"resize":"fit"},"small":{"w":680,"h":510,"resize":"fit"}}}]}</t>
  </si>
  <si>
    <t>1183395362410614785</t>
  </si>
  <si>
    <t>"I want to tell them that the people of Maharashtra care for #Kashmir. They have the right to speak about issues related to Kashmir," the Union Minister said. 
https://t.co/8J252ecsPB</t>
  </si>
  <si>
    <t>Sun Oct 13 14:53:35 +0000 2019</t>
  </si>
  <si>
    <t>http://twitter.com/IndiaToday/statuses/1183395362410614785</t>
  </si>
  <si>
    <t>{"hashtags":[{"text":"Kashmir","indices":[61,69]}],"symbols":[],"user_mentions":[],"urls":[{"url":"https://t.co/8J252ecsPB","expanded_url":"https://www.indiatoday.in/elections/maharashtra-assembly-election/story/maharashtra-kashmir-ravi-shankar-prasad-congress-article-370-1608945-2019-10-13","display_url":"indiatoday.in/elections/maha…","indices":[161,184]}]}</t>
  </si>
  <si>
    <t>1183297144205107201</t>
  </si>
  <si>
    <t>Kashmir, Ladakh not just piece of land for us: PM Modi
#PMModi #Maharashtra #Article370 #Kashmir #ladakh 
https://t.co/E0mMBa85ta</t>
  </si>
  <si>
    <t>Sun Oct 13 08:23:18 +0000 2019</t>
  </si>
  <si>
    <t>http://twitter.com/indiatvnews/statuses/1183297144205107201</t>
  </si>
  <si>
    <t>{"hashtags":[{"text":"PMModi","indices":[55,62]},{"text":"Maharashtra","indices":[63,75]},{"text":"Article370","indices":[76,87]},{"text":"Kashmir","indices":[88,96]},{"text":"ladakh","indices":[97,104]}],"symbols":[],"user_mentions":[],"urls":[{"url":"https://t.co/E0mMBa85ta","expanded_url":"https://www.indiatvnews.com/news/india/kashmir-ladakh-not-just-piece-of-land-for-us-pm-modi-556159","display_url":"indiatvnews.com/news/india/kas…","indices":[106,129]}]}</t>
  </si>
  <si>
    <t>1183002915973152770</t>
  </si>
  <si>
    <t>पीएम मोदी और शी जिनपिंग की बातचीत में नहीं उठा #Kashmir का मुद्दा
#NaMosteXi @Geeta_Mohan, @shalinilobo93 
https://t.co/Fpo4imzc6P</t>
  </si>
  <si>
    <t>Sat Oct 12 12:54:08 +0000 2019</t>
  </si>
  <si>
    <t>http://twitter.com/aajtak/statuses/1183002915973152770</t>
  </si>
  <si>
    <t>{"hashtags":[{"text":"Kashmir","indices":[47,55]},{"text":"NaMosteXi","indices":[66,76]}],"symbols":[],"user_mentions":[{"screen_name":"Geeta_Mohan","name":"Geeta Mohan گیتا موہن गीता मोहन","id":251008339,"id_str":"251008339","indices":[77,89]},{"screen_name":"shalinilobo93","name":"Shalini Lobo","id":827203225556119600,"id_str":"827203225556119552","indices":[91,105]}],"urls":[{"url":"https://t.co/Fpo4imzc6P","expanded_url":"https://aajtak.intoday.in/story/modi-jinping-meeting-in-mahabalipuram-india-china-xi-jinping-chennai-visit-fishermans-cove-1-1128077.html","display_url":"aajtak.intoday.in/story/modi-jin…","indices":[107,130]}]}</t>
  </si>
  <si>
    <t>1182942817842155521</t>
  </si>
  <si>
    <t>#India-#China 2nd Informal Summit: #Kashmir issue not raised or discussed during talks, says Foreign Secretary Vijay Gokhale
https://t.co/Ul5JSFGs1E</t>
  </si>
  <si>
    <t>Sat Oct 12 08:55:20 +0000 2019</t>
  </si>
  <si>
    <t>http://twitter.com/ABPNews/statuses/1182942817842155521</t>
  </si>
  <si>
    <t>{"hashtags":[{"text":"India","indices":[0,6]},{"text":"China","indices":[7,13]},{"text":"Kashmir","indices":[35,43]}],"symbols":[],"user_mentions":[],"urls":[{"url":"https://t.co/Ul5JSFGs1E","expanded_url":"https://www.abplive.in/india-news/india-china-2nd-informal-summit-kashmir-issue-not-raised-or-discussed-during-talks-says-foreign-secretary-vijay-gokhale-1089760","display_url":"abplive.in/india-news/ind…","indices":[125,148]}]}</t>
  </si>
  <si>
    <t>1182924453287579648</t>
  </si>
  <si>
    <t>जम्मू-कश्मीर में सोमवार से बहाल होगी पोस्ट पेड मोबाइल सेवा, 370 हटने के बाद से बंद है
#Kashmir #Article370 https://t.co/QyHj8gNsc1</t>
  </si>
  <si>
    <t>Sat Oct 12 07:42:21 +0000 2019</t>
  </si>
  <si>
    <t>http://twitter.com/ABPNews/statuses/1182924453287579648</t>
  </si>
  <si>
    <t>{"hashtags":[{"text":"Kashmir","indices":[87,95]},{"text":"Article370","indices":[96,107]}],"symbols":[],"user_mentions":[],"urls":[],"media":[{"id":1182924446731927600,"id_str":"1182924446731927552","indices":[108,131],"media_url":"http://pbs.twimg.com/media/EGqXhFOVAAA38Dt.jpg","media_url_https":"https://pbs.twimg.com/media/EGqXhFOVAAA38Dt.jpg","url":"https://t.co/QyHj8gNsc1","display_url":"pic.twitter.com/QyHj8gNsc1","expanded_url":"https://twitter.com/ABPNews/status/1182924453287579648/photo/1","type":"photo","sizes":{"thumb":{"w":150,"h":150,"resize":"crop"},"large":{"w":720,"h":540,"resize":"fit"},"medium":{"w":720,"h":540,"resize":"fit"},"small":{"w":680,"h":510,"resize":"fit"}}}]}</t>
  </si>
  <si>
    <t>1182918231779991552</t>
  </si>
  <si>
    <t>CNNnews18</t>
  </si>
  <si>
    <t>RT @news18dotcom: Postpaid mobile services, which were slated to resume on Saturday in #Kashmir, are likely to begin from Monday.
https://t.co/zXUwFqpPuW</t>
  </si>
  <si>
    <t>Sat Oct 12 07:17:38 +0000 2019</t>
  </si>
  <si>
    <t>6509832</t>
  </si>
  <si>
    <t>http://pbs.twimg.com/profile_images/1162229007439421440/k_CbYqJm_normal.jpg</t>
  </si>
  <si>
    <t>http://twitter.com/CNNnews18/statuses/1182918231779991552</t>
  </si>
  <si>
    <t>{"hashtags":[{"text":"Kashmir","indices":[87,95]}],"symbols":[],"user_mentions":[{"screen_name":"news18dotcom","name":"News18.com","id":284920800,"id_str":"284920800","indices":[3,16]}],"urls":[]}</t>
  </si>
  <si>
    <t>1182668935155650561</t>
  </si>
  <si>
    <t>#ModiXiSummit in the temple town of #Mamallapuram.
Will #Kashmir and #Pakistan overshadow the talks?
What to expect from the informal dialogue?
Catch the full story on #Gravitas with @palkisu | 9 PM IST https://t.co/QUISZTXmqh</t>
  </si>
  <si>
    <t>Fri Oct 11 14:47:01 +0000 2019</t>
  </si>
  <si>
    <t>http://twitter.com/WIONews/statuses/1182668935155650561</t>
  </si>
  <si>
    <t>{"hashtags":[{"text":"ModiXiSummit","indices":[0,13]},{"text":"Mamallapuram","indices":[36,49]},{"text":"Kashmir","indices":[56,64]},{"text":"Pakistan","indices":[69,78]},{"text":"Gravitas","indices":[168,177]}],"symbols":[],"user_mentions":[{"screen_name":"palkisu","name":"Palki Sharma","id":49923337,"id_str":"49923337","indices":[183,191]}],"urls":[],"media":[{"id":1182668918529372200,"id_str":"1182668918529372161","indices":[203,226],"media_url":"http://pbs.twimg.com/media/EGmvHYfWsAEF2_H.png","media_url_https":"https://pbs.twimg.com/media/EGmvHYfWsAEF2_H.png","url":"https://t.co/QUISZTXmqh","display_url":"pic.twitter.com/QUISZTXmqh","expanded_url":"https://twitter.com/WIONews/status/1182668935155650561/photo/1","type":"photo","sizes":{"medium":{"w":676,"h":456,"resize":"fit"},"large":{"w":676,"h":456,"resize":"fit"},"thumb":{"w":150,"h":150,"resize":"crop"},"small":{"w":676,"h":456,"resize":"fit"}}}]}</t>
  </si>
  <si>
    <t>1182637042288582656</t>
  </si>
  <si>
    <t>The #Kashmir valley has been witnessing continuous shutdown since August 5 when the Centre revoked the state's special status under Article 370 and bifurcated it into two Union Territories.
https://t.co/xOd2jVVuUz</t>
  </si>
  <si>
    <t>Fri Oct 11 12:40:17 +0000 2019</t>
  </si>
  <si>
    <t>http://twitter.com/IndiaToday/statuses/1182637042288582656</t>
  </si>
  <si>
    <t>{"hashtags":[{"text":"Kashmir","indices":[4,12]}],"symbols":[],"user_mentions":[],"urls":[{"url":"https://t.co/xOd2jVVuUz","expanded_url":"https://www.indiatoday.in/india/story/don-t-be-afraid-of-militant-threats-resume-normal-activities-j-k-administration-tells-people-through-ad-1608388-2019-10-11","display_url":"indiatoday.in/india/story/do…","indices":[191,214]}]}</t>
  </si>
  <si>
    <t>1182631197324668928</t>
  </si>
  <si>
    <t>500 Terrorists Waiting At LoC Camps In PoK To Enter #Kashmir: Northern Command Chief #KashmirIssue 
Details: https://t.co/6ZaeoE4hta https://t.co/bvfbJj2rjK</t>
  </si>
  <si>
    <t>Fri Oct 11 12:17:04 +0000 2019</t>
  </si>
  <si>
    <t>http://twitter.com/ABPNews/statuses/1182631197324668928</t>
  </si>
  <si>
    <t>{"hashtags":[{"text":"Kashmir","indices":[52,60]},{"text":"KashmirIssue","indices":[85,98]}],"symbols":[],"user_mentions":[],"urls":[{"url":"https://t.co/6ZaeoE4hta","expanded_url":"https://www.abplive.in/india-news/500-terrorists-waiting-at-loc-camps-in-pok-to-enter-kashmir-northern-command-chief-1089227","display_url":"abplive.in/india-news/500…","indices":[110,133]}],"media":[{"id":1182631190236258300,"id_str":"1182631190236258304","indices":[134,157],"media_url":"http://pbs.twimg.com/media/EGmMzTpUYAAe7Wq.jpg","media_url_https":"https://pbs.twimg.com/media/EGmMzTpUYAAe7Wq.jpg","url":"https://t.co/bvfbJj2rjK","display_url":"pic.twitter.com/bvfbJj2rjK","expanded_url":"https://twitter.com/ABPNews/status/1182631197324668928/photo/1","type":"photo","sizes":{"thumb":{"w":150,"h":150,"resize":"crop"},"medium":{"w":720,"h":540,"resize":"fit"},"small":{"w":680,"h":510,"resize":"fit"},"large":{"w":720,"h":540,"resize":"fit"}}}]}</t>
  </si>
  <si>
    <t>1182598127007617024</t>
  </si>
  <si>
    <t>Pakistan will be keeping a close eye on the meeting amid expectations that China will bring up the issue of #Kashmir.
https://t.co/92DV21IZ3c</t>
  </si>
  <si>
    <t>Fri Oct 11 10:05:39 +0000 2019</t>
  </si>
  <si>
    <t>http://twitter.com/IndiaToday/statuses/1182598127007617024</t>
  </si>
  <si>
    <t>{"hashtags":[{"text":"Kashmir","indices":[108,116]}],"symbols":[],"user_mentions":[],"urls":[{"url":"https://t.co/92DV21IZ3c","expanded_url":"https://www.indiatoday.in/world/story/pakistan-expects-china-to-rake-up-kashmir-issue-during-pm-modi-xi-jinping-informal-meet-1608329-2019-10-11","display_url":"indiatoday.in/world/story/pa…","indices":[119,142]}]}</t>
  </si>
  <si>
    <t>1182565155919450112</t>
  </si>
  <si>
    <t>PM @narendramodi told US President Donald Trump that #Kashmir is an internal matter of India and he need not interfere in it.
https://t.co/Oufv2J8pYs</t>
  </si>
  <si>
    <t>Fri Oct 11 07:54:38 +0000 2019</t>
  </si>
  <si>
    <t>http://twitter.com/IndiaToday/statuses/1182565155919450112</t>
  </si>
  <si>
    <t>{"hashtags":[{"text":"Kashmir","indices":[53,61]}],"symbols":[],"user_mentions":[{"screen_name":"narendramodi","name":"Narendra Modi","id":18839785,"id_str":"18839785","indices":[3,16]}],"urls":[{"url":"https://t.co/Oufv2J8pYs","expanded_url":"https://www.indiatoday.in/india/story/pm-narendra-modi-told-donald-trump-not-to-interfere-in-kashmir-amit-shah-1608277-2019-10-11","display_url":"indiatoday.in/india/story/pm…","indices":[127,150]}]}</t>
  </si>
  <si>
    <t>1182521731207970816</t>
  </si>
  <si>
    <t>Accusing international media of not giving importance to #Kashmir lockdown, Imran Khan questioned Hong Kong protests coverage.
https://t.co/Sk8tmQGnE2</t>
  </si>
  <si>
    <t>Fri Oct 11 05:02:05 +0000 2019</t>
  </si>
  <si>
    <t>http://twitter.com/IndiaToday/statuses/1182521731207970816</t>
  </si>
  <si>
    <t>{"hashtags":[{"text":"Kashmir","indices":[57,65]}],"symbols":[],"user_mentions":[],"urls":[{"url":"https://t.co/Sk8tmQGnE2","expanded_url":"https://www.indiatoday.in/world/story/imran-khan-hong-kong-protests-kashmir-lockdown-modi-xi-jinping-meet-1608185-2019-10-11","display_url":"indiatoday.in/world/story/im…","indices":[128,151]}]}</t>
  </si>
  <si>
    <t>1182493733930991616</t>
  </si>
  <si>
    <t>इंडियन ओवरसीज कांग्रेस, यूके के अध्यक्ष कमल धालीवाल ने #Kashmir पर चर्चा के मामले में दी सफाई।
https://t.co/CsueBzHf96</t>
  </si>
  <si>
    <t>Fri Oct 11 03:10:50 +0000 2019</t>
  </si>
  <si>
    <t>http://twitter.com/aajtak/statuses/1182493733930991616</t>
  </si>
  <si>
    <t>{"hashtags":[{"text":"Kashmir","indices":[55,63]}],"symbols":[],"user_mentions":[],"urls":[{"url":"https://t.co/CsueBzHf96","expanded_url":"https://aajtak.intoday.in/story/kamal-dhaliwal-president-indian-overseas-congress-statement-jeremy-corbyn-meeting-1-1127673.html","display_url":"aajtak.intoday.in/story/kamal-dh…","indices":[95,118]}]}</t>
  </si>
  <si>
    <t>1182343911538249728</t>
  </si>
  <si>
    <t>Will #Kashmir cloud Modi-Xi meet? Listen in to what Shiv Shankar Mukherjee, former diplomat, has to say on this
#Newstrack 
LIVE at https://t.co/4fqxBVUizL https://t.co/KqtITbxQ3U</t>
  </si>
  <si>
    <t>Thu Oct 10 17:15:30 +0000 2019</t>
  </si>
  <si>
    <t>http://twitter.com/IndiaToday/statuses/1182343911538249728</t>
  </si>
  <si>
    <t>{"hashtags":[{"text":"Kashmir","indices":[5,13]},{"text":"Newstrack","indices":[112,122]}],"symbols":[],"user_mentions":[],"urls":[{"url":"https://t.co/4fqxBVUizL","expanded_url":"http://bit.ly/IT_LiveTV","display_url":"bit.ly/IT_LiveTV","indices":[132,155]}],"media":[{"id":1182343706348646400,"id_str":"1182343706348646400","indices":[156,179],"media_url":"http://pbs.twimg.com/media/EGiHhESU0AAg39H.jpg","media_url_https":"https://pbs.twimg.com/media/EGiHhESU0AAg39H.jpg","url":"https://t.co/KqtITbxQ3U","display_url":"pic.twitter.com/KqtITbxQ3U","expanded_url":"https://twitter.com/IndiaToday/status/1182343911538249728/video/1","type":"photo","sizes":{"thumb":{"w":150,"h":150,"resize":"crop"},"medium":{"w":1200,"h":675,"resize":"fit"},"small":{"w":680,"h":383,"resize":"fit"},"large":{"w":1280,"h":720,"resize":"fit"}}}]}</t>
  </si>
  <si>
    <t>1182334189149933570</t>
  </si>
  <si>
    <t>Will Xi's #Kashmir remark mar Mamallapuram meet? @Chellaney responds
#Newstrack with @RahulKanwal
LIVE at https://t.co/4fqxBVUizL https://t.co/qmNA2d69Ry</t>
  </si>
  <si>
    <t>Thu Oct 10 16:36:52 +0000 2019</t>
  </si>
  <si>
    <t>http://twitter.com/IndiaToday/statuses/1182334189149933570</t>
  </si>
  <si>
    <t>{"hashtags":[{"text":"Kashmir","indices":[10,18]},{"text":"Newstrack","indices":[69,79]}],"symbols":[],"user_mentions":[{"screen_name":"Chellaney","name":"Brahma Chellaney","id":19329136,"id_str":"19329136","indices":[49,59]},{"screen_name":"rahulkanwal","name":"Rahul Kanwal","id":75509967,"id_str":"75509967","indices":[85,97]}],"urls":[{"url":"https://t.co/4fqxBVUizL","expanded_url":"http://bit.ly/IT_LiveTV","display_url":"bit.ly/IT_LiveTV","indices":[106,129]}],"media":[{"id":1182333977358504000,"id_str":"1182333977358503936","indices":[130,153],"media_url":"http://pbs.twimg.com/media/EGh-rKqUYAUeCLI.jpg","media_url_https":"https://pbs.twimg.com/media/EGh-rKqUYAUeCLI.jpg","url":"https://t.co/qmNA2d69Ry","display_url":"pic.twitter.com/qmNA2d69Ry","expanded_url":"https://twitter.com/IndiaToday/status/1182334189149933570/video/1","type":"photo","sizes":{"thumb":{"w":150,"h":150,"resize":"crop"},"medium":{"w":1200,"h":675,"resize":"fit"},"small":{"w":680,"h":383,"resize":"fit"},"large":{"w":1280,"h":720,"resize":"fit"}}}]}</t>
  </si>
  <si>
    <t>1182322395572424705</t>
  </si>
  <si>
    <t>Why @AmitShah said, those who warned of bloodbath in #Kashmir have been proved wrong, not a drop of blood has been shed, watch @RajatSharmaLive in #AajKiBaat Tonight at 9.25 @indiatvnews 
https://t.co/loxrcxhASD</t>
  </si>
  <si>
    <t>Thu Oct 10 15:50:00 +0000 2019</t>
  </si>
  <si>
    <t>http://twitter.com/indiatvnews/statuses/1182322395572424705</t>
  </si>
  <si>
    <t>{"hashtags":[{"text":"Kashmir","indices":[53,61]},{"text":"AajKiBaat","indices":[147,157]}],"symbols":[],"user_mentions":[{"screen_name":"AmitShah","name":"Amit Shah","id":1447949844,"id_str":"1447949844","indices":[4,13]},{"screen_name":"RajatSharmaLive","name":"Rajat Sharma","id":122658025,"id_str":"122658025","indices":[127,143]},{"screen_name":"indiatvnews","name":"India TV","id":34245009,"id_str":"34245009","indices":[174,186]}],"urls":[{"url":"https://t.co/loxrcxhASD","expanded_url":"https://twitter.com/i/broadcasts/1YqKDnlnoaNJV","display_url":"twitter.com/i/broadcasts/1…","indices":[189,212]}]}</t>
  </si>
  <si>
    <t>1182272116852281348</t>
  </si>
  <si>
    <t>Row over Cong's UK delegation meeting Jeremy Corbyn to discuss #Kashmir. @PoulomiMSaha joins us for more details
#ITVideo
More videos: https://t.co/NounxnP7mg https://t.co/8LW1pQb2qp</t>
  </si>
  <si>
    <t>Thu Oct 10 12:30:12 +0000 2019</t>
  </si>
  <si>
    <t>http://twitter.com/IndiaToday/statuses/1182272116852281348</t>
  </si>
  <si>
    <t>{"hashtags":[{"text":"Kashmir","indices":[63,71]},{"text":"ITVideo","indices":[113,121]}],"symbols":[],"user_mentions":[{"screen_name":"PoulomiMSaha","name":"Poulomi Saha","id":263793754,"id_str":"263793754","indices":[73,86]}],"urls":[{"url":"https://t.co/NounxnP7mg","expanded_url":"http://bit.ly/it_videos","display_url":"bit.ly/it_videos","indices":[135,158]}],"media":[{"id":1182270088231047200,"id_str":"1182270088231047168","indices":[159,182],"media_url":"http://pbs.twimg.com/media/EGhGGubUwAErXm9.jpg","media_url_https":"https://pbs.twimg.com/media/EGhGGubUwAErXm9.jpg","url":"https://t.co/8LW1pQb2qp","display_url":"pic.twitter.com/8LW1pQb2qp","expanded_url":"https://twitter.com/IndiaToday/status/1182272116852281348/video/1","type":"photo","sizes":{"thumb":{"w":150,"h":150,"resize":"crop"},"large":{"w":640,"h":360,"resize":"fit"},"medium":{"w":640,"h":360,"resize":"fit"},"small":{"w":640,"h":360,"resize":"fit"}}}]}</t>
  </si>
  <si>
    <t>1182258658245087232</t>
  </si>
  <si>
    <t>Watch | Know what's #Pakistan PM @ImranKhanPTI's 'Mission #Kashmir' in #China https://t.co/ev55RAOXkb</t>
  </si>
  <si>
    <t>Thu Oct 10 11:36:44 +0000 2019</t>
  </si>
  <si>
    <t>http://twitter.com/WIONews/statuses/1182258658245087232</t>
  </si>
  <si>
    <t>{"hashtags":[{"text":"Pakistan","indices":[20,29]},{"text":"Kashmir","indices":[58,66]},{"text":"China","indices":[71,77]}],"symbols":[],"user_mentions":[{"screen_name":"ImranKhanPTI","name":"Imran Khan","id":122453931,"id_str":"122453931","indices":[33,46]}],"urls":[],"media":[{"id":1182237092111216600,"id_str":"1182237092111216641","indices":[78,101],"media_url":"http://pbs.twimg.com/media/EGg5yUZU4AAjIyV.jpg","media_url_https":"https://pbs.twimg.com/media/EGg5yUZU4AAjIyV.jpg","url":"https://t.co/ev55RAOXkb","display_url":"pic.twitter.com/ev55RAOXkb","expanded_url":"https://twitter.com/WIONews/status/1182258658245087232/video/1","type":"photo","sizes":{"small":{"w":478,"h":360,"resize":"fit"},"thumb":{"w":150,"h":150,"resize":"crop"},"medium":{"w":478,"h":360,"resize":"fit"},"large":{"w":478,"h":360,"resize":"fit"}}}]}</t>
  </si>
  <si>
    <t>1182253911773564929</t>
  </si>
  <si>
    <t>#Kashmir Valley Reopens For Tourists After Two Months; Govt Assures All Help #Article370
Details: https://t.co/urASyAsiul https://t.co/DbJePvw77Q</t>
  </si>
  <si>
    <t>Thu Oct 10 11:17:52 +0000 2019</t>
  </si>
  <si>
    <t>http://twitter.com/ABPNews/statuses/1182253911773564929</t>
  </si>
  <si>
    <t>{"hashtags":[{"text":"Kashmir","indices":[0,8]},{"text":"Article370","indices":[77,88]}],"symbols":[],"user_mentions":[],"urls":[{"url":"https://t.co/urASyAsiul","expanded_url":"https://www.abplive.in/india-news/article-370-kashmir-valley-reopens-for-tourists-after-two-months-govt-assures-all-help-1088816","display_url":"abplive.in/india-news/art…","indices":[99,122]}],"media":[{"id":1182253903892512800,"id_str":"1182253903892512770","indices":[123,146],"media_url":"http://pbs.twimg.com/media/EGg1qWfVAAIao_x.jpg","media_url_https":"https://pbs.twimg.com/media/EGg1qWfVAAIao_x.jpg","url":"https://t.co/DbJePvw77Q","display_url":"pic.twitter.com/DbJePvw77Q","expanded_url":"https://twitter.com/ABPNews/status/1182253911773564929/photo/1","type":"photo","sizes":{"thumb":{"w":150,"h":150,"resize":"crop"},"small":{"w":680,"h":510,"resize":"fit"},"large":{"w":720,"h":540,"resize":"fit"},"medium":{"w":720,"h":540,"resize":"fit"}}}]}</t>
  </si>
  <si>
    <t>1182205147599929344</t>
  </si>
  <si>
    <t>सांगली से @AmitShah का जवाब- #Kashmir में खून की नदियां नहीं, शांति है 
पूरी खबर के लिए लिंक पर क्लिक करें : https://t.co/SP3f3kPczc https://t.co/1GNNl6XLJ4</t>
  </si>
  <si>
    <t>Thu Oct 10 08:04:06 +0000 2019</t>
  </si>
  <si>
    <t>http://twitter.com/aajtak/statuses/1182205147599929344</t>
  </si>
  <si>
    <t>{"hashtags":[{"text":"Kashmir","indices":[29,37]}],"symbols":[],"user_mentions":[{"screen_name":"AmitShah","name":"Amit Shah","id":1447949844,"id_str":"1447949844","indices":[10,19]}],"urls":[{"url":"https://t.co/SP3f3kPczc","expanded_url":"https://bit.ly/30YK2cV","display_url":"bit.ly/30YK2cV","indices":[109,132]}],"media":[{"id":1182205141975359500,"id_str":"1182205141975359488","indices":[133,156],"media_url":"http://pbs.twimg.com/media/EGgJUCMU4AAt729.jpg","media_url_https":"https://pbs.twimg.com/media/EGgJUCMU4AAt729.jpg","url":"https://t.co/1GNNl6XLJ4","display_url":"pic.twitter.com/1GNNl6XLJ4","expanded_url":"https://twitter.com/aajtak/status/1182205147599929344/photo/1","type":"photo","sizes":{"thumb":{"w":150,"h":150,"resize":"crop"},"large":{"w":618,"h":347,"resize":"fit"},"small":{"w":618,"h":347,"resize":"fit"},"medium":{"w":618,"h":347,"resize":"fit"}}}]}</t>
  </si>
  <si>
    <t>1182176704195956743</t>
  </si>
  <si>
    <t>Life yet to get back to normal in #Kashmir even after school and colleges open and tourists return.
#TheBurningQuestion @Ankit_Tyagi01 @ashraf_wani
Watch more videos at https://t.co/Nounxo6IKQ https://t.co/NR58vVScOw</t>
  </si>
  <si>
    <t>Thu Oct 10 06:11:04 +0000 2019</t>
  </si>
  <si>
    <t>http://twitter.com/IndiaToday/statuses/1182176704195956743</t>
  </si>
  <si>
    <t>{"hashtags":[{"text":"Kashmir","indices":[34,42]},{"text":"TheBurningQuestion","indices":[100,119]}],"symbols":[],"user_mentions":[{"screen_name":"Ankit_Tyagi01","name":"Ankit Tyagi","id":526382615,"id_str":"526382615","indices":[120,134]},{"screen_name":"ashraf_wani","name":"Ashraf Wani اشرف وانی","id":369528920,"id_str":"369528920","indices":[135,147]}],"urls":[{"url":"https://t.co/Nounxo6IKQ","expanded_url":"http://bit.ly/it_videos","display_url":"bit.ly/it_videos","indices":[169,192]}],"media":[{"id":1182176076560138200,"id_str":"1182176076560138240","indices":[193,216],"media_url":"http://pbs.twimg.com/media/EGfvbMeUEAArWBg.jpg","media_url_https":"https://pbs.twimg.com/media/EGfvbMeUEAArWBg.jpg","url":"https://t.co/NR58vVScOw","display_url":"pic.twitter.com/NR58vVScOw","expanded_url":"https://twitter.com/IndiaToday/status/1182176704195956743/video/1","type":"photo","sizes":{"thumb":{"w":150,"h":150,"resize":"crop"},"large":{"w":640,"h":360,"resize":"fit"},"medium":{"w":640,"h":360,"resize":"fit"},"small":{"w":640,"h":360,"resize":"fit"}}}]}</t>
  </si>
  <si>
    <t>1182175255789367298</t>
  </si>
  <si>
    <t>#Kashmir में फिर होगी पर्यटकों की बहार !
https://t.co/Rdz2I5b9pO</t>
  </si>
  <si>
    <t>Thu Oct 10 06:05:19 +0000 2019</t>
  </si>
  <si>
    <t>http://twitter.com/aajtak/statuses/1182175255789367298</t>
  </si>
  <si>
    <t>{"hashtags":[{"text":"Kashmir","indices":[0,8]}],"symbols":[],"user_mentions":[],"urls":[{"url":"https://t.co/Rdz2I5b9pO","expanded_url":"https://aajtak.intoday.in/story/jammu-kashmir-home-department-security-advisory-tourists-logistical-support-1-1127451.html","display_url":"aajtak.intoday.in/story/jammu-ka…","indices":[41,64]}]}</t>
  </si>
  <si>
    <t>1182174926880432129</t>
  </si>
  <si>
    <t>कश्मीर ही नहीं अब उत्तराखंड में भी उगेगा केसर
#Kashmir #Uttarakhand 
(रिपोर्ट- @ashu3page )
https://t.co/KiPKXIGNmx</t>
  </si>
  <si>
    <t>Thu Oct 10 06:04:00 +0000 2019</t>
  </si>
  <si>
    <t>http://twitter.com/aajtak/statuses/1182174926880432129</t>
  </si>
  <si>
    <t>{"hashtags":[{"text":"Kashmir","indices":[46,54]},{"text":"Uttarakhand","indices":[55,67]}],"symbols":[],"user_mentions":[{"screen_name":"ashu3page","name":"ASHUTOSH MISHRA","id":135092917,"id_str":"135092917","indices":[79,89]}],"urls":[{"url":"https://t.co/KiPKXIGNmx","expanded_url":"https://aajtak.intoday.in/story/uttarakhand-forest-dept-saffron-farming-kashmiri-kesar-1-1127445.html","display_url":"aajtak.intoday.in/story/uttarakh…","indices":[92,115]}]}</t>
  </si>
  <si>
    <t>1182174543214809089</t>
  </si>
  <si>
    <t>#Kashmir issue shadows Chinese President #XiJinping's visit to India, India Today's @Geeta_Mohan elaborates on the issue.
#TheBurningQuestion @Ankit_Tyagi01
Watch more videos at https://t.co/NounxnP7mg https://t.co/kJkIIhiwHh</t>
  </si>
  <si>
    <t>Thu Oct 10 06:02:29 +0000 2019</t>
  </si>
  <si>
    <t>http://twitter.com/IndiaToday/statuses/1182174543214809089</t>
  </si>
  <si>
    <t>{"hashtags":[{"text":"Kashmir","indices":[0,8]},{"text":"XiJinping","indices":[41,51]},{"text":"TheBurningQuestion","indices":[122,141]}],"symbols":[],"user_mentions":[{"screen_name":"Geeta_Mohan","name":"Geeta Mohan گیتا موہن गीता मोहन","id":251008339,"id_str":"251008339","indices":[84,96]},{"screen_name":"Ankit_Tyagi01","name":"Ankit Tyagi","id":526382615,"id_str":"526382615","indices":[142,156]}],"urls":[{"url":"https://t.co/NounxnP7mg","expanded_url":"http://bit.ly/it_videos","display_url":"bit.ly/it_videos","indices":[178,201]}],"media":[{"id":1182172084526407700,"id_str":"1182172084526407680","indices":[202,225],"media_url":"http://pbs.twimg.com/media/EGftSAyVUAAyuA9.jpg","media_url_https":"https://pbs.twimg.com/media/EGftSAyVUAAyuA9.jpg","url":"https://t.co/kJkIIhiwHh","display_url":"pic.twitter.com/kJkIIhiwHh","expanded_url":"https://twitter.com/IndiaToday/status/1182174543214809089/video/1","type":"photo","sizes":{"thumb":{"w":150,"h":150,"resize":"crop"},"large":{"w":640,"h":360,"resize":"fit"},"medium":{"w":640,"h":360,"resize":"fit"},"small":{"w":640,"h":360,"resize":"fit"}}}]}</t>
  </si>
  <si>
    <t>1182174133267943435</t>
  </si>
  <si>
    <t>The government, in August, had issued a security advisory asking tourists to curtail their stay in #JammuKashmir 
#Kashmir https://t.co/gpV87nMJ5r</t>
  </si>
  <si>
    <t>Thu Oct 10 06:00:51 +0000 2019</t>
  </si>
  <si>
    <t>http://twitter.com/WIONews/statuses/1182174133267943435</t>
  </si>
  <si>
    <t>{"hashtags":[{"text":"JammuKashmir","indices":[99,112]},{"text":"Kashmir","indices":[114,122]}],"symbols":[],"user_mentions":[],"urls":[{"url":"https://t.co/gpV87nMJ5r","expanded_url":"https://www.wionews.com/india-news/jammu-and-kashmir-opens-to-tourists-as-government-lifts-security-advisory-on-travel-254898","display_url":"wionews.com/india-news/jam…","indices":[123,146]}]}</t>
  </si>
  <si>
    <t>1182164222152601601</t>
  </si>
  <si>
    <t>PDP leader #MehboobaMufti slams BJP, says BJP is using troops as cannon fodder in the Valley.
#Breaking #ITVideo #Kashmir @ShujaUH
Watch more videos at https://t.co/NounxnP7mg https://t.co/TbEItKzGaT</t>
  </si>
  <si>
    <t>Thu Oct 10 05:21:28 +0000 2019</t>
  </si>
  <si>
    <t>http://twitter.com/IndiaToday/statuses/1182164222152601601</t>
  </si>
  <si>
    <t>{"hashtags":[{"text":"MehboobaMufti","indices":[11,25]},{"text":"Breaking","indices":[94,103]},{"text":"ITVideo","indices":[104,112]},{"text":"Kashmir","indices":[113,121]}],"symbols":[],"user_mentions":[{"screen_name":"ShujaUH","name":"Shuja ul haq","id":241178934,"id_str":"241178934","indices":[122,130]}],"urls":[{"url":"https://t.co/NounxnP7mg","expanded_url":"http://bit.ly/it_videos","display_url":"bit.ly/it_videos","indices":[152,175]}],"media":[{"id":1182163785190015000,"id_str":"1182163785190014976","indices":[176,199],"media_url":"http://pbs.twimg.com/media/EGfkFStUwAEEtDM.jpg","media_url_https":"https://pbs.twimg.com/media/EGfkFStUwAEEtDM.jpg","url":"https://t.co/TbEItKzGaT","display_url":"pic.twitter.com/TbEItKzGaT","expanded_url":"https://twitter.com/IndiaToday/status/1182164222152601601/video/1","type":"photo","sizes":{"medium":{"w":480,"h":270,"resize":"fit"},"thumb":{"w":150,"h":150,"resize":"crop"},"small":{"w":480,"h":270,"resize":"fit"},"large":{"w":480,"h":270,"resize":"fit"}}}]}</t>
  </si>
  <si>
    <t>1182159337873006593</t>
  </si>
  <si>
    <t>#Kashmir पर चीन ने लिया यू-टर्न,  जानिए अब चीन ने अपने बयान में क्या कहा?
(@Geeta_Mohan ) 
https://t.co/Uzf8VjYdIl</t>
  </si>
  <si>
    <t>Thu Oct 10 05:02:04 +0000 2019</t>
  </si>
  <si>
    <t>http://twitter.com/aajtak/statuses/1182159337873006593</t>
  </si>
  <si>
    <t>{"hashtags":[{"text":"Kashmir","indices":[0,8]}],"symbols":[],"user_mentions":[{"screen_name":"Geeta_Mohan","name":"Geeta Mohan گیتا موہن गीता मोहन","id":251008339,"id_str":"251008339","indices":[75,87]}],"urls":[{"url":"https://t.co/Uzf8VjYdIl","expanded_url":"https://aajtak.intoday.in/story/kashmir-issue-china-statement-un-charter-india-pakistan-xi-jinping-visit-1-1127429.html","display_url":"aajtak.intoday.in/story/kashmir-…","indices":[91,114]}]}</t>
  </si>
  <si>
    <t>1182159255014494208</t>
  </si>
  <si>
    <t>Manish Tewari’s tweet came in response to Chinese President telling Pakistani PM Imran Khan that it was paying "close attention" to the situation in #Kashmir.
https://t.co/urgzy3HkNS</t>
  </si>
  <si>
    <t>Thu Oct 10 05:01:44 +0000 2019</t>
  </si>
  <si>
    <t>http://twitter.com/IndiaToday/statuses/1182159255014494208</t>
  </si>
  <si>
    <t>{"hashtags":[{"text":"Kashmir","indices":[149,157]}],"symbols":[],"user_mentions":[],"urls":[{"url":"https://t.co/urgzy3HkNS","expanded_url":"https://www.indiatoday.in/india/story/manish-tewari-congress-china-modi-kashmir-xinjiang-hong-kong-protests-1607789-2019-10-10","display_url":"indiatoday.in/india/story/ma…","indices":[160,183]}]}</t>
  </si>
  <si>
    <t>1182155573002784768</t>
  </si>
  <si>
    <t>Tourists return in #Kashmir; Techie Subhashree's parents move Chennai HC over her death's case.
#ITVideo @ShujaUH
Watch more videos at https://t.co/NounxnP7mg https://t.co/UXcmGsAdkO</t>
  </si>
  <si>
    <t>Thu Oct 10 04:47:06 +0000 2019</t>
  </si>
  <si>
    <t>http://twitter.com/IndiaToday/statuses/1182155573002784768</t>
  </si>
  <si>
    <t>{"hashtags":[{"text":"Kashmir","indices":[19,27]},{"text":"ITVideo","indices":[96,104]}],"symbols":[],"user_mentions":[{"screen_name":"ShujaUH","name":"Shuja ul haq","id":241178934,"id_str":"241178934","indices":[105,113]}],"urls":[{"url":"https://t.co/NounxnP7mg","expanded_url":"http://bit.ly/it_videos","display_url":"bit.ly/it_videos","indices":[135,158]}],"media":[{"id":1182154744522887200,"id_str":"1182154744522887168","indices":[159,182],"media_url":"http://pbs.twimg.com/media/EGfcN59UUAEJCZA.jpg","media_url_https":"https://pbs.twimg.com/media/EGfcN59UUAEJCZA.jpg","url":"https://t.co/UXcmGsAdkO","display_url":"pic.twitter.com/UXcmGsAdkO","expanded_url":"https://twitter.com/IndiaToday/status/1182155573002784768/video/1","type":"photo","sizes":{"medium":{"w":480,"h":270,"resize":"fit"},"thumb":{"w":150,"h":150,"resize":"crop"},"small":{"w":480,"h":270,"resize":"fit"},"large":{"w":480,"h":270,"resize":"fit"}}}]}</t>
  </si>
  <si>
    <t>1182153152667308032</t>
  </si>
  <si>
    <t>China rakes up the #Kashmir issue before #XiJinping's visit to India.
#ITVideo 
Watch more videos at https://t.co/Nounxo6IKQ https://t.co/Ro3qR7pgNf</t>
  </si>
  <si>
    <t>Thu Oct 10 04:37:29 +0000 2019</t>
  </si>
  <si>
    <t>http://twitter.com/IndiaToday/statuses/1182153152667308032</t>
  </si>
  <si>
    <t>{"hashtags":[{"text":"Kashmir","indices":[19,27]},{"text":"XiJinping","indices":[41,51]},{"text":"ITVideo","indices":[70,78]}],"symbols":[],"user_mentions":[],"urls":[{"url":"https://t.co/Nounxo6IKQ","expanded_url":"http://bit.ly/it_videos","display_url":"bit.ly/it_videos","indices":[101,124]}],"media":[{"id":1182152411432964000,"id_str":"1182152411432964096","indices":[125,148],"media_url":"http://pbs.twimg.com/media/EGfZ_vbUYAA3gx0.jpg","media_url_https":"https://pbs.twimg.com/media/EGfZ_vbUYAA3gx0.jpg","url":"https://t.co/Ro3qR7pgNf","display_url":"pic.twitter.com/Ro3qR7pgNf","expanded_url":"https://twitter.com/IndiaToday/status/1182153152667308032/video/1","type":"photo","sizes":{"thumb":{"w":150,"h":150,"resize":"crop"},"large":{"w":640,"h":360,"resize":"fit"},"medium":{"w":640,"h":360,"resize":"fit"},"small":{"w":640,"h":360,"resize":"fit"}}}]}</t>
  </si>
  <si>
    <t>1182137182573584384</t>
  </si>
  <si>
    <t>Restrictions imposed on tourists intending to visit the #Kashmir Valley to be lifted today.
https://t.co/6aVrYOtEn8</t>
  </si>
  <si>
    <t>Thu Oct 10 03:34:02 +0000 2019</t>
  </si>
  <si>
    <t>http://twitter.com/IndiaToday/statuses/1182137182573584384</t>
  </si>
  <si>
    <t>{"hashtags":[{"text":"Kashmir","indices":[56,64]}],"symbols":[],"user_mentions":[],"urls":[{"url":"https://t.co/6aVrYOtEn8","expanded_url":"https://www.indiatoday.in/india/story/kashmir-tourist-advisory-ends-today-shutdown-political-detentions-continue-1607746-2019-10-10","display_url":"indiatoday.in/india/story/ka…","indices":[92,115]}]}</t>
  </si>
  <si>
    <t>1182119427325644800</t>
  </si>
  <si>
    <t>#India Voice Its Pique After #China’s Xi Backs #Pakistan On #Kashmir Ahead Of Meeting With #Modi
https://t.co/AZSP3Kl5l3</t>
  </si>
  <si>
    <t>Thu Oct 10 02:23:28 +0000 2019</t>
  </si>
  <si>
    <t>http://twitter.com/ABPNews/statuses/1182119427325644800</t>
  </si>
  <si>
    <t>{"hashtags":[{"text":"India","indices":[0,6]},{"text":"China","indices":[29,35]},{"text":"Pakistan","indices":[47,56]},{"text":"Kashmir","indices":[60,68]},{"text":"Modi","indices":[91,96]}],"symbols":[],"user_mentions":[],"urls":[{"url":"https://t.co/AZSP3Kl5l3","expanded_url":"https://www.abplive.in/india-news/india-voice-its-pique-after-chinas-xi-backs-pakistan-on-kashmir-ahead-of-meeting-with-modi-1088553","display_url":"abplive.in/india-news/ind…","indices":[97,120]}]}</t>
  </si>
  <si>
    <t>1182009916959014914</t>
  </si>
  <si>
    <t>#Turkey's President Erdogan supports Pakistan in the #Kashmir issue. But Turkey targets ethnic minority Kurds in another country (Syria). Can Turkey preach rights to others while it practices rights abuse? @Palkisu explains that it's time for India to call out Turkey's hypocrisy https://t.co/tXcOKjHMlq</t>
  </si>
  <si>
    <t>Wed Oct 09 19:08:19 +0000 2019</t>
  </si>
  <si>
    <t>http://twitter.com/WIONews/statuses/1182009916959014914</t>
  </si>
  <si>
    <t>{"hashtags":[{"text":"Turkey","indices":[0,7]},{"text":"Kashmir","indices":[53,61]}],"symbols":[],"user_mentions":[{"screen_name":"palkisu","name":"Palki Sharma","id":49923337,"id_str":"49923337","indices":[206,214]}],"urls":[],"media":[{"id":1181998578123718700,"id_str":"1181998578123718656","indices":[280,303],"media_url":"http://pbs.twimg.com/amplify_video_thumb/1181998578123718656/img/rbVEcCPqmfbQYqLV.jpg","media_url_https":"https://pbs.twimg.com/amplify_video_thumb/1181998578123718656/img/rbVEcCPqmfbQYqLV.jpg","url":"https://t.co/tXcOKjHMlq","display_url":"pic.twitter.com/tXcOKjHMlq","expanded_url":"https://twitter.com/WIONews/status/1182009916959014914/video/1","type":"photo","sizes":{"thumb":{"w":150,"h":150,"resize":"crop"},"medium":{"w":1200,"h":675,"resize":"fit"},"small":{"w":680,"h":383,"resize":"fit"},"large":{"w":1280,"h":720,"resize":"fit"}}}]}</t>
  </si>
  <si>
    <t>1181991541973217280</t>
  </si>
  <si>
    <t>Not for others to comment on Kashmir, says India after Imran-Xi meeting
#Kashmir #India #Xijingping #ImranKhan 
https://t.co/8wbEcsLtTC</t>
  </si>
  <si>
    <t>Wed Oct 09 17:55:18 +0000 2019</t>
  </si>
  <si>
    <t>http://twitter.com/indiatvnews/statuses/1181991541973217280</t>
  </si>
  <si>
    <t>{"hashtags":[{"text":"Kashmir","indices":[72,80]},{"text":"India","indices":[81,87]},{"text":"Xijingping","indices":[88,99]},{"text":"ImranKhan","indices":[100,110]}],"symbols":[],"user_mentions":[],"urls":[{"url":"https://t.co/8wbEcsLtTC","expanded_url":"https://www.indiatvnews.com/news/world/kashmir-issue-comment-china-india-imran-khan-xi-jinping-meeting-555431","display_url":"indiatvnews.com/news/world/kas…","indices":[112,135]}]}</t>
  </si>
  <si>
    <t>1181943401358299136</t>
  </si>
  <si>
    <t>#Gravitas with @palkisu | 9 PM IST
#Turkey doesn't mince words on #Kashmir.
At the same time, it targets ethnic minorities in #Syria.
Should #India take a stand? https://t.co/zKP4xObjxg</t>
  </si>
  <si>
    <t>Wed Oct 09 14:44:00 +0000 2019</t>
  </si>
  <si>
    <t>http://twitter.com/WIONews/statuses/1181943401358299136</t>
  </si>
  <si>
    <t>{"hashtags":[{"text":"Gravitas","indices":[0,9]},{"text":"Turkey","indices":[35,42]},{"text":"Kashmir","indices":[66,74]},{"text":"Syria","indices":[126,132]},{"text":"India","indices":[141,147]}],"symbols":[],"user_mentions":[{"screen_name":"palkisu","name":"Palki Sharma","id":49923337,"id_str":"49923337","indices":[15,23]}],"urls":[],"media":[{"id":1181943393208815600,"id_str":"1181943393208815618","indices":[162,185],"media_url":"http://pbs.twimg.com/media/EGcbQQDU0AIsVc1.jpg","media_url_https":"https://pbs.twimg.com/media/EGcbQQDU0AIsVc1.jpg","url":"https://t.co/zKP4xObjxg","display_url":"pic.twitter.com/zKP4xObjxg","expanded_url":"https://twitter.com/WIONews/status/1181943401358299136/photo/1","type":"photo","sizes":{"thumb":{"w":150,"h":150,"resize":"crop"},"small":{"w":680,"h":375,"resize":"fit"},"large":{"w":918,"h":506,"resize":"fit"},"medium":{"w":918,"h":506,"resize":"fit"}}}]}</t>
  </si>
  <si>
    <t>1181910734747254785</t>
  </si>
  <si>
    <t>#Kashmir में होने वाले ब्लॉक डेवलपमेंट काउंसिल चुनाव का बहिष्कार करेगी पीडीपी
@sunilJbhat 
https://t.co/I45hsom7cI</t>
  </si>
  <si>
    <t>Wed Oct 09 12:34:12 +0000 2019</t>
  </si>
  <si>
    <t>http://twitter.com/aajtak/statuses/1181910734747254785</t>
  </si>
  <si>
    <t>{"hashtags":[{"text":"Kashmir","indices":[0,8]}],"symbols":[],"user_mentions":[{"screen_name":"sunilJbhat","name":"Sunil Bhat","id":326171808,"id_str":"326171808","indices":[78,89]}],"urls":[{"url":"https://t.co/I45hsom7cI","expanded_url":"https://aajtak.intoday.in/story/after-congress-pdp-also-to-stay-away-from-bdc-elections-in-jammu-kashmir-1-1127230.html","display_url":"aajtak.intoday.in/story/after-co…","indices":[91,114]}]}</t>
  </si>
  <si>
    <t>1181882551029288962</t>
  </si>
  <si>
    <t>Kashmir, Article 370, not to figure in Modi-Xi Jinping talks #Kashmir #Article370 https://t.co/0AiA0cuf7P</t>
  </si>
  <si>
    <t>Wed Oct 09 10:42:13 +0000 2019</t>
  </si>
  <si>
    <t>http://twitter.com/indiatvnews/statuses/1181882551029288962</t>
  </si>
  <si>
    <t>{"hashtags":[{"text":"Kashmir","indices":[61,69]},{"text":"Article370","indices":[70,81]}],"symbols":[],"user_mentions":[],"urls":[{"url":"https://t.co/0AiA0cuf7P","expanded_url":"https://www.indiatvnews.com/news/india/kashmir-article-370-not-to-figure-in-modi-xi-jinping-talks-555335","display_url":"indiatvnews.com/news/india/kas…","indices":[82,105]}]}</t>
  </si>
  <si>
    <t>1181882437044883457</t>
  </si>
  <si>
    <t>दो महीने बाद #Kashmir मे खुले कॉलेज और यूनिवर्सिटी, जानिए आज कैसा रहा माहौल।
(रिपोर्ट: @ShujaUH)
https://t.co/e8M2U8idki</t>
  </si>
  <si>
    <t>Wed Oct 09 10:41:45 +0000 2019</t>
  </si>
  <si>
    <t>http://twitter.com/aajtak/statuses/1181882437044883457</t>
  </si>
  <si>
    <t>{"hashtags":[{"text":"Kashmir","indices":[13,21]}],"symbols":[],"user_mentions":[{"screen_name":"ShujaUH","name":"Shuja ul haq","id":241178934,"id_str":"241178934","indices":[87,95]}],"urls":[{"url":"https://t.co/e8M2U8idki","expanded_url":"https://aajtak.intoday.in/story/after-66-days-of-tension-in-kashmir-colleges-and-higher-educational-institutions-open-today-1-1127209.html","display_url":"aajtak.intoday.in/story/after-66…","indices":[97,120]}]}</t>
  </si>
  <si>
    <t>1181856294409400320</t>
  </si>
  <si>
    <t>No Agreements, MoUs To Be Inked; #Kashmir, #Article370, Not To Figure In #PMModi-#XiJinping Talks
https://t.co/lj1RUsYchf</t>
  </si>
  <si>
    <t>Wed Oct 09 08:57:53 +0000 2019</t>
  </si>
  <si>
    <t>http://twitter.com/ABPNews/statuses/1181856294409400320</t>
  </si>
  <si>
    <t>{"hashtags":[{"text":"Kashmir","indices":[33,41]},{"text":"Article370","indices":[43,54]},{"text":"PMModi","indices":[73,80]},{"text":"XiJinping","indices":[81,91]}],"symbols":[],"user_mentions":[],"urls":[{"url":"https://t.co/lj1RUsYchf","expanded_url":"https://www.abplive.in/india-news/no-agreements-mous-to-be-inked-kashmir-article-370-not-to-figure-in-pm-modi-xi-jinping-talks-1088263","display_url":"abplive.in/india-news/no-…","indices":[98,121]}]}</t>
  </si>
  <si>
    <t>1181783943235850240</t>
  </si>
  <si>
    <t>#Kashmir lockdown enters day 66; Colleges and varsities re-open in Valley
#ITVideo
More videos: https://t.co/NounxnP7mg https://t.co/Slg26hm2yL</t>
  </si>
  <si>
    <t>Wed Oct 09 04:10:23 +0000 2019</t>
  </si>
  <si>
    <t>http://twitter.com/IndiaToday/statuses/1181783943235850240</t>
  </si>
  <si>
    <t>{"hashtags":[{"text":"Kashmir","indices":[0,8]},{"text":"ITVideo","indices":[74,82]}],"symbols":[],"user_mentions":[],"urls":[{"url":"https://t.co/NounxnP7mg","expanded_url":"http://bit.ly/it_videos","display_url":"bit.ly/it_videos","indices":[96,119]}],"media":[{"id":1181782724480139300,"id_str":"1181782724480139265","indices":[120,143],"media_url":"http://pbs.twimg.com/media/EGaKNG4UEAAxOSE.jpg","media_url_https":"https://pbs.twimg.com/media/EGaKNG4UEAAxOSE.jpg","url":"https://t.co/Slg26hm2yL","display_url":"pic.twitter.com/Slg26hm2yL","expanded_url":"https://twitter.com/IndiaToday/status/1181783943235850240/video/1","type":"photo","sizes":{"thumb":{"w":150,"h":150,"resize":"crop"},"large":{"w":640,"h":360,"resize":"fit"},"medium":{"w":640,"h":360,"resize":"fit"},"small":{"w":640,"h":360,"resize":"fit"}}}]}</t>
  </si>
  <si>
    <t>1181760954486231041</t>
  </si>
  <si>
    <t>चीन दौरे पर गए @ImranKhanPTI  को बड़ा झटका, चीनी विदेश मंत्रालय ने कहा- भारत-पाकिस्तान मिलकर सुलझाएं कश्मीर मुद्दा
#Kashmir #China
https://t.co/UEZCPfejcV https://t.co/cIVdmfccHG</t>
  </si>
  <si>
    <t>Wed Oct 09 02:39:02 +0000 2019</t>
  </si>
  <si>
    <t>http://twitter.com/ABPNews/statuses/1181760954486231041</t>
  </si>
  <si>
    <t>{"hashtags":[{"text":"Kashmir","indices":[116,124]},{"text":"China","indices":[125,131]}],"symbols":[],"user_mentions":[{"screen_name":"ImranKhanPTI","name":"Imran Khan","id":122453931,"id_str":"122453931","indices":[15,28]}],"urls":[{"url":"https://t.co/UEZCPfejcV","expanded_url":"https://abpnews.abplive.in/india-news/xi-jinping-visit-in-india-china-says-kashmir-issue-resolved-by-bilateral-talks-1216498","display_url":"abpnews.abplive.in/india-news/xi-…","indices":[133,156]}],"media":[{"id":1181760948110946300,"id_str":"1181760948110946304","indices":[157,180],"media_url":"http://pbs.twimg.com/media/EGZ1UjGU8AAiJaj.jpg","media_url_https":"https://pbs.twimg.com/media/EGZ1UjGU8AAiJaj.jpg","url":"https://t.co/cIVdmfccHG","display_url":"pic.twitter.com/cIVdmfccHG","expanded_url":"https://twitter.com/ABPNews/status/1181760954486231041/photo/1","type":"photo","sizes":{"thumb":{"w":150,"h":150,"resize":"crop"},"large":{"w":720,"h":540,"resize":"fit"},"medium":{"w":720,"h":540,"resize":"fit"},"small":{"w":680,"h":510,"resize":"fit"}}}]}</t>
  </si>
  <si>
    <t>1181754957126520837</t>
  </si>
  <si>
    <t>Ahead of #India-#China informal summit, #Beijing calls for dialogue between India, #Pakistan over #Kashmir issue
https://t.co/qmkRbi1Dgr</t>
  </si>
  <si>
    <t>Wed Oct 09 02:15:12 +0000 2019</t>
  </si>
  <si>
    <t>http://twitter.com/ABPNews/statuses/1181754957126520837</t>
  </si>
  <si>
    <t>{"hashtags":[{"text":"India","indices":[9,15]},{"text":"China","indices":[16,22]},{"text":"Beijing","indices":[40,48]},{"text":"Pakistan","indices":[83,92]},{"text":"Kashmir","indices":[98,106]}],"symbols":[],"user_mentions":[],"urls":[{"url":"https://t.co/qmkRbi1Dgr","expanded_url":"https://www.abplive.in/world-news/ahead-of-india-china-informal-summit-beijing-calls-for-dialogue-between-india-pakistan-over-kashmir-issue-1088145","display_url":"abplive.in/world-news/ahe…","indices":[113,136]}]}</t>
  </si>
  <si>
    <t>1181568398867566592</t>
  </si>
  <si>
    <t>Foreign Ministry spokesperson's comments marks China's return to its original stand that #Kashmir issue should be resolved bilaterally.
https://t.co/yfWZDkylV4</t>
  </si>
  <si>
    <t>Tue Oct 08 13:53:53 +0000 2019</t>
  </si>
  <si>
    <t>http://twitter.com/IndiaToday/statuses/1181568398867566592</t>
  </si>
  <si>
    <t>{"hashtags":[{"text":"Kashmir","indices":[89,97]}],"symbols":[],"user_mentions":[],"urls":[{"url":"https://t.co/yfWZDkylV4","expanded_url":"https://www.indiatoday.in/india/story/china-host-imran-khan-modi-xi-meet-kashmir-issue-resolved-bilaterally-1607283-2019-10-08","display_url":"indiatoday.in/india/story/ch…","indices":[137,160]}]}</t>
  </si>
  <si>
    <t>1181510156242149378</t>
  </si>
  <si>
    <t>During a high-level situation-cum-security review meeting on Monday, it was decided that the advisory will be lifted from October 10 | By 
@Ieshan_W #Kashmir https://t.co/O5iHKvkeiP</t>
  </si>
  <si>
    <t>Tue Oct 08 10:02:27 +0000 2019</t>
  </si>
  <si>
    <t>http://twitter.com/WIONews/statuses/1181510156242149378</t>
  </si>
  <si>
    <t>{"hashtags":[{"text":"Kashmir","indices":[149,157]}],"symbols":[],"user_mentions":[{"screen_name":"Ieshan_W","name":"Ieshan Wani","id":248069589,"id_str":"248069589","indices":[139,148]}],"urls":[{"url":"https://t.co/O5iHKvkeiP","expanded_url":"https://www.wionews.com/india-news/jammu-and-kashmir-government-to-lift-security-advisory-on-tourists-254474","display_url":"wionews.com/india-news/jam…","indices":[158,181]}]}</t>
  </si>
  <si>
    <t>1181504314767892480</t>
  </si>
  <si>
    <t>#Kashmir clampdown enters the third month. India Today's @ShujaUH brings you the ground report.
 #ITVideo 
More videos: https://t.co/NounxnP7mg https://t.co/eDTb44DQzw</t>
  </si>
  <si>
    <t>Tue Oct 08 09:39:14 +0000 2019</t>
  </si>
  <si>
    <t>http://twitter.com/IndiaToday/statuses/1181504314767892480</t>
  </si>
  <si>
    <t>{"hashtags":[{"text":"Kashmir","indices":[0,8]},{"text":"ITVideo","indices":[97,105]}],"symbols":[],"user_mentions":[{"screen_name":"ShujaUH","name":"Shuja ul haq","id":241178934,"id_str":"241178934","indices":[57,65]}],"urls":[{"url":"https://t.co/NounxnP7mg","expanded_url":"http://bit.ly/it_videos","display_url":"bit.ly/it_videos","indices":[120,143]}],"media":[{"id":1181479091406459000,"id_str":"1181479091406458882","indices":[144,167],"media_url":"http://pbs.twimg.com/media/EGWLKNpUEAA57pU.jpg","media_url_https":"https://pbs.twimg.com/media/EGWLKNpUEAA57pU.jpg","url":"https://t.co/eDTb44DQzw","display_url":"pic.twitter.com/eDTb44DQzw","expanded_url":"https://twitter.com/IndiaToday/status/1181504314767892480/video/1","type":"photo","sizes":{"thumb":{"w":150,"h":150,"resize":"crop"},"large":{"w":640,"h":360,"resize":"fit"},"medium":{"w":640,"h":360,"resize":"fit"},"small":{"w":640,"h":360,"resize":"fit"}}}]}</t>
  </si>
  <si>
    <t>1181468594963509248</t>
  </si>
  <si>
    <t>US House Foreign Affairs Committee has urged India to lift communication blackout in #Kashmir
https://t.co/qEkFRZfIKF</t>
  </si>
  <si>
    <t>Tue Oct 08 07:17:18 +0000 2019</t>
  </si>
  <si>
    <t>http://twitter.com/IndiaToday/statuses/1181468594963509248</t>
  </si>
  <si>
    <t>{"hashtags":[{"text":"Kashmir","indices":[85,93]}],"symbols":[],"user_mentions":[],"urls":[{"url":"https://t.co/qEkFRZfIKF","expanded_url":"https://www.indiatoday.in/world/story/communication-blackout-in-kashmir-devastating-time-for-india-to-lift-restrictions-us-house-committee-1607183-2019-10-08","display_url":"indiatoday.in/world/story/co…","indices":[95,118]}]}</t>
  </si>
  <si>
    <t>1181170592629673987</t>
  </si>
  <si>
    <t>Congress MP Shashi Tharoor lashes out at Centre over #Kashmir situation https://t.co/QrV7lGkoDb</t>
  </si>
  <si>
    <t>Mon Oct 07 11:33:09 +0000 2019</t>
  </si>
  <si>
    <t>http://twitter.com/IndiaToday/statuses/1181170592629673987</t>
  </si>
  <si>
    <t>{"hashtags":[{"text":"Kashmir","indices":[53,61]}],"symbols":[],"user_mentions":[],"urls":[{"url":"https://t.co/QrV7lGkoDb","expanded_url":"https://www.indiatoday.in/india/story/bhakts-unmoved-shashi-tharoor-govt-communication-blackout-kashmir-1606969-2019-10-07","display_url":"indiatoday.in/india/story/bh…","indices":[72,95]}]}</t>
  </si>
  <si>
    <t>1181112641428717568</t>
  </si>
  <si>
    <t>Pak distributes tasks among top three terror groups to carry attacks in Kashmir
#Pakistan 
#PakistanArmy #ISIS 
#Kashmir 
#TerroristAttack 
https://t.co/0d3mXI78bG</t>
  </si>
  <si>
    <t>Mon Oct 07 07:42:52 +0000 2019</t>
  </si>
  <si>
    <t>http://twitter.com/indiatvnews/statuses/1181112641428717568</t>
  </si>
  <si>
    <t>{"hashtags":[{"text":"Pakistan","indices":[81,90]},{"text":"PakistanArmy","indices":[92,105]},{"text":"ISIS","indices":[106,111]},{"text":"Kashmir","indices":[113,121]},{"text":"TerroristAttack","indices":[123,139]}],"symbols":[],"user_mentions":[],"urls":[{"url":"https://t.co/0d3mXI78bG","expanded_url":"https://www.indiatvnews.com/news/india/pakistan-distributes-tasks-among-terror-groups-lashkar-e-taiba-hizbul-mujahideen-jaish-e-mohammto-carry-attacks-in-kashmir-554824","display_url":"indiatvnews.com/news/india/pak…","indices":[142,165]}]}</t>
  </si>
  <si>
    <t>1181105603176890368</t>
  </si>
  <si>
    <t>Police bust JeM group that planned terror in Kashmir
#Kashmir 
#JammuAndKashmir 
https://t.co/KT5KKxtMda</t>
  </si>
  <si>
    <t>Mon Oct 07 07:14:54 +0000 2019</t>
  </si>
  <si>
    <t>http://twitter.com/indiatvnews/statuses/1181105603176890368</t>
  </si>
  <si>
    <t>{"hashtags":[{"text":"Kashmir","indices":[54,62]},{"text":"JammuAndKashmir","indices":[64,80]}],"symbols":[],"user_mentions":[],"urls":[{"url":"https://t.co/KT5KKxtMda","expanded_url":"https://www.indiatvnews.com/news/india/police-bust-jem-group-that-planned-terror-in-kashmir-554815","display_url":"indiatvnews.com/news/india/pol…","indices":[83,106]}]}</t>
  </si>
  <si>
    <t>1181060316597084160</t>
  </si>
  <si>
    <t>Former #JandK CM Farooq Abdullah made his first appearance on camera yesterday after two months of #Kashmir clampdown.
#ITVideo
More Videos: https://t.co/NounxnP7mg https://t.co/BWMa2zAmEs</t>
  </si>
  <si>
    <t>Mon Oct 07 04:14:57 +0000 2019</t>
  </si>
  <si>
    <t>http://twitter.com/IndiaToday/statuses/1181060316597084160</t>
  </si>
  <si>
    <t>{"hashtags":[{"text":"JandK","indices":[7,13]},{"text":"Kashmir","indices":[99,107]},{"text":"ITVideo","indices":[119,127]}],"symbols":[],"user_mentions":[],"urls":[{"url":"https://t.co/NounxnP7mg","expanded_url":"http://bit.ly/it_videos","display_url":"bit.ly/it_videos","indices":[141,164]}],"media":[{"id":1181056652297949200,"id_str":"1181056652297949184","indices":[165,188],"media_url":"http://pbs.twimg.com/media/EGP4CPjUEAADbh5.jpg","media_url_https":"https://pbs.twimg.com/media/EGP4CPjUEAADbh5.jpg","url":"https://t.co/BWMa2zAmEs","display_url":"pic.twitter.com/BWMa2zAmEs","expanded_url":"https://twitter.com/IndiaToday/status/1181060316597084160/video/1","type":"photo","sizes":{"medium":{"w":480,"h":270,"resize":"fit"},"thumb":{"w":150,"h":150,"resize":"crop"},"small":{"w":480,"h":270,"resize":"fit"},"large":{"w":480,"h":270,"resize":"fit"}}}]}</t>
  </si>
  <si>
    <t>1180914206477914112</t>
  </si>
  <si>
    <t>24 अक्टूबर को J&amp;amp;K में है वोटिंग, क्या बदलते #Kashmir में बदलेगी सियासी सोच?
#Khabardar @chitraaum 
पूरा कार्यक्रम देखने के लिए क्लिक करें https://t.co/f0jnKBqi9s https://t.co/Oq0JloRPer</t>
  </si>
  <si>
    <t>Sun Oct 06 18:34:21 +0000 2019</t>
  </si>
  <si>
    <t>http://twitter.com/aajtak/statuses/1180914206477914112</t>
  </si>
  <si>
    <t>{"hashtags":[{"text":"Kashmir","indices":[48,56]},{"text":"Khabardar","indices":[80,90]}],"symbols":[],"user_mentions":[{"screen_name":"chitraaum","name":"Chitra Tripathi","id":2957682932,"id_str":"2957682932","indices":[91,101]}],"urls":[{"url":"https://t.co/f0jnKBqi9s","expanded_url":"https://bit.ly/2LP9Pjx","display_url":"bit.ly/2LP9Pjx","indices":[142,165]}],"media":[{"id":1180913098971963400,"id_str":"1180913098971963392","indices":[166,189],"media_url":"http://pbs.twimg.com/media/EGNzMi1UYAAiQ6C.jpg","media_url_https":"https://pbs.twimg.com/media/EGNzMi1UYAAiQ6C.jpg","url":"https://t.co/Oq0JloRPer","display_url":"pic.twitter.com/Oq0JloRPer","expanded_url":"https://twitter.com/aajtak/status/1180914206477914112/video/1","type":"photo","sizes":{"medium":{"w":480,"h":270,"resize":"fit"},"thumb":{"w":150,"h":150,"resize":"crop"},"small":{"w":480,"h":270,"resize":"fit"},"large":{"w":480,"h":270,"resize":"fit"}}}]}</t>
  </si>
  <si>
    <t>1180874277630775301</t>
  </si>
  <si>
    <t>#Kashmir की बदलती सियासत की नई तस्वीर 
#Khabardar @chitraaum 
लाइव https://t.co/fOz5QPkk43 https://t.co/8cwkfp7Zl3</t>
  </si>
  <si>
    <t>Sun Oct 06 15:55:42 +0000 2019</t>
  </si>
  <si>
    <t>http://twitter.com/aajtak/statuses/1180874277630775301</t>
  </si>
  <si>
    <t>{"hashtags":[{"text":"Kashmir","indices":[0,8]},{"text":"Khabardar","indices":[39,49]}],"symbols":[],"user_mentions":[{"screen_name":"chitraaum","name":"Chitra Tripathi","id":2957682932,"id_str":"2957682932","indices":[50,60]}],"urls":[{"url":"https://t.co/fOz5QPkk43","expanded_url":"http://bit.ly/at_liveTV","display_url":"bit.ly/at_liveTV","indices":[67,90]}],"media":[{"id":1180873444671414300,"id_str":"1180873444671414272","indices":[91,114],"media_url":"http://pbs.twimg.com/media/EGNO5K0U8AIgGE_.jpg","media_url_https":"https://pbs.twimg.com/media/EGNO5K0U8AIgGE_.jpg","url":"https://t.co/8cwkfp7Zl3","display_url":"pic.twitter.com/8cwkfp7Zl3","expanded_url":"https://twitter.com/aajtak/status/1180874277630775301/video/1","type":"photo","sizes":{"thumb":{"w":150,"h":150,"resize":"crop"},"medium":{"w":1200,"h":675,"resize":"fit"},"small":{"w":680,"h":383,"resize":"fit"},"large":{"w":1280,"h":720,"resize":"fit"}}}]}</t>
  </si>
  <si>
    <t>1180829906814455808</t>
  </si>
  <si>
    <t>A resident of Bandipora in #Kashmir, Mujeeb Ahmad Malla is studying at a private college in Punjab's Jalandhar district.
https://t.co/fC9nwKApWz</t>
  </si>
  <si>
    <t>Sun Oct 06 12:59:23 +0000 2019</t>
  </si>
  <si>
    <t>http://twitter.com/IndiaToday/statuses/1180829906814455808</t>
  </si>
  <si>
    <t>{"hashtags":[{"text":"Kashmir","indices":[27,35]}],"symbols":[],"user_mentions":[],"urls":[{"url":"https://t.co/fC9nwKApWz","expanded_url":"https://www.indiatoday.in/india/story/punjab-cm-assures-support-to-a-kashmiri-student-suffering-from-cancer-1606714-2019-10-06","display_url":"indiatoday.in/india/story/pu…","indices":[122,145]}]}</t>
  </si>
  <si>
    <t>1180750645248192512</t>
  </si>
  <si>
    <t>JeM terrorist arrested by Kashmir police in Baramulla
#Kashmir 
#Baramulla
https://t.co/raUNRIWo1Z</t>
  </si>
  <si>
    <t>Sun Oct 06 07:44:25 +0000 2019</t>
  </si>
  <si>
    <t>http://twitter.com/indiatvnews/statuses/1180750645248192512</t>
  </si>
  <si>
    <t>{"hashtags":[{"text":"Kashmir","indices":[55,63]},{"text":"Baramulla","indices":[65,75]}],"symbols":[],"user_mentions":[],"urls":[{"url":"https://t.co/raUNRIWo1Z","expanded_url":"https://www.indiatvnews.com/news/india/jem-terrorist-arrested-by-kashmir-police-in-baramulla-554645","display_url":"indiatvnews.com/news/india/jem…","indices":[77,100]}]}</t>
  </si>
  <si>
    <t>1180740470441312256</t>
  </si>
  <si>
    <t>15-member National Conference delegation to meet party President Farooq Abdullah | Live Updates #Kashmir #NationalConference #FarooqAbdullah 
https://t.co/sxOuHEYP4x</t>
  </si>
  <si>
    <t>Sun Oct 06 07:03:59 +0000 2019</t>
  </si>
  <si>
    <t>http://twitter.com/indiatvnews/statuses/1180740470441312256</t>
  </si>
  <si>
    <t>{"hashtags":[{"text":"Kashmir","indices":[96,104]},{"text":"NationalConference","indices":[105,124]},{"text":"FarooqAbdullah","indices":[125,140]}],"symbols":[],"user_mentions":[],"urls":[{"url":"https://t.co/sxOuHEYP4x","expanded_url":"https://www.indiatvnews.com/news/india/breaking-news-live-updates-october-6-2019-blog-554596","display_url":"indiatvnews.com/news/india/bre…","indices":[142,165]}]}</t>
  </si>
  <si>
    <t>1180522936744103937</t>
  </si>
  <si>
    <t>Hundreds of Kashmiris from PoK to march towards LoC
#LineofControl #Kashmir #PoK 
https://t.co/vgKX5ijAmh</t>
  </si>
  <si>
    <t>Sat Oct 05 16:39:35 +0000 2019</t>
  </si>
  <si>
    <t>http://twitter.com/indiatvnews/statuses/1180522936744103937</t>
  </si>
  <si>
    <t>{"hashtags":[{"text":"LineofControl","indices":[52,66]},{"text":"Kashmir","indices":[67,75]},{"text":"PoK","indices":[76,80]}],"symbols":[],"user_mentions":[],"urls":[{"url":"https://t.co/vgKX5ijAmh","expanded_url":"https://www.indiatvnews.com/news/india/hundreds-of-kashmiris-from-pakistan-occupied-kashmir-pok-to-march-towards-loc-554575","display_url":"indiatvnews.com/news/india/hun…","indices":[82,105]}]}</t>
  </si>
  <si>
    <t>1180408796306276352</t>
  </si>
  <si>
    <t>60 days of lockdown: Here's how #Kashmir looks like now.
(@ashraf_wani )
#ITVideo
More videos: https://t.co/NounxnP7mg https://t.co/0jIKtgTsCh</t>
  </si>
  <si>
    <t>Sat Oct 05 09:06:02 +0000 2019</t>
  </si>
  <si>
    <t>http://twitter.com/IndiaToday/statuses/1180408796306276352</t>
  </si>
  <si>
    <t>{"hashtags":[{"text":"Kashmir","indices":[32,40]},{"text":"ITVideo","indices":[73,81]}],"symbols":[],"user_mentions":[{"screen_name":"ashraf_wani","name":"Ashraf Wani اشرف وانی","id":369528920,"id_str":"369528920","indices":[58,70]}],"urls":[{"url":"https://t.co/NounxnP7mg","expanded_url":"http://bit.ly/it_videos","display_url":"bit.ly/it_videos","indices":[95,118]}],"media":[{"id":1180392052413980700,"id_str":"1180392052413980672","indices":[119,142],"media_url":"http://pbs.twimg.com/media/EGGnh3tVUAEHIKN.jpg","media_url_https":"https://pbs.twimg.com/media/EGGnh3tVUAEHIKN.jpg","url":"https://t.co/0jIKtgTsCh","display_url":"pic.twitter.com/0jIKtgTsCh","expanded_url":"https://twitter.com/IndiaToday/status/1180408796306276352/video/1","type":"photo","sizes":{"thumb":{"w":150,"h":150,"resize":"crop"},"large":{"w":640,"h":360,"resize":"fit"},"medium":{"w":640,"h":360,"resize":"fit"},"small":{"w":640,"h":360,"resize":"fit"}}}]}</t>
  </si>
  <si>
    <t>1180384838609600513</t>
  </si>
  <si>
    <t>Traffic cop among 10 injured in grenade attack in south Kashmir
#anantnag 
#Pakistan 
#JammuKashmir 
#Kashmir 
https://t.co/jyJXNnuJeK</t>
  </si>
  <si>
    <t>Sat Oct 05 07:30:50 +0000 2019</t>
  </si>
  <si>
    <t>http://twitter.com/indiatvnews/statuses/1180384838609600513</t>
  </si>
  <si>
    <t>{"hashtags":[{"text":"anantnag","indices":[65,74]},{"text":"Pakistan","indices":[76,85]},{"text":"JammuKashmir","indices":[87,100]},{"text":"Kashmir","indices":[102,110]}],"symbols":[],"user_mentions":[],"urls":[{"url":"https://t.co/jyJXNnuJeK","expanded_url":"https://www.indiatvnews.com/news/india/grenade-attack-outside-deputy-commissioner-s-office-in-anantnag-jammu-and-kashmir-554476","display_url":"indiatvnews.com/news/india/gre…","indices":[113,136]}]}</t>
  </si>
  <si>
    <t>1180323176363913216</t>
  </si>
  <si>
    <t>US Senator Chris Van Hollen claimed that the Indian authorities denied him permission to visit #Kashmir when he expressed his willingness to visit Srinagar to assess the ground situation.
https://t.co/bJJbJnQGYO</t>
  </si>
  <si>
    <t>Sat Oct 05 03:25:49 +0000 2019</t>
  </si>
  <si>
    <t>http://twitter.com/IndiaToday/statuses/1180323176363913216</t>
  </si>
  <si>
    <t>{"hashtags":[{"text":"Kashmir","indices":[95,103]}],"symbols":[],"user_mentions":[],"urls":[{"url":"https://t.co/bJJbJnQGYO","expanded_url":"https://www.indiatoday.in/india/story/kashmir-united-states-senator-hollen-america-india-permission-1606436-2019-10-05","display_url":"indiatoday.in/india/story/ka…","indices":[188,211]}]}</t>
  </si>
  <si>
    <t>1180139470911225856</t>
  </si>
  <si>
    <t>#Kashmir lockdown completes 60 days: Take a look at the ground report from the Valley 
Watch #InDepth with @PreetiChoudhry : https://t.co/4XPVxv52ht https://t.co/gsRe6bWLqj</t>
  </si>
  <si>
    <t>Fri Oct 04 15:15:50 +0000 2019</t>
  </si>
  <si>
    <t>http://twitter.com/IndiaToday/statuses/1180139470911225856</t>
  </si>
  <si>
    <t>{"hashtags":[{"text":"Kashmir","indices":[0,8]},{"text":"InDepth","indices":[93,101]}],"symbols":[],"user_mentions":[{"screen_name":"PreetiChoudhry","name":"Preeti Choudhry","id":927652440,"id_str":"927652440","indices":[107,122]}],"urls":[{"url":"https://t.co/4XPVxv52ht","expanded_url":"https://bit.ly/2AGIKsj","display_url":"bit.ly/2AGIKsj","indices":[125,148]}],"media":[{"id":1180121024714535000,"id_str":"1180121024714534912","indices":[149,172],"media_url":"http://pbs.twimg.com/media/EGCiFKpU0AEq05_.jpg","media_url_https":"https://pbs.twimg.com/media/EGCiFKpU0AEq05_.jpg","url":"https://t.co/gsRe6bWLqj","display_url":"pic.twitter.com/gsRe6bWLqj","expanded_url":"https://twitter.com/IndiaToday/status/1180139470911225856/video/1","type":"photo","sizes":{"thumb":{"w":150,"h":150,"resize":"crop"},"medium":{"w":1200,"h":675,"resize":"fit"},"small":{"w":680,"h":383,"resize":"fit"},"large":{"w":1280,"h":720,"resize":"fit"}}}]}</t>
  </si>
  <si>
    <t>1180130600746749952</t>
  </si>
  <si>
    <t>The fake news factory is going overboard on spinning false narratives of what is happening in #Kashmir by twisting old incidents. Watch how our #AFWA team busts two such fake stories. 
#FactCheck (@Chaiti) https://t.co/ESxDM6QiWf</t>
  </si>
  <si>
    <t>Fri Oct 04 14:40:35 +0000 2019</t>
  </si>
  <si>
    <t>http://twitter.com/IndiaToday/statuses/1180130600746749952</t>
  </si>
  <si>
    <t>{"hashtags":[{"text":"Kashmir","indices":[94,102]},{"text":"AFWA","indices":[144,149]},{"text":"FactCheck","indices":[185,195]}],"symbols":[],"user_mentions":[{"screen_name":"Chaiti","name":"Chaiti Narula","id":20899069,"id_str":"20899069","indices":[197,204]}],"urls":[],"media":[{"id":1180129360881180700,"id_str":"1180129360881180674","indices":[206,229],"media_url":"http://pbs.twimg.com/amplify_video_thumb/1180129360881180674/img/a2Txot-y4FPsMqY3.jpg","media_url_https":"https://pbs.twimg.com/amplify_video_thumb/1180129360881180674/img/a2Txot-y4FPsMqY3.jpg","url":"https://t.co/ESxDM6QiWf","display_url":"pic.twitter.com/ESxDM6QiWf","expanded_url":"https://twitter.com/IndiaToday/status/1180130600746749952/video/1","type":"photo","sizes":{"thumb":{"w":150,"h":150,"resize":"crop"},"medium":{"w":1200,"h":675,"resize":"fit"},"small":{"w":680,"h":383,"resize":"fit"},"large":{"w":1280,"h":720,"resize":"fit"}}}]}</t>
  </si>
  <si>
    <t>1180123862534483968</t>
  </si>
  <si>
    <t>#Article370Scrapped | #Kashmir's apple trade hit by clampdown. Take a look at this ground report.
(@ashraf_wani)
Watch #InDepth live : https://t.co/4fqxBVUizL https://t.co/lUda41WdDX</t>
  </si>
  <si>
    <t>Fri Oct 04 14:13:49 +0000 2019</t>
  </si>
  <si>
    <t>http://twitter.com/IndiaToday/statuses/1180123862534483968</t>
  </si>
  <si>
    <t>{"hashtags":[{"text":"Article370Scrapped","indices":[0,19]},{"text":"Kashmir","indices":[22,30]},{"text":"InDepth","indices":[119,127]}],"symbols":[],"user_mentions":[{"screen_name":"ashraf_wani","name":"Ashraf Wani اشرف وانی","id":369528920,"id_str":"369528920","indices":[99,111]}],"urls":[{"url":"https://t.co/4fqxBVUizL","expanded_url":"http://bit.ly/IT_LiveTV","display_url":"bit.ly/IT_LiveTV","indices":[135,158]}],"media":[{"id":1180123534388912000,"id_str":"1180123534388912129","indices":[159,182],"media_url":"http://pbs.twimg.com/media/EGCkZOTUwAEDEYJ.jpg","media_url_https":"https://pbs.twimg.com/media/EGCkZOTUwAEDEYJ.jpg","url":"https://t.co/lUda41WdDX","display_url":"pic.twitter.com/lUda41WdDX","expanded_url":"https://twitter.com/IndiaToday/status/1180123862534483968/video/1","type":"photo","sizes":{"thumb":{"w":150,"h":150,"resize":"crop"},"medium":{"w":1200,"h":675,"resize":"fit"},"small":{"w":680,"h":383,"resize":"fit"},"large":{"w":1280,"h":720,"resize":"fit"}}}]}</t>
  </si>
  <si>
    <t>1180122604155179009</t>
  </si>
  <si>
    <t>#Article370Scrapped | #Kashmir: Schools open, attendance negligible ! 
Watch this ground report by @ShujaUH.
#InDepth live : https://t.co/4fqxBVUizL https://t.co/ZjnpVSyCjA</t>
  </si>
  <si>
    <t>Fri Oct 04 14:08:49 +0000 2019</t>
  </si>
  <si>
    <t>http://twitter.com/IndiaToday/statuses/1180122604155179009</t>
  </si>
  <si>
    <t>{"hashtags":[{"text":"Article370Scrapped","indices":[0,19]},{"text":"Kashmir","indices":[22,30]},{"text":"InDepth","indices":[109,117]}],"symbols":[],"user_mentions":[{"screen_name":"ShujaUH","name":"Shuja ul haq","id":241178934,"id_str":"241178934","indices":[99,107]}],"urls":[{"url":"https://t.co/4fqxBVUizL","expanded_url":"http://bit.ly/IT_LiveTV","display_url":"bit.ly/IT_LiveTV","indices":[125,148]}],"media":[{"id":1180122298008785000,"id_str":"1180122298008784896","indices":[149,172],"media_url":"http://pbs.twimg.com/media/EGCjQBfUUAA3Ple.jpg","media_url_https":"https://pbs.twimg.com/media/EGCjQBfUUAA3Ple.jpg","url":"https://t.co/ZjnpVSyCjA","display_url":"pic.twitter.com/ZjnpVSyCjA","expanded_url":"https://twitter.com/IndiaToday/status/1180122604155179009/video/1","type":"photo","sizes":{"thumb":{"w":150,"h":150,"resize":"crop"},"medium":{"w":1200,"h":675,"resize":"fit"},"small":{"w":680,"h":383,"resize":"fit"},"large":{"w":1280,"h":720,"resize":"fit"}}}]}</t>
  </si>
  <si>
    <t>1180121318634582017</t>
  </si>
  <si>
    <t>#Article370Scrapped 
This is what #Kashmir looks like after 60 days of lockdown !
(@ashraf_wani, @ShujaUH) 
Watch #InDepth live with @preetiChoudhry : https://t.co/4fqxBVUizL https://t.co/otOXjlpYVh</t>
  </si>
  <si>
    <t>Fri Oct 04 14:03:42 +0000 2019</t>
  </si>
  <si>
    <t>http://twitter.com/IndiaToday/statuses/1180121318634582017</t>
  </si>
  <si>
    <t>{"hashtags":[{"text":"Article370Scrapped","indices":[0,19]},{"text":"Kashmir","indices":[34,42]},{"text":"InDepth","indices":[114,122]}],"symbols":[],"user_mentions":[{"screen_name":"ashraf_wani","name":"Ashraf Wani اشرف وانی","id":369528920,"id_str":"369528920","indices":[83,95]},{"screen_name":"ShujaUH","name":"Shuja ul haq","id":241178934,"id_str":"241178934","indices":[97,105]},{"screen_name":"PreetiChoudhry","name":"Preeti Choudhry","id":927652440,"id_str":"927652440","indices":[133,148]}],"urls":[{"url":"https://t.co/4fqxBVUizL","expanded_url":"http://bit.ly/IT_LiveTV","display_url":"bit.ly/IT_LiveTV","indices":[151,174]}],"media":[{"id":1180121024714535000,"id_str":"1180121024714534912","indices":[175,198],"media_url":"http://pbs.twimg.com/media/EGCiFKpU0AEq05_.jpg","media_url_https":"https://pbs.twimg.com/media/EGCiFKpU0AEq05_.jpg","url":"https://t.co/otOXjlpYVh","display_url":"pic.twitter.com/otOXjlpYVh","expanded_url":"https://twitter.com/IndiaToday/status/1180121318634582017/video/1","type":"photo","sizes":{"thumb":{"w":150,"h":150,"resize":"crop"},"medium":{"w":1200,"h":675,"resize":"fit"},"small":{"w":680,"h":383,"resize":"fit"},"large":{"w":1280,"h":720,"resize":"fit"}}}]}</t>
  </si>
  <si>
    <t>1180112941795790848</t>
  </si>
  <si>
    <t>#Kashmir lockdown completes 60 days. Watch this &amp;amp; more on #7at7 with @PreetiChoudhry #ITLivestream https://t.co/tUXygnI6qU</t>
  </si>
  <si>
    <t>Fri Oct 04 13:30:25 +0000 2019</t>
  </si>
  <si>
    <t>http://twitter.com/IndiaToday/statuses/1180112941795790848</t>
  </si>
  <si>
    <t>{"hashtags":[{"text":"Kashmir","indices":[0,8]},{"text":"7at7","indices":[62,67]},{"text":"ITLivestream","indices":[89,102]}],"symbols":[],"user_mentions":[{"screen_name":"PreetiChoudhry","name":"Preeti Choudhry","id":927652440,"id_str":"927652440","indices":[73,88]}],"urls":[{"url":"https://t.co/tUXygnI6qU","expanded_url":"https://www.pscp.tv/w/cGdA8TMyMDQ4MDl8MVJER2xOcFlNZ3p4TH1Q7THhePJWPQ8DqiurTrt3XrosmNkbZHOjp4GqZR2g","display_url":"pscp.tv/w/cGdA8TMyMDQ4…","indices":[103,126]}]}</t>
  </si>
  <si>
    <t>1180084457002323969</t>
  </si>
  <si>
    <t>Asserting that #Kashmir is an internal matter to India", MEA said that Turkey should get a briefing of facts before it makes any further statements on the subject.
Report- @Geeta_Mohan 
https://t.co/ICufEUaD4w</t>
  </si>
  <si>
    <t>Fri Oct 04 11:37:14 +0000 2019</t>
  </si>
  <si>
    <t>http://twitter.com/IndiaToday/statuses/1180084457002323969</t>
  </si>
  <si>
    <t>{"hashtags":[{"text":"Kashmir","indices":[15,23]}],"symbols":[],"user_mentions":[{"screen_name":"Geeta_Mohan","name":"Geeta Mohan گیتا موہن गीता मोहन","id":251008339,"id_str":"251008339","indices":[172,184]}],"urls":[{"url":"https://t.co/ICufEUaD4w","expanded_url":"https://www.indiatoday.in/india/story/understand-kashmir-situation-before-further-comments-mea-tells-turkey-1606302-2019-10-04","display_url":"indiatoday.in/india/story/un…","indices":[186,209]}]}</t>
  </si>
  <si>
    <t>1180077088247709696</t>
  </si>
  <si>
    <t>Official Spokesperson, Ministry of External Affairs, @MEAIndia calls out #Pakistan for flaring up tensions on the issue of #Kashmir https://t.co/JqG0RlVERO</t>
  </si>
  <si>
    <t>Fri Oct 04 11:07:57 +0000 2019</t>
  </si>
  <si>
    <t>http://twitter.com/WIONews/statuses/1180077088247709696</t>
  </si>
  <si>
    <t>{"hashtags":[{"text":"Pakistan","indices":[73,82]},{"text":"Kashmir","indices":[123,131]}],"symbols":[],"user_mentions":[{"screen_name":"MEAIndia","name":"Raveesh Kumar","id":441636351,"id_str":"441636351","indices":[53,62]}],"urls":[],"media":[{"id":1180077077929681000,"id_str":"1180077077929680896","indices":[132,155],"media_url":"http://pbs.twimg.com/media/EGB52Z2UYAA3GXW.png","media_url_https":"https://pbs.twimg.com/media/EGB52Z2UYAA3GXW.png","url":"https://t.co/JqG0RlVERO","display_url":"pic.twitter.com/JqG0RlVERO","expanded_url":"https://twitter.com/WIONews/status/1180077088247709696/photo/1","type":"photo","sizes":{"small":{"w":514,"h":364,"resize":"fit"},"medium":{"w":514,"h":364,"resize":"fit"},"large":{"w":514,"h":364,"resize":"fit"},"thumb":{"w":150,"h":150,"resize":"crop"}}}]}</t>
  </si>
  <si>
    <t>1180074107209076736</t>
  </si>
  <si>
    <t>Spokesperson of External Affairs Ministry, Raveesh Kumar on Turkey bringing up #Kashmir at #UNGA 
More on https://t.co/Fbzw6mR9Q5 https://t.co/fWVXZPIf3m</t>
  </si>
  <si>
    <t>Fri Oct 04 10:56:06 +0000 2019</t>
  </si>
  <si>
    <t>1180072888897982465</t>
  </si>
  <si>
    <t>http://twitter.com/ndtv/statuses/1180074107209076736</t>
  </si>
  <si>
    <t>{"hashtags":[{"text":"Kashmir","indices":[79,87]},{"text":"UNGA","indices":[91,96]}],"symbols":[],"user_mentions":[],"urls":[{"url":"https://t.co/Fbzw6mR9Q5","expanded_url":"http://ndtv.com","display_url":"ndtv.com","indices":[107,130]}],"media":[{"id":1180074098619080700,"id_str":"1180074098619080706","indices":[131,154],"media_url":"http://pbs.twimg.com/media/EGB3I_DUYAISADw.png","media_url_https":"https://pbs.twimg.com/media/EGB3I_DUYAISADw.png","url":"https://t.co/fWVXZPIf3m","display_url":"pic.twitter.com/fWVXZPIf3m","expanded_url":"https://twitter.com/ndtv/status/1180074107209076736/photo/1","type":"photo","sizes":{"large":{"w":580,"h":325,"resize":"fit"},"medium":{"w":580,"h":325,"resize":"fit"},"small":{"w":580,"h":325,"resize":"fit"},"thumb":{"w":150,"h":150,"resize":"crop"}}}]}</t>
  </si>
  <si>
    <t>1179685395203674112</t>
  </si>
  <si>
    <t>#Kashmir Can Be Among Top States By 2029,” Says #AmitShah As He Flags Off #VandeBharatExpress 
https://t.co/HP2T8bZhIn</t>
  </si>
  <si>
    <t>Thu Oct 03 09:11:30 +0000 2019</t>
  </si>
  <si>
    <t>http://twitter.com/ABPNews/statuses/1179685395203674112</t>
  </si>
  <si>
    <t>{"hashtags":[{"text":"Kashmir","indices":[0,8]},{"text":"AmitShah","indices":[48,57]},{"text":"VandeBharatExpress","indices":[74,93]}],"symbols":[],"user_mentions":[],"urls":[{"url":"https://t.co/HP2T8bZhIn","expanded_url":"https://www.abplive.in/india-news/kashmir-can-be-among-top-states-by-2029-says-shah-as-he-flags-off-vande-bharat-express-1085404","display_url":"abplive.in/india-news/kas…","indices":[96,119]}]}</t>
  </si>
  <si>
    <t>1179593151201206273</t>
  </si>
  <si>
    <t>Colleges across #Kashmir will be reopened by October 9, the spokesperson said. 
https://t.co/s7XlDPL0iA</t>
  </si>
  <si>
    <t>Thu Oct 03 03:04:57 +0000 2019</t>
  </si>
  <si>
    <t>http://twitter.com/IndiaToday/statuses/1179593151201206273</t>
  </si>
  <si>
    <t>{"hashtags":[{"text":"Kashmir","indices":[16,24]}],"symbols":[],"user_mentions":[],"urls":[{"url":"https://t.co/s7XlDPL0iA","expanded_url":"https://www.indiatoday.in/india/story/nearly-2-months-after-abrogation-of-article-370-all-kashmir-schools-to-reopen-today-1605736-2019-10-03","display_url":"indiatoday.in/india/story/ne…","indices":[81,104]}]}</t>
  </si>
  <si>
    <t>1179462670078005248</t>
  </si>
  <si>
    <t>#Gravitas | Modi government has responded to #Turkey's President Erdogan's Kashmir provocation by cementing ties with Turkey's rivals in the region. @palkisu explains India's game-plan to counter Turkey's interference in #Kashmir issue and staunch support extended to #Pakistan https://t.co/bzEqyww0R3</t>
  </si>
  <si>
    <t>Wed Oct 02 18:26:28 +0000 2019</t>
  </si>
  <si>
    <t>http://twitter.com/WIONews/statuses/1179462670078005248</t>
  </si>
  <si>
    <t>{"hashtags":[{"text":"Gravitas","indices":[0,9]},{"text":"Turkey","indices":[45,52]},{"text":"Kashmir","indices":[221,229]},{"text":"Pakistan","indices":[268,277]}],"symbols":[],"user_mentions":[{"screen_name":"palkisu","name":"Palki Sharma","id":49923337,"id_str":"49923337","indices":[149,157]}],"urls":[],"media":[{"id":1179457700012290000,"id_str":"1179457700012290048","indices":[278,301],"media_url":"http://pbs.twimg.com/amplify_video_thumb/1179457700012290048/img/Zz2A_opVj-eqqwaG.jpg","media_url_https":"https://pbs.twimg.com/amplify_video_thumb/1179457700012290048/img/Zz2A_opVj-eqqwaG.jpg","url":"https://t.co/bzEqyww0R3","display_url":"pic.twitter.com/bzEqyww0R3","expanded_url":"https://twitter.com/WIONews/status/1179462670078005248/video/1","type":"photo","sizes":{"thumb":{"w":150,"h":150,"resize":"crop"},"medium":{"w":1200,"h":675,"resize":"fit"},"small":{"w":680,"h":383,"resize":"fit"},"large":{"w":1280,"h":720,"resize":"fit"}}}]}</t>
  </si>
  <si>
    <t>1179445527470997504</t>
  </si>
  <si>
    <t>Senior lawyer Harish Salve shares his views on the issue of PoK and #Kashmir with India Today's @LoveenaTandon
#ReporterDiary 
More videos: https://t.co/FAHzdk9TO8 https://t.co/uDzL0zsq0M</t>
  </si>
  <si>
    <t>Wed Oct 02 17:18:21 +0000 2019</t>
  </si>
  <si>
    <t>http://twitter.com/IndiaToday/statuses/1179445527470997504</t>
  </si>
  <si>
    <t>{"hashtags":[{"text":"Kashmir","indices":[68,76]},{"text":"ReporterDiary","indices":[111,125]}],"symbols":[],"user_mentions":[{"screen_name":"loveenatandon","name":"loveena tandon","id":505707942,"id_str":"505707942","indices":[96,110]}],"urls":[{"url":"https://t.co/FAHzdk9TO8","expanded_url":"http://bit.ly/IndiaTodaySocial","display_url":"bit.ly/IndiaTodaySoci…","indices":[140,163]}],"media":[{"id":1179441314401681400,"id_str":"1179441314401681408","indices":[164,187],"media_url":"http://pbs.twimg.com/amplify_video_thumb/1179441314401681408/img/ac1Tcer6M4V3BswL.jpg","media_url_https":"https://pbs.twimg.com/amplify_video_thumb/1179441314401681408/img/ac1Tcer6M4V3BswL.jpg","url":"https://t.co/uDzL0zsq0M","display_url":"pic.twitter.com/uDzL0zsq0M","expanded_url":"https://twitter.com/IndiaToday/status/1179445527470997504/video/1","type":"photo","sizes":{"thumb":{"w":150,"h":150,"resize":"crop"},"medium":{"w":1200,"h":675,"resize":"fit"},"small":{"w":680,"h":383,"resize":"fit"},"large":{"w":1280,"h":720,"resize":"fit"}}}]}</t>
  </si>
  <si>
    <t>1179389045165772801</t>
  </si>
  <si>
    <t>#Gravitas with @palkisu | 9 PM IST 
After #Kashmir, #Turkey helps out Pakistan on the defence front.
Turkey to build warships for #Pakistan. Why is #Erdogan leaning towards @ImranKhanPTI? https://t.co/XR853VD7pJ</t>
  </si>
  <si>
    <t>Wed Oct 02 13:33:55 +0000 2019</t>
  </si>
  <si>
    <t>http://twitter.com/WIONews/statuses/1179389045165772801</t>
  </si>
  <si>
    <t>{"hashtags":[{"text":"Gravitas","indices":[0,9]},{"text":"Kashmir","indices":[42,50]},{"text":"Turkey","indices":[52,59]},{"text":"Pakistan","indices":[130,139]},{"text":"Erdogan","indices":[148,156]}],"symbols":[],"user_mentions":[{"screen_name":"palkisu","name":"Palki Sharma","id":49923337,"id_str":"49923337","indices":[15,23]},{"screen_name":"ImranKhanPTI","name":"Imran Khan","id":122453931,"id_str":"122453931","indices":[173,186]}],"urls":[],"media":[{"id":1179389002400649200,"id_str":"1179389002400649216","indices":[188,211],"media_url":"http://pbs.twimg.com/media/EF4IDIwX0AA3qZe.png","media_url_https":"https://pbs.twimg.com/media/EF4IDIwX0AA3qZe.png","url":"https://t.co/XR853VD7pJ","display_url":"pic.twitter.com/XR853VD7pJ","expanded_url":"https://twitter.com/WIONews/status/1179389045165772801/photo/1","type":"photo","sizes":{"medium":{"w":465,"h":224,"resize":"fit"},"large":{"w":465,"h":224,"resize":"fit"},"thumb":{"w":150,"h":150,"resize":"crop"},"small":{"w":465,"h":224,"resize":"fit"}}}]}</t>
  </si>
  <si>
    <t>1179067697310527489</t>
  </si>
  <si>
    <t>Is #Kashmir valley normalcy real or fake? Listen in to BJP's @NalinSKohli &amp;amp; activist Dr Siddiq Wahid. #NewsToday
LIVE at https://t.co/4fqxBVUizL https://t.co/gYhRgWNt9T</t>
  </si>
  <si>
    <t>Tue Oct 01 16:16:59 +0000 2019</t>
  </si>
  <si>
    <t>http://twitter.com/IndiaToday/statuses/1179067697310527489</t>
  </si>
  <si>
    <t>{"hashtags":[{"text":"Kashmir","indices":[3,11]},{"text":"NewsToday","indices":[106,116]}],"symbols":[],"user_mentions":[{"screen_name":"NalinSKohli","name":"Nalin Kohli","id":1150201302,"id_str":"1150201302","indices":[61,73]}],"urls":[{"url":"https://t.co/4fqxBVUizL","expanded_url":"http://bit.ly/IT_LiveTV","display_url":"bit.ly/IT_LiveTV","indices":[125,148]}],"media":[{"id":1179067236016779300,"id_str":"1179067236016779264","indices":[149,172],"media_url":"http://pbs.twimg.com/media/EFzj0U7UUAUHwNs.jpg","media_url_https":"https://pbs.twimg.com/media/EFzj0U7UUAUHwNs.jpg","url":"https://t.co/gYhRgWNt9T","display_url":"pic.twitter.com/gYhRgWNt9T","expanded_url":"https://twitter.com/IndiaToday/status/1179067697310527489/video/1","type":"photo","sizes":{"thumb":{"w":150,"h":150,"resize":"crop"},"medium":{"w":1200,"h":675,"resize":"fit"},"small":{"w":680,"h":383,"resize":"fit"},"large":{"w":1280,"h":720,"resize":"fit"}}}]}</t>
  </si>
  <si>
    <t>1179066025477730304</t>
  </si>
  <si>
    <t>#Kashmir clampdown: Why are kids skipping school? Hear out what activist Dr Siddiq Wahid &amp;amp; BJP's @NalinSKohli have to say on this. #NewsToday
LIVE at https://t.co/4fqxBVUizL https://t.co/Fcpx7m3DRn</t>
  </si>
  <si>
    <t>Tue Oct 01 16:10:21 +0000 2019</t>
  </si>
  <si>
    <t>http://twitter.com/IndiaToday/statuses/1179066025477730304</t>
  </si>
  <si>
    <t>{"hashtags":[{"text":"Kashmir","indices":[0,8]},{"text":"NewsToday","indices":[135,145]}],"symbols":[],"user_mentions":[{"screen_name":"NalinSKohli","name":"Nalin Kohli","id":1150201302,"id_str":"1150201302","indices":[101,113]}],"urls":[{"url":"https://t.co/4fqxBVUizL","expanded_url":"http://bit.ly/IT_LiveTV","display_url":"bit.ly/IT_LiveTV","indices":[154,177]}],"media":[{"id":1179065597943877600,"id_str":"1179065597943877632","indices":[178,201],"media_url":"http://pbs.twimg.com/media/EFziTBfU8AADKU-.jpg","media_url_https":"https://pbs.twimg.com/media/EFziTBfU8AADKU-.jpg","url":"https://t.co/Fcpx7m3DRn","display_url":"pic.twitter.com/Fcpx7m3DRn","expanded_url":"https://twitter.com/IndiaToday/status/1179066025477730304/video/1","type":"photo","sizes":{"thumb":{"w":150,"h":150,"resize":"crop"},"medium":{"w":1200,"h":675,"resize":"fit"},"small":{"w":680,"h":383,"resize":"fit"},"large":{"w":1280,"h":720,"resize":"fit"}}}]}</t>
  </si>
  <si>
    <t>1179052227593269248</t>
  </si>
  <si>
    <t>#Kashmir reality check: Is the Opposition looking at glass empty? Hear out political analyst @tehseenp's response to @GauravCSawant.
#IndiaFirst LIVE at https://t.co/4fqxBVUizL https://t.co/bwQS4k8Iq9</t>
  </si>
  <si>
    <t>Tue Oct 01 15:15:31 +0000 2019</t>
  </si>
  <si>
    <t>http://twitter.com/IndiaToday/statuses/1179052227593269248</t>
  </si>
  <si>
    <t>{"hashtags":[{"text":"Kashmir","indices":[0,8]},{"text":"IndiaFirst","indices":[133,144]}],"symbols":[],"user_mentions":[{"screen_name":"tehseenp","name":"Tehseen Poonawalla","id":53313935,"id_str":"53313935","indices":[93,102]},{"screen_name":"gauravcsawant","name":"GAURAV C SAWANT","id":177886974,"id_str":"177886974","indices":[117,131]}],"urls":[{"url":"https://t.co/4fqxBVUizL","expanded_url":"http://bit.ly/IT_LiveTV","display_url":"bit.ly/IT_LiveTV","indices":[153,176]}],"media":[{"id":1179052085381234700,"id_str":"1179052085381234690","indices":[177,200],"media_url":"http://pbs.twimg.com/media/EFzVv3yVUAEio_z.jpg","media_url_https":"https://pbs.twimg.com/media/EFzVv3yVUAEio_z.jpg","url":"https://t.co/bwQS4k8Iq9","display_url":"pic.twitter.com/bwQS4k8Iq9","expanded_url":"https://twitter.com/IndiaToday/status/1179052227593269248/video/1","type":"photo","sizes":{"thumb":{"w":150,"h":150,"resize":"crop"},"medium":{"w":1200,"h":675,"resize":"fit"},"small":{"w":680,"h":383,"resize":"fit"},"large":{"w":1280,"h":720,"resize":"fit"}}}]}</t>
  </si>
  <si>
    <t>1179017100737728514</t>
  </si>
  <si>
    <t>SC grants Centre 4 weeks time to reply to #Kashmir petitions on Article 370. @AneeshaMathur gets us more details.
Watch LIVE: https://t.co/4fqxBVUizL https://t.co/lfm6zEDxuf</t>
  </si>
  <si>
    <t>Tue Oct 01 12:55:56 +0000 2019</t>
  </si>
  <si>
    <t>http://twitter.com/IndiaToday/statuses/1179017100737728514</t>
  </si>
  <si>
    <t>{"hashtags":[{"text":"Kashmir","indices":[42,50]}],"symbols":[],"user_mentions":[{"screen_name":"AneeshaMathur","name":"Aneesha Mathur","id":752960510,"id_str":"752960510","indices":[77,91]}],"urls":[{"url":"https://t.co/4fqxBVUizL","expanded_url":"http://bit.ly/IT_LiveTV","display_url":"bit.ly/IT_LiveTV","indices":[126,149]}],"media":[{"id":1179016856360738800,"id_str":"1179016856360738817","indices":[150,173],"media_url":"http://pbs.twimg.com/media/EFy1zOnU4AAq_Lj.jpg","media_url_https":"https://pbs.twimg.com/media/EFy1zOnU4AAq_Lj.jpg","url":"https://t.co/lfm6zEDxuf","display_url":"pic.twitter.com/lfm6zEDxuf","expanded_url":"https://twitter.com/IndiaToday/status/1179017100737728514/video/1","type":"photo","sizes":{"thumb":{"w":150,"h":150,"resize":"crop"},"medium":{"w":1200,"h":675,"resize":"fit"},"small":{"w":680,"h":383,"resize":"fit"},"large":{"w":1280,"h":720,"resize":"fit"}}}]}</t>
  </si>
  <si>
    <t>1179016118653992960</t>
  </si>
  <si>
    <t>#IndiaTodayImpact
Watch: India Today's @gauravcsawant elaborates on how hawala money is fomenting trouble in #Kashmir
#OperationKashmiriAlmonds
Watch LIVE with @Ankit_Tyagi01: https://t.co/4fqxBVUizL https://t.co/CWgzXMOp1t</t>
  </si>
  <si>
    <t>Tue Oct 01 12:52:02 +0000 2019</t>
  </si>
  <si>
    <t>http://twitter.com/IndiaToday/statuses/1179016118653992960</t>
  </si>
  <si>
    <t>{"hashtags":[{"text":"IndiaTodayImpact","indices":[0,17]},{"text":"Kashmir","indices":[109,117]},{"text":"OperationKashmiriAlmonds","indices":[118,143]}],"symbols":[],"user_mentions":[{"screen_name":"gauravcsawant","name":"GAURAV C SAWANT","id":177886974,"id_str":"177886974","indices":[39,53]},{"screen_name":"Ankit_Tyagi01","name":"Ankit Tyagi","id":526382615,"id_str":"526382615","indices":[160,174]}],"urls":[{"url":"https://t.co/4fqxBVUizL","expanded_url":"http://bit.ly/IT_LiveTV","display_url":"bit.ly/IT_LiveTV","indices":[176,199]}],"media":[{"id":1179015925665689600,"id_str":"1179015925665689600","indices":[200,223],"media_url":"http://pbs.twimg.com/media/EFy05_lVAAMguLc.jpg","media_url_https":"https://pbs.twimg.com/media/EFy05_lVAAMguLc.jpg","url":"https://t.co/CWgzXMOp1t","display_url":"pic.twitter.com/CWgzXMOp1t","expanded_url":"https://twitter.com/IndiaToday/status/1179016118653992960/video/1","type":"photo","sizes":{"thumb":{"w":150,"h":150,"resize":"crop"},"medium":{"w":1200,"h":675,"resize":"fit"},"small":{"w":680,"h":383,"resize":"fit"},"large":{"w":1280,"h":720,"resize":"fit"}}}]}</t>
  </si>
  <si>
    <t>1178953567614275587</t>
  </si>
  <si>
    <t>This will be the first major push by the government to revive tourism in #Kashmir after the scrapping of #Article370
https://t.co/tXASgX2SfY</t>
  </si>
  <si>
    <t>Tue Oct 01 08:43:29 +0000 2019</t>
  </si>
  <si>
    <t>http://twitter.com/IndiaToday/statuses/1178953567614275587</t>
  </si>
  <si>
    <t>{"hashtags":[{"text":"Kashmir","indices":[73,81]},{"text":"Article370","indices":[105,116]}],"symbols":[],"user_mentions":[],"urls":[{"url":"https://t.co/tXASgX2SfY","expanded_url":"https://www.indiatoday.in/business/story/back-to-valley-centre-to-fresh-launch-programme-to-boost-kashmir-tourism-1605127-2019-10-01","display_url":"indiatoday.in/business/story…","indices":[118,141]}]}</t>
  </si>
  <si>
    <t>1178951342762541056</t>
  </si>
  <si>
    <t>VIDEO: Pakistan violates ceasefire along LoC in Poonch's Shajapur #Pakistan #Ceasefire #Kashmir https://t.co/vRt1Zbr8EX</t>
  </si>
  <si>
    <t>Tue Oct 01 08:34:38 +0000 2019</t>
  </si>
  <si>
    <t>http://twitter.com/indiatvnews/statuses/1178951342762541056</t>
  </si>
  <si>
    <t>{"hashtags":[{"text":"Pakistan","indices":[66,75]},{"text":"Ceasefire","indices":[76,86]},{"text":"Kashmir","indices":[87,95]}],"symbols":[],"user_mentions":[],"urls":[],"media":[{"id":1178951112461672400,"id_str":"1178951112461672448","indices":[96,119],"media_url":"http://pbs.twimg.com/media/EFx5_43U8AA2ets.jpg","media_url_https":"https://pbs.twimg.com/media/EFx5_43U8AA2ets.jpg","url":"https://t.co/vRt1Zbr8EX","display_url":"pic.twitter.com/vRt1Zbr8EX","expanded_url":"https://twitter.com/indiatvnews/status/1178951342762541056/video/1","type":"photo","sizes":{"thumb":{"w":150,"h":150,"resize":"crop"},"small":{"w":450,"h":360,"resize":"fit"},"large":{"w":450,"h":360,"resize":"fit"},"medium":{"w":450,"h":360,"resize":"fit"}}}]}</t>
  </si>
  <si>
    <t>1178924363648618496</t>
  </si>
  <si>
    <t>Petitioners have challenged #Article370 move in #Kashmir questioning its constitutionality and overdue process of constitutional law | @PrabhashRinkoo 
https://t.co/n7pdxfEkxn</t>
  </si>
  <si>
    <t>Tue Oct 01 06:47:26 +0000 2019</t>
  </si>
  <si>
    <t>http://twitter.com/IndiaToday/statuses/1178924363648618496</t>
  </si>
  <si>
    <t>{"hashtags":[{"text":"Article370","indices":[28,39]},{"text":"Kashmir","indices":[48,56]}],"symbols":[],"user_mentions":[{"screen_name":"PrabhashRinkoo","name":"Prabhash K Dutta | The Little Indian","id":75345313,"id_str":"75345313","indices":[135,150]}],"urls":[{"url":"https://t.co/n7pdxfEkxn","expanded_url":"https://www.indiatoday.in/news-analysis/story/article-370-questions-before-supreme-court-1605052-2019-10-01","display_url":"indiatoday.in/news-analysis/…","indices":[153,176]}]}</t>
  </si>
  <si>
    <t>1178918087526977536</t>
  </si>
  <si>
    <t>US Democrat Alexandria Ocasio-Cortez Claims Medical Aid Blocked In #Kashmir, Retweets #Pakistan Propaganda
https://t.co/OG8ZJDOrPN</t>
  </si>
  <si>
    <t>Tue Oct 01 06:22:29 +0000 2019</t>
  </si>
  <si>
    <t>http://twitter.com/ABPNews/statuses/1178918087526977536</t>
  </si>
  <si>
    <t>{"hashtags":[{"text":"Kashmir","indices":[67,75]},{"text":"Pakistan","indices":[86,95]}],"symbols":[],"user_mentions":[],"urls":[{"url":"https://t.co/OG8ZJDOrPN","expanded_url":"https://www.abplive.in/india-news/us-democratic-party-congresswoman-alexandria-ocasio-cortez-claims-medical-aid-blocked-in-kashmir-retweets-pak-propaganda-1084026","display_url":"abplive.in/india-news/us-…","indices":[108,131]}]}</t>
  </si>
  <si>
    <t>1178893953296285696</t>
  </si>
  <si>
    <t>सुप्रीम कोर्ट में #Kashmir पर बड़ा दिन
#Article370 @mewatisanjoo
https://t.co/ioQ8OtjiEi</t>
  </si>
  <si>
    <t>Tue Oct 01 04:46:35 +0000 2019</t>
  </si>
  <si>
    <t>http://twitter.com/aajtak/statuses/1178893953296285696</t>
  </si>
  <si>
    <t>{"hashtags":[{"text":"Kashmir","indices":[18,26]},{"text":"Article370","indices":[39,50]}],"symbols":[],"user_mentions":[{"screen_name":"mewatisanjoo","name":"sanjay sharma","id":945243522,"id_str":"945243522","indices":[51,64]}],"urls":[{"url":"https://t.co/ioQ8OtjiEi","expanded_url":"https://aajtak.intoday.in/story/modi-government-article-370-supreme-court-constitution-bench-hearing-1-1124754.html","display_url":"aajtak.intoday.in/story/modi-gov…","indices":[65,88]}]}</t>
  </si>
  <si>
    <t>1178881092708782080</t>
  </si>
  <si>
    <t>After #UNGA Setback On #Kashmir , #ImranKhan Sacks Pakistan’s Representative To UN #MaleehaLodhi 
https://t.co/ucqTYiek2c</t>
  </si>
  <si>
    <t>Tue Oct 01 03:55:29 +0000 2019</t>
  </si>
  <si>
    <t>http://twitter.com/ABPNews/statuses/1178881092708782080</t>
  </si>
  <si>
    <t>{"hashtags":[{"text":"UNGA","indices":[6,11]},{"text":"Kashmir","indices":[23,31]},{"text":"ImranKhan","indices":[34,44]},{"text":"MaleehaLodhi","indices":[83,96]}],"symbols":[],"user_mentions":[],"urls":[{"url":"https://t.co/ucqTYiek2c","expanded_url":"https://www.abplive.in/world-news/after-unga-setback-on-kashmir-imran-khan-sacks-pakistans-representative-to-un-maleeha-lodhi-1083908","display_url":"abplive.in/world-news/aft…","indices":[99,122]}]}</t>
  </si>
  <si>
    <t>1178863329831346177</t>
  </si>
  <si>
    <t>Kashmir detainees kept respectfully in 5-star hotels', says Ram Madhav #Kashmir #RamMadhav 
https://t.co/SckVN9cPuH</t>
  </si>
  <si>
    <t>Tue Oct 01 02:44:54 +0000 2019</t>
  </si>
  <si>
    <t>http://twitter.com/indiatvnews/statuses/1178863329831346177</t>
  </si>
  <si>
    <t>{"hashtags":[{"text":"Kashmir","indices":[72,80]},{"text":"RamMadhav","indices":[81,91]}],"symbols":[],"user_mentions":[],"urls":[{"url":"https://t.co/SckVN9cPuH","expanded_url":"https://www.indiatvnews.com/news/india/kashmir-preventive-detention-ram-madhav-india-553554","display_url":"indiatvnews.com/news/india/kas…","indices":[93,116]}]}</t>
  </si>
  <si>
    <t>1178712241668939776</t>
  </si>
  <si>
    <t>#OpKashmiriAlmonds
Hawala dalali has been the bitter reality of #Kashmir conflict, says @majidhyderi, Journalist 
Watch #NewsTrack with @rahulkanwal : https://t.co/4fqxBVUizL https://t.co/ftFDc8hYAL</t>
  </si>
  <si>
    <t>Mon Sep 30 16:44:32 +0000 2019</t>
  </si>
  <si>
    <t>http://twitter.com/IndiaToday/statuses/1178712241668939776</t>
  </si>
  <si>
    <t>{"hashtags":[{"text":"OpKashmiriAlmonds","indices":[0,18]},{"text":"Kashmir","indices":[64,72]},{"text":"NewsTrack","indices":[120,130]}],"symbols":[],"user_mentions":[{"screen_name":"majidhyderi","name":"Majid Hyderi","id":65609330,"id_str":"65609330","indices":[88,100]},{"screen_name":"rahulkanwal","name":"Rahul Kanwal","id":75509967,"id_str":"75509967","indices":[136,148]}],"urls":[{"url":"https://t.co/4fqxBVUizL","expanded_url":"http://bit.ly/IT_LiveTV","display_url":"bit.ly/IT_LiveTV","indices":[151,174]}],"media":[{"id":1178712129278316500,"id_str":"1178712129278316545","indices":[175,198],"media_url":"http://pbs.twimg.com/media/EFugiAKUcAAILMo.jpg","media_url_https":"https://pbs.twimg.com/media/EFugiAKUcAAILMo.jpg","url":"https://t.co/ftFDc8hYAL","display_url":"pic.twitter.com/ftFDc8hYAL","expanded_url":"https://twitter.com/IndiaToday/status/1178712241668939776/video/1","type":"photo","sizes":{"thumb":{"w":150,"h":150,"resize":"crop"},"medium":{"w":1200,"h":675,"resize":"fit"},"small":{"w":680,"h":383,"resize":"fit"},"large":{"w":1280,"h":720,"resize":"fit"}}}]}</t>
  </si>
  <si>
    <t>1178707413697851394</t>
  </si>
  <si>
    <t>No ‘clampdown’ on #Kashmir hawala. #Newstrack with @rahulkanwal. #ITLivestream https://t.co/05WN86xjwT</t>
  </si>
  <si>
    <t>Mon Sep 30 16:25:21 +0000 2019</t>
  </si>
  <si>
    <t>http://twitter.com/IndiaToday/statuses/1178707413697851394</t>
  </si>
  <si>
    <t>{"hashtags":[{"text":"Kashmir","indices":[18,26]},{"text":"Newstrack","indices":[35,45]},{"text":"ITLivestream","indices":[65,78]}],"symbols":[],"user_mentions":[{"screen_name":"rahulkanwal","name":"Rahul Kanwal","id":75509967,"id_str":"75509967","indices":[51,63]}],"urls":[{"url":"https://t.co/05WN86xjwT","expanded_url":"https://www.pscp.tv/w/cGIj8TMyMDQ4MDl8MVBsS1FWcWtxbGFHRWLoZ44V1Sf7K071-ZoL0SNhi2KWxcM2kZGOWv-BvwrV","display_url":"pscp.tv/w/cGIj8TMyMDQ4…","indices":[79,102]}]}</t>
  </si>
  <si>
    <t>1178704950940954624</t>
  </si>
  <si>
    <t>Don't miss, the big Kashmir investigation at 10 PM with @rahulkanwal
India Today special investigation team unearths the #Kashmir hawala racket at 10 PM. Don't miss #Newstrack with @rahulkanwal https://t.co/V1zfr88HIS</t>
  </si>
  <si>
    <t>Mon Sep 30 16:15:34 +0000 2019</t>
  </si>
  <si>
    <t>http://twitter.com/IndiaToday/statuses/1178704950940954624</t>
  </si>
  <si>
    <t>{"hashtags":[{"text":"Kashmir","indices":[121,129]},{"text":"Newstrack","indices":[165,175]}],"symbols":[],"user_mentions":[{"screen_name":"rahulkanwal","name":"Rahul Kanwal","id":75509967,"id_str":"75509967","indices":[56,68]},{"screen_name":"rahulkanwal","name":"Rahul Kanwal","id":75509967,"id_str":"75509967","indices":[181,193]}],"urls":[],"media":[{"id":1178704945849069600,"id_str":"1178704945849069569","indices":[194,217],"media_url":"http://pbs.twimg.com/media/EFuZ5zhUcAEB3M7.jpg","media_url_https":"https://pbs.twimg.com/media/EFuZ5zhUcAEB3M7.jpg","url":"https://t.co/V1zfr88HIS","display_url":"pic.twitter.com/V1zfr88HIS","expanded_url":"https://twitter.com/IndiaToday/status/1178704950940954624/photo/1","type":"photo","sizes":{"thumb":{"w":150,"h":150,"resize":"crop"},"medium":{"w":720,"h":576,"resize":"fit"},"small":{"w":680,"h":544,"resize":"fit"},"large":{"w":720,"h":576,"resize":"fit"}}}]}</t>
  </si>
  <si>
    <t>1178704431858110464</t>
  </si>
  <si>
    <t>Shops shut, schools deserted. India Today reality check on #Kashmir. Watch this report by @ashraf_wani  &amp;amp;  @ShujaUH
Watch #NewsToday LIVE : https://t.co/4fqxBVUizL https://t.co/3oshuTrwGh</t>
  </si>
  <si>
    <t>Mon Sep 30 16:13:30 +0000 2019</t>
  </si>
  <si>
    <t>http://twitter.com/IndiaToday/statuses/1178704431858110464</t>
  </si>
  <si>
    <t>{"hashtags":[{"text":"Kashmir","indices":[59,67]},{"text":"NewsToday","indices":[127,137]}],"symbols":[],"user_mentions":[{"screen_name":"ashraf_wani","name":"Ashraf Wani اشرف وانی","id":369528920,"id_str":"369528920","indices":[90,102]},{"screen_name":"ShujaUH","name":"Shuja ul haq","id":241178934,"id_str":"241178934","indices":[111,119]}],"urls":[{"url":"https://t.co/4fqxBVUizL","expanded_url":"http://bit.ly/IT_LiveTV","display_url":"bit.ly/IT_LiveTV","indices":[145,168]}],"media":[{"id":1178704164253134800,"id_str":"1178704164253134848","indices":[169,192],"media_url":"http://pbs.twimg.com/media/EFuZbgJUEAAehOi.jpg","media_url_https":"https://pbs.twimg.com/media/EFuZbgJUEAAehOi.jpg","url":"https://t.co/3oshuTrwGh","display_url":"pic.twitter.com/3oshuTrwGh","expanded_url":"https://twitter.com/IndiaToday/status/1178704431858110464/video/1","type":"photo","sizes":{"thumb":{"w":150,"h":150,"resize":"crop"},"medium":{"w":1200,"h":675,"resize":"fit"},"small":{"w":680,"h":383,"resize":"fit"},"large":{"w":1280,"h":720,"resize":"fit"}}}]}</t>
  </si>
  <si>
    <t>1178693675372572674</t>
  </si>
  <si>
    <t>#TheUrbanDebate | Story 3: SC puts off J&amp;amp;K cases by a day
Aryama Sundaram, Senior SC Advocate: #Kashmir is a priority issue. The court has dealt with it as a priority issue. It has been pushed by 24 hours. It was a practical solution to an overloaded court
#JammuAndKashmir https://t.co/mGl5mI9St2</t>
  </si>
  <si>
    <t>Mon Sep 30 15:30:45 +0000 2019</t>
  </si>
  <si>
    <t>http://twitter.com/MirrorNow/statuses/1178693675372572674</t>
  </si>
  <si>
    <t>{"hashtags":[{"text":"TheUrbanDebate","indices":[0,15]},{"text":"Kashmir","indices":[100,108]},{"text":"JammuAndKashmir","indices":[263,279]}],"symbols":[],"user_mentions":[],"urls":[],"media":[{"id":1178693196315910100,"id_str":"1178693196315910145","indices":[280,303],"media_url":"http://pbs.twimg.com/media/EFuPpYZUEAADeJt.jpg","media_url_https":"https://pbs.twimg.com/media/EFuPpYZUEAADeJt.jpg","url":"https://t.co/mGl5mI9St2","display_url":"pic.twitter.com/mGl5mI9St2","expanded_url":"https://twitter.com/MirrorNow/status/1178693675372572674/video/1","type":"photo","sizes":{"thumb":{"w":150,"h":150,"resize":"crop"},"medium":{"w":1200,"h":675,"resize":"fit"},"small":{"w":680,"h":383,"resize":"fit"},"large":{"w":1280,"h":720,"resize":"fit"}}}]}</t>
  </si>
  <si>
    <t>1178654299145945088</t>
  </si>
  <si>
    <t>India Today #Exclusive
@gauravcsawant gives information about #Kashmir’s hawala network 
Watch LIVE: https://t.co/4fqxBVUizL https://t.co/7YVsLLVDlx</t>
  </si>
  <si>
    <t>Mon Sep 30 12:54:17 +0000 2019</t>
  </si>
  <si>
    <t>http://twitter.com/IndiaToday/statuses/1178654299145945088</t>
  </si>
  <si>
    <t>{"hashtags":[{"text":"Exclusive","indices":[12,22]},{"text":"Kashmir","indices":[62,70]}],"symbols":[],"user_mentions":[{"screen_name":"gauravcsawant","name":"GAURAV C SAWANT","id":177886974,"id_str":"177886974","indices":[23,37]}],"urls":[{"url":"https://t.co/4fqxBVUizL","expanded_url":"http://bit.ly/IT_LiveTV","display_url":"bit.ly/IT_LiveTV","indices":[101,124]}],"media":[{"id":1178654102353404000,"id_str":"1178654102353403905","indices":[125,148],"media_url":"http://pbs.twimg.com/media/EFtr1V2U4AE4zvE.jpg","media_url_https":"https://pbs.twimg.com/media/EFtr1V2U4AE4zvE.jpg","url":"https://t.co/7YVsLLVDlx","display_url":"pic.twitter.com/7YVsLLVDlx","expanded_url":"https://twitter.com/IndiaToday/status/1178654299145945088/video/1","type":"photo","sizes":{"thumb":{"w":150,"h":150,"resize":"crop"},"medium":{"w":1200,"h":675,"resize":"fit"},"small":{"w":680,"h":383,"resize":"fit"},"large":{"w":1280,"h":720,"resize":"fit"}}}]}</t>
  </si>
  <si>
    <t>1178648813319245824</t>
  </si>
  <si>
    <t>Watch India Today’s special investigation on #Kashmir. #ITLivestream https://t.co/gp8m3QyNjV</t>
  </si>
  <si>
    <t>Mon Sep 30 12:32:29 +0000 2019</t>
  </si>
  <si>
    <t>http://twitter.com/IndiaToday/statuses/1178648813319245824</t>
  </si>
  <si>
    <t>{"hashtags":[{"text":"Kashmir","indices":[45,53]},{"text":"ITLivestream","indices":[55,68]}],"symbols":[],"user_mentions":[],"urls":[{"url":"https://t.co/gp8m3QyNjV","expanded_url":"https://www.pscp.tv/w/cGHtXTMyMDQ4MDl8MVlxSkRucmJOcHdLVkjp33PNXxEAF0Sh87j0eIRrNI9oiMuiZ5HSOwVzuink","display_url":"pscp.tv/w/cGHtXTMyMDQ4…","indices":[69,92]}]}</t>
  </si>
  <si>
    <t>1178622202448474113</t>
  </si>
  <si>
    <t>ब्रिटेन की विपक्षी लेबर पार्टी ने #Kashmir को अंतरराष्ट्रीय मुद्दा बनाने के लिए एक प्रस्ताव पारित किया था जिसका लोगों ने विरोध किया है. हमारी संवाददाता @loveenatandon ने इस मामले पर लोगों से बात की.
#ReporterDiary
अन्य वीडियो: https://t.co/mf6keLW7vJ https://t.co/2BQaoDuxYR</t>
  </si>
  <si>
    <t>Mon Sep 30 10:46:45 +0000 2019</t>
  </si>
  <si>
    <t>http://twitter.com/aajtak/statuses/1178622202448474113</t>
  </si>
  <si>
    <t>{"hashtags":[{"text":"Kashmir","indices":[34,42]},{"text":"ReporterDiary","indices":[199,213]}],"symbols":[],"user_mentions":[{"screen_name":"loveenatandon","name":"loveena tandon","id":505707942,"id_str":"505707942","indices":[152,166]}],"urls":[{"url":"https://t.co/mf6keLW7vJ","expanded_url":"http://bit.ly/IndiaTodaySocial","display_url":"bit.ly/IndiaTodaySoci…","indices":[227,250]}],"media":[{"id":1178609264471883800,"id_str":"1178609264471883776","indices":[251,274],"media_url":"http://pbs.twimg.com/media/EFtOoqFU8AYUXtl.jpg","media_url_https":"https://pbs.twimg.com/media/EFtOoqFU8AYUXtl.jpg","url":"https://t.co/2BQaoDuxYR","display_url":"pic.twitter.com/2BQaoDuxYR","expanded_url":"https://twitter.com/aajtak/status/1178622202448474113/video/1","type":"photo","sizes":{"thumb":{"w":150,"h":150,"resize":"crop"},"large":{"w":640,"h":360,"resize":"fit"},"medium":{"w":640,"h":360,"resize":"fit"},"small":{"w":640,"h":360,"resize":"fit"}}}]}</t>
  </si>
  <si>
    <t>1178619716744536065</t>
  </si>
  <si>
    <t>Pakistan to invite Manmohan Singh for Kartarpur Corridor inauguration
#kartarpurcorridor #Pakistan #India #ManmohanSingh #PMModi #Kashmir 
https://t.co/pA9FDWzNp7</t>
  </si>
  <si>
    <t>Mon Sep 30 10:36:52 +0000 2019</t>
  </si>
  <si>
    <t>http://twitter.com/indiatvnews/statuses/1178619716744536065</t>
  </si>
  <si>
    <t>{"hashtags":[{"text":"kartarpurcorridor","indices":[70,88]},{"text":"Pakistan","indices":[89,98]},{"text":"India","indices":[99,105]},{"text":"ManmohanSingh","indices":[106,120]},{"text":"PMModi","indices":[121,128]},{"text":"Kashmir","indices":[129,137]}],"symbols":[],"user_mentions":[],"urls":[{"url":"https://t.co/pA9FDWzNp7","expanded_url":"https://www.indiatvnews.com/news/world/pakistan-foreign-minister-shah-mehmood-qureshi-invite-manmohan-singh-kartarpur-corridor-inauguration-553416","display_url":"indiatvnews.com/news/world/pak…","indices":[139,162]}]}</t>
  </si>
  <si>
    <t>1178607062059610112</t>
  </si>
  <si>
    <t>No time' due to Ayodhya hearing: Supreme Court on pleas against Article 370
#Article370 
#Kashmir 
#AmitShah 
https://t.co/38hV9gIdAm</t>
  </si>
  <si>
    <t>Mon Sep 30 09:46:35 +0000 2019</t>
  </si>
  <si>
    <t>http://twitter.com/indiatvnews/statuses/1178607062059610112</t>
  </si>
  <si>
    <t>{"hashtags":[{"text":"Article370","indices":[78,89]},{"text":"Kashmir","indices":[91,99]},{"text":"AmitShah","indices":[101,110]}],"symbols":[],"user_mentions":[],"urls":[{"url":"https://t.co/38hV9gIdAm","expanded_url":"https://www.indiatvnews.com/news/india/ayodhya-hearing-supreme-court-article-370-petitions-553387","display_url":"indiatvnews.com/news/india/ayo…","indices":[113,136]}]}</t>
  </si>
  <si>
    <t>1178600831685234689</t>
  </si>
  <si>
    <t>Uttar Pradesh Is Not #Kashmir': #Congress Leader #JitinPrasada Fumes After Detention
https://t.co/Er3o36MD12</t>
  </si>
  <si>
    <t>Mon Sep 30 09:21:50 +0000 2019</t>
  </si>
  <si>
    <t>http://twitter.com/ABPNews/statuses/1178600831685234689</t>
  </si>
  <si>
    <t>{"hashtags":[{"text":"Kashmir","indices":[22,30]},{"text":"Congress","indices":[33,42]},{"text":"JitinPrasada","indices":[50,63]}],"symbols":[],"user_mentions":[],"urls":[{"url":"https://t.co/Er3o36MD12","expanded_url":"https://www.abplive.in/india-news/uttar-pradesh-is-not-kashmir-congress-leader-jitin-prasada-fumes-after-detention-1083368","display_url":"abplive.in/india-news/utt…","indices":[86,109]}]}</t>
  </si>
  <si>
    <t>1178598108197900288</t>
  </si>
  <si>
    <t>No curfew in Kashmir,' says Amit Shah #Kashmir #AmitShah
https://t.co/xzJmiaz9cH</t>
  </si>
  <si>
    <t>Mon Sep 30 09:11:00 +0000 2019</t>
  </si>
  <si>
    <t>http://twitter.com/indiatvnews/statuses/1178598108197900288</t>
  </si>
  <si>
    <t>{"hashtags":[{"text":"Kashmir","indices":[39,47]},{"text":"AmitShah","indices":[48,57]}],"symbols":[],"user_mentions":[],"urls":[{"url":"https://t.co/xzJmiaz9cH","expanded_url":"https://www.indiatvnews.com/news/india/no-curfew-in-kashmir-amit-shah-bjp-india-pakistan-553390","display_url":"indiatvnews.com/news/india/no-…","indices":[58,81]}]}</t>
  </si>
  <si>
    <t>1178591856428343296</t>
  </si>
  <si>
    <t>"No Time" Due To #AyodhyaHearing, #SupremeCourt Refers #Kashmir Matters
https://t.co/HXEGCvx6fT</t>
  </si>
  <si>
    <t>Mon Sep 30 08:46:10 +0000 2019</t>
  </si>
  <si>
    <t>http://twitter.com/ABPNews/statuses/1178591856428343296</t>
  </si>
  <si>
    <t>{"hashtags":[{"text":"AyodhyaHearing","indices":[17,32]},{"text":"SupremeCourt","indices":[34,47]},{"text":"Kashmir","indices":[55,63]}],"symbols":[],"user_mentions":[],"urls":[{"url":"https://t.co/HXEGCvx6fT","expanded_url":"https://www.abplive.in/india-news/no-time-due-to-ayodhya-hearing-supreme-court-refers-kashmir-matters-1083335","display_url":"abplive.in/india-news/no-…","indices":[72,95]}]}</t>
  </si>
  <si>
    <t>1178580582780956672</t>
  </si>
  <si>
    <t>Repeal of Article 370 'a move towards ever-lasting peace in J&amp;amp;K': Amit Shah
#AmitShah 
#JammuAndKashmir 
#Kashmir 
#Article370 
https://t.co/ON6pvyISLJ</t>
  </si>
  <si>
    <t>Mon Sep 30 08:01:22 +0000 2019</t>
  </si>
  <si>
    <t>http://twitter.com/indiatvnews/statuses/1178580582780956672</t>
  </si>
  <si>
    <t>{"hashtags":[{"text":"AmitShah","indices":[81,90]},{"text":"JammuAndKashmir","indices":[92,108]},{"text":"Kashmir","indices":[110,118]},{"text":"Article370","indices":[120,131]}],"symbols":[],"user_mentions":[],"urls":[{"url":"https://t.co/ON6pvyISLJ","expanded_url":"https://www.indiatvnews.com/news/india/amit-shah-ahmedabad-article-370-ever-lasting-peace-jammua-and-kashmir-553370","display_url":"indiatvnews.com/news/india/ami…","indices":[134,157]}]}</t>
  </si>
  <si>
    <t>1178578610463989762</t>
  </si>
  <si>
    <t>#Kashmir से #Article370 हटने के बाद घाटी में पैदा हुए नई सुरक्षा चुनौतियों के मद्देनजर सेना पूरी तर से सतर्क है
@ashraf_wani 
https://t.co/CgF7TkUtCU</t>
  </si>
  <si>
    <t>Mon Sep 30 07:53:32 +0000 2019</t>
  </si>
  <si>
    <t>http://twitter.com/aajtak/statuses/1178578610463989762</t>
  </si>
  <si>
    <t>{"hashtags":[{"text":"Kashmir","indices":[0,8]},{"text":"Article370","indices":[12,23]}],"symbols":[],"user_mentions":[{"screen_name":"ashraf_wani","name":"Ashraf Wani اشرف وانی","id":369528920,"id_str":"369528920","indices":[112,124]}],"urls":[{"url":"https://t.co/CgF7TkUtCU","expanded_url":"https://aajtak.intoday.in/story/500-security-bunkers-constructed-in-kashmir-article-370-indian-army-sena-crpf-1-1124454.html","display_url":"aajtak.intoday.in/story/500-secu…","indices":[127,150]}]}</t>
  </si>
  <si>
    <t>1178573588422545409</t>
  </si>
  <si>
    <t>India Today's @loveenatandon spoke to Southall's Labour Party MP @VirendraSharma on the resolution passed by the Labour Party to make #Kashmir an international matter.
#ReporterDiary
More videos: https://t.co/FAHzdk9TO8 https://t.co/PLpi6cHiLa</t>
  </si>
  <si>
    <t>Mon Sep 30 07:33:34 +0000 2019</t>
  </si>
  <si>
    <t>http://twitter.com/IndiaToday/statuses/1178573588422545409</t>
  </si>
  <si>
    <t>{"hashtags":[{"text":"Kashmir","indices":[134,142]},{"text":"ReporterDiary","indices":[168,182]}],"symbols":[],"user_mentions":[{"screen_name":"loveenatandon","name":"loveena tandon","id":505707942,"id_str":"505707942","indices":[14,28]},{"screen_name":"VirendraSharma","name":"Virendra Sharma MP","id":23452598,"id_str":"23452598","indices":[65,80]}],"urls":[{"url":"https://t.co/FAHzdk9TO8","expanded_url":"http://bit.ly/IndiaTodaySocial","display_url":"bit.ly/IndiaTodaySoci…","indices":[196,219]}],"media":[{"id":1178564816190857200,"id_str":"1178564816190857217","indices":[220,243],"media_url":"http://pbs.twimg.com/media/EFsiVsHU0AA5H2R.jpg","media_url_https":"https://pbs.twimg.com/media/EFsiVsHU0AA5H2R.jpg","url":"https://t.co/PLpi6cHiLa","display_url":"pic.twitter.com/PLpi6cHiLa","expanded_url":"https://twitter.com/IndiaToday/status/1178573588422545409/video/1","type":"photo","sizes":{"medium":{"w":480,"h":270,"resize":"fit"},"thumb":{"w":150,"h":150,"resize":"crop"},"small":{"w":480,"h":270,"resize":"fit"},"large":{"w":480,"h":270,"resize":"fit"}}}]}</t>
  </si>
  <si>
    <t>1178570927514292224</t>
  </si>
  <si>
    <t>हालही में ब्रिटेन की लेबर पार्टी ने #Kashmir को अंतरराष्ट्रीय मुद्दा बनाने के लिए एक प्रस्ताव पारित किया था जिसकी भारत ने आलोचना की थी. इस मुद्दे पर @loveenatandon ने बात की साउथ हॉल से लेबर पार्टी के सांसद @VirendraSharma से
#ReporterDiary
अन्य वीडियो: https://t.co/mf6keLEwEb https://t.co/nSOjt07alq</t>
  </si>
  <si>
    <t>Mon Sep 30 07:23:00 +0000 2019</t>
  </si>
  <si>
    <t>http://twitter.com/aajtak/statuses/1178570927514292224</t>
  </si>
  <si>
    <t>{"hashtags":[{"text":"Kashmir","indices":[36,44]},{"text":"ReporterDiary","indices":[226,240]}],"symbols":[],"user_mentions":[{"screen_name":"loveenatandon","name":"loveena tandon","id":505707942,"id_str":"505707942","indices":[149,163]},{"screen_name":"VirendraSharma","name":"Virendra Sharma MP","id":23452598,"id_str":"23452598","indices":[207,222]}],"urls":[{"url":"https://t.co/mf6keLEwEb","expanded_url":"http://bit.ly/IndiaTodaySocial","display_url":"bit.ly/IndiaTodaySoci…","indices":[254,277]}],"media":[{"id":1178564789158596600,"id_str":"1178564789158596608","indices":[278,301],"media_url":"http://pbs.twimg.com/media/EFsf3_FUUAAKLHi.jpg","media_url_https":"https://pbs.twimg.com/media/EFsf3_FUUAAKLHi.jpg","url":"https://t.co/nSOjt07alq","display_url":"pic.twitter.com/nSOjt07alq","expanded_url":"https://twitter.com/aajtak/status/1178570927514292224/video/1","type":"photo","sizes":{"thumb":{"w":150,"h":150,"resize":"crop"},"large":{"w":640,"h":360,"resize":"fit"},"medium":{"w":640,"h":360,"resize":"fit"},"small":{"w":640,"h":360,"resize":"fit"}}}]}</t>
  </si>
  <si>
    <t>1178530554620198912</t>
  </si>
  <si>
    <t>Politics of India and Pakistan is now being played out in the UK too. After the Labour Party passed the resolution to make #Kashmir an international matter, India has taken a stand to snub the Labour politicians.
#ReporterDiary @loveenatandon 
More videos: https://t.co/FAHzdk9TO8 https://t.co/42jLLuJOGl</t>
  </si>
  <si>
    <t>Mon Sep 30 04:42:34 +0000 2019</t>
  </si>
  <si>
    <t>http://twitter.com/IndiaToday/statuses/1178530554620198912</t>
  </si>
  <si>
    <t>{"hashtags":[{"text":"Kashmir","indices":[123,131]},{"text":"ReporterDiary","indices":[213,227]}],"symbols":[],"user_mentions":[{"screen_name":"loveenatandon","name":"loveena tandon","id":505707942,"id_str":"505707942","indices":[228,242]}],"urls":[{"url":"https://t.co/FAHzdk9TO8","expanded_url":"http://bit.ly/IndiaTodaySocial","display_url":"bit.ly/IndiaTodaySoci…","indices":[257,280]}],"media":[{"id":1178523007238594600,"id_str":"1178523007238594560","indices":[281,304],"media_url":"http://pbs.twimg.com/media/EFr7JQ7VUAEdnxW.jpg","media_url_https":"https://pbs.twimg.com/media/EFr7JQ7VUAEdnxW.jpg","url":"https://t.co/42jLLuJOGl","display_url":"pic.twitter.com/42jLLuJOGl","expanded_url":"https://twitter.com/IndiaToday/status/1178530554620198912/video/1","type":"photo","sizes":{"thumb":{"w":150,"h":150,"resize":"crop"},"large":{"w":640,"h":360,"resize":"fit"},"medium":{"w":640,"h":360,"resize":"fit"},"small":{"w":640,"h":360,"resize":"fit"}}}]}</t>
  </si>
  <si>
    <t>1178369754521718784</t>
  </si>
  <si>
    <t>बिग बॉस 13' में आते ही कश्मीरी मॉडल असीम रियाज़ की सलमान ने लगाई क्लास, जानें क्या हुआ ?
https://t.co/IrP1ukxZgr 
#BB13 #BiggBoss13 #SalmanKhan #AsimRiaz #Kashmir #BiggBoss https://t.co/urUeRU0HTY</t>
  </si>
  <si>
    <t>Sun Sep 29 18:03:37 +0000 2019</t>
  </si>
  <si>
    <t>http://twitter.com/ABPNews/statuses/1178369754521718784</t>
  </si>
  <si>
    <t>{"hashtags":[{"text":"BB13","indices":[117,122]},{"text":"BiggBoss13","indices":[123,134]},{"text":"SalmanKhan","indices":[135,146]},{"text":"AsimRiaz","indices":[147,156]},{"text":"Kashmir","indices":[157,165]},{"text":"BiggBoss","indices":[166,175]}],"symbols":[],"user_mentions":[],"urls":[{"url":"https://t.co/IrP1ukxZgr","expanded_url":"https://abpnews.abplive.in/television/bigg-boss-13-premiere-asim-riaz-entry-and-controvery-in-salman-khan-tv-show-bigg-boss-1211014","display_url":"abpnews.abplive.in/television/big…","indices":[91,114]}],"media":[{"id":1178369743431983000,"id_str":"1178369743431983105","indices":[176,199],"media_url":"http://pbs.twimg.com/media/EFppCdNU4AElAPu.jpg","media_url_https":"https://pbs.twimg.com/media/EFppCdNU4AElAPu.jpg","url":"https://t.co/urUeRU0HTY","display_url":"pic.twitter.com/urUeRU0HTY","expanded_url":"https://twitter.com/ABPNews/status/1178369754521718784/photo/1","type":"photo","sizes":{"thumb":{"w":150,"h":150,"resize":"crop"},"large":{"w":1000,"h":540,"resize":"fit"},"small":{"w":680,"h":367,"resize":"fit"},"medium":{"w":1000,"h":540,"resize":"fit"}}}]}</t>
  </si>
  <si>
    <t>1178291075888435201</t>
  </si>
  <si>
    <t>There is no blockade and restrictions in #Kashmir valley: Home Minister @AmitShah #ITVideo
https://t.co/Nounxo6IKQ https://t.co/cwU1fSKm4v</t>
  </si>
  <si>
    <t>Sun Sep 29 12:50:58 +0000 2019</t>
  </si>
  <si>
    <t>http://twitter.com/IndiaToday/statuses/1178291075888435201</t>
  </si>
  <si>
    <t>{"hashtags":[{"text":"Kashmir","indices":[41,49]},{"text":"ITVideo","indices":[82,90]}],"symbols":[],"user_mentions":[{"screen_name":"AmitShah","name":"Amit Shah","id":1447949844,"id_str":"1447949844","indices":[72,81]}],"urls":[{"url":"https://t.co/Nounxo6IKQ","expanded_url":"http://bit.ly/it_videos","display_url":"bit.ly/it_videos","indices":[91,114]}],"media":[{"id":1178286940145143800,"id_str":"1178286940145143808","indices":[115,138],"media_url":"http://pbs.twimg.com/media/EFohig3U8AEJsD_.jpg","media_url_https":"https://pbs.twimg.com/media/EFohig3U8AEJsD_.jpg","url":"https://t.co/cwU1fSKm4v","display_url":"pic.twitter.com/cwU1fSKm4v","expanded_url":"https://twitter.com/IndiaToday/status/1178291075888435201/video/1","type":"photo","sizes":{"medium":{"w":480,"h":270,"resize":"fit"},"thumb":{"w":150,"h":150,"resize":"crop"},"small":{"w":480,"h":270,"resize":"fit"},"large":{"w":480,"h":270,"resize":"fit"}}}]}</t>
  </si>
  <si>
    <t>1178229004500733952</t>
  </si>
  <si>
    <t>Taking Kashmir to UN was a blunder: Amit Shah targets Congress #Kashmir #AmitShah  https://t.co/shl6rV2elF</t>
  </si>
  <si>
    <t>Sun Sep 29 08:44:19 +0000 2019</t>
  </si>
  <si>
    <t>http://twitter.com/indiatvnews/statuses/1178229004500733952</t>
  </si>
  <si>
    <t>{"hashtags":[{"text":"Kashmir","indices":[63,71]},{"text":"AmitShah","indices":[72,81]}],"symbols":[],"user_mentions":[],"urls":[{"url":"https://t.co/shl6rV2elF","expanded_url":"https://www.indiatvnews.com/news/india/taking-kashmir-to-un-was-a-blunder-amit-shah-targets-congress-pm-modi-553165","display_url":"indiatvnews.com/news/india/tak…","indices":[83,106]}]}</t>
  </si>
  <si>
    <t>1178198036670869504</t>
  </si>
  <si>
    <t>RT @news18dotcom: Surat women are posing with body paint tattoos on Chandrayaan-2 and Article 370! 
#navratri #Navratri2019 #Chandrayaan2 #kashmir #JammuKashmir #Article370 #MotorVehicleAct
Read:
https://t.co/EJksXipnWv https://t.co/R6jVcGsgU4</t>
  </si>
  <si>
    <t>Sun Sep 29 06:41:16 +0000 2019</t>
  </si>
  <si>
    <t>http://twitter.com/CNNnews18/statuses/1178198036670869504</t>
  </si>
  <si>
    <t>{"hashtags":[{"text":"navratri","indices":[101,110]},{"text":"Navratri2019","indices":[111,124]},{"text":"Chandrayaan2","indices":[125,138]}],"symbols":[],"user_mentions":[{"screen_name":"news18dotcom","name":"News18.com","id":284920800,"id_str":"284920800","indices":[3,16]}],"urls":[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</si>
</sst>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 HH:mm:ss"/>
    <numFmt numFmtId="165" formatCode="m/d/yyyy h:mm:ss"/>
    <numFmt numFmtId="166" formatCode="d&quot;/&quot;m&quot;/&quot;yy"/>
    <numFmt numFmtId="167" formatCode="dd/MM/yyyy"/>
    <numFmt numFmtId="168" formatCode="HH:mm:ss"/>
  </numFmts>
  <fonts count="29">
    <font>
      <sz val="10.0"/>
      <color rgb="FF000000"/>
      <name val="Arial"/>
    </font>
    <font>
      <name val="Roboto"/>
    </font>
    <font>
      <b/>
      <sz val="10.0"/>
      <color rgb="FFFFFFFF"/>
      <name val="Roboto"/>
    </font>
    <font>
      <sz val="18.0"/>
      <name val="Verdana"/>
    </font>
    <font>
      <sz val="8.0"/>
    </font>
    <font/>
    <font>
      <b/>
      <sz val="10.0"/>
      <color rgb="FF000000"/>
      <name val="Roboto"/>
    </font>
    <font>
      <sz val="10.0"/>
      <name val="Roboto"/>
    </font>
    <font>
      <b/>
      <name val="Roboto"/>
    </font>
    <font>
      <b/>
      <u/>
      <sz val="10.0"/>
      <color rgb="FF0000FF"/>
      <name val="Roboto"/>
    </font>
    <font>
      <u/>
      <sz val="8.0"/>
      <color rgb="FF0000FF"/>
    </font>
    <font>
      <color rgb="FFFFFFFF"/>
      <name val="Roboto"/>
    </font>
    <font>
      <sz val="9.0"/>
      <name val="Roboto"/>
    </font>
    <font>
      <u/>
      <sz val="8.0"/>
      <color rgb="FF0000FF"/>
    </font>
    <font>
      <sz val="10.0"/>
      <name val="Courier New"/>
    </font>
    <font>
      <sz val="10.0"/>
      <color rgb="FF3D85C6"/>
      <name val="Roboto"/>
    </font>
    <font>
      <b/>
      <sz val="10.0"/>
      <name val="Roboto"/>
    </font>
    <font>
      <u/>
      <sz val="10.0"/>
      <color rgb="FF0000FF"/>
      <name val="Roboto"/>
    </font>
    <font>
      <b/>
      <u/>
      <sz val="10.0"/>
      <color rgb="FFFFFFFF"/>
      <name val="Roboto"/>
    </font>
    <font>
      <b/>
      <sz val="24.0"/>
    </font>
    <font>
      <sz val="10.0"/>
    </font>
    <font>
      <b/>
      <sz val="10.0"/>
    </font>
    <font>
      <sz val="9.0"/>
      <name val="Trebuchet MS"/>
    </font>
    <font>
      <sz val="14.0"/>
      <name val="Trebuchet MS"/>
    </font>
    <font>
      <sz val="12.0"/>
      <name val="Trebuchet MS"/>
    </font>
    <font>
      <b/>
      <sz val="9.0"/>
      <name val="Arial"/>
    </font>
    <font>
      <sz val="12.0"/>
    </font>
    <font>
      <b/>
      <name val="Arial"/>
    </font>
    <font>
      <sz val="8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2196F3"/>
        <bgColor rgb="FF2196F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2">
    <border/>
    <border>
      <right style="thin">
        <color rgb="FFD9D9D9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9D9D9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  <bottom style="thin">
        <color rgb="FFD9D9D9"/>
      </bottom>
    </border>
    <border>
      <bottom style="thin">
        <color rgb="FFD9D9D9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3" fontId="4" numFmtId="49" xfId="0" applyAlignment="1" applyFill="1" applyFont="1" applyNumberFormat="1">
      <alignment horizontal="left" vertical="bottom"/>
    </xf>
    <xf borderId="1" fillId="0" fontId="5" numFmtId="0" xfId="0" applyBorder="1" applyFont="1"/>
    <xf borderId="0" fillId="4" fontId="6" numFmtId="0" xfId="0" applyAlignment="1" applyFill="1" applyFont="1">
      <alignment horizontal="left" vertical="center"/>
    </xf>
    <xf borderId="0" fillId="0" fontId="4" numFmtId="49" xfId="0" applyAlignment="1" applyFont="1" applyNumberFormat="1">
      <alignment horizontal="left" readingOrder="0" vertical="bottom"/>
    </xf>
    <xf borderId="0" fillId="4" fontId="6" numFmtId="0" xfId="0" applyAlignment="1" applyFont="1">
      <alignment horizontal="center" vertical="center"/>
    </xf>
    <xf borderId="0" fillId="0" fontId="4" numFmtId="49" xfId="0" applyAlignment="1" applyFont="1" applyNumberFormat="1">
      <alignment horizontal="left" readingOrder="0" shrinkToFit="0" vertical="bottom" wrapText="1"/>
    </xf>
    <xf borderId="0" fillId="4" fontId="6" numFmtId="0" xfId="0" applyAlignment="1" applyFont="1">
      <alignment readingOrder="0" vertical="center"/>
    </xf>
    <xf borderId="0" fillId="0" fontId="4" numFmtId="164" xfId="0" applyAlignment="1" applyFont="1" applyNumberFormat="1">
      <alignment horizontal="left" readingOrder="0" vertical="bottom"/>
    </xf>
    <xf borderId="2" fillId="0" fontId="7" numFmtId="0" xfId="0" applyAlignment="1" applyBorder="1" applyFont="1">
      <alignment horizontal="center" readingOrder="0" vertical="top"/>
    </xf>
    <xf borderId="0" fillId="4" fontId="6" numFmtId="9" xfId="0" applyAlignment="1" applyFont="1" applyNumberFormat="1">
      <alignment horizontal="center" readingOrder="0" vertical="center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8" numFmtId="0" xfId="0" applyAlignment="1" applyFont="1">
      <alignment horizontal="right" readingOrder="0" vertical="center"/>
    </xf>
    <xf borderId="0" fillId="3" fontId="4" numFmtId="49" xfId="0" applyAlignment="1" applyFont="1" applyNumberFormat="1">
      <alignment horizontal="left" readingOrder="0" vertical="bottom"/>
    </xf>
    <xf borderId="0" fillId="0" fontId="5" numFmtId="0" xfId="0" applyAlignment="1" applyFont="1">
      <alignment readingOrder="0"/>
    </xf>
    <xf borderId="2" fillId="0" fontId="9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0" numFmtId="49" xfId="0" applyAlignment="1" applyFont="1" applyNumberFormat="1">
      <alignment horizontal="left" readingOrder="0" shrinkToFit="0" vertical="bottom" wrapText="0"/>
    </xf>
    <xf borderId="1" fillId="2" fontId="2" numFmtId="0" xfId="0" applyAlignment="1" applyBorder="1" applyFont="1">
      <alignment horizontal="right" readingOrder="0" vertical="center"/>
    </xf>
    <xf borderId="2" fillId="0" fontId="7" numFmtId="0" xfId="0" applyAlignment="1" applyBorder="1" applyFont="1">
      <alignment horizontal="left" readingOrder="0" vertical="center"/>
    </xf>
    <xf borderId="0" fillId="2" fontId="11" numFmtId="0" xfId="0" applyAlignment="1" applyFont="1">
      <alignment horizontal="center" vertical="center"/>
    </xf>
    <xf borderId="0" fillId="4" fontId="12" numFmtId="0" xfId="0" applyAlignment="1" applyFont="1">
      <alignment horizontal="left" vertical="center"/>
    </xf>
    <xf borderId="0" fillId="0" fontId="13" numFmtId="49" xfId="0" applyAlignment="1" applyFont="1" applyNumberFormat="1">
      <alignment horizontal="left" readingOrder="0" vertical="bottom"/>
    </xf>
    <xf borderId="0" fillId="0" fontId="7" numFmtId="0" xfId="0" applyAlignment="1" applyFont="1">
      <alignment vertical="center"/>
    </xf>
    <xf borderId="0" fillId="4" fontId="12" numFmtId="0" xfId="0" applyAlignment="1" applyFont="1">
      <alignment horizontal="center" vertical="center"/>
    </xf>
    <xf borderId="3" fillId="0" fontId="7" numFmtId="0" xfId="0" applyAlignment="1" applyBorder="1" applyFont="1">
      <alignment vertical="center"/>
    </xf>
    <xf borderId="1" fillId="0" fontId="7" numFmtId="0" xfId="0" applyBorder="1" applyFont="1"/>
    <xf borderId="0" fillId="0" fontId="4" numFmtId="49" xfId="0" applyAlignment="1" applyFont="1" applyNumberFormat="1">
      <alignment horizontal="left" readingOrder="0" shrinkToFit="0" vertical="bottom" wrapText="0"/>
    </xf>
    <xf borderId="4" fillId="0" fontId="7" numFmtId="0" xfId="0" applyAlignment="1" applyBorder="1" applyFont="1">
      <alignment readingOrder="0" vertical="center"/>
    </xf>
    <xf borderId="0" fillId="4" fontId="1" numFmtId="0" xfId="0" applyAlignment="1" applyFont="1">
      <alignment horizontal="center" vertical="center"/>
    </xf>
    <xf borderId="5" fillId="4" fontId="14" numFmtId="0" xfId="0" applyAlignment="1" applyBorder="1" applyFont="1">
      <alignment horizontal="center" readingOrder="0" shrinkToFit="0" vertical="center" wrapText="1"/>
    </xf>
    <xf borderId="0" fillId="4" fontId="1" numFmtId="9" xfId="0" applyAlignment="1" applyFont="1" applyNumberFormat="1">
      <alignment horizontal="center" vertical="center"/>
    </xf>
    <xf borderId="6" fillId="0" fontId="7" numFmtId="0" xfId="0" applyAlignment="1" applyBorder="1" applyFont="1">
      <alignment readingOrder="0" shrinkToFit="0" vertical="center" wrapText="1"/>
    </xf>
    <xf borderId="0" fillId="4" fontId="15" numFmtId="0" xfId="0" applyFont="1"/>
    <xf borderId="0" fillId="0" fontId="7" numFmtId="0" xfId="0" applyFont="1"/>
    <xf borderId="0" fillId="0" fontId="16" numFmtId="0" xfId="0" applyAlignment="1" applyFont="1">
      <alignment readingOrder="0"/>
    </xf>
    <xf borderId="7" fillId="0" fontId="7" numFmtId="0" xfId="0" applyBorder="1" applyFont="1"/>
    <xf borderId="0" fillId="0" fontId="7" numFmtId="0" xfId="0" applyAlignment="1" applyFont="1">
      <alignment readingOrder="0" shrinkToFit="0" vertical="top" wrapText="1"/>
    </xf>
    <xf borderId="4" fillId="0" fontId="7" numFmtId="0" xfId="0" applyAlignment="1" applyBorder="1" applyFont="1">
      <alignment readingOrder="0" vertical="center"/>
    </xf>
    <xf borderId="8" fillId="5" fontId="14" numFmtId="0" xfId="0" applyAlignment="1" applyBorder="1" applyFill="1" applyFont="1">
      <alignment horizontal="center" readingOrder="0" vertical="center"/>
    </xf>
    <xf borderId="0" fillId="4" fontId="1" numFmtId="0" xfId="0" applyFont="1"/>
    <xf borderId="6" fillId="0" fontId="7" numFmtId="0" xfId="0" applyAlignment="1" applyBorder="1" applyFont="1">
      <alignment readingOrder="0" vertical="center"/>
    </xf>
    <xf borderId="0" fillId="2" fontId="11" numFmtId="0" xfId="0" applyAlignment="1" applyFont="1">
      <alignment horizontal="center" shrinkToFit="0" vertical="center" wrapText="0"/>
    </xf>
    <xf borderId="4" fillId="5" fontId="14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readingOrder="0" vertical="center"/>
    </xf>
    <xf borderId="0" fillId="4" fontId="1" numFmtId="0" xfId="0" applyAlignment="1" applyFont="1">
      <alignment horizontal="left" vertical="center"/>
    </xf>
    <xf borderId="6" fillId="0" fontId="7" numFmtId="0" xfId="0" applyAlignment="1" applyBorder="1" applyFont="1">
      <alignment readingOrder="0" shrinkToFit="0" vertical="center" wrapText="1"/>
    </xf>
    <xf borderId="4" fillId="5" fontId="14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left" readingOrder="0" shrinkToFit="0" vertical="center" wrapText="1"/>
    </xf>
    <xf borderId="9" fillId="5" fontId="14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8" fillId="4" fontId="14" numFmtId="3" xfId="0" applyAlignment="1" applyBorder="1" applyFont="1" applyNumberFormat="1">
      <alignment vertical="center"/>
    </xf>
    <xf borderId="1" fillId="0" fontId="16" numFmtId="0" xfId="0" applyAlignment="1" applyBorder="1" applyFont="1">
      <alignment readingOrder="0"/>
    </xf>
    <xf borderId="4" fillId="4" fontId="14" numFmtId="3" xfId="0" applyAlignment="1" applyBorder="1" applyFont="1" applyNumberFormat="1">
      <alignment vertical="center"/>
    </xf>
    <xf borderId="0" fillId="0" fontId="7" numFmtId="0" xfId="0" applyAlignment="1" applyFont="1">
      <alignment readingOrder="0" shrinkToFit="0" vertical="center" wrapText="1"/>
    </xf>
    <xf borderId="4" fillId="4" fontId="14" numFmtId="164" xfId="0" applyAlignment="1" applyBorder="1" applyFont="1" applyNumberFormat="1">
      <alignment vertical="center"/>
    </xf>
    <xf borderId="9" fillId="4" fontId="14" numFmtId="164" xfId="0" applyAlignment="1" applyBorder="1" applyFont="1" applyNumberFormat="1">
      <alignment vertical="center"/>
    </xf>
    <xf borderId="2" fillId="0" fontId="7" numFmtId="0" xfId="0" applyAlignment="1" applyBorder="1" applyFont="1">
      <alignment readingOrder="0" vertical="center"/>
    </xf>
    <xf quotePrefix="1" borderId="0" fillId="0" fontId="4" numFmtId="49" xfId="0" applyAlignment="1" applyFont="1" applyNumberFormat="1">
      <alignment horizontal="left" readingOrder="0" shrinkToFit="0" vertical="bottom" wrapText="1"/>
    </xf>
    <xf borderId="0" fillId="0" fontId="16" numFmtId="0" xfId="0" applyAlignment="1" applyFont="1">
      <alignment readingOrder="0" vertical="center"/>
    </xf>
    <xf borderId="2" fillId="0" fontId="16" numFmtId="0" xfId="0" applyAlignment="1" applyBorder="1" applyFont="1">
      <alignment readingOrder="0"/>
    </xf>
    <xf borderId="0" fillId="4" fontId="1" numFmtId="164" xfId="0" applyFont="1" applyNumberFormat="1"/>
    <xf borderId="10" fillId="2" fontId="2" numFmtId="0" xfId="0" applyAlignment="1" applyBorder="1" applyFont="1">
      <alignment horizontal="center" vertical="center"/>
    </xf>
    <xf borderId="1" fillId="0" fontId="7" numFmtId="0" xfId="0" applyAlignment="1" applyBorder="1" applyFont="1">
      <alignment readingOrder="0"/>
    </xf>
    <xf borderId="0" fillId="0" fontId="7" numFmtId="0" xfId="0" applyAlignment="1" applyFont="1">
      <alignment horizontal="left" vertical="bottom"/>
    </xf>
    <xf borderId="1" fillId="6" fontId="7" numFmtId="0" xfId="0" applyAlignment="1" applyBorder="1" applyFill="1" applyFont="1">
      <alignment readingOrder="0"/>
    </xf>
    <xf borderId="0" fillId="0" fontId="7" numFmtId="0" xfId="0" applyAlignment="1" applyFont="1">
      <alignment horizontal="left" vertical="center"/>
    </xf>
    <xf borderId="0" fillId="6" fontId="7" numFmtId="0" xfId="0" applyAlignment="1" applyFont="1">
      <alignment shrinkToFit="0" wrapText="1"/>
    </xf>
    <xf borderId="0" fillId="6" fontId="17" numFmtId="0" xfId="0" applyAlignment="1" applyFont="1">
      <alignment horizontal="right" vertical="top"/>
    </xf>
    <xf borderId="0" fillId="6" fontId="7" numFmtId="0" xfId="0" applyAlignment="1" applyFont="1">
      <alignment horizontal="right" vertical="top"/>
    </xf>
    <xf borderId="1" fillId="0" fontId="7" numFmtId="0" xfId="0" applyAlignment="1" applyBorder="1" applyFont="1">
      <alignment horizontal="right" vertical="bottom"/>
    </xf>
    <xf borderId="11" fillId="6" fontId="7" numFmtId="0" xfId="0" applyAlignment="1" applyBorder="1" applyFont="1">
      <alignment horizontal="right" vertical="top"/>
    </xf>
    <xf borderId="10" fillId="0" fontId="7" numFmtId="0" xfId="0" applyAlignment="1" applyBorder="1" applyFont="1">
      <alignment horizontal="right" vertical="bottom"/>
    </xf>
    <xf borderId="0" fillId="0" fontId="16" numFmtId="0" xfId="0" applyFont="1"/>
    <xf borderId="0" fillId="0" fontId="1" numFmtId="4" xfId="0" applyAlignment="1" applyFont="1" applyNumberFormat="1">
      <alignment horizontal="right" vertical="bottom"/>
    </xf>
    <xf borderId="0" fillId="6" fontId="16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6" fontId="1" numFmtId="0" xfId="0" applyFont="1"/>
    <xf borderId="10" fillId="2" fontId="18" numFmtId="0" xfId="0" applyAlignment="1" applyBorder="1" applyFont="1">
      <alignment horizontal="center" vertical="center"/>
    </xf>
    <xf borderId="0" fillId="6" fontId="1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16" numFmtId="0" xfId="0" applyAlignment="1" applyFont="1">
      <alignment horizontal="right" readingOrder="0" vertical="bottom"/>
    </xf>
    <xf borderId="0" fillId="5" fontId="1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bottom" wrapText="1"/>
    </xf>
    <xf borderId="0" fillId="6" fontId="5" numFmtId="0" xfId="0" applyFont="1"/>
    <xf borderId="0" fillId="0" fontId="1" numFmtId="9" xfId="0" applyAlignment="1" applyFont="1" applyNumberFormat="1">
      <alignment horizontal="center" vertical="center"/>
    </xf>
    <xf borderId="0" fillId="0" fontId="15" numFmtId="0" xfId="0" applyFont="1"/>
    <xf borderId="0" fillId="0" fontId="1" numFmtId="0" xfId="0" applyAlignment="1" applyFont="1">
      <alignment horizontal="center" vertical="center"/>
    </xf>
    <xf borderId="0" fillId="0" fontId="19" numFmtId="0" xfId="0" applyAlignment="1" applyFont="1">
      <alignment horizontal="left" shrinkToFit="0" vertical="bottom" wrapText="1"/>
    </xf>
    <xf borderId="0" fillId="0" fontId="19" numFmtId="0" xfId="0" applyAlignment="1" applyFont="1">
      <alignment horizontal="center" vertical="center"/>
    </xf>
    <xf borderId="0" fillId="0" fontId="20" numFmtId="0" xfId="0" applyAlignment="1" applyFont="1">
      <alignment vertical="bottom"/>
    </xf>
    <xf borderId="0" fillId="0" fontId="20" numFmtId="0" xfId="0" applyAlignment="1" applyFont="1">
      <alignment horizontal="right" readingOrder="0" vertical="bottom"/>
    </xf>
    <xf borderId="0" fillId="0" fontId="5" numFmtId="165" xfId="0" applyFont="1" applyNumberFormat="1"/>
    <xf borderId="0" fillId="0" fontId="5" numFmtId="166" xfId="0" applyFont="1" applyNumberFormat="1"/>
    <xf borderId="0" fillId="0" fontId="21" numFmtId="165" xfId="0" applyAlignment="1" applyFont="1" applyNumberFormat="1">
      <alignment horizontal="center" readingOrder="0" vertical="bottom"/>
    </xf>
    <xf borderId="0" fillId="0" fontId="5" numFmtId="166" xfId="0" applyAlignment="1" applyFont="1" applyNumberFormat="1">
      <alignment readingOrder="0"/>
    </xf>
    <xf borderId="0" fillId="0" fontId="22" numFmtId="0" xfId="0" applyAlignment="1" applyFont="1">
      <alignment readingOrder="0"/>
    </xf>
    <xf borderId="0" fillId="0" fontId="5" numFmtId="164" xfId="0" applyFont="1" applyNumberFormat="1"/>
    <xf borderId="0" fillId="0" fontId="23" numFmtId="0" xfId="0" applyFont="1"/>
    <xf borderId="0" fillId="0" fontId="24" numFmtId="167" xfId="0" applyAlignment="1" applyFont="1" applyNumberFormat="1">
      <alignment horizontal="right" shrinkToFit="0" vertical="center" wrapText="1"/>
    </xf>
    <xf borderId="0" fillId="0" fontId="25" numFmtId="0" xfId="0" applyAlignment="1" applyFont="1">
      <alignment shrinkToFit="0" vertical="bottom" wrapText="1"/>
    </xf>
    <xf borderId="0" fillId="0" fontId="22" numFmtId="168" xfId="0" applyAlignment="1" applyFont="1" applyNumberFormat="1">
      <alignment horizontal="right" vertical="top"/>
    </xf>
    <xf borderId="0" fillId="0" fontId="21" numFmtId="0" xfId="0" applyFont="1"/>
    <xf borderId="0" fillId="0" fontId="26" numFmtId="0" xfId="0" applyAlignment="1" applyFont="1">
      <alignment vertical="center"/>
    </xf>
    <xf borderId="0" fillId="0" fontId="20" numFmtId="167" xfId="0" applyAlignment="1" applyFont="1" applyNumberFormat="1">
      <alignment horizontal="right" vertical="bottom"/>
    </xf>
    <xf borderId="0" fillId="0" fontId="20" numFmtId="0" xfId="0" applyAlignment="1" applyFont="1">
      <alignment horizontal="right" vertical="bottom"/>
    </xf>
    <xf borderId="0" fillId="0" fontId="27" numFmtId="0" xfId="0" applyAlignment="1" applyFont="1">
      <alignment vertical="bottom"/>
    </xf>
    <xf borderId="0" fillId="0" fontId="21" numFmtId="0" xfId="0" applyAlignment="1" applyFont="1">
      <alignment horizontal="center" readingOrder="0" vertical="bottom"/>
    </xf>
    <xf borderId="0" fillId="0" fontId="28" numFmtId="0" xfId="0" applyFont="1"/>
    <xf borderId="0" fillId="0" fontId="4" numFmtId="0" xfId="0" applyAlignment="1" applyFont="1">
      <alignment horizontal="center" vertical="top"/>
    </xf>
    <xf borderId="0" fillId="5" fontId="4" numFmtId="0" xfId="0" applyAlignment="1" applyFont="1">
      <alignment shrinkToFit="0" vertical="center" wrapText="1"/>
    </xf>
    <xf borderId="0" fillId="5" fontId="4" numFmtId="0" xfId="0" applyAlignment="1" applyFont="1">
      <alignment horizontal="center" vertical="top"/>
    </xf>
    <xf borderId="0" fillId="0" fontId="4" numFmtId="0" xfId="0" applyAlignment="1" applyFont="1">
      <alignment shrinkToFit="0" vertical="center" wrapText="1"/>
    </xf>
    <xf borderId="0" fillId="0" fontId="20" numFmtId="165" xfId="0" applyAlignment="1" applyFont="1" applyNumberFormat="1">
      <alignment vertical="bottom"/>
    </xf>
    <xf borderId="0" fillId="0" fontId="20" numFmtId="0" xfId="0" applyFont="1"/>
    <xf borderId="0" fillId="0" fontId="4" numFmtId="0" xfId="0" applyAlignment="1" applyFont="1">
      <alignment vertical="center"/>
    </xf>
    <xf borderId="0" fillId="0" fontId="21" numFmtId="0" xfId="0" applyAlignment="1" applyFont="1">
      <alignment horizontal="right" readingOrder="0" vertical="top"/>
    </xf>
    <xf borderId="0" fillId="6" fontId="4" numFmtId="0" xfId="0" applyAlignment="1" applyFont="1">
      <alignment vertical="center"/>
    </xf>
    <xf borderId="0" fillId="6" fontId="4" numFmtId="0" xfId="0" applyAlignment="1" applyFont="1">
      <alignment horizontal="center" vertical="top"/>
    </xf>
    <xf borderId="0" fillId="0" fontId="5" numFmtId="165" xfId="0" applyAlignment="1" applyFont="1" applyNumberFormat="1">
      <alignment shrinkToFit="0" vertical="bottom" wrapText="0"/>
    </xf>
    <xf borderId="0" fillId="3" fontId="4" numFmtId="49" xfId="0" applyAlignment="1" applyFont="1" applyNumberFormat="1">
      <alignment vertical="bottom"/>
    </xf>
    <xf borderId="0" fillId="0" fontId="5" numFmtId="49" xfId="0" applyFont="1" applyNumberFormat="1"/>
    <xf borderId="0" fillId="0" fontId="5" numFmtId="49" xfId="0" applyAlignment="1" applyFont="1" applyNumberFormat="1">
      <alignment shrinkToFit="0" wrapText="1"/>
    </xf>
    <xf borderId="0" fillId="0" fontId="4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>
        <color rgb="FFF3F3F3"/>
      </font>
      <fill>
        <patternFill patternType="none"/>
      </fill>
      <border/>
    </dxf>
    <dxf>
      <font/>
      <fill>
        <patternFill patternType="solid">
          <fgColor rgb="FF40E118"/>
          <bgColor rgb="FF40E118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Top Tweeters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Dashboard!$U$2</c:f>
            </c:strRef>
          </c:tx>
          <c:cat>
            <c:strRef>
              <c:f>Dashboard!$T$3:$T$12</c:f>
            </c:strRef>
          </c:cat>
          <c:val>
            <c:numRef>
              <c:f>Dashboard!$U$3:$U$12</c:f>
            </c:numRef>
          </c:val>
        </c:ser>
        <c:axId val="982072755"/>
        <c:axId val="309488104"/>
      </c:barChart>
      <c:catAx>
        <c:axId val="982072755"/>
        <c:scaling>
          <c:orientation val="maxMin"/>
        </c:scaling>
        <c:delete val="0"/>
        <c:axPos val="l"/>
        <c:crossAx val="309488104"/>
      </c:catAx>
      <c:valAx>
        <c:axId val="309488104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982072755"/>
        <c:crosses val="max"/>
      </c:valAx>
    </c:plotArea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000000"/>
                </a:solidFill>
                <a:latin typeface="Roboto"/>
              </a:defRPr>
            </a:pPr>
            <a:r>
              <a:t>Tweet Volume Over Time (max 60 days)</a:t>
            </a:r>
          </a:p>
        </c:rich>
      </c:tx>
      <c:overlay val="0"/>
    </c:title>
    <c:plotArea>
      <c:layout>
        <c:manualLayout>
          <c:xMode val="edge"/>
          <c:yMode val="edge"/>
          <c:x val="0.07852882703777336"/>
          <c:y val="0.141642371234208"/>
          <c:w val="0.887375745526839"/>
          <c:h val="0.7558794946550049"/>
        </c:manualLayout>
      </c:layout>
      <c:lineChart>
        <c:varyColors val="0"/>
        <c:axId val="394074840"/>
        <c:axId val="1800697568"/>
      </c:lineChart>
      <c:catAx>
        <c:axId val="394074840"/>
        <c:scaling>
          <c:orientation val="minMax"/>
        </c:scaling>
        <c:delete val="0"/>
        <c:axPos val="b"/>
        <c:crossAx val="1800697568"/>
      </c:catAx>
      <c:valAx>
        <c:axId val="1800697568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394074840"/>
      </c:valAx>
    </c:plotArea>
    <c:plotVisOnly val="0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4</xdr:row>
      <xdr:rowOff>447675</xdr:rowOff>
    </xdr:from>
    <xdr:ext cx="3800475" cy="2714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314325</xdr:colOff>
      <xdr:row>21</xdr:row>
      <xdr:rowOff>190500</xdr:rowOff>
    </xdr:from>
    <xdr:ext cx="4791075" cy="3810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gs.hawksey.info" TargetMode="External"/><Relationship Id="rId2" Type="http://schemas.openxmlformats.org/officeDocument/2006/relationships/hyperlink" Target="http://tags.hawksey.info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IndiaToday/statuses/1189590748058001409" TargetMode="External"/><Relationship Id="rId194" Type="http://schemas.openxmlformats.org/officeDocument/2006/relationships/hyperlink" Target="http://twitter.com/IndiaToday/statuses/1189586848890245120" TargetMode="External"/><Relationship Id="rId193" Type="http://schemas.openxmlformats.org/officeDocument/2006/relationships/hyperlink" Target="http://pbs.twimg.com/profile_images/787569535880531968/3FtQQHyA_normal.jpg" TargetMode="External"/><Relationship Id="rId192" Type="http://schemas.openxmlformats.org/officeDocument/2006/relationships/hyperlink" Target="http://twitter.com/IndiaToday/statuses/1189589557810888704" TargetMode="External"/><Relationship Id="rId191" Type="http://schemas.openxmlformats.org/officeDocument/2006/relationships/hyperlink" Target="http://pbs.twimg.com/profile_images/787569535880531968/3FtQQHyA_normal.jpg" TargetMode="External"/><Relationship Id="rId187" Type="http://schemas.openxmlformats.org/officeDocument/2006/relationships/hyperlink" Target="http://pbs.twimg.com/profile_images/1179039747273940992/ZGQ_ibsP_normal.jpg" TargetMode="External"/><Relationship Id="rId186" Type="http://schemas.openxmlformats.org/officeDocument/2006/relationships/hyperlink" Target="http://twitter.com/WIONews/statuses/1189615773183959040" TargetMode="External"/><Relationship Id="rId185" Type="http://schemas.openxmlformats.org/officeDocument/2006/relationships/hyperlink" Target="http://pbs.twimg.com/profile_images/875597226747207681/0jkhMbbB_normal.jpg" TargetMode="External"/><Relationship Id="rId184" Type="http://schemas.openxmlformats.org/officeDocument/2006/relationships/hyperlink" Target="http://twitter.com/WIONews/statuses/1189615773183959040" TargetMode="External"/><Relationship Id="rId189" Type="http://schemas.openxmlformats.org/officeDocument/2006/relationships/hyperlink" Target="http://pbs.twimg.com/profile_images/787569535880531968/3FtQQHyA_normal.jpg" TargetMode="External"/><Relationship Id="rId188" Type="http://schemas.openxmlformats.org/officeDocument/2006/relationships/hyperlink" Target="http://twitter.com/aajtak/statuses/1189598169182556160" TargetMode="External"/><Relationship Id="rId183" Type="http://schemas.openxmlformats.org/officeDocument/2006/relationships/hyperlink" Target="http://pbs.twimg.com/profile_images/875597226747207681/0jkhMbbB_normal.jpg" TargetMode="External"/><Relationship Id="rId182" Type="http://schemas.openxmlformats.org/officeDocument/2006/relationships/hyperlink" Target="http://twitter.com/WIONews/statuses/1189618932929331200" TargetMode="External"/><Relationship Id="rId181" Type="http://schemas.openxmlformats.org/officeDocument/2006/relationships/hyperlink" Target="http://pbs.twimg.com/profile_images/875597226747207681/0jkhMbbB_normal.jpg" TargetMode="External"/><Relationship Id="rId180" Type="http://schemas.openxmlformats.org/officeDocument/2006/relationships/hyperlink" Target="http://twitter.com/IndiaToday/statuses/1189772316097441793" TargetMode="External"/><Relationship Id="rId176" Type="http://schemas.openxmlformats.org/officeDocument/2006/relationships/hyperlink" Target="http://twitter.com/indiatvnews/statuses/1189795984852709377" TargetMode="External"/><Relationship Id="rId297" Type="http://schemas.openxmlformats.org/officeDocument/2006/relationships/hyperlink" Target="http://pbs.twimg.com/profile_images/787569535880531968/3FtQQHyA_normal.jpg" TargetMode="External"/><Relationship Id="rId175" Type="http://schemas.openxmlformats.org/officeDocument/2006/relationships/hyperlink" Target="http://pbs.twimg.com/profile_images/438346326007234560/YyvWcpAf_normal.jpeg" TargetMode="External"/><Relationship Id="rId296" Type="http://schemas.openxmlformats.org/officeDocument/2006/relationships/hyperlink" Target="http://twitter.com/WIONews/statuses/1189153565593309184" TargetMode="External"/><Relationship Id="rId174" Type="http://schemas.openxmlformats.org/officeDocument/2006/relationships/hyperlink" Target="http://twitter.com/indiatvnews/statuses/1189866762566635520" TargetMode="External"/><Relationship Id="rId295" Type="http://schemas.openxmlformats.org/officeDocument/2006/relationships/hyperlink" Target="http://pbs.twimg.com/profile_images/875597226747207681/0jkhMbbB_normal.jpg" TargetMode="External"/><Relationship Id="rId173" Type="http://schemas.openxmlformats.org/officeDocument/2006/relationships/hyperlink" Target="http://pbs.twimg.com/profile_images/438346326007234560/YyvWcpAf_normal.jpeg" TargetMode="External"/><Relationship Id="rId294" Type="http://schemas.openxmlformats.org/officeDocument/2006/relationships/hyperlink" Target="http://twitter.com/indiatvnews/statuses/1189201473546194944" TargetMode="External"/><Relationship Id="rId179" Type="http://schemas.openxmlformats.org/officeDocument/2006/relationships/hyperlink" Target="http://pbs.twimg.com/profile_images/787569535880531968/3FtQQHyA_normal.jpg" TargetMode="External"/><Relationship Id="rId178" Type="http://schemas.openxmlformats.org/officeDocument/2006/relationships/hyperlink" Target="http://twitter.com/aajtak/statuses/1189777625012736000" TargetMode="External"/><Relationship Id="rId299" Type="http://schemas.openxmlformats.org/officeDocument/2006/relationships/hyperlink" Target="http://pbs.twimg.com/profile_images/787569535880531968/3FtQQHyA_normal.jpg" TargetMode="External"/><Relationship Id="rId177" Type="http://schemas.openxmlformats.org/officeDocument/2006/relationships/hyperlink" Target="http://pbs.twimg.com/profile_images/1179039747273940992/ZGQ_ibsP_normal.jpg" TargetMode="External"/><Relationship Id="rId298" Type="http://schemas.openxmlformats.org/officeDocument/2006/relationships/hyperlink" Target="http://twitter.com/IndiaToday/statuses/1189143211656114176" TargetMode="External"/><Relationship Id="rId198" Type="http://schemas.openxmlformats.org/officeDocument/2006/relationships/hyperlink" Target="http://twitter.com/IndiaToday/statuses/1189583138533457920" TargetMode="External"/><Relationship Id="rId197" Type="http://schemas.openxmlformats.org/officeDocument/2006/relationships/hyperlink" Target="http://pbs.twimg.com/profile_images/787569535880531968/3FtQQHyA_normal.jpg" TargetMode="External"/><Relationship Id="rId196" Type="http://schemas.openxmlformats.org/officeDocument/2006/relationships/hyperlink" Target="http://twitter.com/IndiaToday/statuses/1189585459682275328" TargetMode="External"/><Relationship Id="rId195" Type="http://schemas.openxmlformats.org/officeDocument/2006/relationships/hyperlink" Target="http://pbs.twimg.com/profile_images/787569535880531968/3FtQQHyA_normal.jpg" TargetMode="External"/><Relationship Id="rId199" Type="http://schemas.openxmlformats.org/officeDocument/2006/relationships/hyperlink" Target="http://pbs.twimg.com/profile_images/787569535880531968/3FtQQHyA_normal.jpg" TargetMode="External"/><Relationship Id="rId150" Type="http://schemas.openxmlformats.org/officeDocument/2006/relationships/hyperlink" Target="http://twitter.com/ndtv/statuses/1191272900596129792" TargetMode="External"/><Relationship Id="rId271" Type="http://schemas.openxmlformats.org/officeDocument/2006/relationships/hyperlink" Target="http://pbs.twimg.com/profile_images/844708508989841408/HLuil94O_normal.jpg" TargetMode="External"/><Relationship Id="rId392" Type="http://schemas.openxmlformats.org/officeDocument/2006/relationships/hyperlink" Target="http://twitter.com/ABPNews/statuses/1185776617391415297" TargetMode="External"/><Relationship Id="rId270" Type="http://schemas.openxmlformats.org/officeDocument/2006/relationships/hyperlink" Target="http://twitter.com/MirrorNow/statuses/1189412423570116608" TargetMode="External"/><Relationship Id="rId391" Type="http://schemas.openxmlformats.org/officeDocument/2006/relationships/hyperlink" Target="http://pbs.twimg.com/profile_images/1093087956141715456/uR5Dz8p2_normal.jpg" TargetMode="External"/><Relationship Id="rId390" Type="http://schemas.openxmlformats.org/officeDocument/2006/relationships/hyperlink" Target="http://twitter.com/MirrorNow/statuses/1185784981424992257" TargetMode="External"/><Relationship Id="rId1" Type="http://schemas.openxmlformats.org/officeDocument/2006/relationships/hyperlink" Target="http://pbs.twimg.com/profile_images/787569535880531968/3FtQQHyA_normal.jpg" TargetMode="External"/><Relationship Id="rId2" Type="http://schemas.openxmlformats.org/officeDocument/2006/relationships/hyperlink" Target="http://twitter.com/IndiaToday/statuses/1199941105833238529" TargetMode="External"/><Relationship Id="rId3" Type="http://schemas.openxmlformats.org/officeDocument/2006/relationships/hyperlink" Target="http://pbs.twimg.com/profile_images/1179039747273940992/ZGQ_ibsP_normal.jpg" TargetMode="External"/><Relationship Id="rId149" Type="http://schemas.openxmlformats.org/officeDocument/2006/relationships/hyperlink" Target="http://pbs.twimg.com/profile_images/570440108424171520/QuGYd7jH_normal.png" TargetMode="External"/><Relationship Id="rId4" Type="http://schemas.openxmlformats.org/officeDocument/2006/relationships/hyperlink" Target="http://twitter.com/aajtak/statuses/1199939697239347201" TargetMode="External"/><Relationship Id="rId148" Type="http://schemas.openxmlformats.org/officeDocument/2006/relationships/hyperlink" Target="http://twitter.com/ndtv/statuses/1191730049000595457" TargetMode="External"/><Relationship Id="rId269" Type="http://schemas.openxmlformats.org/officeDocument/2006/relationships/hyperlink" Target="http://pbs.twimg.com/profile_images/844708508989841408/HLuil94O_normal.jpg" TargetMode="External"/><Relationship Id="rId9" Type="http://schemas.openxmlformats.org/officeDocument/2006/relationships/hyperlink" Target="http://pbs.twimg.com/profile_images/787569535880531968/3FtQQHyA_normal.jpg" TargetMode="External"/><Relationship Id="rId143" Type="http://schemas.openxmlformats.org/officeDocument/2006/relationships/hyperlink" Target="http://pbs.twimg.com/profile_images/438346326007234560/YyvWcpAf_normal.jpeg" TargetMode="External"/><Relationship Id="rId264" Type="http://schemas.openxmlformats.org/officeDocument/2006/relationships/hyperlink" Target="http://twitter.com/MirrorNow/statuses/1189419477932183553" TargetMode="External"/><Relationship Id="rId385" Type="http://schemas.openxmlformats.org/officeDocument/2006/relationships/hyperlink" Target="http://pbs.twimg.com/profile_images/1093087956141715456/uR5Dz8p2_normal.jpg" TargetMode="External"/><Relationship Id="rId142" Type="http://schemas.openxmlformats.org/officeDocument/2006/relationships/hyperlink" Target="http://twitter.com/IndiaToday/statuses/1192367539738689536" TargetMode="External"/><Relationship Id="rId263" Type="http://schemas.openxmlformats.org/officeDocument/2006/relationships/hyperlink" Target="http://pbs.twimg.com/profile_images/844708508989841408/HLuil94O_normal.jpg" TargetMode="External"/><Relationship Id="rId384" Type="http://schemas.openxmlformats.org/officeDocument/2006/relationships/hyperlink" Target="http://twitter.com/aajtak/statuses/1186961151642353664" TargetMode="External"/><Relationship Id="rId141" Type="http://schemas.openxmlformats.org/officeDocument/2006/relationships/hyperlink" Target="http://pbs.twimg.com/profile_images/787569535880531968/3FtQQHyA_normal.jpg" TargetMode="External"/><Relationship Id="rId262" Type="http://schemas.openxmlformats.org/officeDocument/2006/relationships/hyperlink" Target="http://twitter.com/ABPNews/statuses/1189426696207794176" TargetMode="External"/><Relationship Id="rId383" Type="http://schemas.openxmlformats.org/officeDocument/2006/relationships/hyperlink" Target="http://pbs.twimg.com/profile_images/1179039747273940992/ZGQ_ibsP_normal.jpg" TargetMode="External"/><Relationship Id="rId140" Type="http://schemas.openxmlformats.org/officeDocument/2006/relationships/hyperlink" Target="http://twitter.com/WIONews/statuses/1192426422784020480" TargetMode="External"/><Relationship Id="rId261" Type="http://schemas.openxmlformats.org/officeDocument/2006/relationships/hyperlink" Target="http://pbs.twimg.com/profile_images/1093087956141715456/uR5Dz8p2_normal.jpg" TargetMode="External"/><Relationship Id="rId382" Type="http://schemas.openxmlformats.org/officeDocument/2006/relationships/hyperlink" Target="http://twitter.com/WIONews/statuses/1187026100276252672" TargetMode="External"/><Relationship Id="rId5" Type="http://schemas.openxmlformats.org/officeDocument/2006/relationships/hyperlink" Target="http://pbs.twimg.com/profile_images/1179039747273940992/ZGQ_ibsP_normal.jpg" TargetMode="External"/><Relationship Id="rId147" Type="http://schemas.openxmlformats.org/officeDocument/2006/relationships/hyperlink" Target="http://pbs.twimg.com/profile_images/570440108424171520/QuGYd7jH_normal.png" TargetMode="External"/><Relationship Id="rId268" Type="http://schemas.openxmlformats.org/officeDocument/2006/relationships/hyperlink" Target="http://twitter.com/IndiaToday/statuses/1189413646369095682" TargetMode="External"/><Relationship Id="rId389" Type="http://schemas.openxmlformats.org/officeDocument/2006/relationships/hyperlink" Target="http://pbs.twimg.com/profile_images/844708508989841408/HLuil94O_normal.jpg" TargetMode="External"/><Relationship Id="rId6" Type="http://schemas.openxmlformats.org/officeDocument/2006/relationships/hyperlink" Target="http://twitter.com/aajtak/statuses/1199939697239347201" TargetMode="External"/><Relationship Id="rId146" Type="http://schemas.openxmlformats.org/officeDocument/2006/relationships/hyperlink" Target="http://twitter.com/WIONews/statuses/1191783929516195840" TargetMode="External"/><Relationship Id="rId267" Type="http://schemas.openxmlformats.org/officeDocument/2006/relationships/hyperlink" Target="http://pbs.twimg.com/profile_images/787569535880531968/3FtQQHyA_normal.jpg" TargetMode="External"/><Relationship Id="rId388" Type="http://schemas.openxmlformats.org/officeDocument/2006/relationships/hyperlink" Target="http://twitter.com/indiatvnews/statuses/1186563967247773696" TargetMode="External"/><Relationship Id="rId7" Type="http://schemas.openxmlformats.org/officeDocument/2006/relationships/hyperlink" Target="http://pbs.twimg.com/profile_images/1179039747273940992/ZGQ_ibsP_normal.jpg" TargetMode="External"/><Relationship Id="rId145" Type="http://schemas.openxmlformats.org/officeDocument/2006/relationships/hyperlink" Target="http://pbs.twimg.com/profile_images/875597226747207681/0jkhMbbB_normal.jpg" TargetMode="External"/><Relationship Id="rId266" Type="http://schemas.openxmlformats.org/officeDocument/2006/relationships/hyperlink" Target="http://twitter.com/MirrorNow/statuses/1189419477932183553" TargetMode="External"/><Relationship Id="rId387" Type="http://schemas.openxmlformats.org/officeDocument/2006/relationships/hyperlink" Target="http://pbs.twimg.com/profile_images/438346326007234560/YyvWcpAf_normal.jpeg" TargetMode="External"/><Relationship Id="rId8" Type="http://schemas.openxmlformats.org/officeDocument/2006/relationships/hyperlink" Target="http://twitter.com/aajtak/statuses/1199905253346304001" TargetMode="External"/><Relationship Id="rId144" Type="http://schemas.openxmlformats.org/officeDocument/2006/relationships/hyperlink" Target="http://twitter.com/indiatvnews/statuses/1192096399598342144" TargetMode="External"/><Relationship Id="rId265" Type="http://schemas.openxmlformats.org/officeDocument/2006/relationships/hyperlink" Target="http://pbs.twimg.com/profile_images/844708508989841408/HLuil94O_normal.jpg" TargetMode="External"/><Relationship Id="rId386" Type="http://schemas.openxmlformats.org/officeDocument/2006/relationships/hyperlink" Target="http://twitter.com/ABPNews/statuses/1186693779354349571" TargetMode="External"/><Relationship Id="rId260" Type="http://schemas.openxmlformats.org/officeDocument/2006/relationships/hyperlink" Target="http://twitter.com/IndiaToday/statuses/1189428015693848576" TargetMode="External"/><Relationship Id="rId381" Type="http://schemas.openxmlformats.org/officeDocument/2006/relationships/hyperlink" Target="http://pbs.twimg.com/profile_images/875597226747207681/0jkhMbbB_normal.jpg" TargetMode="External"/><Relationship Id="rId380" Type="http://schemas.openxmlformats.org/officeDocument/2006/relationships/hyperlink" Target="http://twitter.com/ABPNews/statuses/1187055199090688000" TargetMode="External"/><Relationship Id="rId139" Type="http://schemas.openxmlformats.org/officeDocument/2006/relationships/hyperlink" Target="http://pbs.twimg.com/profile_images/875597226747207681/0jkhMbbB_normal.jpg" TargetMode="External"/><Relationship Id="rId138" Type="http://schemas.openxmlformats.org/officeDocument/2006/relationships/hyperlink" Target="http://twitter.com/WIONews/statuses/1192446151317803010" TargetMode="External"/><Relationship Id="rId259" Type="http://schemas.openxmlformats.org/officeDocument/2006/relationships/hyperlink" Target="http://pbs.twimg.com/profile_images/787569535880531968/3FtQQHyA_normal.jpg" TargetMode="External"/><Relationship Id="rId137" Type="http://schemas.openxmlformats.org/officeDocument/2006/relationships/hyperlink" Target="http://pbs.twimg.com/profile_images/875597226747207681/0jkhMbbB_normal.jpg" TargetMode="External"/><Relationship Id="rId258" Type="http://schemas.openxmlformats.org/officeDocument/2006/relationships/hyperlink" Target="http://twitter.com/IndiaToday/statuses/1189430818269102081" TargetMode="External"/><Relationship Id="rId379" Type="http://schemas.openxmlformats.org/officeDocument/2006/relationships/hyperlink" Target="http://pbs.twimg.com/profile_images/1093087956141715456/uR5Dz8p2_normal.jpg" TargetMode="External"/><Relationship Id="rId132" Type="http://schemas.openxmlformats.org/officeDocument/2006/relationships/hyperlink" Target="http://twitter.com/aajtak/statuses/1192693624485507072" TargetMode="External"/><Relationship Id="rId253" Type="http://schemas.openxmlformats.org/officeDocument/2006/relationships/hyperlink" Target="http://pbs.twimg.com/profile_images/787569535880531968/3FtQQHyA_normal.jpg" TargetMode="External"/><Relationship Id="rId374" Type="http://schemas.openxmlformats.org/officeDocument/2006/relationships/hyperlink" Target="http://twitter.com/aajtak/statuses/1187310744691298305" TargetMode="External"/><Relationship Id="rId495" Type="http://schemas.openxmlformats.org/officeDocument/2006/relationships/hyperlink" Target="http://pbs.twimg.com/profile_images/787569535880531968/3FtQQHyA_normal.jpg" TargetMode="External"/><Relationship Id="rId131" Type="http://schemas.openxmlformats.org/officeDocument/2006/relationships/hyperlink" Target="http://pbs.twimg.com/profile_images/1179039747273940992/ZGQ_ibsP_normal.jpg" TargetMode="External"/><Relationship Id="rId252" Type="http://schemas.openxmlformats.org/officeDocument/2006/relationships/hyperlink" Target="http://twitter.com/MirrorNow/statuses/1189447911727218688" TargetMode="External"/><Relationship Id="rId373" Type="http://schemas.openxmlformats.org/officeDocument/2006/relationships/hyperlink" Target="http://pbs.twimg.com/profile_images/1179039747273940992/ZGQ_ibsP_normal.jpg" TargetMode="External"/><Relationship Id="rId494" Type="http://schemas.openxmlformats.org/officeDocument/2006/relationships/hyperlink" Target="http://twitter.com/IndiaToday/statuses/1182565155919450112" TargetMode="External"/><Relationship Id="rId130" Type="http://schemas.openxmlformats.org/officeDocument/2006/relationships/hyperlink" Target="http://twitter.com/WIONews/statuses/1192824779369254912" TargetMode="External"/><Relationship Id="rId251" Type="http://schemas.openxmlformats.org/officeDocument/2006/relationships/hyperlink" Target="http://pbs.twimg.com/profile_images/844708508989841408/HLuil94O_normal.jpg" TargetMode="External"/><Relationship Id="rId372" Type="http://schemas.openxmlformats.org/officeDocument/2006/relationships/hyperlink" Target="http://twitter.com/aajtak/statuses/1187310744691298305" TargetMode="External"/><Relationship Id="rId493" Type="http://schemas.openxmlformats.org/officeDocument/2006/relationships/hyperlink" Target="http://pbs.twimg.com/profile_images/787569535880531968/3FtQQHyA_normal.jpg" TargetMode="External"/><Relationship Id="rId250" Type="http://schemas.openxmlformats.org/officeDocument/2006/relationships/hyperlink" Target="http://twitter.com/MirrorNow/statuses/1189447911727218688" TargetMode="External"/><Relationship Id="rId371" Type="http://schemas.openxmlformats.org/officeDocument/2006/relationships/hyperlink" Target="http://pbs.twimg.com/profile_images/1179039747273940992/ZGQ_ibsP_normal.jpg" TargetMode="External"/><Relationship Id="rId492" Type="http://schemas.openxmlformats.org/officeDocument/2006/relationships/hyperlink" Target="http://twitter.com/IndiaToday/statuses/1182598127007617024" TargetMode="External"/><Relationship Id="rId136" Type="http://schemas.openxmlformats.org/officeDocument/2006/relationships/hyperlink" Target="http://twitter.com/ABPNews/statuses/1192637188539727872" TargetMode="External"/><Relationship Id="rId257" Type="http://schemas.openxmlformats.org/officeDocument/2006/relationships/hyperlink" Target="http://pbs.twimg.com/profile_images/787569535880531968/3FtQQHyA_normal.jpg" TargetMode="External"/><Relationship Id="rId378" Type="http://schemas.openxmlformats.org/officeDocument/2006/relationships/hyperlink" Target="http://twitter.com/WIONews/statuses/1187072524380561408" TargetMode="External"/><Relationship Id="rId499" Type="http://schemas.openxmlformats.org/officeDocument/2006/relationships/hyperlink" Target="http://pbs.twimg.com/profile_images/787569535880531968/3FtQQHyA_normal.jpg" TargetMode="External"/><Relationship Id="rId135" Type="http://schemas.openxmlformats.org/officeDocument/2006/relationships/hyperlink" Target="http://pbs.twimg.com/profile_images/1093087956141715456/uR5Dz8p2_normal.jpg" TargetMode="External"/><Relationship Id="rId256" Type="http://schemas.openxmlformats.org/officeDocument/2006/relationships/hyperlink" Target="http://twitter.com/IndiaToday/statuses/1189430818269102081" TargetMode="External"/><Relationship Id="rId377" Type="http://schemas.openxmlformats.org/officeDocument/2006/relationships/hyperlink" Target="http://pbs.twimg.com/profile_images/875597226747207681/0jkhMbbB_normal.jpg" TargetMode="External"/><Relationship Id="rId498" Type="http://schemas.openxmlformats.org/officeDocument/2006/relationships/hyperlink" Target="http://twitter.com/aajtak/statuses/1182493733930991616" TargetMode="External"/><Relationship Id="rId134" Type="http://schemas.openxmlformats.org/officeDocument/2006/relationships/hyperlink" Target="http://twitter.com/IndiaToday/statuses/1192681213338644480" TargetMode="External"/><Relationship Id="rId255" Type="http://schemas.openxmlformats.org/officeDocument/2006/relationships/hyperlink" Target="http://pbs.twimg.com/profile_images/787569535880531968/3FtQQHyA_normal.jpg" TargetMode="External"/><Relationship Id="rId376" Type="http://schemas.openxmlformats.org/officeDocument/2006/relationships/hyperlink" Target="http://twitter.com/WIONews/statuses/1187085672810631168" TargetMode="External"/><Relationship Id="rId497" Type="http://schemas.openxmlformats.org/officeDocument/2006/relationships/hyperlink" Target="http://pbs.twimg.com/profile_images/1179039747273940992/ZGQ_ibsP_normal.jpg" TargetMode="External"/><Relationship Id="rId133" Type="http://schemas.openxmlformats.org/officeDocument/2006/relationships/hyperlink" Target="http://pbs.twimg.com/profile_images/787569535880531968/3FtQQHyA_normal.jpg" TargetMode="External"/><Relationship Id="rId254" Type="http://schemas.openxmlformats.org/officeDocument/2006/relationships/hyperlink" Target="http://twitter.com/IndiaToday/statuses/1189431967885905922" TargetMode="External"/><Relationship Id="rId375" Type="http://schemas.openxmlformats.org/officeDocument/2006/relationships/hyperlink" Target="http://pbs.twimg.com/profile_images/875597226747207681/0jkhMbbB_normal.jpg" TargetMode="External"/><Relationship Id="rId496" Type="http://schemas.openxmlformats.org/officeDocument/2006/relationships/hyperlink" Target="http://twitter.com/IndiaToday/statuses/1182521731207970816" TargetMode="External"/><Relationship Id="rId172" Type="http://schemas.openxmlformats.org/officeDocument/2006/relationships/hyperlink" Target="http://twitter.com/WIONews/statuses/1189924338532679681" TargetMode="External"/><Relationship Id="rId293" Type="http://schemas.openxmlformats.org/officeDocument/2006/relationships/hyperlink" Target="http://pbs.twimg.com/profile_images/438346326007234560/YyvWcpAf_normal.jpeg" TargetMode="External"/><Relationship Id="rId171" Type="http://schemas.openxmlformats.org/officeDocument/2006/relationships/hyperlink" Target="http://pbs.twimg.com/profile_images/875597226747207681/0jkhMbbB_normal.jpg" TargetMode="External"/><Relationship Id="rId292" Type="http://schemas.openxmlformats.org/officeDocument/2006/relationships/hyperlink" Target="http://twitter.com/indiatvnews/statuses/1189203990430539777" TargetMode="External"/><Relationship Id="rId170" Type="http://schemas.openxmlformats.org/officeDocument/2006/relationships/hyperlink" Target="http://twitter.com/WIONews/statuses/1189924338532679681" TargetMode="External"/><Relationship Id="rId291" Type="http://schemas.openxmlformats.org/officeDocument/2006/relationships/hyperlink" Target="http://pbs.twimg.com/profile_images/438346326007234560/YyvWcpAf_normal.jpeg" TargetMode="External"/><Relationship Id="rId290" Type="http://schemas.openxmlformats.org/officeDocument/2006/relationships/hyperlink" Target="http://twitter.com/WIONews/statuses/1189219636178571264" TargetMode="External"/><Relationship Id="rId165" Type="http://schemas.openxmlformats.org/officeDocument/2006/relationships/hyperlink" Target="http://pbs.twimg.com/profile_images/875597226747207681/0jkhMbbB_normal.jpg" TargetMode="External"/><Relationship Id="rId286" Type="http://schemas.openxmlformats.org/officeDocument/2006/relationships/hyperlink" Target="http://twitter.com/IndiaToday/statuses/1189231358247424000" TargetMode="External"/><Relationship Id="rId164" Type="http://schemas.openxmlformats.org/officeDocument/2006/relationships/hyperlink" Target="http://twitter.com/TimesNow/statuses/1190141529580437504" TargetMode="External"/><Relationship Id="rId285" Type="http://schemas.openxmlformats.org/officeDocument/2006/relationships/hyperlink" Target="http://pbs.twimg.com/profile_images/787569535880531968/3FtQQHyA_normal.jpg" TargetMode="External"/><Relationship Id="rId163" Type="http://schemas.openxmlformats.org/officeDocument/2006/relationships/hyperlink" Target="http://pbs.twimg.com/profile_images/548508720888442881/T4tYT9xR_normal.jpeg" TargetMode="External"/><Relationship Id="rId284" Type="http://schemas.openxmlformats.org/officeDocument/2006/relationships/hyperlink" Target="http://twitter.com/ndtv/statuses/1189236785018109952" TargetMode="External"/><Relationship Id="rId162" Type="http://schemas.openxmlformats.org/officeDocument/2006/relationships/hyperlink" Target="http://twitter.com/TimesNow/statuses/1190141529580437504" TargetMode="External"/><Relationship Id="rId283" Type="http://schemas.openxmlformats.org/officeDocument/2006/relationships/hyperlink" Target="http://pbs.twimg.com/profile_images/570440108424171520/QuGYd7jH_normal.png" TargetMode="External"/><Relationship Id="rId169" Type="http://schemas.openxmlformats.org/officeDocument/2006/relationships/hyperlink" Target="http://pbs.twimg.com/profile_images/875597226747207681/0jkhMbbB_normal.jpg" TargetMode="External"/><Relationship Id="rId168" Type="http://schemas.openxmlformats.org/officeDocument/2006/relationships/hyperlink" Target="http://twitter.com/indiatvnews/statuses/1189926249378000896" TargetMode="External"/><Relationship Id="rId289" Type="http://schemas.openxmlformats.org/officeDocument/2006/relationships/hyperlink" Target="http://pbs.twimg.com/profile_images/875597226747207681/0jkhMbbB_normal.jpg" TargetMode="External"/><Relationship Id="rId167" Type="http://schemas.openxmlformats.org/officeDocument/2006/relationships/hyperlink" Target="http://pbs.twimg.com/profile_images/438346326007234560/YyvWcpAf_normal.jpeg" TargetMode="External"/><Relationship Id="rId288" Type="http://schemas.openxmlformats.org/officeDocument/2006/relationships/hyperlink" Target="http://twitter.com/WIONews/statuses/1189219636178571264" TargetMode="External"/><Relationship Id="rId166" Type="http://schemas.openxmlformats.org/officeDocument/2006/relationships/hyperlink" Target="http://twitter.com/WIONews/statuses/1189969879115264001" TargetMode="External"/><Relationship Id="rId287" Type="http://schemas.openxmlformats.org/officeDocument/2006/relationships/hyperlink" Target="http://pbs.twimg.com/profile_images/875597226747207681/0jkhMbbB_normal.jpg" TargetMode="External"/><Relationship Id="rId161" Type="http://schemas.openxmlformats.org/officeDocument/2006/relationships/hyperlink" Target="http://pbs.twimg.com/profile_images/548508720888442881/T4tYT9xR_normal.jpeg" TargetMode="External"/><Relationship Id="rId282" Type="http://schemas.openxmlformats.org/officeDocument/2006/relationships/hyperlink" Target="http://twitter.com/WIONews/statuses/1189249221100105728" TargetMode="External"/><Relationship Id="rId160" Type="http://schemas.openxmlformats.org/officeDocument/2006/relationships/hyperlink" Target="http://twitter.com/MirrorNow/statuses/1190153585180332032" TargetMode="External"/><Relationship Id="rId281" Type="http://schemas.openxmlformats.org/officeDocument/2006/relationships/hyperlink" Target="http://pbs.twimg.com/profile_images/875597226747207681/0jkhMbbB_normal.jpg" TargetMode="External"/><Relationship Id="rId280" Type="http://schemas.openxmlformats.org/officeDocument/2006/relationships/hyperlink" Target="http://twitter.com/IndiaToday/statuses/1189383247194513408" TargetMode="External"/><Relationship Id="rId159" Type="http://schemas.openxmlformats.org/officeDocument/2006/relationships/hyperlink" Target="http://pbs.twimg.com/profile_images/844708508989841408/HLuil94O_normal.jpg" TargetMode="External"/><Relationship Id="rId154" Type="http://schemas.openxmlformats.org/officeDocument/2006/relationships/hyperlink" Target="http://twitter.com/WIONews/statuses/1190342747166773251" TargetMode="External"/><Relationship Id="rId275" Type="http://schemas.openxmlformats.org/officeDocument/2006/relationships/hyperlink" Target="http://pbs.twimg.com/profile_images/1093087956141715456/uR5Dz8p2_normal.jpg" TargetMode="External"/><Relationship Id="rId396" Type="http://schemas.openxmlformats.org/officeDocument/2006/relationships/hyperlink" Target="http://twitter.com/IndiaToday/statuses/1185486549179338752" TargetMode="External"/><Relationship Id="rId153" Type="http://schemas.openxmlformats.org/officeDocument/2006/relationships/hyperlink" Target="http://pbs.twimg.com/profile_images/875597226747207681/0jkhMbbB_normal.jpg" TargetMode="External"/><Relationship Id="rId274" Type="http://schemas.openxmlformats.org/officeDocument/2006/relationships/hyperlink" Target="http://twitter.com/ABPNews/statuses/1189399705899323392" TargetMode="External"/><Relationship Id="rId395" Type="http://schemas.openxmlformats.org/officeDocument/2006/relationships/hyperlink" Target="http://pbs.twimg.com/profile_images/787569535880531968/3FtQQHyA_normal.jpg" TargetMode="External"/><Relationship Id="rId152" Type="http://schemas.openxmlformats.org/officeDocument/2006/relationships/hyperlink" Target="http://twitter.com/IndiaToday/statuses/1190924402428268544" TargetMode="External"/><Relationship Id="rId273" Type="http://schemas.openxmlformats.org/officeDocument/2006/relationships/hyperlink" Target="http://pbs.twimg.com/profile_images/1093087956141715456/uR5Dz8p2_normal.jpg" TargetMode="External"/><Relationship Id="rId394" Type="http://schemas.openxmlformats.org/officeDocument/2006/relationships/hyperlink" Target="http://twitter.com/ABPNews/statuses/1185776617391415297" TargetMode="External"/><Relationship Id="rId151" Type="http://schemas.openxmlformats.org/officeDocument/2006/relationships/hyperlink" Target="http://pbs.twimg.com/profile_images/787569535880531968/3FtQQHyA_normal.jpg" TargetMode="External"/><Relationship Id="rId272" Type="http://schemas.openxmlformats.org/officeDocument/2006/relationships/hyperlink" Target="http://twitter.com/MirrorNow/statuses/1189409626493554689" TargetMode="External"/><Relationship Id="rId393" Type="http://schemas.openxmlformats.org/officeDocument/2006/relationships/hyperlink" Target="http://pbs.twimg.com/profile_images/1093087956141715456/uR5Dz8p2_normal.jpg" TargetMode="External"/><Relationship Id="rId158" Type="http://schemas.openxmlformats.org/officeDocument/2006/relationships/hyperlink" Target="http://twitter.com/IndiaToday/statuses/1190286778676068358" TargetMode="External"/><Relationship Id="rId279" Type="http://schemas.openxmlformats.org/officeDocument/2006/relationships/hyperlink" Target="http://pbs.twimg.com/profile_images/787569535880531968/3FtQQHyA_normal.jpg" TargetMode="External"/><Relationship Id="rId157" Type="http://schemas.openxmlformats.org/officeDocument/2006/relationships/hyperlink" Target="http://pbs.twimg.com/profile_images/787569535880531968/3FtQQHyA_normal.jpg" TargetMode="External"/><Relationship Id="rId278" Type="http://schemas.openxmlformats.org/officeDocument/2006/relationships/hyperlink" Target="http://twitter.com/MirrorNow/statuses/1189395318481113088" TargetMode="External"/><Relationship Id="rId399" Type="http://schemas.openxmlformats.org/officeDocument/2006/relationships/hyperlink" Target="http://pbs.twimg.com/profile_images/787569535880531968/3FtQQHyA_normal.jpg" TargetMode="External"/><Relationship Id="rId156" Type="http://schemas.openxmlformats.org/officeDocument/2006/relationships/hyperlink" Target="http://twitter.com/ndtv/statuses/1190294534929842177" TargetMode="External"/><Relationship Id="rId277" Type="http://schemas.openxmlformats.org/officeDocument/2006/relationships/hyperlink" Target="http://pbs.twimg.com/profile_images/844708508989841408/HLuil94O_normal.jpg" TargetMode="External"/><Relationship Id="rId398" Type="http://schemas.openxmlformats.org/officeDocument/2006/relationships/hyperlink" Target="http://twitter.com/ndtv/statuses/1185455437434380288" TargetMode="External"/><Relationship Id="rId155" Type="http://schemas.openxmlformats.org/officeDocument/2006/relationships/hyperlink" Target="http://pbs.twimg.com/profile_images/570440108424171520/QuGYd7jH_normal.png" TargetMode="External"/><Relationship Id="rId276" Type="http://schemas.openxmlformats.org/officeDocument/2006/relationships/hyperlink" Target="http://twitter.com/ABPNews/statuses/1189399705899323392" TargetMode="External"/><Relationship Id="rId397" Type="http://schemas.openxmlformats.org/officeDocument/2006/relationships/hyperlink" Target="http://pbs.twimg.com/profile_images/570440108424171520/QuGYd7jH_normal.png" TargetMode="External"/><Relationship Id="rId40" Type="http://schemas.openxmlformats.org/officeDocument/2006/relationships/hyperlink" Target="http://twitter.com/IndiaToday/statuses/1197177696540774400" TargetMode="External"/><Relationship Id="rId42" Type="http://schemas.openxmlformats.org/officeDocument/2006/relationships/hyperlink" Target="http://twitter.com/IndiaToday/statuses/1197174276287168512" TargetMode="External"/><Relationship Id="rId41" Type="http://schemas.openxmlformats.org/officeDocument/2006/relationships/hyperlink" Target="http://pbs.twimg.com/profile_images/787569535880531968/3FtQQHyA_normal.jpg" TargetMode="External"/><Relationship Id="rId44" Type="http://schemas.openxmlformats.org/officeDocument/2006/relationships/hyperlink" Target="http://twitter.com/IndiaToday/statuses/1197171408360497152" TargetMode="External"/><Relationship Id="rId43" Type="http://schemas.openxmlformats.org/officeDocument/2006/relationships/hyperlink" Target="http://pbs.twimg.com/profile_images/787569535880531968/3FtQQHyA_normal.jpg" TargetMode="External"/><Relationship Id="rId46" Type="http://schemas.openxmlformats.org/officeDocument/2006/relationships/hyperlink" Target="http://twitter.com/IndiaToday/statuses/1197166644813914112" TargetMode="External"/><Relationship Id="rId45" Type="http://schemas.openxmlformats.org/officeDocument/2006/relationships/hyperlink" Target="http://pbs.twimg.com/profile_images/787569535880531968/3FtQQHyA_normal.jpg" TargetMode="External"/><Relationship Id="rId509" Type="http://schemas.openxmlformats.org/officeDocument/2006/relationships/hyperlink" Target="http://pbs.twimg.com/profile_images/875597226747207681/0jkhMbbB_normal.jpg" TargetMode="External"/><Relationship Id="rId508" Type="http://schemas.openxmlformats.org/officeDocument/2006/relationships/hyperlink" Target="http://twitter.com/IndiaToday/statuses/1182272116852281348" TargetMode="External"/><Relationship Id="rId629" Type="http://schemas.openxmlformats.org/officeDocument/2006/relationships/hyperlink" Target="http://pbs.twimg.com/profile_images/787569535880531968/3FtQQHyA_normal.jpg" TargetMode="External"/><Relationship Id="rId503" Type="http://schemas.openxmlformats.org/officeDocument/2006/relationships/hyperlink" Target="http://pbs.twimg.com/profile_images/787569535880531968/3FtQQHyA_normal.jpg" TargetMode="External"/><Relationship Id="rId624" Type="http://schemas.openxmlformats.org/officeDocument/2006/relationships/hyperlink" Target="http://twitter.com/WIONews/statuses/1179462670078005248" TargetMode="External"/><Relationship Id="rId502" Type="http://schemas.openxmlformats.org/officeDocument/2006/relationships/hyperlink" Target="http://twitter.com/IndiaToday/statuses/1182334189149933570" TargetMode="External"/><Relationship Id="rId623" Type="http://schemas.openxmlformats.org/officeDocument/2006/relationships/hyperlink" Target="http://pbs.twimg.com/profile_images/875597226747207681/0jkhMbbB_normal.jpg" TargetMode="External"/><Relationship Id="rId501" Type="http://schemas.openxmlformats.org/officeDocument/2006/relationships/hyperlink" Target="http://pbs.twimg.com/profile_images/787569535880531968/3FtQQHyA_normal.jpg" TargetMode="External"/><Relationship Id="rId622" Type="http://schemas.openxmlformats.org/officeDocument/2006/relationships/hyperlink" Target="http://twitter.com/IndiaToday/statuses/1179593151201206273" TargetMode="External"/><Relationship Id="rId500" Type="http://schemas.openxmlformats.org/officeDocument/2006/relationships/hyperlink" Target="http://twitter.com/IndiaToday/statuses/1182343911538249728" TargetMode="External"/><Relationship Id="rId621" Type="http://schemas.openxmlformats.org/officeDocument/2006/relationships/hyperlink" Target="http://pbs.twimg.com/profile_images/787569535880531968/3FtQQHyA_normal.jpg" TargetMode="External"/><Relationship Id="rId507" Type="http://schemas.openxmlformats.org/officeDocument/2006/relationships/hyperlink" Target="http://pbs.twimg.com/profile_images/787569535880531968/3FtQQHyA_normal.jpg" TargetMode="External"/><Relationship Id="rId628" Type="http://schemas.openxmlformats.org/officeDocument/2006/relationships/hyperlink" Target="http://twitter.com/WIONews/statuses/1179389045165772801" TargetMode="External"/><Relationship Id="rId506" Type="http://schemas.openxmlformats.org/officeDocument/2006/relationships/hyperlink" Target="http://twitter.com/indiatvnews/statuses/1182322395572424705" TargetMode="External"/><Relationship Id="rId627" Type="http://schemas.openxmlformats.org/officeDocument/2006/relationships/hyperlink" Target="http://pbs.twimg.com/profile_images/875597226747207681/0jkhMbbB_normal.jpg" TargetMode="External"/><Relationship Id="rId505" Type="http://schemas.openxmlformats.org/officeDocument/2006/relationships/hyperlink" Target="http://pbs.twimg.com/profile_images/438346326007234560/YyvWcpAf_normal.jpeg" TargetMode="External"/><Relationship Id="rId626" Type="http://schemas.openxmlformats.org/officeDocument/2006/relationships/hyperlink" Target="http://twitter.com/IndiaToday/statuses/1179445527470997504" TargetMode="External"/><Relationship Id="rId504" Type="http://schemas.openxmlformats.org/officeDocument/2006/relationships/hyperlink" Target="http://twitter.com/IndiaToday/statuses/1182334189149933570" TargetMode="External"/><Relationship Id="rId625" Type="http://schemas.openxmlformats.org/officeDocument/2006/relationships/hyperlink" Target="http://pbs.twimg.com/profile_images/787569535880531968/3FtQQHyA_normal.jpg" TargetMode="External"/><Relationship Id="rId48" Type="http://schemas.openxmlformats.org/officeDocument/2006/relationships/hyperlink" Target="http://twitter.com/ABPNews/statuses/1197166547401236480" TargetMode="External"/><Relationship Id="rId47" Type="http://schemas.openxmlformats.org/officeDocument/2006/relationships/hyperlink" Target="http://pbs.twimg.com/profile_images/1093087956141715456/uR5Dz8p2_normal.jpg" TargetMode="External"/><Relationship Id="rId49" Type="http://schemas.openxmlformats.org/officeDocument/2006/relationships/hyperlink" Target="http://pbs.twimg.com/profile_images/787569535880531968/3FtQQHyA_normal.jpg" TargetMode="External"/><Relationship Id="rId620" Type="http://schemas.openxmlformats.org/officeDocument/2006/relationships/hyperlink" Target="http://twitter.com/ABPNews/statuses/1179685395203674112" TargetMode="External"/><Relationship Id="rId31" Type="http://schemas.openxmlformats.org/officeDocument/2006/relationships/hyperlink" Target="http://pbs.twimg.com/profile_images/787569535880531968/3FtQQHyA_normal.jpg" TargetMode="External"/><Relationship Id="rId30" Type="http://schemas.openxmlformats.org/officeDocument/2006/relationships/hyperlink" Target="http://twitter.com/indiatvnews/statuses/1197516276744089600" TargetMode="External"/><Relationship Id="rId33" Type="http://schemas.openxmlformats.org/officeDocument/2006/relationships/hyperlink" Target="http://pbs.twimg.com/profile_images/787569535880531968/3FtQQHyA_normal.jpg" TargetMode="External"/><Relationship Id="rId32" Type="http://schemas.openxmlformats.org/officeDocument/2006/relationships/hyperlink" Target="http://twitter.com/IndiaToday/statuses/1197399099600826370" TargetMode="External"/><Relationship Id="rId35" Type="http://schemas.openxmlformats.org/officeDocument/2006/relationships/hyperlink" Target="http://pbs.twimg.com/profile_images/787569535880531968/3FtQQHyA_normal.jpg" TargetMode="External"/><Relationship Id="rId34" Type="http://schemas.openxmlformats.org/officeDocument/2006/relationships/hyperlink" Target="http://twitter.com/IndiaToday/statuses/1197209049755877376" TargetMode="External"/><Relationship Id="rId619" Type="http://schemas.openxmlformats.org/officeDocument/2006/relationships/hyperlink" Target="http://pbs.twimg.com/profile_images/1093087956141715456/uR5Dz8p2_normal.jpg" TargetMode="External"/><Relationship Id="rId618" Type="http://schemas.openxmlformats.org/officeDocument/2006/relationships/hyperlink" Target="http://twitter.com/ndtv/statuses/1180074107209076736" TargetMode="External"/><Relationship Id="rId613" Type="http://schemas.openxmlformats.org/officeDocument/2006/relationships/hyperlink" Target="http://pbs.twimg.com/profile_images/787569535880531968/3FtQQHyA_normal.jpg" TargetMode="External"/><Relationship Id="rId612" Type="http://schemas.openxmlformats.org/officeDocument/2006/relationships/hyperlink" Target="http://twitter.com/IndiaToday/statuses/1180112941795790848" TargetMode="External"/><Relationship Id="rId611" Type="http://schemas.openxmlformats.org/officeDocument/2006/relationships/hyperlink" Target="http://pbs.twimg.com/profile_images/787569535880531968/3FtQQHyA_normal.jpg" TargetMode="External"/><Relationship Id="rId610" Type="http://schemas.openxmlformats.org/officeDocument/2006/relationships/hyperlink" Target="http://twitter.com/IndiaToday/statuses/1180121318634582017" TargetMode="External"/><Relationship Id="rId617" Type="http://schemas.openxmlformats.org/officeDocument/2006/relationships/hyperlink" Target="http://pbs.twimg.com/profile_images/570440108424171520/QuGYd7jH_normal.png" TargetMode="External"/><Relationship Id="rId616" Type="http://schemas.openxmlformats.org/officeDocument/2006/relationships/hyperlink" Target="http://twitter.com/WIONews/statuses/1180077088247709696" TargetMode="External"/><Relationship Id="rId615" Type="http://schemas.openxmlformats.org/officeDocument/2006/relationships/hyperlink" Target="http://pbs.twimg.com/profile_images/875597226747207681/0jkhMbbB_normal.jpg" TargetMode="External"/><Relationship Id="rId614" Type="http://schemas.openxmlformats.org/officeDocument/2006/relationships/hyperlink" Target="http://twitter.com/IndiaToday/statuses/1180084457002323969" TargetMode="External"/><Relationship Id="rId37" Type="http://schemas.openxmlformats.org/officeDocument/2006/relationships/hyperlink" Target="http://pbs.twimg.com/profile_images/787569535880531968/3FtQQHyA_normal.jpg" TargetMode="External"/><Relationship Id="rId36" Type="http://schemas.openxmlformats.org/officeDocument/2006/relationships/hyperlink" Target="http://twitter.com/IndiaToday/statuses/1197184291899240448" TargetMode="External"/><Relationship Id="rId39" Type="http://schemas.openxmlformats.org/officeDocument/2006/relationships/hyperlink" Target="http://pbs.twimg.com/profile_images/787569535880531968/3FtQQHyA_normal.jpg" TargetMode="External"/><Relationship Id="rId38" Type="http://schemas.openxmlformats.org/officeDocument/2006/relationships/hyperlink" Target="http://twitter.com/IndiaToday/statuses/1197177696540774400" TargetMode="External"/><Relationship Id="rId20" Type="http://schemas.openxmlformats.org/officeDocument/2006/relationships/hyperlink" Target="http://twitter.com/IndiaToday/statuses/1198630825773785088" TargetMode="External"/><Relationship Id="rId22" Type="http://schemas.openxmlformats.org/officeDocument/2006/relationships/hyperlink" Target="http://twitter.com/indiatvnews/statuses/1198054135800553472" TargetMode="External"/><Relationship Id="rId21" Type="http://schemas.openxmlformats.org/officeDocument/2006/relationships/hyperlink" Target="http://pbs.twimg.com/profile_images/438346326007234560/YyvWcpAf_normal.jpeg" TargetMode="External"/><Relationship Id="rId24" Type="http://schemas.openxmlformats.org/officeDocument/2006/relationships/hyperlink" Target="http://twitter.com/ABPNews/statuses/1197920323233927168" TargetMode="External"/><Relationship Id="rId23" Type="http://schemas.openxmlformats.org/officeDocument/2006/relationships/hyperlink" Target="http://pbs.twimg.com/profile_images/1093087956141715456/uR5Dz8p2_normal.jpg" TargetMode="External"/><Relationship Id="rId409" Type="http://schemas.openxmlformats.org/officeDocument/2006/relationships/hyperlink" Target="http://pbs.twimg.com/profile_images/875597226747207681/0jkhMbbB_normal.jpg" TargetMode="External"/><Relationship Id="rId404" Type="http://schemas.openxmlformats.org/officeDocument/2006/relationships/hyperlink" Target="http://twitter.com/IndiaToday/statuses/1184825185322422272" TargetMode="External"/><Relationship Id="rId525" Type="http://schemas.openxmlformats.org/officeDocument/2006/relationships/hyperlink" Target="http://pbs.twimg.com/profile_images/875597226747207681/0jkhMbbB_normal.jpg" TargetMode="External"/><Relationship Id="rId646" Type="http://schemas.openxmlformats.org/officeDocument/2006/relationships/hyperlink" Target="http://twitter.com/ABPNews/statuses/1178918087526977536" TargetMode="External"/><Relationship Id="rId403" Type="http://schemas.openxmlformats.org/officeDocument/2006/relationships/hyperlink" Target="http://pbs.twimg.com/profile_images/787569535880531968/3FtQQHyA_normal.jpg" TargetMode="External"/><Relationship Id="rId524" Type="http://schemas.openxmlformats.org/officeDocument/2006/relationships/hyperlink" Target="http://twitter.com/WIONews/statuses/1182174133267943435" TargetMode="External"/><Relationship Id="rId645" Type="http://schemas.openxmlformats.org/officeDocument/2006/relationships/hyperlink" Target="http://pbs.twimg.com/profile_images/1093087956141715456/uR5Dz8p2_normal.jpg" TargetMode="External"/><Relationship Id="rId402" Type="http://schemas.openxmlformats.org/officeDocument/2006/relationships/hyperlink" Target="http://twitter.com/aajtak/statuses/1185057728420401152" TargetMode="External"/><Relationship Id="rId523" Type="http://schemas.openxmlformats.org/officeDocument/2006/relationships/hyperlink" Target="http://pbs.twimg.com/profile_images/875597226747207681/0jkhMbbB_normal.jpg" TargetMode="External"/><Relationship Id="rId644" Type="http://schemas.openxmlformats.org/officeDocument/2006/relationships/hyperlink" Target="http://twitter.com/IndiaToday/statuses/1178924363648618496" TargetMode="External"/><Relationship Id="rId401" Type="http://schemas.openxmlformats.org/officeDocument/2006/relationships/hyperlink" Target="http://pbs.twimg.com/profile_images/1179039747273940992/ZGQ_ibsP_normal.jpg" TargetMode="External"/><Relationship Id="rId522" Type="http://schemas.openxmlformats.org/officeDocument/2006/relationships/hyperlink" Target="http://twitter.com/IndiaToday/statuses/1182174543214809089" TargetMode="External"/><Relationship Id="rId643" Type="http://schemas.openxmlformats.org/officeDocument/2006/relationships/hyperlink" Target="http://pbs.twimg.com/profile_images/787569535880531968/3FtQQHyA_normal.jpg" TargetMode="External"/><Relationship Id="rId408" Type="http://schemas.openxmlformats.org/officeDocument/2006/relationships/hyperlink" Target="http://twitter.com/MirrorNow/statuses/1184726314781044737" TargetMode="External"/><Relationship Id="rId529" Type="http://schemas.openxmlformats.org/officeDocument/2006/relationships/hyperlink" Target="http://pbs.twimg.com/profile_images/1179039747273940992/ZGQ_ibsP_normal.jpg" TargetMode="External"/><Relationship Id="rId407" Type="http://schemas.openxmlformats.org/officeDocument/2006/relationships/hyperlink" Target="http://pbs.twimg.com/profile_images/844708508989841408/HLuil94O_normal.jpg" TargetMode="External"/><Relationship Id="rId528" Type="http://schemas.openxmlformats.org/officeDocument/2006/relationships/hyperlink" Target="http://twitter.com/IndiaToday/statuses/1182164222152601601" TargetMode="External"/><Relationship Id="rId649" Type="http://schemas.openxmlformats.org/officeDocument/2006/relationships/hyperlink" Target="http://pbs.twimg.com/profile_images/1093087956141715456/uR5Dz8p2_normal.jpg" TargetMode="External"/><Relationship Id="rId406" Type="http://schemas.openxmlformats.org/officeDocument/2006/relationships/hyperlink" Target="http://twitter.com/WIONews/statuses/1184804206227546112" TargetMode="External"/><Relationship Id="rId527" Type="http://schemas.openxmlformats.org/officeDocument/2006/relationships/hyperlink" Target="http://pbs.twimg.com/profile_images/787569535880531968/3FtQQHyA_normal.jpg" TargetMode="External"/><Relationship Id="rId648" Type="http://schemas.openxmlformats.org/officeDocument/2006/relationships/hyperlink" Target="http://twitter.com/aajtak/statuses/1178893953296285696" TargetMode="External"/><Relationship Id="rId405" Type="http://schemas.openxmlformats.org/officeDocument/2006/relationships/hyperlink" Target="http://pbs.twimg.com/profile_images/875597226747207681/0jkhMbbB_normal.jpg" TargetMode="External"/><Relationship Id="rId526" Type="http://schemas.openxmlformats.org/officeDocument/2006/relationships/hyperlink" Target="http://twitter.com/WIONews/statuses/1182174133267943435" TargetMode="External"/><Relationship Id="rId647" Type="http://schemas.openxmlformats.org/officeDocument/2006/relationships/hyperlink" Target="http://pbs.twimg.com/profile_images/1179039747273940992/ZGQ_ibsP_normal.jpg" TargetMode="External"/><Relationship Id="rId26" Type="http://schemas.openxmlformats.org/officeDocument/2006/relationships/hyperlink" Target="http://twitter.com/indiatvnews/statuses/1197906331958730752" TargetMode="External"/><Relationship Id="rId25" Type="http://schemas.openxmlformats.org/officeDocument/2006/relationships/hyperlink" Target="http://pbs.twimg.com/profile_images/438346326007234560/YyvWcpAf_normal.jpeg" TargetMode="External"/><Relationship Id="rId28" Type="http://schemas.openxmlformats.org/officeDocument/2006/relationships/hyperlink" Target="http://twitter.com/IndiaToday/statuses/1197560280479232000" TargetMode="External"/><Relationship Id="rId27" Type="http://schemas.openxmlformats.org/officeDocument/2006/relationships/hyperlink" Target="http://pbs.twimg.com/profile_images/787569535880531968/3FtQQHyA_normal.jpg" TargetMode="External"/><Relationship Id="rId400" Type="http://schemas.openxmlformats.org/officeDocument/2006/relationships/hyperlink" Target="http://twitter.com/IndiaToday/statuses/1185148382257410049" TargetMode="External"/><Relationship Id="rId521" Type="http://schemas.openxmlformats.org/officeDocument/2006/relationships/hyperlink" Target="http://pbs.twimg.com/profile_images/787569535880531968/3FtQQHyA_normal.jpg" TargetMode="External"/><Relationship Id="rId642" Type="http://schemas.openxmlformats.org/officeDocument/2006/relationships/hyperlink" Target="http://twitter.com/indiatvnews/statuses/1178951342762541056" TargetMode="External"/><Relationship Id="rId29" Type="http://schemas.openxmlformats.org/officeDocument/2006/relationships/hyperlink" Target="http://pbs.twimg.com/profile_images/438346326007234560/YyvWcpAf_normal.jpeg" TargetMode="External"/><Relationship Id="rId520" Type="http://schemas.openxmlformats.org/officeDocument/2006/relationships/hyperlink" Target="http://twitter.com/aajtak/statuses/1182174926880432129" TargetMode="External"/><Relationship Id="rId641" Type="http://schemas.openxmlformats.org/officeDocument/2006/relationships/hyperlink" Target="http://pbs.twimg.com/profile_images/438346326007234560/YyvWcpAf_normal.jpeg" TargetMode="External"/><Relationship Id="rId640" Type="http://schemas.openxmlformats.org/officeDocument/2006/relationships/hyperlink" Target="http://twitter.com/IndiaToday/statuses/1178953567614275587" TargetMode="External"/><Relationship Id="rId11" Type="http://schemas.openxmlformats.org/officeDocument/2006/relationships/hyperlink" Target="http://pbs.twimg.com/profile_images/787569535880531968/3FtQQHyA_normal.jpg" TargetMode="External"/><Relationship Id="rId10" Type="http://schemas.openxmlformats.org/officeDocument/2006/relationships/hyperlink" Target="http://twitter.com/IndiaToday/statuses/1199903477721227264" TargetMode="External"/><Relationship Id="rId13" Type="http://schemas.openxmlformats.org/officeDocument/2006/relationships/hyperlink" Target="http://pbs.twimg.com/profile_images/875597226747207681/0jkhMbbB_normal.jpg" TargetMode="External"/><Relationship Id="rId12" Type="http://schemas.openxmlformats.org/officeDocument/2006/relationships/hyperlink" Target="http://twitter.com/IndiaToday/statuses/1199903477721227264" TargetMode="External"/><Relationship Id="rId519" Type="http://schemas.openxmlformats.org/officeDocument/2006/relationships/hyperlink" Target="http://pbs.twimg.com/profile_images/1179039747273940992/ZGQ_ibsP_normal.jpg" TargetMode="External"/><Relationship Id="rId514" Type="http://schemas.openxmlformats.org/officeDocument/2006/relationships/hyperlink" Target="http://twitter.com/aajtak/statuses/1182205147599929344" TargetMode="External"/><Relationship Id="rId635" Type="http://schemas.openxmlformats.org/officeDocument/2006/relationships/hyperlink" Target="http://pbs.twimg.com/profile_images/787569535880531968/3FtQQHyA_normal.jpg" TargetMode="External"/><Relationship Id="rId513" Type="http://schemas.openxmlformats.org/officeDocument/2006/relationships/hyperlink" Target="http://pbs.twimg.com/profile_images/1179039747273940992/ZGQ_ibsP_normal.jpg" TargetMode="External"/><Relationship Id="rId634" Type="http://schemas.openxmlformats.org/officeDocument/2006/relationships/hyperlink" Target="http://twitter.com/IndiaToday/statuses/1179052227593269248" TargetMode="External"/><Relationship Id="rId512" Type="http://schemas.openxmlformats.org/officeDocument/2006/relationships/hyperlink" Target="http://twitter.com/ABPNews/statuses/1182253911773564929" TargetMode="External"/><Relationship Id="rId633" Type="http://schemas.openxmlformats.org/officeDocument/2006/relationships/hyperlink" Target="http://pbs.twimg.com/profile_images/787569535880531968/3FtQQHyA_normal.jpg" TargetMode="External"/><Relationship Id="rId511" Type="http://schemas.openxmlformats.org/officeDocument/2006/relationships/hyperlink" Target="http://pbs.twimg.com/profile_images/1093087956141715456/uR5Dz8p2_normal.jpg" TargetMode="External"/><Relationship Id="rId632" Type="http://schemas.openxmlformats.org/officeDocument/2006/relationships/hyperlink" Target="http://twitter.com/IndiaToday/statuses/1179066025477730304" TargetMode="External"/><Relationship Id="rId518" Type="http://schemas.openxmlformats.org/officeDocument/2006/relationships/hyperlink" Target="http://twitter.com/aajtak/statuses/1182175255789367298" TargetMode="External"/><Relationship Id="rId639" Type="http://schemas.openxmlformats.org/officeDocument/2006/relationships/hyperlink" Target="http://pbs.twimg.com/profile_images/787569535880531968/3FtQQHyA_normal.jpg" TargetMode="External"/><Relationship Id="rId517" Type="http://schemas.openxmlformats.org/officeDocument/2006/relationships/hyperlink" Target="http://pbs.twimg.com/profile_images/1179039747273940992/ZGQ_ibsP_normal.jpg" TargetMode="External"/><Relationship Id="rId638" Type="http://schemas.openxmlformats.org/officeDocument/2006/relationships/hyperlink" Target="http://twitter.com/IndiaToday/statuses/1179016118653992960" TargetMode="External"/><Relationship Id="rId516" Type="http://schemas.openxmlformats.org/officeDocument/2006/relationships/hyperlink" Target="http://twitter.com/IndiaToday/statuses/1182176704195956743" TargetMode="External"/><Relationship Id="rId637" Type="http://schemas.openxmlformats.org/officeDocument/2006/relationships/hyperlink" Target="http://pbs.twimg.com/profile_images/787569535880531968/3FtQQHyA_normal.jpg" TargetMode="External"/><Relationship Id="rId515" Type="http://schemas.openxmlformats.org/officeDocument/2006/relationships/hyperlink" Target="http://pbs.twimg.com/profile_images/787569535880531968/3FtQQHyA_normal.jpg" TargetMode="External"/><Relationship Id="rId636" Type="http://schemas.openxmlformats.org/officeDocument/2006/relationships/hyperlink" Target="http://twitter.com/IndiaToday/statuses/1179017100737728514" TargetMode="External"/><Relationship Id="rId15" Type="http://schemas.openxmlformats.org/officeDocument/2006/relationships/hyperlink" Target="http://pbs.twimg.com/profile_images/875597226747207681/0jkhMbbB_normal.jpg" TargetMode="External"/><Relationship Id="rId14" Type="http://schemas.openxmlformats.org/officeDocument/2006/relationships/hyperlink" Target="http://twitter.com/WIONews/statuses/1199847875922059265" TargetMode="External"/><Relationship Id="rId17" Type="http://schemas.openxmlformats.org/officeDocument/2006/relationships/hyperlink" Target="http://pbs.twimg.com/profile_images/438346326007234560/YyvWcpAf_normal.jpeg" TargetMode="External"/><Relationship Id="rId16" Type="http://schemas.openxmlformats.org/officeDocument/2006/relationships/hyperlink" Target="http://twitter.com/WIONews/statuses/1199698139008995329" TargetMode="External"/><Relationship Id="rId19" Type="http://schemas.openxmlformats.org/officeDocument/2006/relationships/hyperlink" Target="http://pbs.twimg.com/profile_images/787569535880531968/3FtQQHyA_normal.jpg" TargetMode="External"/><Relationship Id="rId510" Type="http://schemas.openxmlformats.org/officeDocument/2006/relationships/hyperlink" Target="http://twitter.com/WIONews/statuses/1182258658245087232" TargetMode="External"/><Relationship Id="rId631" Type="http://schemas.openxmlformats.org/officeDocument/2006/relationships/hyperlink" Target="http://pbs.twimg.com/profile_images/787569535880531968/3FtQQHyA_normal.jpg" TargetMode="External"/><Relationship Id="rId18" Type="http://schemas.openxmlformats.org/officeDocument/2006/relationships/hyperlink" Target="http://twitter.com/indiatvnews/statuses/1199278137017655298" TargetMode="External"/><Relationship Id="rId630" Type="http://schemas.openxmlformats.org/officeDocument/2006/relationships/hyperlink" Target="http://twitter.com/IndiaToday/statuses/1179067697310527489" TargetMode="External"/><Relationship Id="rId84" Type="http://schemas.openxmlformats.org/officeDocument/2006/relationships/hyperlink" Target="http://twitter.com/IndiaToday/statuses/1195664681676861441" TargetMode="External"/><Relationship Id="rId83" Type="http://schemas.openxmlformats.org/officeDocument/2006/relationships/hyperlink" Target="http://pbs.twimg.com/profile_images/787569535880531968/3FtQQHyA_normal.jpg" TargetMode="External"/><Relationship Id="rId86" Type="http://schemas.openxmlformats.org/officeDocument/2006/relationships/hyperlink" Target="http://twitter.com/indiatvnews/statuses/1195624409601474562" TargetMode="External"/><Relationship Id="rId85" Type="http://schemas.openxmlformats.org/officeDocument/2006/relationships/hyperlink" Target="http://pbs.twimg.com/profile_images/438346326007234560/YyvWcpAf_normal.jpeg" TargetMode="External"/><Relationship Id="rId88" Type="http://schemas.openxmlformats.org/officeDocument/2006/relationships/hyperlink" Target="http://twitter.com/WIONews/statuses/1195611208818118657" TargetMode="External"/><Relationship Id="rId87" Type="http://schemas.openxmlformats.org/officeDocument/2006/relationships/hyperlink" Target="http://pbs.twimg.com/profile_images/875597226747207681/0jkhMbbB_normal.jpg" TargetMode="External"/><Relationship Id="rId89" Type="http://schemas.openxmlformats.org/officeDocument/2006/relationships/hyperlink" Target="http://pbs.twimg.com/profile_images/1093087956141715456/uR5Dz8p2_normal.jpg" TargetMode="External"/><Relationship Id="rId80" Type="http://schemas.openxmlformats.org/officeDocument/2006/relationships/hyperlink" Target="http://twitter.com/indiatvnews/statuses/1196455522188197889" TargetMode="External"/><Relationship Id="rId82" Type="http://schemas.openxmlformats.org/officeDocument/2006/relationships/hyperlink" Target="http://twitter.com/indiatvnews/statuses/1196455522188197889" TargetMode="External"/><Relationship Id="rId81" Type="http://schemas.openxmlformats.org/officeDocument/2006/relationships/hyperlink" Target="http://pbs.twimg.com/profile_images/438346326007234560/YyvWcpAf_normal.jpeg" TargetMode="External"/><Relationship Id="rId73" Type="http://schemas.openxmlformats.org/officeDocument/2006/relationships/hyperlink" Target="http://pbs.twimg.com/profile_images/1093087956141715456/uR5Dz8p2_normal.jpg" TargetMode="External"/><Relationship Id="rId72" Type="http://schemas.openxmlformats.org/officeDocument/2006/relationships/hyperlink" Target="http://twitter.com/indiatvnews/statuses/1196660406292381697" TargetMode="External"/><Relationship Id="rId75" Type="http://schemas.openxmlformats.org/officeDocument/2006/relationships/hyperlink" Target="http://pbs.twimg.com/profile_images/875597226747207681/0jkhMbbB_normal.jpg" TargetMode="External"/><Relationship Id="rId74" Type="http://schemas.openxmlformats.org/officeDocument/2006/relationships/hyperlink" Target="http://twitter.com/ABPNews/statuses/1196617330354081792" TargetMode="External"/><Relationship Id="rId77" Type="http://schemas.openxmlformats.org/officeDocument/2006/relationships/hyperlink" Target="http://pbs.twimg.com/profile_images/438346326007234560/YyvWcpAf_normal.jpeg" TargetMode="External"/><Relationship Id="rId76" Type="http://schemas.openxmlformats.org/officeDocument/2006/relationships/hyperlink" Target="http://twitter.com/WIONews/statuses/1196488451429789696" TargetMode="External"/><Relationship Id="rId79" Type="http://schemas.openxmlformats.org/officeDocument/2006/relationships/hyperlink" Target="http://pbs.twimg.com/profile_images/438346326007234560/YyvWcpAf_normal.jpeg" TargetMode="External"/><Relationship Id="rId78" Type="http://schemas.openxmlformats.org/officeDocument/2006/relationships/hyperlink" Target="http://twitter.com/indiatvnews/statuses/1196460248954916864" TargetMode="External"/><Relationship Id="rId71" Type="http://schemas.openxmlformats.org/officeDocument/2006/relationships/hyperlink" Target="http://pbs.twimg.com/profile_images/438346326007234560/YyvWcpAf_normal.jpeg" TargetMode="External"/><Relationship Id="rId70" Type="http://schemas.openxmlformats.org/officeDocument/2006/relationships/hyperlink" Target="http://twitter.com/indiatvnews/statuses/1196811618677645314" TargetMode="External"/><Relationship Id="rId62" Type="http://schemas.openxmlformats.org/officeDocument/2006/relationships/hyperlink" Target="http://twitter.com/indiatvnews/statuses/1197061742708215808" TargetMode="External"/><Relationship Id="rId61" Type="http://schemas.openxmlformats.org/officeDocument/2006/relationships/hyperlink" Target="http://pbs.twimg.com/profile_images/438346326007234560/YyvWcpAf_normal.jpeg" TargetMode="External"/><Relationship Id="rId64" Type="http://schemas.openxmlformats.org/officeDocument/2006/relationships/hyperlink" Target="http://twitter.com/MirrorNow/statuses/1197055150138900481" TargetMode="External"/><Relationship Id="rId63" Type="http://schemas.openxmlformats.org/officeDocument/2006/relationships/hyperlink" Target="http://pbs.twimg.com/profile_images/844708508989841408/HLuil94O_normal.jpg" TargetMode="External"/><Relationship Id="rId66" Type="http://schemas.openxmlformats.org/officeDocument/2006/relationships/hyperlink" Target="http://twitter.com/MirrorNow/statuses/1197055150138900481" TargetMode="External"/><Relationship Id="rId65" Type="http://schemas.openxmlformats.org/officeDocument/2006/relationships/hyperlink" Target="http://pbs.twimg.com/profile_images/844708508989841408/HLuil94O_normal.jpg" TargetMode="External"/><Relationship Id="rId68" Type="http://schemas.openxmlformats.org/officeDocument/2006/relationships/hyperlink" Target="http://twitter.com/indiatvnews/statuses/1196813225641164800" TargetMode="External"/><Relationship Id="rId67" Type="http://schemas.openxmlformats.org/officeDocument/2006/relationships/hyperlink" Target="http://pbs.twimg.com/profile_images/438346326007234560/YyvWcpAf_normal.jpeg" TargetMode="External"/><Relationship Id="rId609" Type="http://schemas.openxmlformats.org/officeDocument/2006/relationships/hyperlink" Target="http://pbs.twimg.com/profile_images/787569535880531968/3FtQQHyA_normal.jpg" TargetMode="External"/><Relationship Id="rId608" Type="http://schemas.openxmlformats.org/officeDocument/2006/relationships/hyperlink" Target="http://twitter.com/IndiaToday/statuses/1180122604155179009" TargetMode="External"/><Relationship Id="rId607" Type="http://schemas.openxmlformats.org/officeDocument/2006/relationships/hyperlink" Target="http://pbs.twimg.com/profile_images/787569535880531968/3FtQQHyA_normal.jpg" TargetMode="External"/><Relationship Id="rId60" Type="http://schemas.openxmlformats.org/officeDocument/2006/relationships/hyperlink" Target="http://twitter.com/IndiaToday/statuses/1197087494610796545" TargetMode="External"/><Relationship Id="rId602" Type="http://schemas.openxmlformats.org/officeDocument/2006/relationships/hyperlink" Target="http://twitter.com/IndiaToday/statuses/1180139470911225856" TargetMode="External"/><Relationship Id="rId601" Type="http://schemas.openxmlformats.org/officeDocument/2006/relationships/hyperlink" Target="http://pbs.twimg.com/profile_images/787569535880531968/3FtQQHyA_normal.jpg" TargetMode="External"/><Relationship Id="rId600" Type="http://schemas.openxmlformats.org/officeDocument/2006/relationships/hyperlink" Target="http://twitter.com/IndiaToday/statuses/1180323176363913216" TargetMode="External"/><Relationship Id="rId606" Type="http://schemas.openxmlformats.org/officeDocument/2006/relationships/hyperlink" Target="http://twitter.com/IndiaToday/statuses/1180123862534483968" TargetMode="External"/><Relationship Id="rId605" Type="http://schemas.openxmlformats.org/officeDocument/2006/relationships/hyperlink" Target="http://pbs.twimg.com/profile_images/787569535880531968/3FtQQHyA_normal.jpg" TargetMode="External"/><Relationship Id="rId604" Type="http://schemas.openxmlformats.org/officeDocument/2006/relationships/hyperlink" Target="http://twitter.com/IndiaToday/statuses/1180130600746749952" TargetMode="External"/><Relationship Id="rId603" Type="http://schemas.openxmlformats.org/officeDocument/2006/relationships/hyperlink" Target="http://pbs.twimg.com/profile_images/787569535880531968/3FtQQHyA_normal.jpg" TargetMode="External"/><Relationship Id="rId69" Type="http://schemas.openxmlformats.org/officeDocument/2006/relationships/hyperlink" Target="http://pbs.twimg.com/profile_images/438346326007234560/YyvWcpAf_normal.jpeg" TargetMode="External"/><Relationship Id="rId51" Type="http://schemas.openxmlformats.org/officeDocument/2006/relationships/hyperlink" Target="http://pbs.twimg.com/profile_images/787569535880531968/3FtQQHyA_normal.jpg" TargetMode="External"/><Relationship Id="rId50" Type="http://schemas.openxmlformats.org/officeDocument/2006/relationships/hyperlink" Target="http://twitter.com/IndiaToday/statuses/1197163172899086338" TargetMode="External"/><Relationship Id="rId53" Type="http://schemas.openxmlformats.org/officeDocument/2006/relationships/hyperlink" Target="http://pbs.twimg.com/profile_images/787569535880531968/3FtQQHyA_normal.jpg" TargetMode="External"/><Relationship Id="rId52" Type="http://schemas.openxmlformats.org/officeDocument/2006/relationships/hyperlink" Target="http://twitter.com/IndiaToday/statuses/1197163172899086338" TargetMode="External"/><Relationship Id="rId55" Type="http://schemas.openxmlformats.org/officeDocument/2006/relationships/hyperlink" Target="http://pbs.twimg.com/profile_images/438346326007234560/YyvWcpAf_normal.jpeg" TargetMode="External"/><Relationship Id="rId54" Type="http://schemas.openxmlformats.org/officeDocument/2006/relationships/hyperlink" Target="http://twitter.com/IndiaToday/statuses/1197134365505052672" TargetMode="External"/><Relationship Id="rId57" Type="http://schemas.openxmlformats.org/officeDocument/2006/relationships/hyperlink" Target="http://pbs.twimg.com/profile_images/787569535880531968/3FtQQHyA_normal.jpg" TargetMode="External"/><Relationship Id="rId56" Type="http://schemas.openxmlformats.org/officeDocument/2006/relationships/hyperlink" Target="http://twitter.com/indiatvnews/statuses/1197096073027710976" TargetMode="External"/><Relationship Id="rId59" Type="http://schemas.openxmlformats.org/officeDocument/2006/relationships/hyperlink" Target="http://pbs.twimg.com/profile_images/787569535880531968/3FtQQHyA_normal.jpg" TargetMode="External"/><Relationship Id="rId58" Type="http://schemas.openxmlformats.org/officeDocument/2006/relationships/hyperlink" Target="http://twitter.com/IndiaToday/statuses/1197087494610796545" TargetMode="External"/><Relationship Id="rId590" Type="http://schemas.openxmlformats.org/officeDocument/2006/relationships/hyperlink" Target="http://twitter.com/indiatvnews/statuses/1180750645248192512" TargetMode="External"/><Relationship Id="rId107" Type="http://schemas.openxmlformats.org/officeDocument/2006/relationships/hyperlink" Target="http://pbs.twimg.com/profile_images/438346326007234560/YyvWcpAf_normal.jpeg" TargetMode="External"/><Relationship Id="rId228" Type="http://schemas.openxmlformats.org/officeDocument/2006/relationships/hyperlink" Target="http://twitter.com/IndiaToday/statuses/1189512776089079808" TargetMode="External"/><Relationship Id="rId349" Type="http://schemas.openxmlformats.org/officeDocument/2006/relationships/hyperlink" Target="http://pbs.twimg.com/profile_images/570440108424171520/QuGYd7jH_normal.png" TargetMode="External"/><Relationship Id="rId106" Type="http://schemas.openxmlformats.org/officeDocument/2006/relationships/hyperlink" Target="http://twitter.com/indiatvnews/statuses/1194909393487187968" TargetMode="External"/><Relationship Id="rId227" Type="http://schemas.openxmlformats.org/officeDocument/2006/relationships/hyperlink" Target="http://pbs.twimg.com/profile_images/787569535880531968/3FtQQHyA_normal.jpg" TargetMode="External"/><Relationship Id="rId348" Type="http://schemas.openxmlformats.org/officeDocument/2006/relationships/hyperlink" Target="http://twitter.com/indiatvnews/statuses/1188370896357969921" TargetMode="External"/><Relationship Id="rId469" Type="http://schemas.openxmlformats.org/officeDocument/2006/relationships/hyperlink" Target="http://pbs.twimg.com/profile_images/1179039747273940992/ZGQ_ibsP_normal.jpg" TargetMode="External"/><Relationship Id="rId105" Type="http://schemas.openxmlformats.org/officeDocument/2006/relationships/hyperlink" Target="http://pbs.twimg.com/profile_images/438346326007234560/YyvWcpAf_normal.jpeg" TargetMode="External"/><Relationship Id="rId226" Type="http://schemas.openxmlformats.org/officeDocument/2006/relationships/hyperlink" Target="http://twitter.com/aajtak/statuses/1189521570269556739" TargetMode="External"/><Relationship Id="rId347" Type="http://schemas.openxmlformats.org/officeDocument/2006/relationships/hyperlink" Target="http://pbs.twimg.com/profile_images/438346326007234560/YyvWcpAf_normal.jpeg" TargetMode="External"/><Relationship Id="rId468" Type="http://schemas.openxmlformats.org/officeDocument/2006/relationships/hyperlink" Target="http://twitter.com/IndiaToday/statuses/1183595943406366720" TargetMode="External"/><Relationship Id="rId589" Type="http://schemas.openxmlformats.org/officeDocument/2006/relationships/hyperlink" Target="http://pbs.twimg.com/profile_images/438346326007234560/YyvWcpAf_normal.jpeg" TargetMode="External"/><Relationship Id="rId104" Type="http://schemas.openxmlformats.org/officeDocument/2006/relationships/hyperlink" Target="http://twitter.com/WIONews/statuses/1195321726223052801" TargetMode="External"/><Relationship Id="rId225" Type="http://schemas.openxmlformats.org/officeDocument/2006/relationships/hyperlink" Target="http://pbs.twimg.com/profile_images/1179039747273940992/ZGQ_ibsP_normal.jpg" TargetMode="External"/><Relationship Id="rId346" Type="http://schemas.openxmlformats.org/officeDocument/2006/relationships/hyperlink" Target="http://twitter.com/IndiaToday/statuses/1188738162819919874" TargetMode="External"/><Relationship Id="rId467" Type="http://schemas.openxmlformats.org/officeDocument/2006/relationships/hyperlink" Target="http://pbs.twimg.com/profile_images/787569535880531968/3FtQQHyA_normal.jpg" TargetMode="External"/><Relationship Id="rId588" Type="http://schemas.openxmlformats.org/officeDocument/2006/relationships/hyperlink" Target="http://twitter.com/IndiaToday/statuses/1180829906814455808" TargetMode="External"/><Relationship Id="rId109" Type="http://schemas.openxmlformats.org/officeDocument/2006/relationships/hyperlink" Target="http://pbs.twimg.com/profile_images/1093087956141715456/uR5Dz8p2_normal.jpg" TargetMode="External"/><Relationship Id="rId108" Type="http://schemas.openxmlformats.org/officeDocument/2006/relationships/hyperlink" Target="http://twitter.com/indiatvnews/statuses/1194892810144534528" TargetMode="External"/><Relationship Id="rId229" Type="http://schemas.openxmlformats.org/officeDocument/2006/relationships/hyperlink" Target="http://pbs.twimg.com/profile_images/1093087956141715456/uR5Dz8p2_normal.jpg" TargetMode="External"/><Relationship Id="rId220" Type="http://schemas.openxmlformats.org/officeDocument/2006/relationships/hyperlink" Target="http://twitter.com/IndiaToday/statuses/1189553935964442625" TargetMode="External"/><Relationship Id="rId341" Type="http://schemas.openxmlformats.org/officeDocument/2006/relationships/hyperlink" Target="http://pbs.twimg.com/profile_images/1093087956141715456/uR5Dz8p2_normal.jpg" TargetMode="External"/><Relationship Id="rId462" Type="http://schemas.openxmlformats.org/officeDocument/2006/relationships/hyperlink" Target="http://twitter.com/aajtak/statuses/1183637727792615426" TargetMode="External"/><Relationship Id="rId583" Type="http://schemas.openxmlformats.org/officeDocument/2006/relationships/hyperlink" Target="http://pbs.twimg.com/profile_images/1179039747273940992/ZGQ_ibsP_normal.jpg" TargetMode="External"/><Relationship Id="rId340" Type="http://schemas.openxmlformats.org/officeDocument/2006/relationships/hyperlink" Target="http://twitter.com/IndiaToday/statuses/1188756510555475968" TargetMode="External"/><Relationship Id="rId461" Type="http://schemas.openxmlformats.org/officeDocument/2006/relationships/hyperlink" Target="http://pbs.twimg.com/profile_images/1179039747273940992/ZGQ_ibsP_normal.jpg" TargetMode="External"/><Relationship Id="rId582" Type="http://schemas.openxmlformats.org/officeDocument/2006/relationships/hyperlink" Target="http://twitter.com/IndiaToday/statuses/1181060316597084160" TargetMode="External"/><Relationship Id="rId460" Type="http://schemas.openxmlformats.org/officeDocument/2006/relationships/hyperlink" Target="http://twitter.com/aajtak/statuses/1183637727792615426" TargetMode="External"/><Relationship Id="rId581" Type="http://schemas.openxmlformats.org/officeDocument/2006/relationships/hyperlink" Target="http://pbs.twimg.com/profile_images/787569535880531968/3FtQQHyA_normal.jpg" TargetMode="External"/><Relationship Id="rId580" Type="http://schemas.openxmlformats.org/officeDocument/2006/relationships/hyperlink" Target="http://twitter.com/indiatvnews/statuses/1181105603176890368" TargetMode="External"/><Relationship Id="rId103" Type="http://schemas.openxmlformats.org/officeDocument/2006/relationships/hyperlink" Target="http://pbs.twimg.com/profile_images/875597226747207681/0jkhMbbB_normal.jpg" TargetMode="External"/><Relationship Id="rId224" Type="http://schemas.openxmlformats.org/officeDocument/2006/relationships/hyperlink" Target="http://twitter.com/aajtak/statuses/1189521570269556739" TargetMode="External"/><Relationship Id="rId345" Type="http://schemas.openxmlformats.org/officeDocument/2006/relationships/hyperlink" Target="http://pbs.twimg.com/profile_images/787569535880531968/3FtQQHyA_normal.jpg" TargetMode="External"/><Relationship Id="rId466" Type="http://schemas.openxmlformats.org/officeDocument/2006/relationships/hyperlink" Target="http://twitter.com/IndiaToday/statuses/1183605518645858305" TargetMode="External"/><Relationship Id="rId587" Type="http://schemas.openxmlformats.org/officeDocument/2006/relationships/hyperlink" Target="http://pbs.twimg.com/profile_images/787569535880531968/3FtQQHyA_normal.jpg" TargetMode="External"/><Relationship Id="rId102" Type="http://schemas.openxmlformats.org/officeDocument/2006/relationships/hyperlink" Target="http://twitter.com/WIONews/statuses/1195321726223052801" TargetMode="External"/><Relationship Id="rId223" Type="http://schemas.openxmlformats.org/officeDocument/2006/relationships/hyperlink" Target="http://pbs.twimg.com/profile_images/1179039747273940992/ZGQ_ibsP_normal.jpg" TargetMode="External"/><Relationship Id="rId344" Type="http://schemas.openxmlformats.org/officeDocument/2006/relationships/hyperlink" Target="http://twitter.com/IndiaToday/statuses/1188738162819919874" TargetMode="External"/><Relationship Id="rId465" Type="http://schemas.openxmlformats.org/officeDocument/2006/relationships/hyperlink" Target="http://pbs.twimg.com/profile_images/787569535880531968/3FtQQHyA_normal.jpg" TargetMode="External"/><Relationship Id="rId586" Type="http://schemas.openxmlformats.org/officeDocument/2006/relationships/hyperlink" Target="http://twitter.com/aajtak/statuses/1180874277630775301" TargetMode="External"/><Relationship Id="rId101" Type="http://schemas.openxmlformats.org/officeDocument/2006/relationships/hyperlink" Target="http://pbs.twimg.com/profile_images/875597226747207681/0jkhMbbB_normal.jpg" TargetMode="External"/><Relationship Id="rId222" Type="http://schemas.openxmlformats.org/officeDocument/2006/relationships/hyperlink" Target="http://twitter.com/aajtak/statuses/1189531153490829314" TargetMode="External"/><Relationship Id="rId343" Type="http://schemas.openxmlformats.org/officeDocument/2006/relationships/hyperlink" Target="http://pbs.twimg.com/profile_images/787569535880531968/3FtQQHyA_normal.jpg" TargetMode="External"/><Relationship Id="rId464" Type="http://schemas.openxmlformats.org/officeDocument/2006/relationships/hyperlink" Target="http://twitter.com/ndtv/statuses/1183630125461659648" TargetMode="External"/><Relationship Id="rId585" Type="http://schemas.openxmlformats.org/officeDocument/2006/relationships/hyperlink" Target="http://pbs.twimg.com/profile_images/1179039747273940992/ZGQ_ibsP_normal.jpg" TargetMode="External"/><Relationship Id="rId100" Type="http://schemas.openxmlformats.org/officeDocument/2006/relationships/hyperlink" Target="http://twitter.com/IndiaToday/statuses/1195325063156793346" TargetMode="External"/><Relationship Id="rId221" Type="http://schemas.openxmlformats.org/officeDocument/2006/relationships/hyperlink" Target="http://pbs.twimg.com/profile_images/1179039747273940992/ZGQ_ibsP_normal.jpg" TargetMode="External"/><Relationship Id="rId342" Type="http://schemas.openxmlformats.org/officeDocument/2006/relationships/hyperlink" Target="http://twitter.com/ABPNews/statuses/1188739419064295424" TargetMode="External"/><Relationship Id="rId463" Type="http://schemas.openxmlformats.org/officeDocument/2006/relationships/hyperlink" Target="http://pbs.twimg.com/profile_images/570440108424171520/QuGYd7jH_normal.png" TargetMode="External"/><Relationship Id="rId584" Type="http://schemas.openxmlformats.org/officeDocument/2006/relationships/hyperlink" Target="http://twitter.com/aajtak/statuses/1180914206477914112" TargetMode="External"/><Relationship Id="rId217" Type="http://schemas.openxmlformats.org/officeDocument/2006/relationships/hyperlink" Target="http://pbs.twimg.com/profile_images/787569535880531968/3FtQQHyA_normal.jpg" TargetMode="External"/><Relationship Id="rId338" Type="http://schemas.openxmlformats.org/officeDocument/2006/relationships/hyperlink" Target="http://twitter.com/IndiaToday/statuses/1188756510555475968" TargetMode="External"/><Relationship Id="rId459" Type="http://schemas.openxmlformats.org/officeDocument/2006/relationships/hyperlink" Target="http://pbs.twimg.com/profile_images/1179039747273940992/ZGQ_ibsP_normal.jpg" TargetMode="External"/><Relationship Id="rId216" Type="http://schemas.openxmlformats.org/officeDocument/2006/relationships/hyperlink" Target="http://twitter.com/ABPNews/statuses/1189554209219178497" TargetMode="External"/><Relationship Id="rId337" Type="http://schemas.openxmlformats.org/officeDocument/2006/relationships/hyperlink" Target="http://pbs.twimg.com/profile_images/787569535880531968/3FtQQHyA_normal.jpg" TargetMode="External"/><Relationship Id="rId458" Type="http://schemas.openxmlformats.org/officeDocument/2006/relationships/hyperlink" Target="http://twitter.com/ndtv/statuses/1183641292628058112" TargetMode="External"/><Relationship Id="rId579" Type="http://schemas.openxmlformats.org/officeDocument/2006/relationships/hyperlink" Target="http://pbs.twimg.com/profile_images/438346326007234560/YyvWcpAf_normal.jpeg" TargetMode="External"/><Relationship Id="rId215" Type="http://schemas.openxmlformats.org/officeDocument/2006/relationships/hyperlink" Target="http://pbs.twimg.com/profile_images/1093087956141715456/uR5Dz8p2_normal.jpg" TargetMode="External"/><Relationship Id="rId336" Type="http://schemas.openxmlformats.org/officeDocument/2006/relationships/hyperlink" Target="http://twitter.com/ABPNews/statuses/1188763302291103746" TargetMode="External"/><Relationship Id="rId457" Type="http://schemas.openxmlformats.org/officeDocument/2006/relationships/hyperlink" Target="http://pbs.twimg.com/profile_images/570440108424171520/QuGYd7jH_normal.png" TargetMode="External"/><Relationship Id="rId578" Type="http://schemas.openxmlformats.org/officeDocument/2006/relationships/hyperlink" Target="http://twitter.com/indiatvnews/statuses/1181112641428717568" TargetMode="External"/><Relationship Id="rId699" Type="http://schemas.openxmlformats.org/officeDocument/2006/relationships/drawing" Target="../drawings/drawing2.xml"/><Relationship Id="rId214" Type="http://schemas.openxmlformats.org/officeDocument/2006/relationships/hyperlink" Target="http://twitter.com/IndiaToday/statuses/1189557375998418946" TargetMode="External"/><Relationship Id="rId335" Type="http://schemas.openxmlformats.org/officeDocument/2006/relationships/hyperlink" Target="http://pbs.twimg.com/profile_images/1093087956141715456/uR5Dz8p2_normal.jpg" TargetMode="External"/><Relationship Id="rId456" Type="http://schemas.openxmlformats.org/officeDocument/2006/relationships/hyperlink" Target="http://twitter.com/indiatvnews/statuses/1183647540392026113" TargetMode="External"/><Relationship Id="rId577" Type="http://schemas.openxmlformats.org/officeDocument/2006/relationships/hyperlink" Target="http://pbs.twimg.com/profile_images/438346326007234560/YyvWcpAf_normal.jpeg" TargetMode="External"/><Relationship Id="rId698" Type="http://schemas.openxmlformats.org/officeDocument/2006/relationships/hyperlink" Target="http://twitter.com/CNNnews18/statuses/1178198036670869504" TargetMode="External"/><Relationship Id="rId219" Type="http://schemas.openxmlformats.org/officeDocument/2006/relationships/hyperlink" Target="http://pbs.twimg.com/profile_images/787569535880531968/3FtQQHyA_normal.jpg" TargetMode="External"/><Relationship Id="rId218" Type="http://schemas.openxmlformats.org/officeDocument/2006/relationships/hyperlink" Target="http://twitter.com/IndiaToday/statuses/1189553935964442625" TargetMode="External"/><Relationship Id="rId339" Type="http://schemas.openxmlformats.org/officeDocument/2006/relationships/hyperlink" Target="http://pbs.twimg.com/profile_images/787569535880531968/3FtQQHyA_normal.jpg" TargetMode="External"/><Relationship Id="rId330" Type="http://schemas.openxmlformats.org/officeDocument/2006/relationships/hyperlink" Target="http://twitter.com/IndiaToday/statuses/1188802308114509824" TargetMode="External"/><Relationship Id="rId451" Type="http://schemas.openxmlformats.org/officeDocument/2006/relationships/hyperlink" Target="http://pbs.twimg.com/profile_images/570440108424171520/QuGYd7jH_normal.png" TargetMode="External"/><Relationship Id="rId572" Type="http://schemas.openxmlformats.org/officeDocument/2006/relationships/hyperlink" Target="http://twitter.com/IndiaToday/statuses/1181504314767892480" TargetMode="External"/><Relationship Id="rId693" Type="http://schemas.openxmlformats.org/officeDocument/2006/relationships/hyperlink" Target="http://pbs.twimg.com/profile_images/438346326007234560/YyvWcpAf_normal.jpeg" TargetMode="External"/><Relationship Id="rId450" Type="http://schemas.openxmlformats.org/officeDocument/2006/relationships/hyperlink" Target="http://twitter.com/MirrorNow/statuses/1183672125787271171" TargetMode="External"/><Relationship Id="rId571" Type="http://schemas.openxmlformats.org/officeDocument/2006/relationships/hyperlink" Target="http://pbs.twimg.com/profile_images/787569535880531968/3FtQQHyA_normal.jpg" TargetMode="External"/><Relationship Id="rId692" Type="http://schemas.openxmlformats.org/officeDocument/2006/relationships/hyperlink" Target="http://twitter.com/IndiaToday/statuses/1178291075888435201" TargetMode="External"/><Relationship Id="rId570" Type="http://schemas.openxmlformats.org/officeDocument/2006/relationships/hyperlink" Target="http://twitter.com/WIONews/statuses/1181510156242149378" TargetMode="External"/><Relationship Id="rId691" Type="http://schemas.openxmlformats.org/officeDocument/2006/relationships/hyperlink" Target="http://pbs.twimg.com/profile_images/787569535880531968/3FtQQHyA_normal.jpg" TargetMode="External"/><Relationship Id="rId690" Type="http://schemas.openxmlformats.org/officeDocument/2006/relationships/hyperlink" Target="http://twitter.com/ABPNews/statuses/1178369754521718784" TargetMode="External"/><Relationship Id="rId213" Type="http://schemas.openxmlformats.org/officeDocument/2006/relationships/hyperlink" Target="http://pbs.twimg.com/profile_images/787569535880531968/3FtQQHyA_normal.jpg" TargetMode="External"/><Relationship Id="rId334" Type="http://schemas.openxmlformats.org/officeDocument/2006/relationships/hyperlink" Target="http://twitter.com/ABPNews/statuses/1188772896455315458" TargetMode="External"/><Relationship Id="rId455" Type="http://schemas.openxmlformats.org/officeDocument/2006/relationships/hyperlink" Target="http://pbs.twimg.com/profile_images/438346326007234560/YyvWcpAf_normal.jpeg" TargetMode="External"/><Relationship Id="rId576" Type="http://schemas.openxmlformats.org/officeDocument/2006/relationships/hyperlink" Target="http://twitter.com/IndiaToday/statuses/1181170592629673987" TargetMode="External"/><Relationship Id="rId697" Type="http://schemas.openxmlformats.org/officeDocument/2006/relationships/hyperlink" Target="http://pbs.twimg.com/profile_images/1162229007439421440/k_CbYqJm_normal.jpg" TargetMode="External"/><Relationship Id="rId212" Type="http://schemas.openxmlformats.org/officeDocument/2006/relationships/hyperlink" Target="http://twitter.com/IndiaToday/statuses/1189559425712844800" TargetMode="External"/><Relationship Id="rId333" Type="http://schemas.openxmlformats.org/officeDocument/2006/relationships/hyperlink" Target="http://pbs.twimg.com/profile_images/1093087956141715456/uR5Dz8p2_normal.jpg" TargetMode="External"/><Relationship Id="rId454" Type="http://schemas.openxmlformats.org/officeDocument/2006/relationships/hyperlink" Target="http://twitter.com/indiatvnews/statuses/1183647540392026113" TargetMode="External"/><Relationship Id="rId575" Type="http://schemas.openxmlformats.org/officeDocument/2006/relationships/hyperlink" Target="http://pbs.twimg.com/profile_images/787569535880531968/3FtQQHyA_normal.jpg" TargetMode="External"/><Relationship Id="rId696" Type="http://schemas.openxmlformats.org/officeDocument/2006/relationships/hyperlink" Target="http://twitter.com/CNNnews18/statuses/1178198036670869504" TargetMode="External"/><Relationship Id="rId211" Type="http://schemas.openxmlformats.org/officeDocument/2006/relationships/hyperlink" Target="http://pbs.twimg.com/profile_images/787569535880531968/3FtQQHyA_normal.jpg" TargetMode="External"/><Relationship Id="rId332" Type="http://schemas.openxmlformats.org/officeDocument/2006/relationships/hyperlink" Target="http://twitter.com/IndiaToday/statuses/1188802308114509824" TargetMode="External"/><Relationship Id="rId453" Type="http://schemas.openxmlformats.org/officeDocument/2006/relationships/hyperlink" Target="http://pbs.twimg.com/profile_images/438346326007234560/YyvWcpAf_normal.jpeg" TargetMode="External"/><Relationship Id="rId574" Type="http://schemas.openxmlformats.org/officeDocument/2006/relationships/hyperlink" Target="http://twitter.com/IndiaToday/statuses/1181468594963509248" TargetMode="External"/><Relationship Id="rId695" Type="http://schemas.openxmlformats.org/officeDocument/2006/relationships/hyperlink" Target="http://pbs.twimg.com/profile_images/1162229007439421440/k_CbYqJm_normal.jpg" TargetMode="External"/><Relationship Id="rId210" Type="http://schemas.openxmlformats.org/officeDocument/2006/relationships/hyperlink" Target="http://twitter.com/IndiaToday/statuses/1189562814572089344" TargetMode="External"/><Relationship Id="rId331" Type="http://schemas.openxmlformats.org/officeDocument/2006/relationships/hyperlink" Target="http://pbs.twimg.com/profile_images/787569535880531968/3FtQQHyA_normal.jpg" TargetMode="External"/><Relationship Id="rId452" Type="http://schemas.openxmlformats.org/officeDocument/2006/relationships/hyperlink" Target="http://twitter.com/ndtv/statuses/1183648286323945475" TargetMode="External"/><Relationship Id="rId573" Type="http://schemas.openxmlformats.org/officeDocument/2006/relationships/hyperlink" Target="http://pbs.twimg.com/profile_images/787569535880531968/3FtQQHyA_normal.jpg" TargetMode="External"/><Relationship Id="rId694" Type="http://schemas.openxmlformats.org/officeDocument/2006/relationships/hyperlink" Target="http://twitter.com/indiatvnews/statuses/1178229004500733952" TargetMode="External"/><Relationship Id="rId370" Type="http://schemas.openxmlformats.org/officeDocument/2006/relationships/hyperlink" Target="http://twitter.com/IndiaToday/statuses/1187311169830346752" TargetMode="External"/><Relationship Id="rId491" Type="http://schemas.openxmlformats.org/officeDocument/2006/relationships/hyperlink" Target="http://pbs.twimg.com/profile_images/787569535880531968/3FtQQHyA_normal.jpg" TargetMode="External"/><Relationship Id="rId490" Type="http://schemas.openxmlformats.org/officeDocument/2006/relationships/hyperlink" Target="http://twitter.com/ABPNews/statuses/1182631197324668928" TargetMode="External"/><Relationship Id="rId129" Type="http://schemas.openxmlformats.org/officeDocument/2006/relationships/hyperlink" Target="http://pbs.twimg.com/profile_images/875597226747207681/0jkhMbbB_normal.jpg" TargetMode="External"/><Relationship Id="rId128" Type="http://schemas.openxmlformats.org/officeDocument/2006/relationships/hyperlink" Target="http://twitter.com/indiatvnews/statuses/1192989017656020992" TargetMode="External"/><Relationship Id="rId249" Type="http://schemas.openxmlformats.org/officeDocument/2006/relationships/hyperlink" Target="http://pbs.twimg.com/profile_images/844708508989841408/HLuil94O_normal.jpg" TargetMode="External"/><Relationship Id="rId127" Type="http://schemas.openxmlformats.org/officeDocument/2006/relationships/hyperlink" Target="http://pbs.twimg.com/profile_images/438346326007234560/YyvWcpAf_normal.jpeg" TargetMode="External"/><Relationship Id="rId248" Type="http://schemas.openxmlformats.org/officeDocument/2006/relationships/hyperlink" Target="http://twitter.com/IndiaToday/statuses/1189453586318659585" TargetMode="External"/><Relationship Id="rId369" Type="http://schemas.openxmlformats.org/officeDocument/2006/relationships/hyperlink" Target="http://pbs.twimg.com/profile_images/787569535880531968/3FtQQHyA_normal.jpg" TargetMode="External"/><Relationship Id="rId126" Type="http://schemas.openxmlformats.org/officeDocument/2006/relationships/hyperlink" Target="http://twitter.com/IndiaToday/statuses/1193190584741031936" TargetMode="External"/><Relationship Id="rId247" Type="http://schemas.openxmlformats.org/officeDocument/2006/relationships/hyperlink" Target="http://pbs.twimg.com/profile_images/787569535880531968/3FtQQHyA_normal.jpg" TargetMode="External"/><Relationship Id="rId368" Type="http://schemas.openxmlformats.org/officeDocument/2006/relationships/hyperlink" Target="http://twitter.com/WIONews/statuses/1187389448419332096" TargetMode="External"/><Relationship Id="rId489" Type="http://schemas.openxmlformats.org/officeDocument/2006/relationships/hyperlink" Target="http://pbs.twimg.com/profile_images/1093087956141715456/uR5Dz8p2_normal.jpg" TargetMode="External"/><Relationship Id="rId121" Type="http://schemas.openxmlformats.org/officeDocument/2006/relationships/hyperlink" Target="http://pbs.twimg.com/profile_images/787569535880531968/3FtQQHyA_normal.jpg" TargetMode="External"/><Relationship Id="rId242" Type="http://schemas.openxmlformats.org/officeDocument/2006/relationships/hyperlink" Target="http://twitter.com/ABPNews/statuses/1189460637069398016" TargetMode="External"/><Relationship Id="rId363" Type="http://schemas.openxmlformats.org/officeDocument/2006/relationships/hyperlink" Target="http://pbs.twimg.com/profile_images/787569535880531968/3FtQQHyA_normal.jpg" TargetMode="External"/><Relationship Id="rId484" Type="http://schemas.openxmlformats.org/officeDocument/2006/relationships/hyperlink" Target="http://twitter.com/CNNnews18/statuses/1182918231779991552" TargetMode="External"/><Relationship Id="rId120" Type="http://schemas.openxmlformats.org/officeDocument/2006/relationships/hyperlink" Target="http://twitter.com/MirrorNow/statuses/1194465442762346497" TargetMode="External"/><Relationship Id="rId241" Type="http://schemas.openxmlformats.org/officeDocument/2006/relationships/hyperlink" Target="http://pbs.twimg.com/profile_images/1093087956141715456/uR5Dz8p2_normal.jpg" TargetMode="External"/><Relationship Id="rId362" Type="http://schemas.openxmlformats.org/officeDocument/2006/relationships/hyperlink" Target="http://twitter.com/indiatvnews/statuses/1187739738926669826" TargetMode="External"/><Relationship Id="rId483" Type="http://schemas.openxmlformats.org/officeDocument/2006/relationships/hyperlink" Target="http://pbs.twimg.com/profile_images/1162229007439421440/k_CbYqJm_normal.jpg" TargetMode="External"/><Relationship Id="rId240" Type="http://schemas.openxmlformats.org/officeDocument/2006/relationships/hyperlink" Target="http://twitter.com/ABPNews/statuses/1189463173948035072" TargetMode="External"/><Relationship Id="rId361" Type="http://schemas.openxmlformats.org/officeDocument/2006/relationships/hyperlink" Target="http://pbs.twimg.com/profile_images/438346326007234560/YyvWcpAf_normal.jpeg" TargetMode="External"/><Relationship Id="rId482" Type="http://schemas.openxmlformats.org/officeDocument/2006/relationships/hyperlink" Target="http://twitter.com/ABPNews/statuses/1182924453287579648" TargetMode="External"/><Relationship Id="rId360" Type="http://schemas.openxmlformats.org/officeDocument/2006/relationships/hyperlink" Target="http://twitter.com/MirrorNow/statuses/1187763859601313793" TargetMode="External"/><Relationship Id="rId481" Type="http://schemas.openxmlformats.org/officeDocument/2006/relationships/hyperlink" Target="http://pbs.twimg.com/profile_images/1093087956141715456/uR5Dz8p2_normal.jpg" TargetMode="External"/><Relationship Id="rId125" Type="http://schemas.openxmlformats.org/officeDocument/2006/relationships/hyperlink" Target="http://pbs.twimg.com/profile_images/787569535880531968/3FtQQHyA_normal.jpg" TargetMode="External"/><Relationship Id="rId246" Type="http://schemas.openxmlformats.org/officeDocument/2006/relationships/hyperlink" Target="http://twitter.com/IndiaToday/statuses/1189458719173697536" TargetMode="External"/><Relationship Id="rId367" Type="http://schemas.openxmlformats.org/officeDocument/2006/relationships/hyperlink" Target="http://pbs.twimg.com/profile_images/875597226747207681/0jkhMbbB_normal.jpg" TargetMode="External"/><Relationship Id="rId488" Type="http://schemas.openxmlformats.org/officeDocument/2006/relationships/hyperlink" Target="http://twitter.com/IndiaToday/statuses/1182637042288582656" TargetMode="External"/><Relationship Id="rId124" Type="http://schemas.openxmlformats.org/officeDocument/2006/relationships/hyperlink" Target="http://twitter.com/MirrorNow/statuses/1193454272320397312" TargetMode="External"/><Relationship Id="rId245" Type="http://schemas.openxmlformats.org/officeDocument/2006/relationships/hyperlink" Target="http://pbs.twimg.com/profile_images/787569535880531968/3FtQQHyA_normal.jpg" TargetMode="External"/><Relationship Id="rId366" Type="http://schemas.openxmlformats.org/officeDocument/2006/relationships/hyperlink" Target="http://twitter.com/WIONews/statuses/1187448731525771264" TargetMode="External"/><Relationship Id="rId487" Type="http://schemas.openxmlformats.org/officeDocument/2006/relationships/hyperlink" Target="http://pbs.twimg.com/profile_images/787569535880531968/3FtQQHyA_normal.jpg" TargetMode="External"/><Relationship Id="rId123" Type="http://schemas.openxmlformats.org/officeDocument/2006/relationships/hyperlink" Target="http://pbs.twimg.com/profile_images/844708508989841408/HLuil94O_normal.jpg" TargetMode="External"/><Relationship Id="rId244" Type="http://schemas.openxmlformats.org/officeDocument/2006/relationships/hyperlink" Target="http://twitter.com/ABPNews/statuses/1189460637069398016" TargetMode="External"/><Relationship Id="rId365" Type="http://schemas.openxmlformats.org/officeDocument/2006/relationships/hyperlink" Target="http://pbs.twimg.com/profile_images/875597226747207681/0jkhMbbB_normal.jpg" TargetMode="External"/><Relationship Id="rId486" Type="http://schemas.openxmlformats.org/officeDocument/2006/relationships/hyperlink" Target="http://twitter.com/WIONews/statuses/1182668935155650561" TargetMode="External"/><Relationship Id="rId122" Type="http://schemas.openxmlformats.org/officeDocument/2006/relationships/hyperlink" Target="http://twitter.com/IndiaToday/statuses/1194092060460097539" TargetMode="External"/><Relationship Id="rId243" Type="http://schemas.openxmlformats.org/officeDocument/2006/relationships/hyperlink" Target="http://pbs.twimg.com/profile_images/1093087956141715456/uR5Dz8p2_normal.jpg" TargetMode="External"/><Relationship Id="rId364" Type="http://schemas.openxmlformats.org/officeDocument/2006/relationships/hyperlink" Target="http://twitter.com/IndiaToday/statuses/1187623371103600641" TargetMode="External"/><Relationship Id="rId485" Type="http://schemas.openxmlformats.org/officeDocument/2006/relationships/hyperlink" Target="http://pbs.twimg.com/profile_images/875597226747207681/0jkhMbbB_normal.jpg" TargetMode="External"/><Relationship Id="rId95" Type="http://schemas.openxmlformats.org/officeDocument/2006/relationships/hyperlink" Target="http://pbs.twimg.com/profile_images/875597226747207681/0jkhMbbB_normal.jpg" TargetMode="External"/><Relationship Id="rId94" Type="http://schemas.openxmlformats.org/officeDocument/2006/relationships/hyperlink" Target="http://twitter.com/WIONews/statuses/1195412398892605444" TargetMode="External"/><Relationship Id="rId97" Type="http://schemas.openxmlformats.org/officeDocument/2006/relationships/hyperlink" Target="http://pbs.twimg.com/profile_images/844708508989841408/HLuil94O_normal.jpg" TargetMode="External"/><Relationship Id="rId96" Type="http://schemas.openxmlformats.org/officeDocument/2006/relationships/hyperlink" Target="http://twitter.com/WIONews/statuses/1195412398892605444" TargetMode="External"/><Relationship Id="rId99" Type="http://schemas.openxmlformats.org/officeDocument/2006/relationships/hyperlink" Target="http://pbs.twimg.com/profile_images/787569535880531968/3FtQQHyA_normal.jpg" TargetMode="External"/><Relationship Id="rId480" Type="http://schemas.openxmlformats.org/officeDocument/2006/relationships/hyperlink" Target="http://twitter.com/ABPNews/statuses/1182942817842155521" TargetMode="External"/><Relationship Id="rId98" Type="http://schemas.openxmlformats.org/officeDocument/2006/relationships/hyperlink" Target="http://twitter.com/MirrorNow/statuses/1195347073643794432" TargetMode="External"/><Relationship Id="rId91" Type="http://schemas.openxmlformats.org/officeDocument/2006/relationships/hyperlink" Target="http://pbs.twimg.com/profile_images/875597226747207681/0jkhMbbB_normal.jpg" TargetMode="External"/><Relationship Id="rId90" Type="http://schemas.openxmlformats.org/officeDocument/2006/relationships/hyperlink" Target="http://twitter.com/ABPNews/statuses/1195558966819835904" TargetMode="External"/><Relationship Id="rId93" Type="http://schemas.openxmlformats.org/officeDocument/2006/relationships/hyperlink" Target="http://pbs.twimg.com/profile_images/875597226747207681/0jkhMbbB_normal.jpg" TargetMode="External"/><Relationship Id="rId92" Type="http://schemas.openxmlformats.org/officeDocument/2006/relationships/hyperlink" Target="http://twitter.com/WIONews/statuses/1195416177050181632" TargetMode="External"/><Relationship Id="rId118" Type="http://schemas.openxmlformats.org/officeDocument/2006/relationships/hyperlink" Target="http://twitter.com/ABPNews/statuses/1194537268192542720" TargetMode="External"/><Relationship Id="rId239" Type="http://schemas.openxmlformats.org/officeDocument/2006/relationships/hyperlink" Target="http://pbs.twimg.com/profile_images/1093087956141715456/uR5Dz8p2_normal.jpg" TargetMode="External"/><Relationship Id="rId117" Type="http://schemas.openxmlformats.org/officeDocument/2006/relationships/hyperlink" Target="http://pbs.twimg.com/profile_images/1093087956141715456/uR5Dz8p2_normal.jpg" TargetMode="External"/><Relationship Id="rId238" Type="http://schemas.openxmlformats.org/officeDocument/2006/relationships/hyperlink" Target="http://twitter.com/IndiaToday/statuses/1189478582424227841" TargetMode="External"/><Relationship Id="rId359" Type="http://schemas.openxmlformats.org/officeDocument/2006/relationships/hyperlink" Target="http://pbs.twimg.com/profile_images/844708508989841408/HLuil94O_normal.jpg" TargetMode="External"/><Relationship Id="rId116" Type="http://schemas.openxmlformats.org/officeDocument/2006/relationships/hyperlink" Target="http://twitter.com/MirrorNow/statuses/1194623136177590276" TargetMode="External"/><Relationship Id="rId237" Type="http://schemas.openxmlformats.org/officeDocument/2006/relationships/hyperlink" Target="http://pbs.twimg.com/profile_images/787569535880531968/3FtQQHyA_normal.jpg" TargetMode="External"/><Relationship Id="rId358" Type="http://schemas.openxmlformats.org/officeDocument/2006/relationships/hyperlink" Target="http://twitter.com/IndiaToday/statuses/1187789838810079232" TargetMode="External"/><Relationship Id="rId479" Type="http://schemas.openxmlformats.org/officeDocument/2006/relationships/hyperlink" Target="http://pbs.twimg.com/profile_images/1093087956141715456/uR5Dz8p2_normal.jpg" TargetMode="External"/><Relationship Id="rId115" Type="http://schemas.openxmlformats.org/officeDocument/2006/relationships/hyperlink" Target="http://pbs.twimg.com/profile_images/844708508989841408/HLuil94O_normal.jpg" TargetMode="External"/><Relationship Id="rId236" Type="http://schemas.openxmlformats.org/officeDocument/2006/relationships/hyperlink" Target="http://twitter.com/IndiaToday/statuses/1189478582424227841" TargetMode="External"/><Relationship Id="rId357" Type="http://schemas.openxmlformats.org/officeDocument/2006/relationships/hyperlink" Target="http://pbs.twimg.com/profile_images/787569535880531968/3FtQQHyA_normal.jpg" TargetMode="External"/><Relationship Id="rId478" Type="http://schemas.openxmlformats.org/officeDocument/2006/relationships/hyperlink" Target="http://twitter.com/aajtak/statuses/1183002915973152770" TargetMode="External"/><Relationship Id="rId599" Type="http://schemas.openxmlformats.org/officeDocument/2006/relationships/hyperlink" Target="http://pbs.twimg.com/profile_images/787569535880531968/3FtQQHyA_normal.jpg" TargetMode="External"/><Relationship Id="rId119" Type="http://schemas.openxmlformats.org/officeDocument/2006/relationships/hyperlink" Target="http://pbs.twimg.com/profile_images/844708508989841408/HLuil94O_normal.jpg" TargetMode="External"/><Relationship Id="rId110" Type="http://schemas.openxmlformats.org/officeDocument/2006/relationships/hyperlink" Target="http://twitter.com/ABPNews/statuses/1194885835448913920" TargetMode="External"/><Relationship Id="rId231" Type="http://schemas.openxmlformats.org/officeDocument/2006/relationships/hyperlink" Target="http://pbs.twimg.com/profile_images/787569535880531968/3FtQQHyA_normal.jpg" TargetMode="External"/><Relationship Id="rId352" Type="http://schemas.openxmlformats.org/officeDocument/2006/relationships/hyperlink" Target="http://twitter.com/ndtv/statuses/1188359164700942336" TargetMode="External"/><Relationship Id="rId473" Type="http://schemas.openxmlformats.org/officeDocument/2006/relationships/hyperlink" Target="http://pbs.twimg.com/profile_images/787569535880531968/3FtQQHyA_normal.jpg" TargetMode="External"/><Relationship Id="rId594" Type="http://schemas.openxmlformats.org/officeDocument/2006/relationships/hyperlink" Target="http://twitter.com/indiatvnews/statuses/1180522936744103937" TargetMode="External"/><Relationship Id="rId230" Type="http://schemas.openxmlformats.org/officeDocument/2006/relationships/hyperlink" Target="http://twitter.com/ABPNews/statuses/1189490134594420737" TargetMode="External"/><Relationship Id="rId351" Type="http://schemas.openxmlformats.org/officeDocument/2006/relationships/hyperlink" Target="http://pbs.twimg.com/profile_images/570440108424171520/QuGYd7jH_normal.png" TargetMode="External"/><Relationship Id="rId472" Type="http://schemas.openxmlformats.org/officeDocument/2006/relationships/hyperlink" Target="http://twitter.com/ABPNews/statuses/1183554227773140992" TargetMode="External"/><Relationship Id="rId593" Type="http://schemas.openxmlformats.org/officeDocument/2006/relationships/hyperlink" Target="http://pbs.twimg.com/profile_images/438346326007234560/YyvWcpAf_normal.jpeg" TargetMode="External"/><Relationship Id="rId350" Type="http://schemas.openxmlformats.org/officeDocument/2006/relationships/hyperlink" Target="http://twitter.com/ndtv/statuses/1188359164700942336" TargetMode="External"/><Relationship Id="rId471" Type="http://schemas.openxmlformats.org/officeDocument/2006/relationships/hyperlink" Target="http://pbs.twimg.com/profile_images/1093087956141715456/uR5Dz8p2_normal.jpg" TargetMode="External"/><Relationship Id="rId592" Type="http://schemas.openxmlformats.org/officeDocument/2006/relationships/hyperlink" Target="http://twitter.com/indiatvnews/statuses/1180740470441312256" TargetMode="External"/><Relationship Id="rId470" Type="http://schemas.openxmlformats.org/officeDocument/2006/relationships/hyperlink" Target="http://twitter.com/aajtak/statuses/1183580312720199680" TargetMode="External"/><Relationship Id="rId591" Type="http://schemas.openxmlformats.org/officeDocument/2006/relationships/hyperlink" Target="http://pbs.twimg.com/profile_images/438346326007234560/YyvWcpAf_normal.jpeg" TargetMode="External"/><Relationship Id="rId114" Type="http://schemas.openxmlformats.org/officeDocument/2006/relationships/hyperlink" Target="http://twitter.com/indiatvnews/statuses/1194853006409256962" TargetMode="External"/><Relationship Id="rId235" Type="http://schemas.openxmlformats.org/officeDocument/2006/relationships/hyperlink" Target="http://pbs.twimg.com/profile_images/787569535880531968/3FtQQHyA_normal.jpg" TargetMode="External"/><Relationship Id="rId356" Type="http://schemas.openxmlformats.org/officeDocument/2006/relationships/hyperlink" Target="http://twitter.com/ABPNews/statuses/1187976912250884096" TargetMode="External"/><Relationship Id="rId477" Type="http://schemas.openxmlformats.org/officeDocument/2006/relationships/hyperlink" Target="http://pbs.twimg.com/profile_images/1179039747273940992/ZGQ_ibsP_normal.jpg" TargetMode="External"/><Relationship Id="rId598" Type="http://schemas.openxmlformats.org/officeDocument/2006/relationships/hyperlink" Target="http://twitter.com/indiatvnews/statuses/1180384838609600513" TargetMode="External"/><Relationship Id="rId113" Type="http://schemas.openxmlformats.org/officeDocument/2006/relationships/hyperlink" Target="http://pbs.twimg.com/profile_images/438346326007234560/YyvWcpAf_normal.jpeg" TargetMode="External"/><Relationship Id="rId234" Type="http://schemas.openxmlformats.org/officeDocument/2006/relationships/hyperlink" Target="http://twitter.com/IndiaToday/statuses/1189478928261378048" TargetMode="External"/><Relationship Id="rId355" Type="http://schemas.openxmlformats.org/officeDocument/2006/relationships/hyperlink" Target="http://pbs.twimg.com/profile_images/1093087956141715456/uR5Dz8p2_normal.jpg" TargetMode="External"/><Relationship Id="rId476" Type="http://schemas.openxmlformats.org/officeDocument/2006/relationships/hyperlink" Target="http://twitter.com/indiatvnews/statuses/1183297144205107201" TargetMode="External"/><Relationship Id="rId597" Type="http://schemas.openxmlformats.org/officeDocument/2006/relationships/hyperlink" Target="http://pbs.twimg.com/profile_images/438346326007234560/YyvWcpAf_normal.jpeg" TargetMode="External"/><Relationship Id="rId112" Type="http://schemas.openxmlformats.org/officeDocument/2006/relationships/hyperlink" Target="http://twitter.com/ABPNews/statuses/1194885835448913920" TargetMode="External"/><Relationship Id="rId233" Type="http://schemas.openxmlformats.org/officeDocument/2006/relationships/hyperlink" Target="http://pbs.twimg.com/profile_images/787569535880531968/3FtQQHyA_normal.jpg" TargetMode="External"/><Relationship Id="rId354" Type="http://schemas.openxmlformats.org/officeDocument/2006/relationships/hyperlink" Target="http://twitter.com/ABPNews/statuses/1188300803926155264" TargetMode="External"/><Relationship Id="rId475" Type="http://schemas.openxmlformats.org/officeDocument/2006/relationships/hyperlink" Target="http://pbs.twimg.com/profile_images/438346326007234560/YyvWcpAf_normal.jpeg" TargetMode="External"/><Relationship Id="rId596" Type="http://schemas.openxmlformats.org/officeDocument/2006/relationships/hyperlink" Target="http://twitter.com/IndiaToday/statuses/1180408796306276352" TargetMode="External"/><Relationship Id="rId111" Type="http://schemas.openxmlformats.org/officeDocument/2006/relationships/hyperlink" Target="http://pbs.twimg.com/profile_images/1093087956141715456/uR5Dz8p2_normal.jpg" TargetMode="External"/><Relationship Id="rId232" Type="http://schemas.openxmlformats.org/officeDocument/2006/relationships/hyperlink" Target="http://twitter.com/IndiaToday/statuses/1189488690633957376" TargetMode="External"/><Relationship Id="rId353" Type="http://schemas.openxmlformats.org/officeDocument/2006/relationships/hyperlink" Target="http://pbs.twimg.com/profile_images/1093087956141715456/uR5Dz8p2_normal.jpg" TargetMode="External"/><Relationship Id="rId474" Type="http://schemas.openxmlformats.org/officeDocument/2006/relationships/hyperlink" Target="http://twitter.com/IndiaToday/statuses/1183395362410614785" TargetMode="External"/><Relationship Id="rId595" Type="http://schemas.openxmlformats.org/officeDocument/2006/relationships/hyperlink" Target="http://pbs.twimg.com/profile_images/787569535880531968/3FtQQHyA_normal.jpg" TargetMode="External"/><Relationship Id="rId305" Type="http://schemas.openxmlformats.org/officeDocument/2006/relationships/hyperlink" Target="http://pbs.twimg.com/profile_images/438346326007234560/YyvWcpAf_normal.jpeg" TargetMode="External"/><Relationship Id="rId426" Type="http://schemas.openxmlformats.org/officeDocument/2006/relationships/hyperlink" Target="http://twitter.com/aajtak/statuses/1183956257897472000" TargetMode="External"/><Relationship Id="rId547" Type="http://schemas.openxmlformats.org/officeDocument/2006/relationships/hyperlink" Target="http://pbs.twimg.com/profile_images/875597226747207681/0jkhMbbB_normal.jpg" TargetMode="External"/><Relationship Id="rId668" Type="http://schemas.openxmlformats.org/officeDocument/2006/relationships/hyperlink" Target="http://twitter.com/aajtak/statuses/1178622202448474113" TargetMode="External"/><Relationship Id="rId304" Type="http://schemas.openxmlformats.org/officeDocument/2006/relationships/hyperlink" Target="http://twitter.com/ABPNews/statuses/1189077390074400768" TargetMode="External"/><Relationship Id="rId425" Type="http://schemas.openxmlformats.org/officeDocument/2006/relationships/hyperlink" Target="http://pbs.twimg.com/profile_images/1179039747273940992/ZGQ_ibsP_normal.jpg" TargetMode="External"/><Relationship Id="rId546" Type="http://schemas.openxmlformats.org/officeDocument/2006/relationships/hyperlink" Target="http://twitter.com/indiatvnews/statuses/1181991541973217280" TargetMode="External"/><Relationship Id="rId667" Type="http://schemas.openxmlformats.org/officeDocument/2006/relationships/hyperlink" Target="http://pbs.twimg.com/profile_images/1179039747273940992/ZGQ_ibsP_normal.jpg" TargetMode="External"/><Relationship Id="rId303" Type="http://schemas.openxmlformats.org/officeDocument/2006/relationships/hyperlink" Target="http://pbs.twimg.com/profile_images/1093087956141715456/uR5Dz8p2_normal.jpg" TargetMode="External"/><Relationship Id="rId424" Type="http://schemas.openxmlformats.org/officeDocument/2006/relationships/hyperlink" Target="http://twitter.com/MirrorNow/statuses/1184005554819088384" TargetMode="External"/><Relationship Id="rId545" Type="http://schemas.openxmlformats.org/officeDocument/2006/relationships/hyperlink" Target="http://pbs.twimg.com/profile_images/438346326007234560/YyvWcpAf_normal.jpeg" TargetMode="External"/><Relationship Id="rId666" Type="http://schemas.openxmlformats.org/officeDocument/2006/relationships/hyperlink" Target="http://twitter.com/IndiaToday/statuses/1178648813319245824" TargetMode="External"/><Relationship Id="rId302" Type="http://schemas.openxmlformats.org/officeDocument/2006/relationships/hyperlink" Target="http://twitter.com/IndiaToday/statuses/1189117646148526080" TargetMode="External"/><Relationship Id="rId423" Type="http://schemas.openxmlformats.org/officeDocument/2006/relationships/hyperlink" Target="http://pbs.twimg.com/profile_images/844708508989841408/HLuil94O_normal.jpg" TargetMode="External"/><Relationship Id="rId544" Type="http://schemas.openxmlformats.org/officeDocument/2006/relationships/hyperlink" Target="http://twitter.com/WIONews/statuses/1182009916959014914" TargetMode="External"/><Relationship Id="rId665" Type="http://schemas.openxmlformats.org/officeDocument/2006/relationships/hyperlink" Target="http://pbs.twimg.com/profile_images/787569535880531968/3FtQQHyA_normal.jpg" TargetMode="External"/><Relationship Id="rId309" Type="http://schemas.openxmlformats.org/officeDocument/2006/relationships/hyperlink" Target="http://pbs.twimg.com/profile_images/844708508989841408/HLuil94O_normal.jpg" TargetMode="External"/><Relationship Id="rId308" Type="http://schemas.openxmlformats.org/officeDocument/2006/relationships/hyperlink" Target="http://twitter.com/indiatvnews/statuses/1189069020185559040" TargetMode="External"/><Relationship Id="rId429" Type="http://schemas.openxmlformats.org/officeDocument/2006/relationships/hyperlink" Target="http://pbs.twimg.com/profile_images/787569535880531968/3FtQQHyA_normal.jpg" TargetMode="External"/><Relationship Id="rId307" Type="http://schemas.openxmlformats.org/officeDocument/2006/relationships/hyperlink" Target="http://pbs.twimg.com/profile_images/438346326007234560/YyvWcpAf_normal.jpeg" TargetMode="External"/><Relationship Id="rId428" Type="http://schemas.openxmlformats.org/officeDocument/2006/relationships/hyperlink" Target="http://twitter.com/aajtak/statuses/1183946566916116480" TargetMode="External"/><Relationship Id="rId549" Type="http://schemas.openxmlformats.org/officeDocument/2006/relationships/hyperlink" Target="http://pbs.twimg.com/profile_images/1179039747273940992/ZGQ_ibsP_normal.jpg" TargetMode="External"/><Relationship Id="rId306" Type="http://schemas.openxmlformats.org/officeDocument/2006/relationships/hyperlink" Target="http://twitter.com/indiatvnews/statuses/1189069020185559040" TargetMode="External"/><Relationship Id="rId427" Type="http://schemas.openxmlformats.org/officeDocument/2006/relationships/hyperlink" Target="http://pbs.twimg.com/profile_images/1179039747273940992/ZGQ_ibsP_normal.jpg" TargetMode="External"/><Relationship Id="rId548" Type="http://schemas.openxmlformats.org/officeDocument/2006/relationships/hyperlink" Target="http://twitter.com/WIONews/statuses/1181943401358299136" TargetMode="External"/><Relationship Id="rId669" Type="http://schemas.openxmlformats.org/officeDocument/2006/relationships/hyperlink" Target="http://pbs.twimg.com/profile_images/438346326007234560/YyvWcpAf_normal.jpeg" TargetMode="External"/><Relationship Id="rId660" Type="http://schemas.openxmlformats.org/officeDocument/2006/relationships/hyperlink" Target="http://twitter.com/IndiaToday/statuses/1178704431858110464" TargetMode="External"/><Relationship Id="rId301" Type="http://schemas.openxmlformats.org/officeDocument/2006/relationships/hyperlink" Target="http://pbs.twimg.com/profile_images/787569535880531968/3FtQQHyA_normal.jpg" TargetMode="External"/><Relationship Id="rId422" Type="http://schemas.openxmlformats.org/officeDocument/2006/relationships/hyperlink" Target="http://twitter.com/ABPNews/statuses/1184036735811911687" TargetMode="External"/><Relationship Id="rId543" Type="http://schemas.openxmlformats.org/officeDocument/2006/relationships/hyperlink" Target="http://pbs.twimg.com/profile_images/875597226747207681/0jkhMbbB_normal.jpg" TargetMode="External"/><Relationship Id="rId664" Type="http://schemas.openxmlformats.org/officeDocument/2006/relationships/hyperlink" Target="http://twitter.com/IndiaToday/statuses/1178654299145945088" TargetMode="External"/><Relationship Id="rId300" Type="http://schemas.openxmlformats.org/officeDocument/2006/relationships/hyperlink" Target="http://twitter.com/IndiaToday/statuses/1189143211656114176" TargetMode="External"/><Relationship Id="rId421" Type="http://schemas.openxmlformats.org/officeDocument/2006/relationships/hyperlink" Target="http://pbs.twimg.com/profile_images/1093087956141715456/uR5Dz8p2_normal.jpg" TargetMode="External"/><Relationship Id="rId542" Type="http://schemas.openxmlformats.org/officeDocument/2006/relationships/hyperlink" Target="http://twitter.com/ABPNews/statuses/1182119427325644800" TargetMode="External"/><Relationship Id="rId663" Type="http://schemas.openxmlformats.org/officeDocument/2006/relationships/hyperlink" Target="http://pbs.twimg.com/profile_images/787569535880531968/3FtQQHyA_normal.jpg" TargetMode="External"/><Relationship Id="rId420" Type="http://schemas.openxmlformats.org/officeDocument/2006/relationships/hyperlink" Target="http://twitter.com/WIONews/statuses/1184116174944006144" TargetMode="External"/><Relationship Id="rId541" Type="http://schemas.openxmlformats.org/officeDocument/2006/relationships/hyperlink" Target="http://pbs.twimg.com/profile_images/1093087956141715456/uR5Dz8p2_normal.jpg" TargetMode="External"/><Relationship Id="rId662" Type="http://schemas.openxmlformats.org/officeDocument/2006/relationships/hyperlink" Target="http://twitter.com/MirrorNow/statuses/1178693675372572674" TargetMode="External"/><Relationship Id="rId540" Type="http://schemas.openxmlformats.org/officeDocument/2006/relationships/hyperlink" Target="http://twitter.com/IndiaToday/statuses/1182137182573584384" TargetMode="External"/><Relationship Id="rId661" Type="http://schemas.openxmlformats.org/officeDocument/2006/relationships/hyperlink" Target="http://pbs.twimg.com/profile_images/844708508989841408/HLuil94O_normal.jpg" TargetMode="External"/><Relationship Id="rId415" Type="http://schemas.openxmlformats.org/officeDocument/2006/relationships/hyperlink" Target="http://pbs.twimg.com/profile_images/875597226747207681/0jkhMbbB_normal.jpg" TargetMode="External"/><Relationship Id="rId536" Type="http://schemas.openxmlformats.org/officeDocument/2006/relationships/hyperlink" Target="http://twitter.com/IndiaToday/statuses/1182153152667308032" TargetMode="External"/><Relationship Id="rId657" Type="http://schemas.openxmlformats.org/officeDocument/2006/relationships/hyperlink" Target="http://pbs.twimg.com/profile_images/787569535880531968/3FtQQHyA_normal.jpg" TargetMode="External"/><Relationship Id="rId414" Type="http://schemas.openxmlformats.org/officeDocument/2006/relationships/hyperlink" Target="http://twitter.com/aajtak/statuses/1184352318172479489" TargetMode="External"/><Relationship Id="rId535" Type="http://schemas.openxmlformats.org/officeDocument/2006/relationships/hyperlink" Target="http://pbs.twimg.com/profile_images/787569535880531968/3FtQQHyA_normal.jpg" TargetMode="External"/><Relationship Id="rId656" Type="http://schemas.openxmlformats.org/officeDocument/2006/relationships/hyperlink" Target="http://twitter.com/IndiaToday/statuses/1178707413697851394" TargetMode="External"/><Relationship Id="rId413" Type="http://schemas.openxmlformats.org/officeDocument/2006/relationships/hyperlink" Target="http://pbs.twimg.com/profile_images/1179039747273940992/ZGQ_ibsP_normal.jpg" TargetMode="External"/><Relationship Id="rId534" Type="http://schemas.openxmlformats.org/officeDocument/2006/relationships/hyperlink" Target="http://twitter.com/IndiaToday/statuses/1182155573002784768" TargetMode="External"/><Relationship Id="rId655" Type="http://schemas.openxmlformats.org/officeDocument/2006/relationships/hyperlink" Target="http://pbs.twimg.com/profile_images/787569535880531968/3FtQQHyA_normal.jpg" TargetMode="External"/><Relationship Id="rId412" Type="http://schemas.openxmlformats.org/officeDocument/2006/relationships/hyperlink" Target="http://twitter.com/ABPNews/statuses/1184448717065052160" TargetMode="External"/><Relationship Id="rId533" Type="http://schemas.openxmlformats.org/officeDocument/2006/relationships/hyperlink" Target="http://pbs.twimg.com/profile_images/787569535880531968/3FtQQHyA_normal.jpg" TargetMode="External"/><Relationship Id="rId654" Type="http://schemas.openxmlformats.org/officeDocument/2006/relationships/hyperlink" Target="http://twitter.com/IndiaToday/statuses/1178712241668939776" TargetMode="External"/><Relationship Id="rId419" Type="http://schemas.openxmlformats.org/officeDocument/2006/relationships/hyperlink" Target="http://pbs.twimg.com/profile_images/875597226747207681/0jkhMbbB_normal.jpg" TargetMode="External"/><Relationship Id="rId418" Type="http://schemas.openxmlformats.org/officeDocument/2006/relationships/hyperlink" Target="http://twitter.com/WIONews/statuses/1184116174944006144" TargetMode="External"/><Relationship Id="rId539" Type="http://schemas.openxmlformats.org/officeDocument/2006/relationships/hyperlink" Target="http://pbs.twimg.com/profile_images/787569535880531968/3FtQQHyA_normal.jpg" TargetMode="External"/><Relationship Id="rId417" Type="http://schemas.openxmlformats.org/officeDocument/2006/relationships/hyperlink" Target="http://pbs.twimg.com/profile_images/875597226747207681/0jkhMbbB_normal.jpg" TargetMode="External"/><Relationship Id="rId538" Type="http://schemas.openxmlformats.org/officeDocument/2006/relationships/hyperlink" Target="http://twitter.com/IndiaToday/statuses/1182153152667308032" TargetMode="External"/><Relationship Id="rId659" Type="http://schemas.openxmlformats.org/officeDocument/2006/relationships/hyperlink" Target="http://pbs.twimg.com/profile_images/787569535880531968/3FtQQHyA_normal.jpg" TargetMode="External"/><Relationship Id="rId416" Type="http://schemas.openxmlformats.org/officeDocument/2006/relationships/hyperlink" Target="http://twitter.com/WIONews/statuses/1184121522060836865" TargetMode="External"/><Relationship Id="rId537" Type="http://schemas.openxmlformats.org/officeDocument/2006/relationships/hyperlink" Target="http://pbs.twimg.com/profile_images/787569535880531968/3FtQQHyA_normal.jpg" TargetMode="External"/><Relationship Id="rId658" Type="http://schemas.openxmlformats.org/officeDocument/2006/relationships/hyperlink" Target="http://twitter.com/IndiaToday/statuses/1178704950940954624" TargetMode="External"/><Relationship Id="rId411" Type="http://schemas.openxmlformats.org/officeDocument/2006/relationships/hyperlink" Target="http://pbs.twimg.com/profile_images/1093087956141715456/uR5Dz8p2_normal.jpg" TargetMode="External"/><Relationship Id="rId532" Type="http://schemas.openxmlformats.org/officeDocument/2006/relationships/hyperlink" Target="http://twitter.com/IndiaToday/statuses/1182159255014494208" TargetMode="External"/><Relationship Id="rId653" Type="http://schemas.openxmlformats.org/officeDocument/2006/relationships/hyperlink" Target="http://pbs.twimg.com/profile_images/787569535880531968/3FtQQHyA_normal.jpg" TargetMode="External"/><Relationship Id="rId410" Type="http://schemas.openxmlformats.org/officeDocument/2006/relationships/hyperlink" Target="http://twitter.com/WIONews/statuses/1184519541600075776" TargetMode="External"/><Relationship Id="rId531" Type="http://schemas.openxmlformats.org/officeDocument/2006/relationships/hyperlink" Target="http://pbs.twimg.com/profile_images/787569535880531968/3FtQQHyA_normal.jpg" TargetMode="External"/><Relationship Id="rId652" Type="http://schemas.openxmlformats.org/officeDocument/2006/relationships/hyperlink" Target="http://twitter.com/indiatvnews/statuses/1178863329831346177" TargetMode="External"/><Relationship Id="rId530" Type="http://schemas.openxmlformats.org/officeDocument/2006/relationships/hyperlink" Target="http://twitter.com/aajtak/statuses/1182159337873006593" TargetMode="External"/><Relationship Id="rId651" Type="http://schemas.openxmlformats.org/officeDocument/2006/relationships/hyperlink" Target="http://pbs.twimg.com/profile_images/438346326007234560/YyvWcpAf_normal.jpeg" TargetMode="External"/><Relationship Id="rId650" Type="http://schemas.openxmlformats.org/officeDocument/2006/relationships/hyperlink" Target="http://twitter.com/ABPNews/statuses/1178881092708782080" TargetMode="External"/><Relationship Id="rId206" Type="http://schemas.openxmlformats.org/officeDocument/2006/relationships/hyperlink" Target="http://twitter.com/aajtak/statuses/1189565249894010880" TargetMode="External"/><Relationship Id="rId327" Type="http://schemas.openxmlformats.org/officeDocument/2006/relationships/hyperlink" Target="http://pbs.twimg.com/profile_images/787569535880531968/3FtQQHyA_normal.jpg" TargetMode="External"/><Relationship Id="rId448" Type="http://schemas.openxmlformats.org/officeDocument/2006/relationships/hyperlink" Target="http://twitter.com/IndiaToday/statuses/1183692873964736513" TargetMode="External"/><Relationship Id="rId569" Type="http://schemas.openxmlformats.org/officeDocument/2006/relationships/hyperlink" Target="http://pbs.twimg.com/profile_images/875597226747207681/0jkhMbbB_normal.jpg" TargetMode="External"/><Relationship Id="rId205" Type="http://schemas.openxmlformats.org/officeDocument/2006/relationships/hyperlink" Target="http://pbs.twimg.com/profile_images/1179039747273940992/ZGQ_ibsP_normal.jpg" TargetMode="External"/><Relationship Id="rId326" Type="http://schemas.openxmlformats.org/officeDocument/2006/relationships/hyperlink" Target="http://twitter.com/ABPNews/statuses/1188817498839191552" TargetMode="External"/><Relationship Id="rId447" Type="http://schemas.openxmlformats.org/officeDocument/2006/relationships/hyperlink" Target="http://pbs.twimg.com/profile_images/787569535880531968/3FtQQHyA_normal.jpg" TargetMode="External"/><Relationship Id="rId568" Type="http://schemas.openxmlformats.org/officeDocument/2006/relationships/hyperlink" Target="http://twitter.com/IndiaToday/statuses/1181568398867566592" TargetMode="External"/><Relationship Id="rId689" Type="http://schemas.openxmlformats.org/officeDocument/2006/relationships/hyperlink" Target="http://pbs.twimg.com/profile_images/1093087956141715456/uR5Dz8p2_normal.jpg" TargetMode="External"/><Relationship Id="rId204" Type="http://schemas.openxmlformats.org/officeDocument/2006/relationships/hyperlink" Target="http://twitter.com/indiatvnews/statuses/1189566378245795840" TargetMode="External"/><Relationship Id="rId325" Type="http://schemas.openxmlformats.org/officeDocument/2006/relationships/hyperlink" Target="http://pbs.twimg.com/profile_images/1093087956141715456/uR5Dz8p2_normal.jpg" TargetMode="External"/><Relationship Id="rId446" Type="http://schemas.openxmlformats.org/officeDocument/2006/relationships/hyperlink" Target="http://twitter.com/IndiaToday/statuses/1183717152622178304" TargetMode="External"/><Relationship Id="rId567" Type="http://schemas.openxmlformats.org/officeDocument/2006/relationships/hyperlink" Target="http://pbs.twimg.com/profile_images/787569535880531968/3FtQQHyA_normal.jpg" TargetMode="External"/><Relationship Id="rId688" Type="http://schemas.openxmlformats.org/officeDocument/2006/relationships/hyperlink" Target="http://twitter.com/IndiaToday/statuses/1178530554620198912" TargetMode="External"/><Relationship Id="rId203" Type="http://schemas.openxmlformats.org/officeDocument/2006/relationships/hyperlink" Target="http://pbs.twimg.com/profile_images/438346326007234560/YyvWcpAf_normal.jpeg" TargetMode="External"/><Relationship Id="rId324" Type="http://schemas.openxmlformats.org/officeDocument/2006/relationships/hyperlink" Target="http://twitter.com/indiatvnews/statuses/1188839085797978113" TargetMode="External"/><Relationship Id="rId445" Type="http://schemas.openxmlformats.org/officeDocument/2006/relationships/hyperlink" Target="http://pbs.twimg.com/profile_images/787569535880531968/3FtQQHyA_normal.jpg" TargetMode="External"/><Relationship Id="rId566" Type="http://schemas.openxmlformats.org/officeDocument/2006/relationships/hyperlink" Target="http://twitter.com/ABPNews/statuses/1181754957126520837" TargetMode="External"/><Relationship Id="rId687" Type="http://schemas.openxmlformats.org/officeDocument/2006/relationships/hyperlink" Target="http://pbs.twimg.com/profile_images/787569535880531968/3FtQQHyA_normal.jpg" TargetMode="External"/><Relationship Id="rId209" Type="http://schemas.openxmlformats.org/officeDocument/2006/relationships/hyperlink" Target="http://pbs.twimg.com/profile_images/787569535880531968/3FtQQHyA_normal.jpg" TargetMode="External"/><Relationship Id="rId208" Type="http://schemas.openxmlformats.org/officeDocument/2006/relationships/hyperlink" Target="http://twitter.com/aajtak/statuses/1189565249894010880" TargetMode="External"/><Relationship Id="rId329" Type="http://schemas.openxmlformats.org/officeDocument/2006/relationships/hyperlink" Target="http://pbs.twimg.com/profile_images/787569535880531968/3FtQQHyA_normal.jpg" TargetMode="External"/><Relationship Id="rId207" Type="http://schemas.openxmlformats.org/officeDocument/2006/relationships/hyperlink" Target="http://pbs.twimg.com/profile_images/1179039747273940992/ZGQ_ibsP_normal.jpg" TargetMode="External"/><Relationship Id="rId328" Type="http://schemas.openxmlformats.org/officeDocument/2006/relationships/hyperlink" Target="http://twitter.com/IndiaToday/statuses/1188808510957481985" TargetMode="External"/><Relationship Id="rId449" Type="http://schemas.openxmlformats.org/officeDocument/2006/relationships/hyperlink" Target="http://pbs.twimg.com/profile_images/844708508989841408/HLuil94O_normal.jpg" TargetMode="External"/><Relationship Id="rId440" Type="http://schemas.openxmlformats.org/officeDocument/2006/relationships/hyperlink" Target="http://twitter.com/WIONews/statuses/1183743466552975361" TargetMode="External"/><Relationship Id="rId561" Type="http://schemas.openxmlformats.org/officeDocument/2006/relationships/hyperlink" Target="http://pbs.twimg.com/profile_images/1093087956141715456/uR5Dz8p2_normal.jpg" TargetMode="External"/><Relationship Id="rId682" Type="http://schemas.openxmlformats.org/officeDocument/2006/relationships/hyperlink" Target="http://twitter.com/aajtak/statuses/1178578610463989762" TargetMode="External"/><Relationship Id="rId560" Type="http://schemas.openxmlformats.org/officeDocument/2006/relationships/hyperlink" Target="http://twitter.com/IndiaToday/statuses/1181783943235850240" TargetMode="External"/><Relationship Id="rId681" Type="http://schemas.openxmlformats.org/officeDocument/2006/relationships/hyperlink" Target="http://pbs.twimg.com/profile_images/1179039747273940992/ZGQ_ibsP_normal.jpg" TargetMode="External"/><Relationship Id="rId680" Type="http://schemas.openxmlformats.org/officeDocument/2006/relationships/hyperlink" Target="http://twitter.com/indiatvnews/statuses/1178580582780956672" TargetMode="External"/><Relationship Id="rId202" Type="http://schemas.openxmlformats.org/officeDocument/2006/relationships/hyperlink" Target="http://twitter.com/aajtak/statuses/1189570833116565505" TargetMode="External"/><Relationship Id="rId323" Type="http://schemas.openxmlformats.org/officeDocument/2006/relationships/hyperlink" Target="http://pbs.twimg.com/profile_images/438346326007234560/YyvWcpAf_normal.jpeg" TargetMode="External"/><Relationship Id="rId444" Type="http://schemas.openxmlformats.org/officeDocument/2006/relationships/hyperlink" Target="http://twitter.com/IndiaToday/statuses/1183727073031909376" TargetMode="External"/><Relationship Id="rId565" Type="http://schemas.openxmlformats.org/officeDocument/2006/relationships/hyperlink" Target="http://pbs.twimg.com/profile_images/1093087956141715456/uR5Dz8p2_normal.jpg" TargetMode="External"/><Relationship Id="rId686" Type="http://schemas.openxmlformats.org/officeDocument/2006/relationships/hyperlink" Target="http://twitter.com/aajtak/statuses/1178570927514292224" TargetMode="External"/><Relationship Id="rId201" Type="http://schemas.openxmlformats.org/officeDocument/2006/relationships/hyperlink" Target="http://pbs.twimg.com/profile_images/1179039747273940992/ZGQ_ibsP_normal.jpg" TargetMode="External"/><Relationship Id="rId322" Type="http://schemas.openxmlformats.org/officeDocument/2006/relationships/hyperlink" Target="http://twitter.com/WIONews/statuses/1188840590588313601" TargetMode="External"/><Relationship Id="rId443" Type="http://schemas.openxmlformats.org/officeDocument/2006/relationships/hyperlink" Target="http://pbs.twimg.com/profile_images/787569535880531968/3FtQQHyA_normal.jpg" TargetMode="External"/><Relationship Id="rId564" Type="http://schemas.openxmlformats.org/officeDocument/2006/relationships/hyperlink" Target="http://twitter.com/ABPNews/statuses/1181754957126520837" TargetMode="External"/><Relationship Id="rId685" Type="http://schemas.openxmlformats.org/officeDocument/2006/relationships/hyperlink" Target="http://pbs.twimg.com/profile_images/1179039747273940992/ZGQ_ibsP_normal.jpg" TargetMode="External"/><Relationship Id="rId200" Type="http://schemas.openxmlformats.org/officeDocument/2006/relationships/hyperlink" Target="http://twitter.com/IndiaToday/statuses/1189583138533457920" TargetMode="External"/><Relationship Id="rId321" Type="http://schemas.openxmlformats.org/officeDocument/2006/relationships/hyperlink" Target="http://pbs.twimg.com/profile_images/875597226747207681/0jkhMbbB_normal.jpg" TargetMode="External"/><Relationship Id="rId442" Type="http://schemas.openxmlformats.org/officeDocument/2006/relationships/hyperlink" Target="http://twitter.com/WIONews/statuses/1183743466552975361" TargetMode="External"/><Relationship Id="rId563" Type="http://schemas.openxmlformats.org/officeDocument/2006/relationships/hyperlink" Target="http://pbs.twimg.com/profile_images/1093087956141715456/uR5Dz8p2_normal.jpg" TargetMode="External"/><Relationship Id="rId684" Type="http://schemas.openxmlformats.org/officeDocument/2006/relationships/hyperlink" Target="http://twitter.com/IndiaToday/statuses/1178573588422545409" TargetMode="External"/><Relationship Id="rId320" Type="http://schemas.openxmlformats.org/officeDocument/2006/relationships/hyperlink" Target="http://twitter.com/WIONews/statuses/1188840590588313601" TargetMode="External"/><Relationship Id="rId441" Type="http://schemas.openxmlformats.org/officeDocument/2006/relationships/hyperlink" Target="http://pbs.twimg.com/profile_images/875597226747207681/0jkhMbbB_normal.jpg" TargetMode="External"/><Relationship Id="rId562" Type="http://schemas.openxmlformats.org/officeDocument/2006/relationships/hyperlink" Target="http://twitter.com/ABPNews/statuses/1181760954486231041" TargetMode="External"/><Relationship Id="rId683" Type="http://schemas.openxmlformats.org/officeDocument/2006/relationships/hyperlink" Target="http://pbs.twimg.com/profile_images/787569535880531968/3FtQQHyA_normal.jpg" TargetMode="External"/><Relationship Id="rId316" Type="http://schemas.openxmlformats.org/officeDocument/2006/relationships/hyperlink" Target="http://twitter.com/ABPNews/statuses/1188862900036718592" TargetMode="External"/><Relationship Id="rId437" Type="http://schemas.openxmlformats.org/officeDocument/2006/relationships/hyperlink" Target="http://pbs.twimg.com/profile_images/787569535880531968/3FtQQHyA_normal.jpg" TargetMode="External"/><Relationship Id="rId558" Type="http://schemas.openxmlformats.org/officeDocument/2006/relationships/hyperlink" Target="http://twitter.com/ABPNews/statuses/1181856294409400320" TargetMode="External"/><Relationship Id="rId679" Type="http://schemas.openxmlformats.org/officeDocument/2006/relationships/hyperlink" Target="http://pbs.twimg.com/profile_images/438346326007234560/YyvWcpAf_normal.jpeg" TargetMode="External"/><Relationship Id="rId315" Type="http://schemas.openxmlformats.org/officeDocument/2006/relationships/hyperlink" Target="http://pbs.twimg.com/profile_images/1093087956141715456/uR5Dz8p2_normal.jpg" TargetMode="External"/><Relationship Id="rId436" Type="http://schemas.openxmlformats.org/officeDocument/2006/relationships/hyperlink" Target="http://twitter.com/WIONews/statuses/1183783834510229504" TargetMode="External"/><Relationship Id="rId557" Type="http://schemas.openxmlformats.org/officeDocument/2006/relationships/hyperlink" Target="http://pbs.twimg.com/profile_images/1093087956141715456/uR5Dz8p2_normal.jpg" TargetMode="External"/><Relationship Id="rId678" Type="http://schemas.openxmlformats.org/officeDocument/2006/relationships/hyperlink" Target="http://twitter.com/ABPNews/statuses/1178591856428343296" TargetMode="External"/><Relationship Id="rId314" Type="http://schemas.openxmlformats.org/officeDocument/2006/relationships/hyperlink" Target="http://twitter.com/WIONews/statuses/1188892401529548802" TargetMode="External"/><Relationship Id="rId435" Type="http://schemas.openxmlformats.org/officeDocument/2006/relationships/hyperlink" Target="http://pbs.twimg.com/profile_images/875597226747207681/0jkhMbbB_normal.jpg" TargetMode="External"/><Relationship Id="rId556" Type="http://schemas.openxmlformats.org/officeDocument/2006/relationships/hyperlink" Target="http://twitter.com/aajtak/statuses/1181882437044883457" TargetMode="External"/><Relationship Id="rId677" Type="http://schemas.openxmlformats.org/officeDocument/2006/relationships/hyperlink" Target="http://pbs.twimg.com/profile_images/1093087956141715456/uR5Dz8p2_normal.jpg" TargetMode="External"/><Relationship Id="rId313" Type="http://schemas.openxmlformats.org/officeDocument/2006/relationships/hyperlink" Target="http://pbs.twimg.com/profile_images/875597226747207681/0jkhMbbB_normal.jpg" TargetMode="External"/><Relationship Id="rId434" Type="http://schemas.openxmlformats.org/officeDocument/2006/relationships/hyperlink" Target="http://twitter.com/WIONews/statuses/1183783834510229504" TargetMode="External"/><Relationship Id="rId555" Type="http://schemas.openxmlformats.org/officeDocument/2006/relationships/hyperlink" Target="http://pbs.twimg.com/profile_images/1179039747273940992/ZGQ_ibsP_normal.jpg" TargetMode="External"/><Relationship Id="rId676" Type="http://schemas.openxmlformats.org/officeDocument/2006/relationships/hyperlink" Target="http://twitter.com/indiatvnews/statuses/1178598108197900288" TargetMode="External"/><Relationship Id="rId319" Type="http://schemas.openxmlformats.org/officeDocument/2006/relationships/hyperlink" Target="http://pbs.twimg.com/profile_images/875597226747207681/0jkhMbbB_normal.jpg" TargetMode="External"/><Relationship Id="rId318" Type="http://schemas.openxmlformats.org/officeDocument/2006/relationships/hyperlink" Target="http://twitter.com/MirrorNow/statuses/1188841214272892928" TargetMode="External"/><Relationship Id="rId439" Type="http://schemas.openxmlformats.org/officeDocument/2006/relationships/hyperlink" Target="http://pbs.twimg.com/profile_images/875597226747207681/0jkhMbbB_normal.jpg" TargetMode="External"/><Relationship Id="rId317" Type="http://schemas.openxmlformats.org/officeDocument/2006/relationships/hyperlink" Target="http://pbs.twimg.com/profile_images/844708508989841408/HLuil94O_normal.jpg" TargetMode="External"/><Relationship Id="rId438" Type="http://schemas.openxmlformats.org/officeDocument/2006/relationships/hyperlink" Target="http://twitter.com/IndiaToday/statuses/1183743501688664066" TargetMode="External"/><Relationship Id="rId559" Type="http://schemas.openxmlformats.org/officeDocument/2006/relationships/hyperlink" Target="http://pbs.twimg.com/profile_images/787569535880531968/3FtQQHyA_normal.jpg" TargetMode="External"/><Relationship Id="rId550" Type="http://schemas.openxmlformats.org/officeDocument/2006/relationships/hyperlink" Target="http://twitter.com/aajtak/statuses/1181910734747254785" TargetMode="External"/><Relationship Id="rId671" Type="http://schemas.openxmlformats.org/officeDocument/2006/relationships/hyperlink" Target="http://pbs.twimg.com/profile_images/438346326007234560/YyvWcpAf_normal.jpeg" TargetMode="External"/><Relationship Id="rId670" Type="http://schemas.openxmlformats.org/officeDocument/2006/relationships/hyperlink" Target="http://twitter.com/indiatvnews/statuses/1178619716744536065" TargetMode="External"/><Relationship Id="rId312" Type="http://schemas.openxmlformats.org/officeDocument/2006/relationships/hyperlink" Target="http://twitter.com/IndiaToday/statuses/1189012728616120320" TargetMode="External"/><Relationship Id="rId433" Type="http://schemas.openxmlformats.org/officeDocument/2006/relationships/hyperlink" Target="http://pbs.twimg.com/profile_images/875597226747207681/0jkhMbbB_normal.jpg" TargetMode="External"/><Relationship Id="rId554" Type="http://schemas.openxmlformats.org/officeDocument/2006/relationships/hyperlink" Target="http://twitter.com/aajtak/statuses/1181882437044883457" TargetMode="External"/><Relationship Id="rId675" Type="http://schemas.openxmlformats.org/officeDocument/2006/relationships/hyperlink" Target="http://pbs.twimg.com/profile_images/438346326007234560/YyvWcpAf_normal.jpeg" TargetMode="External"/><Relationship Id="rId311" Type="http://schemas.openxmlformats.org/officeDocument/2006/relationships/hyperlink" Target="http://pbs.twimg.com/profile_images/787569535880531968/3FtQQHyA_normal.jpg" TargetMode="External"/><Relationship Id="rId432" Type="http://schemas.openxmlformats.org/officeDocument/2006/relationships/hyperlink" Target="http://twitter.com/ndtv/statuses/1183788039228686343" TargetMode="External"/><Relationship Id="rId553" Type="http://schemas.openxmlformats.org/officeDocument/2006/relationships/hyperlink" Target="http://pbs.twimg.com/profile_images/1179039747273940992/ZGQ_ibsP_normal.jpg" TargetMode="External"/><Relationship Id="rId674" Type="http://schemas.openxmlformats.org/officeDocument/2006/relationships/hyperlink" Target="http://twitter.com/ABPNews/statuses/1178600831685234689" TargetMode="External"/><Relationship Id="rId310" Type="http://schemas.openxmlformats.org/officeDocument/2006/relationships/hyperlink" Target="http://twitter.com/MirrorNow/statuses/1189056951247761408" TargetMode="External"/><Relationship Id="rId431" Type="http://schemas.openxmlformats.org/officeDocument/2006/relationships/hyperlink" Target="http://pbs.twimg.com/profile_images/570440108424171520/QuGYd7jH_normal.png" TargetMode="External"/><Relationship Id="rId552" Type="http://schemas.openxmlformats.org/officeDocument/2006/relationships/hyperlink" Target="http://twitter.com/indiatvnews/statuses/1181882551029288962" TargetMode="External"/><Relationship Id="rId673" Type="http://schemas.openxmlformats.org/officeDocument/2006/relationships/hyperlink" Target="http://pbs.twimg.com/profile_images/1093087956141715456/uR5Dz8p2_normal.jpg" TargetMode="External"/><Relationship Id="rId430" Type="http://schemas.openxmlformats.org/officeDocument/2006/relationships/hyperlink" Target="http://twitter.com/IndiaToday/statuses/1183794814501834752" TargetMode="External"/><Relationship Id="rId551" Type="http://schemas.openxmlformats.org/officeDocument/2006/relationships/hyperlink" Target="http://pbs.twimg.com/profile_images/438346326007234560/YyvWcpAf_normal.jpeg" TargetMode="External"/><Relationship Id="rId672" Type="http://schemas.openxmlformats.org/officeDocument/2006/relationships/hyperlink" Target="http://twitter.com/indiatvnews/statuses/117860706205961011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.57"/>
    <col customWidth="1" min="2" max="2" width="22.71"/>
    <col customWidth="1" min="3" max="3" width="70.57"/>
  </cols>
  <sheetData>
    <row r="1" ht="24.75" customHeight="1">
      <c r="A1" s="3" t="s">
        <v>1</v>
      </c>
      <c r="C1" s="5"/>
    </row>
    <row r="2" ht="18.0" customHeight="1">
      <c r="A2" s="12" t="s">
        <v>4</v>
      </c>
      <c r="C2" s="5"/>
    </row>
    <row r="3" ht="24.75" customHeight="1">
      <c r="A3" s="18" t="s">
        <v>20</v>
      </c>
      <c r="C3" s="5"/>
    </row>
    <row r="4" ht="24.75" customHeight="1">
      <c r="A4" s="19" t="s">
        <v>39</v>
      </c>
      <c r="B4" s="20"/>
      <c r="C4" s="22" t="str">
        <f>IMAGE(getGABeacon("UA-48225260-1",B9),3)</f>
        <v>#NAME?</v>
      </c>
    </row>
    <row r="5" ht="23.25" customHeight="1">
      <c r="A5" s="23" t="s">
        <v>42</v>
      </c>
      <c r="C5" s="5"/>
    </row>
    <row r="6" ht="25.5" customHeight="1">
      <c r="A6" s="19" t="s">
        <v>43</v>
      </c>
      <c r="C6" s="5"/>
    </row>
    <row r="7" ht="25.5" customHeight="1">
      <c r="A7" s="23" t="s">
        <v>44</v>
      </c>
      <c r="C7" s="5"/>
    </row>
    <row r="8" ht="14.25" customHeight="1">
      <c r="A8" s="27"/>
      <c r="B8" s="29"/>
      <c r="C8" s="30"/>
    </row>
    <row r="9" ht="24.75" customHeight="1">
      <c r="A9" s="32" t="s">
        <v>46</v>
      </c>
      <c r="B9" s="34" t="s">
        <v>53</v>
      </c>
      <c r="C9" s="36" t="str">
        <f>IF(B17="search/tweets", "&lt;- you can use search operators like AND OR as well as from: and to: eg '#JobsNow AND from:BarackObama' (without quotes)","&lt;- enter a twitter screen name")</f>
        <v>&lt;- you can use search operators like AND OR as well as from: and to: eg '#JobsNow AND from:BarackObama' (without quotes)</v>
      </c>
    </row>
    <row r="10" ht="15.0" customHeight="1">
      <c r="A10" s="38"/>
      <c r="B10" s="40"/>
      <c r="C10" s="30"/>
    </row>
    <row r="11" ht="37.5" customHeight="1">
      <c r="A11" s="41" t="s">
        <v>58</v>
      </c>
      <c r="C11" s="5"/>
    </row>
    <row r="12" ht="24.75" customHeight="1">
      <c r="A12" s="19" t="s">
        <v>59</v>
      </c>
      <c r="C12" s="5"/>
    </row>
    <row r="13" ht="23.25" customHeight="1">
      <c r="A13" s="42" t="s">
        <v>60</v>
      </c>
      <c r="B13" s="43" t="s">
        <v>61</v>
      </c>
      <c r="C13" s="45"/>
    </row>
    <row r="14" ht="23.25" hidden="1" customHeight="1">
      <c r="A14" s="42" t="s">
        <v>67</v>
      </c>
      <c r="B14" s="47" t="s">
        <v>68</v>
      </c>
      <c r="C14" s="48" t="s">
        <v>73</v>
      </c>
    </row>
    <row r="15" ht="23.25" customHeight="1">
      <c r="A15" s="42" t="s">
        <v>74</v>
      </c>
      <c r="B15" s="47">
        <v>0.0</v>
      </c>
      <c r="C15" s="50" t="s">
        <v>76</v>
      </c>
    </row>
    <row r="16" ht="23.25" customHeight="1">
      <c r="A16" s="42" t="s">
        <v>78</v>
      </c>
      <c r="B16" s="51">
        <v>3000.0</v>
      </c>
      <c r="C16" s="52" t="s">
        <v>79</v>
      </c>
    </row>
    <row r="17" ht="23.25" customHeight="1">
      <c r="A17" s="32" t="s">
        <v>81</v>
      </c>
      <c r="B17" s="53" t="s">
        <v>89</v>
      </c>
      <c r="C17" s="54" t="str">
        <f>IF(B17="search/tweets","&lt;- use a search term in step 3 above to get results from last 7 days",IF(B17="favorites/list","&lt;- enter a screen name to extact favorited tweets",IF(B17="statuses/user_timeline","&lt;- enter a screen name to extract status updates","")))</f>
        <v>&lt;- use a search term in step 3 above to get results from last 7 days</v>
      </c>
    </row>
    <row r="18" ht="31.5" customHeight="1">
      <c r="A18" s="19" t="s">
        <v>95</v>
      </c>
      <c r="C18" s="5"/>
    </row>
    <row r="19" ht="21.0" customHeight="1">
      <c r="A19" s="55" t="s">
        <v>96</v>
      </c>
      <c r="B19" s="57">
        <f>COUNTA(Archive!A:A)-1</f>
        <v>349</v>
      </c>
      <c r="C19" s="58"/>
    </row>
    <row r="20" ht="21.0" customHeight="1">
      <c r="A20" s="55" t="s">
        <v>107</v>
      </c>
      <c r="B20" s="59">
        <f>IFERROR(__xludf.DUMMYFUNCTION("COUNTA(UNIQUE(Archive!A:A))-1"),305.0)</f>
        <v>305</v>
      </c>
      <c r="C20" s="58"/>
    </row>
    <row r="21" ht="21.0" customHeight="1">
      <c r="A21" s="60" t="s">
        <v>112</v>
      </c>
      <c r="B21" s="61">
        <f>MIN(Archive!E:E)</f>
        <v>43737.32032</v>
      </c>
      <c r="C21" s="58"/>
    </row>
    <row r="22" ht="21.0" customHeight="1">
      <c r="A22" s="60" t="s">
        <v>118</v>
      </c>
      <c r="B22" s="62">
        <f>MAX(Archive!E:E)</f>
        <v>43797.2781</v>
      </c>
      <c r="C22" s="58"/>
    </row>
    <row r="23" ht="31.5" customHeight="1">
      <c r="A23" s="19" t="s">
        <v>120</v>
      </c>
      <c r="C23" s="5"/>
    </row>
    <row r="24" ht="25.5" customHeight="1">
      <c r="A24" s="63" t="s">
        <v>122</v>
      </c>
      <c r="C24" s="5"/>
    </row>
    <row r="25" ht="23.25" customHeight="1">
      <c r="A25" s="65" t="s">
        <v>127</v>
      </c>
      <c r="C25" s="5"/>
    </row>
    <row r="26" ht="18.75" customHeight="1">
      <c r="A26" s="66"/>
      <c r="B26" s="68" t="str">
        <f>HYPERLINK("http://hawksey.info/tagsexplorer/?key="&amp;getSheetKey(B9)&amp;"&amp;gid="&amp;getSheetGID("Archive"), "TAGSExplorer")</f>
        <v>TAGSExplorer</v>
      </c>
      <c r="C26" s="69" t="s">
        <v>139</v>
      </c>
    </row>
    <row r="27" ht="9.0" customHeight="1">
      <c r="A27" s="66"/>
      <c r="B27" s="70"/>
      <c r="C27" s="58"/>
    </row>
    <row r="28" ht="19.5" customHeight="1">
      <c r="A28" s="66"/>
      <c r="B28" s="68" t="str">
        <f>HYPERLINK("http://hawksey.info/tagsexplorer/arc.html?key="&amp;getSheetKey(B9)&amp;"&amp;gid="&amp;getSheetGID("Archive"), "TAGS Archive")</f>
        <v>TAGS Archive</v>
      </c>
      <c r="C28" s="71" t="s">
        <v>146</v>
      </c>
    </row>
    <row r="29" ht="16.5" customHeight="1">
      <c r="A29" s="66"/>
      <c r="B29" s="72"/>
      <c r="C29" s="58"/>
    </row>
    <row r="30" ht="33.75" customHeight="1">
      <c r="A30" s="19" t="s">
        <v>147</v>
      </c>
      <c r="C30" s="5"/>
    </row>
    <row r="31" ht="33.75" customHeight="1">
      <c r="A31" s="73" t="str">
        <f>IFERROR(__xludf.DUMMYFUNCTION("TRANSPOSE(IMPORTRANGE(""0AqGkLMU9sHmLdHhsT0UtM2QwU3MxQWU1a0x5bXpseHc"",""News!A2:B2""))"),"TAGS v6.0 is here! Includes streamlined twitter connection experience and new support site")</f>
        <v>TAGS v6.0 is here! Includes streamlined twitter connection experience and new support site</v>
      </c>
      <c r="C31" s="5"/>
    </row>
    <row r="32" ht="24.0" customHeight="1">
      <c r="A32" s="74" t="str">
        <f>IFERROR(__xludf.DUMMYFUNCTION("""COMPUTED_VALUE"""),"http://tags.hawksey.info/")</f>
        <v>http://tags.hawksey.info/</v>
      </c>
      <c r="C32" s="5"/>
    </row>
    <row r="33" ht="15.0" customHeight="1">
      <c r="A33" s="75"/>
      <c r="B33" s="75"/>
      <c r="C33" s="76"/>
    </row>
    <row r="34" ht="8.25" customHeight="1">
      <c r="A34" s="77"/>
      <c r="B34" s="77"/>
      <c r="C34" s="78"/>
    </row>
  </sheetData>
  <mergeCells count="15">
    <mergeCell ref="A12:C12"/>
    <mergeCell ref="A18:C18"/>
    <mergeCell ref="A23:C23"/>
    <mergeCell ref="A24:C24"/>
    <mergeCell ref="A25:C25"/>
    <mergeCell ref="A30:C30"/>
    <mergeCell ref="A31:C31"/>
    <mergeCell ref="A32:C32"/>
    <mergeCell ref="A1:C1"/>
    <mergeCell ref="A2:C2"/>
    <mergeCell ref="A3:C3"/>
    <mergeCell ref="A5:C5"/>
    <mergeCell ref="A6:C6"/>
    <mergeCell ref="A7:C7"/>
    <mergeCell ref="A11:C11"/>
  </mergeCells>
  <dataValidations>
    <dataValidation type="list" allowBlank="1" showInputMessage="1" prompt="Click and enter a value from the list of items" sqref="B14">
      <formula1>"continuous"</formula1>
    </dataValidation>
    <dataValidation type="decimal" allowBlank="1" sqref="B16">
      <formula1>1.0</formula1>
      <formula2>18000.0</formula2>
    </dataValidation>
    <dataValidation type="list" allowBlank="1" showInputMessage="1" prompt="Select the time period you want to search" sqref="B13">
      <formula1>"default,-1 days,-2 days,-3 days,-4 days,-5 days,-6 days,-7 days"</formula1>
    </dataValidation>
    <dataValidation type="decimal" operator="greaterThanOrEqual" allowBlank="1" showDropDown="1" showInputMessage="1" prompt="Enter a number greater than or equal to 0" sqref="B15">
      <formula1>0.0</formula1>
    </dataValidation>
    <dataValidation type="list" allowBlank="1" sqref="B17">
      <formula1>"search/tweets,favorites/list,statuses/user_timeline"</formula1>
    </dataValidation>
  </dataValidations>
  <hyperlinks>
    <hyperlink r:id="rId1" ref="A3"/>
    <hyperlink r:id="rId2" ref="A3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71"/>
    <col customWidth="1" min="3" max="3" width="48.0"/>
  </cols>
  <sheetData>
    <row r="1">
      <c r="A1" s="4" t="s">
        <v>0</v>
      </c>
      <c r="B1" s="7" t="s">
        <v>3</v>
      </c>
      <c r="C1" s="9" t="s">
        <v>5</v>
      </c>
      <c r="D1" s="7" t="s">
        <v>7</v>
      </c>
      <c r="E1" s="11" t="s">
        <v>8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14" t="s">
        <v>19</v>
      </c>
      <c r="P1" s="14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14" t="s">
        <v>28</v>
      </c>
    </row>
    <row r="2">
      <c r="A2" s="16" t="s">
        <v>29</v>
      </c>
      <c r="B2" s="7" t="s">
        <v>30</v>
      </c>
      <c r="C2" s="9" t="s">
        <v>31</v>
      </c>
      <c r="D2" s="7" t="s">
        <v>32</v>
      </c>
      <c r="E2" s="11">
        <v>43797.27810185185</v>
      </c>
      <c r="F2" s="7" t="s">
        <v>33</v>
      </c>
      <c r="G2" s="7">
        <v>12.0</v>
      </c>
      <c r="H2" s="7">
        <v>4.0</v>
      </c>
      <c r="I2" s="7"/>
      <c r="J2" s="7"/>
      <c r="K2" s="7"/>
      <c r="L2" s="7"/>
      <c r="M2" s="7" t="s">
        <v>35</v>
      </c>
      <c r="N2" s="7"/>
      <c r="O2" s="14" t="s">
        <v>37</v>
      </c>
      <c r="P2" s="21" t="s">
        <v>38</v>
      </c>
      <c r="Q2" s="7">
        <v>5273940.0</v>
      </c>
      <c r="R2" s="7">
        <v>231.0</v>
      </c>
      <c r="S2" s="7" t="s">
        <v>40</v>
      </c>
      <c r="T2" s="26" t="s">
        <v>41</v>
      </c>
      <c r="U2" s="31" t="s">
        <v>45</v>
      </c>
    </row>
    <row r="3">
      <c r="A3" s="16" t="s">
        <v>47</v>
      </c>
      <c r="B3" s="7" t="s">
        <v>48</v>
      </c>
      <c r="C3" s="9" t="s">
        <v>49</v>
      </c>
      <c r="D3" s="7" t="s">
        <v>50</v>
      </c>
      <c r="E3" s="11">
        <v>43797.27421296296</v>
      </c>
      <c r="F3" s="7" t="s">
        <v>51</v>
      </c>
      <c r="G3" s="7">
        <v>30.0</v>
      </c>
      <c r="H3" s="7">
        <v>6.0</v>
      </c>
      <c r="I3" s="7"/>
      <c r="J3" s="7"/>
      <c r="K3" s="7"/>
      <c r="L3" s="7"/>
      <c r="M3" s="7" t="s">
        <v>52</v>
      </c>
      <c r="N3" s="7"/>
      <c r="O3" s="14" t="s">
        <v>37</v>
      </c>
      <c r="P3" s="21" t="s">
        <v>54</v>
      </c>
      <c r="Q3" s="7">
        <v>8572664.0</v>
      </c>
      <c r="R3" s="7">
        <v>426.0</v>
      </c>
      <c r="S3" s="7" t="s">
        <v>40</v>
      </c>
      <c r="T3" s="26" t="s">
        <v>55</v>
      </c>
      <c r="U3" s="31" t="s">
        <v>57</v>
      </c>
    </row>
    <row r="4">
      <c r="A4" s="16" t="s">
        <v>47</v>
      </c>
      <c r="B4" s="7" t="s">
        <v>48</v>
      </c>
      <c r="C4" s="9" t="s">
        <v>49</v>
      </c>
      <c r="D4" s="7" t="s">
        <v>50</v>
      </c>
      <c r="E4" s="11">
        <v>43797.27421296296</v>
      </c>
      <c r="F4" s="7" t="s">
        <v>51</v>
      </c>
      <c r="G4" s="7">
        <v>30.0</v>
      </c>
      <c r="H4" s="7">
        <v>6.0</v>
      </c>
      <c r="I4" s="7"/>
      <c r="J4" s="7"/>
      <c r="K4" s="7"/>
      <c r="L4" s="7"/>
      <c r="M4" s="7" t="s">
        <v>52</v>
      </c>
      <c r="N4" s="7"/>
      <c r="O4" s="14" t="s">
        <v>37</v>
      </c>
      <c r="P4" s="21" t="s">
        <v>54</v>
      </c>
      <c r="Q4" s="7">
        <v>8572664.0</v>
      </c>
      <c r="R4" s="7">
        <v>426.0</v>
      </c>
      <c r="S4" s="7" t="s">
        <v>40</v>
      </c>
      <c r="T4" s="26" t="s">
        <v>55</v>
      </c>
      <c r="U4" s="31" t="s">
        <v>57</v>
      </c>
    </row>
    <row r="5">
      <c r="A5" s="16" t="s">
        <v>62</v>
      </c>
      <c r="B5" s="7" t="s">
        <v>48</v>
      </c>
      <c r="C5" s="9" t="s">
        <v>63</v>
      </c>
      <c r="D5" s="7" t="s">
        <v>64</v>
      </c>
      <c r="E5" s="11">
        <v>43797.17916666667</v>
      </c>
      <c r="F5" s="7" t="s">
        <v>51</v>
      </c>
      <c r="G5" s="7">
        <v>84.0</v>
      </c>
      <c r="H5" s="7">
        <v>5.0</v>
      </c>
      <c r="I5" s="7"/>
      <c r="J5" s="7"/>
      <c r="K5" s="7"/>
      <c r="L5" s="7"/>
      <c r="M5" s="7" t="s">
        <v>52</v>
      </c>
      <c r="N5" s="7"/>
      <c r="O5" s="14" t="s">
        <v>65</v>
      </c>
      <c r="P5" s="21" t="s">
        <v>54</v>
      </c>
      <c r="Q5" s="7">
        <v>8572098.0</v>
      </c>
      <c r="R5" s="7">
        <v>426.0</v>
      </c>
      <c r="S5" s="7" t="s">
        <v>40</v>
      </c>
      <c r="T5" s="26" t="s">
        <v>66</v>
      </c>
      <c r="U5" s="14" t="s">
        <v>69</v>
      </c>
    </row>
    <row r="6">
      <c r="A6" s="16" t="s">
        <v>70</v>
      </c>
      <c r="B6" s="7" t="s">
        <v>30</v>
      </c>
      <c r="C6" s="9" t="s">
        <v>71</v>
      </c>
      <c r="D6" s="7" t="s">
        <v>72</v>
      </c>
      <c r="E6" s="11">
        <v>43797.17425925926</v>
      </c>
      <c r="F6" s="7" t="s">
        <v>33</v>
      </c>
      <c r="G6" s="7">
        <v>54.0</v>
      </c>
      <c r="H6" s="7">
        <v>11.0</v>
      </c>
      <c r="I6" s="7"/>
      <c r="J6" s="7"/>
      <c r="K6" s="7"/>
      <c r="L6" s="7"/>
      <c r="M6" s="7" t="s">
        <v>35</v>
      </c>
      <c r="N6" s="7"/>
      <c r="O6" s="14" t="s">
        <v>65</v>
      </c>
      <c r="P6" s="21" t="s">
        <v>38</v>
      </c>
      <c r="Q6" s="7">
        <v>5273965.0</v>
      </c>
      <c r="R6" s="7">
        <v>231.0</v>
      </c>
      <c r="S6" s="7" t="s">
        <v>40</v>
      </c>
      <c r="T6" s="26" t="s">
        <v>75</v>
      </c>
      <c r="U6" s="14" t="s">
        <v>77</v>
      </c>
    </row>
    <row r="7">
      <c r="A7" s="16" t="s">
        <v>70</v>
      </c>
      <c r="B7" s="7" t="s">
        <v>30</v>
      </c>
      <c r="C7" s="9" t="s">
        <v>71</v>
      </c>
      <c r="D7" s="7" t="s">
        <v>72</v>
      </c>
      <c r="E7" s="11">
        <v>43797.17425925926</v>
      </c>
      <c r="F7" s="7" t="s">
        <v>33</v>
      </c>
      <c r="G7" s="7">
        <v>54.0</v>
      </c>
      <c r="H7" s="7">
        <v>11.0</v>
      </c>
      <c r="I7" s="7"/>
      <c r="J7" s="7"/>
      <c r="K7" s="7"/>
      <c r="L7" s="7"/>
      <c r="M7" s="7" t="s">
        <v>35</v>
      </c>
      <c r="N7" s="7"/>
      <c r="O7" s="14" t="s">
        <v>65</v>
      </c>
      <c r="P7" s="21" t="s">
        <v>38</v>
      </c>
      <c r="Q7" s="7">
        <v>5273965.0</v>
      </c>
      <c r="R7" s="7">
        <v>231.0</v>
      </c>
      <c r="S7" s="7" t="s">
        <v>40</v>
      </c>
      <c r="T7" s="26" t="s">
        <v>75</v>
      </c>
      <c r="U7" s="14" t="s">
        <v>77</v>
      </c>
    </row>
    <row r="8">
      <c r="A8" s="16" t="s">
        <v>82</v>
      </c>
      <c r="B8" s="7" t="s">
        <v>83</v>
      </c>
      <c r="C8" s="9" t="s">
        <v>84</v>
      </c>
      <c r="D8" s="7" t="s">
        <v>85</v>
      </c>
      <c r="E8" s="11">
        <v>43797.02083333333</v>
      </c>
      <c r="F8" s="7" t="s">
        <v>33</v>
      </c>
      <c r="G8" s="7">
        <v>9.0</v>
      </c>
      <c r="H8" s="7">
        <v>4.0</v>
      </c>
      <c r="I8" s="7"/>
      <c r="J8" s="7"/>
      <c r="K8" s="7"/>
      <c r="L8" s="7"/>
      <c r="M8" s="7" t="s">
        <v>86</v>
      </c>
      <c r="N8" s="7"/>
      <c r="O8" s="14" t="s">
        <v>87</v>
      </c>
      <c r="P8" s="21" t="s">
        <v>88</v>
      </c>
      <c r="Q8" s="7">
        <v>85686.0</v>
      </c>
      <c r="R8" s="7">
        <v>93.0</v>
      </c>
      <c r="S8" s="7" t="s">
        <v>40</v>
      </c>
      <c r="T8" s="26" t="s">
        <v>90</v>
      </c>
      <c r="U8" s="14" t="s">
        <v>91</v>
      </c>
    </row>
    <row r="9">
      <c r="A9" s="16" t="s">
        <v>92</v>
      </c>
      <c r="B9" s="7" t="s">
        <v>83</v>
      </c>
      <c r="C9" s="9" t="s">
        <v>93</v>
      </c>
      <c r="D9" s="7" t="s">
        <v>94</v>
      </c>
      <c r="E9" s="11">
        <v>43796.60763888889</v>
      </c>
      <c r="F9" s="7" t="s">
        <v>33</v>
      </c>
      <c r="G9" s="7">
        <v>23.0</v>
      </c>
      <c r="H9" s="7">
        <v>9.0</v>
      </c>
      <c r="I9" s="7"/>
      <c r="J9" s="7"/>
      <c r="K9" s="7"/>
      <c r="L9" s="7"/>
      <c r="M9" s="7" t="s">
        <v>86</v>
      </c>
      <c r="N9" s="7"/>
      <c r="O9" s="14" t="s">
        <v>37</v>
      </c>
      <c r="P9" s="21" t="s">
        <v>88</v>
      </c>
      <c r="Q9" s="7">
        <v>85684.0</v>
      </c>
      <c r="R9" s="7">
        <v>93.0</v>
      </c>
      <c r="S9" s="7" t="s">
        <v>40</v>
      </c>
      <c r="T9" s="26" t="s">
        <v>98</v>
      </c>
      <c r="U9" s="14" t="s">
        <v>99</v>
      </c>
    </row>
    <row r="10">
      <c r="A10" s="16" t="s">
        <v>100</v>
      </c>
      <c r="B10" s="7" t="s">
        <v>101</v>
      </c>
      <c r="C10" s="9" t="s">
        <v>102</v>
      </c>
      <c r="D10" s="7" t="s">
        <v>103</v>
      </c>
      <c r="E10" s="11">
        <v>43795.44865740741</v>
      </c>
      <c r="F10" s="7" t="s">
        <v>33</v>
      </c>
      <c r="G10" s="7">
        <v>16.0</v>
      </c>
      <c r="H10" s="7">
        <v>4.0</v>
      </c>
      <c r="I10" s="7"/>
      <c r="J10" s="7"/>
      <c r="K10" s="7"/>
      <c r="L10" s="7"/>
      <c r="M10" s="7" t="s">
        <v>104</v>
      </c>
      <c r="N10" s="7"/>
      <c r="O10" s="14" t="s">
        <v>65</v>
      </c>
      <c r="P10" s="21" t="s">
        <v>105</v>
      </c>
      <c r="Q10" s="7">
        <v>819865.0</v>
      </c>
      <c r="R10" s="7">
        <v>34.0</v>
      </c>
      <c r="S10" s="7" t="s">
        <v>40</v>
      </c>
      <c r="T10" s="26" t="s">
        <v>106</v>
      </c>
      <c r="U10" s="14" t="s">
        <v>108</v>
      </c>
    </row>
    <row r="11">
      <c r="A11" s="16" t="s">
        <v>109</v>
      </c>
      <c r="B11" s="7" t="s">
        <v>30</v>
      </c>
      <c r="C11" s="9" t="s">
        <v>110</v>
      </c>
      <c r="D11" s="7" t="s">
        <v>111</v>
      </c>
      <c r="E11" s="11">
        <v>43793.66241898148</v>
      </c>
      <c r="F11" s="7" t="s">
        <v>33</v>
      </c>
      <c r="G11" s="7">
        <v>23.0</v>
      </c>
      <c r="H11" s="7">
        <v>4.0</v>
      </c>
      <c r="I11" s="7"/>
      <c r="J11" s="7"/>
      <c r="K11" s="7"/>
      <c r="L11" s="7"/>
      <c r="M11" s="7" t="s">
        <v>35</v>
      </c>
      <c r="N11" s="7"/>
      <c r="O11" s="14" t="s">
        <v>65</v>
      </c>
      <c r="P11" s="21" t="s">
        <v>38</v>
      </c>
      <c r="Q11" s="7">
        <v>5274368.0</v>
      </c>
      <c r="R11" s="7">
        <v>231.0</v>
      </c>
      <c r="S11" s="7" t="s">
        <v>40</v>
      </c>
      <c r="T11" s="26" t="s">
        <v>113</v>
      </c>
      <c r="U11" s="14" t="s">
        <v>114</v>
      </c>
    </row>
    <row r="12">
      <c r="A12" s="16" t="s">
        <v>115</v>
      </c>
      <c r="B12" s="7" t="s">
        <v>101</v>
      </c>
      <c r="C12" s="9" t="s">
        <v>116</v>
      </c>
      <c r="D12" s="7" t="s">
        <v>117</v>
      </c>
      <c r="E12" s="11">
        <v>43792.07105324074</v>
      </c>
      <c r="F12" s="7" t="s">
        <v>33</v>
      </c>
      <c r="G12" s="7">
        <v>7.0</v>
      </c>
      <c r="H12" s="7">
        <v>1.0</v>
      </c>
      <c r="I12" s="7"/>
      <c r="J12" s="7"/>
      <c r="K12" s="7"/>
      <c r="L12" s="7"/>
      <c r="M12" s="7" t="s">
        <v>104</v>
      </c>
      <c r="N12" s="7"/>
      <c r="O12" s="14" t="s">
        <v>65</v>
      </c>
      <c r="P12" s="21" t="s">
        <v>105</v>
      </c>
      <c r="Q12" s="7">
        <v>817235.0</v>
      </c>
      <c r="R12" s="7">
        <v>34.0</v>
      </c>
      <c r="S12" s="7" t="s">
        <v>40</v>
      </c>
      <c r="T12" s="26" t="s">
        <v>119</v>
      </c>
      <c r="U12" s="14" t="s">
        <v>123</v>
      </c>
    </row>
    <row r="13">
      <c r="A13" s="16" t="s">
        <v>124</v>
      </c>
      <c r="B13" s="7" t="s">
        <v>125</v>
      </c>
      <c r="C13" s="64" t="s">
        <v>126</v>
      </c>
      <c r="D13" s="7" t="s">
        <v>128</v>
      </c>
      <c r="E13" s="11">
        <v>43791.70179398148</v>
      </c>
      <c r="F13" s="7" t="s">
        <v>33</v>
      </c>
      <c r="G13" s="7">
        <v>49.0</v>
      </c>
      <c r="H13" s="7">
        <v>3.0</v>
      </c>
      <c r="I13" s="7"/>
      <c r="J13" s="7"/>
      <c r="K13" s="7"/>
      <c r="L13" s="7"/>
      <c r="M13" s="7" t="s">
        <v>130</v>
      </c>
      <c r="N13" s="7"/>
      <c r="O13" s="14" t="s">
        <v>65</v>
      </c>
      <c r="P13" s="21" t="s">
        <v>131</v>
      </c>
      <c r="Q13" s="7">
        <v>8683052.0</v>
      </c>
      <c r="R13" s="7">
        <v>231.0</v>
      </c>
      <c r="S13" s="7" t="s">
        <v>40</v>
      </c>
      <c r="T13" s="26" t="s">
        <v>132</v>
      </c>
      <c r="U13" s="14" t="s">
        <v>134</v>
      </c>
    </row>
    <row r="14">
      <c r="A14" s="16" t="s">
        <v>135</v>
      </c>
      <c r="B14" s="7" t="s">
        <v>101</v>
      </c>
      <c r="C14" s="9" t="s">
        <v>136</v>
      </c>
      <c r="D14" s="7" t="s">
        <v>137</v>
      </c>
      <c r="E14" s="11">
        <v>43791.663194444445</v>
      </c>
      <c r="F14" s="7" t="s">
        <v>33</v>
      </c>
      <c r="G14" s="7">
        <v>6.0</v>
      </c>
      <c r="H14" s="7"/>
      <c r="I14" s="7"/>
      <c r="J14" s="7"/>
      <c r="K14" s="7"/>
      <c r="L14" s="7"/>
      <c r="M14" s="7" t="s">
        <v>104</v>
      </c>
      <c r="N14" s="7"/>
      <c r="O14" s="14" t="s">
        <v>87</v>
      </c>
      <c r="P14" s="21" t="s">
        <v>105</v>
      </c>
      <c r="Q14" s="7">
        <v>817110.0</v>
      </c>
      <c r="R14" s="7">
        <v>34.0</v>
      </c>
      <c r="S14" s="7" t="s">
        <v>40</v>
      </c>
      <c r="T14" s="26" t="s">
        <v>140</v>
      </c>
      <c r="U14" s="14" t="s">
        <v>141</v>
      </c>
    </row>
    <row r="15">
      <c r="A15" s="16" t="s">
        <v>142</v>
      </c>
      <c r="B15" s="7" t="s">
        <v>30</v>
      </c>
      <c r="C15" s="9" t="s">
        <v>144</v>
      </c>
      <c r="D15" s="7" t="s">
        <v>145</v>
      </c>
      <c r="E15" s="11">
        <v>43790.70827546297</v>
      </c>
      <c r="F15" s="7" t="s">
        <v>33</v>
      </c>
      <c r="G15" s="7">
        <v>7.0</v>
      </c>
      <c r="H15" s="7">
        <v>2.0</v>
      </c>
      <c r="I15" s="7"/>
      <c r="J15" s="7"/>
      <c r="K15" s="7"/>
      <c r="L15" s="7"/>
      <c r="M15" s="7" t="s">
        <v>35</v>
      </c>
      <c r="N15" s="7"/>
      <c r="O15" s="14" t="s">
        <v>65</v>
      </c>
      <c r="P15" s="21" t="s">
        <v>38</v>
      </c>
      <c r="Q15" s="7">
        <v>5274423.0</v>
      </c>
      <c r="R15" s="7">
        <v>231.0</v>
      </c>
      <c r="S15" s="7" t="s">
        <v>40</v>
      </c>
      <c r="T15" s="26" t="s">
        <v>148</v>
      </c>
      <c r="U15" s="14" t="s">
        <v>150</v>
      </c>
    </row>
    <row r="16">
      <c r="A16" s="16" t="s">
        <v>151</v>
      </c>
      <c r="B16" s="7" t="s">
        <v>101</v>
      </c>
      <c r="C16" s="9" t="s">
        <v>152</v>
      </c>
      <c r="D16" s="7" t="s">
        <v>153</v>
      </c>
      <c r="E16" s="11">
        <v>43790.58684027778</v>
      </c>
      <c r="F16" s="7" t="s">
        <v>33</v>
      </c>
      <c r="G16" s="7">
        <v>23.0</v>
      </c>
      <c r="H16" s="7">
        <v>3.0</v>
      </c>
      <c r="I16" s="7"/>
      <c r="J16" s="7"/>
      <c r="K16" s="7"/>
      <c r="L16" s="7"/>
      <c r="M16" s="7" t="s">
        <v>104</v>
      </c>
      <c r="N16" s="7"/>
      <c r="O16" s="14" t="s">
        <v>65</v>
      </c>
      <c r="P16" s="21" t="s">
        <v>105</v>
      </c>
      <c r="Q16" s="7">
        <v>816542.0</v>
      </c>
      <c r="R16" s="7">
        <v>34.0</v>
      </c>
      <c r="S16" s="7" t="s">
        <v>40</v>
      </c>
      <c r="T16" s="26" t="s">
        <v>154</v>
      </c>
      <c r="U16" s="14" t="s">
        <v>155</v>
      </c>
    </row>
    <row r="17">
      <c r="A17" s="16" t="s">
        <v>156</v>
      </c>
      <c r="B17" s="7" t="s">
        <v>30</v>
      </c>
      <c r="C17" s="9" t="s">
        <v>157</v>
      </c>
      <c r="D17" s="7" t="s">
        <v>158</v>
      </c>
      <c r="E17" s="11">
        <v>43790.26349537037</v>
      </c>
      <c r="F17" s="7" t="s">
        <v>33</v>
      </c>
      <c r="G17" s="7">
        <v>5.0</v>
      </c>
      <c r="H17" s="7">
        <v>1.0</v>
      </c>
      <c r="I17" s="7"/>
      <c r="J17" s="7"/>
      <c r="K17" s="7"/>
      <c r="L17" s="7"/>
      <c r="M17" s="7" t="s">
        <v>35</v>
      </c>
      <c r="N17" s="7"/>
      <c r="O17" s="14" t="s">
        <v>37</v>
      </c>
      <c r="P17" s="21" t="s">
        <v>38</v>
      </c>
      <c r="Q17" s="7">
        <v>5274492.0</v>
      </c>
      <c r="R17" s="7">
        <v>231.0</v>
      </c>
      <c r="S17" s="7" t="s">
        <v>40</v>
      </c>
      <c r="T17" s="26" t="s">
        <v>160</v>
      </c>
      <c r="U17" s="14" t="s">
        <v>161</v>
      </c>
    </row>
    <row r="18">
      <c r="A18" s="16" t="s">
        <v>162</v>
      </c>
      <c r="B18" s="7" t="s">
        <v>30</v>
      </c>
      <c r="C18" s="9" t="s">
        <v>163</v>
      </c>
      <c r="D18" s="7" t="s">
        <v>164</v>
      </c>
      <c r="E18" s="11">
        <v>43789.7390625</v>
      </c>
      <c r="F18" s="7" t="s">
        <v>33</v>
      </c>
      <c r="G18" s="7">
        <v>9.0</v>
      </c>
      <c r="H18" s="7">
        <v>3.0</v>
      </c>
      <c r="I18" s="7"/>
      <c r="J18" s="7"/>
      <c r="K18" s="7"/>
      <c r="L18" s="7"/>
      <c r="M18" s="7" t="s">
        <v>35</v>
      </c>
      <c r="N18" s="7"/>
      <c r="O18" s="14" t="s">
        <v>37</v>
      </c>
      <c r="P18" s="21" t="s">
        <v>38</v>
      </c>
      <c r="Q18" s="7">
        <v>5274506.0</v>
      </c>
      <c r="R18" s="7">
        <v>231.0</v>
      </c>
      <c r="S18" s="7" t="s">
        <v>40</v>
      </c>
      <c r="T18" s="26" t="s">
        <v>166</v>
      </c>
      <c r="U18" s="14" t="s">
        <v>167</v>
      </c>
    </row>
    <row r="19">
      <c r="A19" s="16" t="s">
        <v>168</v>
      </c>
      <c r="B19" s="7" t="s">
        <v>30</v>
      </c>
      <c r="C19" s="9" t="s">
        <v>169</v>
      </c>
      <c r="D19" s="7" t="s">
        <v>170</v>
      </c>
      <c r="E19" s="11">
        <v>43789.67074074074</v>
      </c>
      <c r="F19" s="7" t="s">
        <v>33</v>
      </c>
      <c r="G19" s="7">
        <v>3.0</v>
      </c>
      <c r="H19" s="7">
        <v>1.0</v>
      </c>
      <c r="I19" s="7"/>
      <c r="J19" s="7"/>
      <c r="K19" s="7"/>
      <c r="L19" s="7"/>
      <c r="M19" s="7" t="s">
        <v>35</v>
      </c>
      <c r="N19" s="7"/>
      <c r="O19" s="14" t="s">
        <v>37</v>
      </c>
      <c r="P19" s="21" t="s">
        <v>38</v>
      </c>
      <c r="Q19" s="7">
        <v>5274511.0</v>
      </c>
      <c r="R19" s="7">
        <v>231.0</v>
      </c>
      <c r="S19" s="7" t="s">
        <v>40</v>
      </c>
      <c r="T19" s="26" t="s">
        <v>171</v>
      </c>
      <c r="U19" s="14" t="s">
        <v>172</v>
      </c>
    </row>
    <row r="20">
      <c r="A20" s="16" t="s">
        <v>173</v>
      </c>
      <c r="B20" s="7" t="s">
        <v>30</v>
      </c>
      <c r="C20" s="9" t="s">
        <v>174</v>
      </c>
      <c r="D20" s="7" t="s">
        <v>175</v>
      </c>
      <c r="E20" s="11">
        <v>43789.65253472222</v>
      </c>
      <c r="F20" s="7" t="s">
        <v>33</v>
      </c>
      <c r="G20" s="7">
        <v>6.0</v>
      </c>
      <c r="H20" s="7">
        <v>2.0</v>
      </c>
      <c r="I20" s="7"/>
      <c r="J20" s="7"/>
      <c r="K20" s="7"/>
      <c r="L20" s="7"/>
      <c r="M20" s="7" t="s">
        <v>35</v>
      </c>
      <c r="N20" s="7"/>
      <c r="O20" s="14" t="s">
        <v>37</v>
      </c>
      <c r="P20" s="21" t="s">
        <v>38</v>
      </c>
      <c r="Q20" s="7">
        <v>5274511.0</v>
      </c>
      <c r="R20" s="7">
        <v>231.0</v>
      </c>
      <c r="S20" s="7" t="s">
        <v>40</v>
      </c>
      <c r="T20" s="26" t="s">
        <v>177</v>
      </c>
      <c r="U20" s="14" t="s">
        <v>178</v>
      </c>
    </row>
    <row r="21">
      <c r="A21" s="16" t="s">
        <v>173</v>
      </c>
      <c r="B21" s="7" t="s">
        <v>30</v>
      </c>
      <c r="C21" s="9" t="s">
        <v>174</v>
      </c>
      <c r="D21" s="7" t="s">
        <v>175</v>
      </c>
      <c r="E21" s="11">
        <v>43789.65253472222</v>
      </c>
      <c r="F21" s="7" t="s">
        <v>33</v>
      </c>
      <c r="G21" s="7">
        <v>6.0</v>
      </c>
      <c r="H21" s="7">
        <v>2.0</v>
      </c>
      <c r="I21" s="7"/>
      <c r="J21" s="7"/>
      <c r="K21" s="7"/>
      <c r="L21" s="7"/>
      <c r="M21" s="7" t="s">
        <v>35</v>
      </c>
      <c r="N21" s="7"/>
      <c r="O21" s="14" t="s">
        <v>37</v>
      </c>
      <c r="P21" s="21" t="s">
        <v>38</v>
      </c>
      <c r="Q21" s="7">
        <v>5274511.0</v>
      </c>
      <c r="R21" s="7">
        <v>231.0</v>
      </c>
      <c r="S21" s="7" t="s">
        <v>40</v>
      </c>
      <c r="T21" s="26" t="s">
        <v>177</v>
      </c>
      <c r="U21" s="14" t="s">
        <v>178</v>
      </c>
    </row>
    <row r="22">
      <c r="A22" s="16" t="s">
        <v>179</v>
      </c>
      <c r="B22" s="7" t="s">
        <v>30</v>
      </c>
      <c r="C22" s="9" t="s">
        <v>180</v>
      </c>
      <c r="D22" s="7" t="s">
        <v>181</v>
      </c>
      <c r="E22" s="11">
        <v>43789.64310185185</v>
      </c>
      <c r="F22" s="7" t="s">
        <v>33</v>
      </c>
      <c r="G22" s="7">
        <v>5.0</v>
      </c>
      <c r="H22" s="7">
        <v>1.0</v>
      </c>
      <c r="I22" s="7"/>
      <c r="J22" s="7"/>
      <c r="K22" s="7"/>
      <c r="L22" s="7"/>
      <c r="M22" s="7" t="s">
        <v>35</v>
      </c>
      <c r="N22" s="7"/>
      <c r="O22" s="14" t="s">
        <v>182</v>
      </c>
      <c r="P22" s="21" t="s">
        <v>38</v>
      </c>
      <c r="Q22" s="7">
        <v>5274512.0</v>
      </c>
      <c r="R22" s="7">
        <v>231.0</v>
      </c>
      <c r="S22" s="7" t="s">
        <v>40</v>
      </c>
      <c r="T22" s="26" t="s">
        <v>183</v>
      </c>
      <c r="U22" s="14" t="s">
        <v>184</v>
      </c>
    </row>
    <row r="23">
      <c r="A23" s="16" t="s">
        <v>185</v>
      </c>
      <c r="B23" s="7" t="s">
        <v>30</v>
      </c>
      <c r="C23" s="9" t="s">
        <v>186</v>
      </c>
      <c r="D23" s="7" t="s">
        <v>188</v>
      </c>
      <c r="E23" s="11">
        <v>43789.63518518519</v>
      </c>
      <c r="F23" s="7" t="s">
        <v>33</v>
      </c>
      <c r="G23" s="7">
        <v>9.0</v>
      </c>
      <c r="H23" s="7">
        <v>2.0</v>
      </c>
      <c r="I23" s="7"/>
      <c r="J23" s="7"/>
      <c r="K23" s="7"/>
      <c r="L23" s="7"/>
      <c r="M23" s="7" t="s">
        <v>35</v>
      </c>
      <c r="N23" s="7"/>
      <c r="O23" s="14" t="s">
        <v>37</v>
      </c>
      <c r="P23" s="21" t="s">
        <v>38</v>
      </c>
      <c r="Q23" s="7">
        <v>5274512.0</v>
      </c>
      <c r="R23" s="7">
        <v>231.0</v>
      </c>
      <c r="S23" s="7" t="s">
        <v>40</v>
      </c>
      <c r="T23" s="26" t="s">
        <v>190</v>
      </c>
      <c r="U23" s="14" t="s">
        <v>191</v>
      </c>
    </row>
    <row r="24">
      <c r="A24" s="16" t="s">
        <v>192</v>
      </c>
      <c r="B24" s="7" t="s">
        <v>30</v>
      </c>
      <c r="C24" s="9" t="s">
        <v>193</v>
      </c>
      <c r="D24" s="7" t="s">
        <v>194</v>
      </c>
      <c r="E24" s="11">
        <v>43789.62204861111</v>
      </c>
      <c r="F24" s="7" t="s">
        <v>33</v>
      </c>
      <c r="G24" s="7">
        <v>23.0</v>
      </c>
      <c r="H24" s="7">
        <v>7.0</v>
      </c>
      <c r="I24" s="7"/>
      <c r="J24" s="7"/>
      <c r="K24" s="7"/>
      <c r="L24" s="7"/>
      <c r="M24" s="7" t="s">
        <v>35</v>
      </c>
      <c r="N24" s="7"/>
      <c r="O24" s="14" t="s">
        <v>182</v>
      </c>
      <c r="P24" s="21" t="s">
        <v>38</v>
      </c>
      <c r="Q24" s="7">
        <v>5274512.0</v>
      </c>
      <c r="R24" s="7">
        <v>231.0</v>
      </c>
      <c r="S24" s="7" t="s">
        <v>40</v>
      </c>
      <c r="T24" s="26" t="s">
        <v>196</v>
      </c>
      <c r="U24" s="14" t="s">
        <v>197</v>
      </c>
    </row>
    <row r="25">
      <c r="A25" s="16" t="s">
        <v>198</v>
      </c>
      <c r="B25" s="7" t="s">
        <v>125</v>
      </c>
      <c r="C25" s="9" t="s">
        <v>199</v>
      </c>
      <c r="D25" s="7" t="s">
        <v>200</v>
      </c>
      <c r="E25" s="11">
        <v>43789.62177083333</v>
      </c>
      <c r="F25" s="7" t="s">
        <v>51</v>
      </c>
      <c r="G25" s="7">
        <v>50.0</v>
      </c>
      <c r="H25" s="7">
        <v>4.0</v>
      </c>
      <c r="I25" s="7"/>
      <c r="J25" s="7"/>
      <c r="K25" s="7"/>
      <c r="L25" s="7"/>
      <c r="M25" s="7" t="s">
        <v>130</v>
      </c>
      <c r="N25" s="7"/>
      <c r="O25" s="14" t="s">
        <v>65</v>
      </c>
      <c r="P25" s="21" t="s">
        <v>131</v>
      </c>
      <c r="Q25" s="7">
        <v>8679677.0</v>
      </c>
      <c r="R25" s="7">
        <v>231.0</v>
      </c>
      <c r="S25" s="7" t="s">
        <v>40</v>
      </c>
      <c r="T25" s="26" t="s">
        <v>201</v>
      </c>
      <c r="U25" s="14" t="s">
        <v>202</v>
      </c>
    </row>
    <row r="26">
      <c r="A26" s="16" t="s">
        <v>203</v>
      </c>
      <c r="B26" s="7" t="s">
        <v>30</v>
      </c>
      <c r="C26" s="9" t="s">
        <v>204</v>
      </c>
      <c r="D26" s="7" t="s">
        <v>205</v>
      </c>
      <c r="E26" s="11">
        <v>43789.61246527778</v>
      </c>
      <c r="F26" s="7" t="s">
        <v>33</v>
      </c>
      <c r="G26" s="7">
        <v>3.0</v>
      </c>
      <c r="H26" s="7">
        <v>3.0</v>
      </c>
      <c r="I26" s="7"/>
      <c r="J26" s="7"/>
      <c r="K26" s="7"/>
      <c r="L26" s="7"/>
      <c r="M26" s="7" t="s">
        <v>35</v>
      </c>
      <c r="N26" s="7"/>
      <c r="O26" s="14" t="s">
        <v>65</v>
      </c>
      <c r="P26" s="21" t="s">
        <v>38</v>
      </c>
      <c r="Q26" s="7">
        <v>5274512.0</v>
      </c>
      <c r="R26" s="7">
        <v>231.0</v>
      </c>
      <c r="S26" s="7" t="s">
        <v>40</v>
      </c>
      <c r="T26" s="26" t="s">
        <v>206</v>
      </c>
      <c r="U26" s="14" t="s">
        <v>207</v>
      </c>
    </row>
    <row r="27">
      <c r="A27" s="16" t="s">
        <v>203</v>
      </c>
      <c r="B27" s="7" t="s">
        <v>30</v>
      </c>
      <c r="C27" s="9" t="s">
        <v>204</v>
      </c>
      <c r="D27" s="7" t="s">
        <v>205</v>
      </c>
      <c r="E27" s="11">
        <v>43789.61246527778</v>
      </c>
      <c r="F27" s="7" t="s">
        <v>33</v>
      </c>
      <c r="G27" s="7">
        <v>3.0</v>
      </c>
      <c r="H27" s="7">
        <v>3.0</v>
      </c>
      <c r="I27" s="7"/>
      <c r="J27" s="7"/>
      <c r="K27" s="7"/>
      <c r="L27" s="7"/>
      <c r="M27" s="7" t="s">
        <v>35</v>
      </c>
      <c r="N27" s="7"/>
      <c r="O27" s="14" t="s">
        <v>65</v>
      </c>
      <c r="P27" s="21" t="s">
        <v>38</v>
      </c>
      <c r="Q27" s="7">
        <v>5274512.0</v>
      </c>
      <c r="R27" s="7">
        <v>231.0</v>
      </c>
      <c r="S27" s="7" t="s">
        <v>40</v>
      </c>
      <c r="T27" s="26" t="s">
        <v>206</v>
      </c>
      <c r="U27" s="14" t="s">
        <v>207</v>
      </c>
    </row>
    <row r="28">
      <c r="A28" s="16" t="s">
        <v>208</v>
      </c>
      <c r="B28" s="7" t="s">
        <v>30</v>
      </c>
      <c r="C28" s="9" t="s">
        <v>209</v>
      </c>
      <c r="D28" s="7" t="s">
        <v>210</v>
      </c>
      <c r="E28" s="11">
        <v>43789.53297453704</v>
      </c>
      <c r="F28" s="7" t="s">
        <v>33</v>
      </c>
      <c r="G28" s="7">
        <v>4.0</v>
      </c>
      <c r="H28" s="7">
        <v>2.0</v>
      </c>
      <c r="I28" s="7"/>
      <c r="J28" s="7"/>
      <c r="K28" s="7"/>
      <c r="L28" s="7"/>
      <c r="M28" s="7" t="s">
        <v>35</v>
      </c>
      <c r="N28" s="7"/>
      <c r="O28" s="14" t="s">
        <v>37</v>
      </c>
      <c r="P28" s="21" t="s">
        <v>38</v>
      </c>
      <c r="Q28" s="7">
        <v>5274495.0</v>
      </c>
      <c r="R28" s="7">
        <v>231.0</v>
      </c>
      <c r="S28" s="7" t="s">
        <v>40</v>
      </c>
      <c r="T28" s="26" t="s">
        <v>211</v>
      </c>
      <c r="U28" s="14" t="s">
        <v>212</v>
      </c>
    </row>
    <row r="29">
      <c r="A29" s="16" t="s">
        <v>213</v>
      </c>
      <c r="B29" s="7" t="s">
        <v>101</v>
      </c>
      <c r="C29" s="9" t="s">
        <v>214</v>
      </c>
      <c r="D29" s="7" t="s">
        <v>215</v>
      </c>
      <c r="E29" s="11">
        <v>43789.42730324074</v>
      </c>
      <c r="F29" s="7" t="s">
        <v>33</v>
      </c>
      <c r="G29" s="7">
        <v>3.0</v>
      </c>
      <c r="H29" s="7">
        <v>1.0</v>
      </c>
      <c r="I29" s="7"/>
      <c r="J29" s="7"/>
      <c r="K29" s="7"/>
      <c r="L29" s="7"/>
      <c r="M29" s="7" t="s">
        <v>104</v>
      </c>
      <c r="N29" s="7"/>
      <c r="O29" s="14" t="s">
        <v>65</v>
      </c>
      <c r="P29" s="21" t="s">
        <v>105</v>
      </c>
      <c r="Q29" s="7">
        <v>815854.0</v>
      </c>
      <c r="R29" s="7">
        <v>34.0</v>
      </c>
      <c r="S29" s="7" t="s">
        <v>40</v>
      </c>
      <c r="T29" s="26" t="s">
        <v>216</v>
      </c>
      <c r="U29" s="14" t="s">
        <v>217</v>
      </c>
    </row>
    <row r="30">
      <c r="A30" s="16" t="s">
        <v>218</v>
      </c>
      <c r="B30" s="7" t="s">
        <v>30</v>
      </c>
      <c r="C30" s="9" t="s">
        <v>219</v>
      </c>
      <c r="D30" s="7" t="s">
        <v>220</v>
      </c>
      <c r="E30" s="11">
        <v>43789.40363425926</v>
      </c>
      <c r="F30" s="7" t="s">
        <v>33</v>
      </c>
      <c r="G30" s="7">
        <v>21.0</v>
      </c>
      <c r="H30" s="7">
        <v>3.0</v>
      </c>
      <c r="I30" s="7"/>
      <c r="J30" s="7"/>
      <c r="K30" s="7"/>
      <c r="L30" s="7"/>
      <c r="M30" s="7" t="s">
        <v>35</v>
      </c>
      <c r="N30" s="7"/>
      <c r="O30" s="14" t="s">
        <v>37</v>
      </c>
      <c r="P30" s="21" t="s">
        <v>38</v>
      </c>
      <c r="Q30" s="7">
        <v>5274592.0</v>
      </c>
      <c r="R30" s="7">
        <v>231.0</v>
      </c>
      <c r="S30" s="7" t="s">
        <v>40</v>
      </c>
      <c r="T30" s="26" t="s">
        <v>221</v>
      </c>
      <c r="U30" s="14" t="s">
        <v>222</v>
      </c>
    </row>
    <row r="31">
      <c r="A31" s="16" t="s">
        <v>218</v>
      </c>
      <c r="B31" s="7" t="s">
        <v>30</v>
      </c>
      <c r="C31" s="9" t="s">
        <v>219</v>
      </c>
      <c r="D31" s="7" t="s">
        <v>220</v>
      </c>
      <c r="E31" s="11">
        <v>43789.40363425926</v>
      </c>
      <c r="F31" s="7" t="s">
        <v>33</v>
      </c>
      <c r="G31" s="7">
        <v>21.0</v>
      </c>
      <c r="H31" s="7">
        <v>3.0</v>
      </c>
      <c r="I31" s="7"/>
      <c r="J31" s="7"/>
      <c r="K31" s="7"/>
      <c r="L31" s="7"/>
      <c r="M31" s="7" t="s">
        <v>35</v>
      </c>
      <c r="N31" s="7"/>
      <c r="O31" s="14" t="s">
        <v>37</v>
      </c>
      <c r="P31" s="21" t="s">
        <v>38</v>
      </c>
      <c r="Q31" s="7">
        <v>5274592.0</v>
      </c>
      <c r="R31" s="7">
        <v>231.0</v>
      </c>
      <c r="S31" s="7" t="s">
        <v>40</v>
      </c>
      <c r="T31" s="26" t="s">
        <v>221</v>
      </c>
      <c r="U31" s="14" t="s">
        <v>222</v>
      </c>
    </row>
    <row r="32">
      <c r="A32" s="16" t="s">
        <v>223</v>
      </c>
      <c r="B32" s="7" t="s">
        <v>101</v>
      </c>
      <c r="C32" s="9" t="s">
        <v>224</v>
      </c>
      <c r="D32" s="7" t="s">
        <v>225</v>
      </c>
      <c r="E32" s="11">
        <v>43789.33256944444</v>
      </c>
      <c r="F32" s="7" t="s">
        <v>33</v>
      </c>
      <c r="G32" s="7">
        <v>18.0</v>
      </c>
      <c r="H32" s="7">
        <v>2.0</v>
      </c>
      <c r="I32" s="7"/>
      <c r="J32" s="7"/>
      <c r="K32" s="7"/>
      <c r="L32" s="7"/>
      <c r="M32" s="7" t="s">
        <v>104</v>
      </c>
      <c r="N32" s="7"/>
      <c r="O32" s="14" t="s">
        <v>65</v>
      </c>
      <c r="P32" s="21" t="s">
        <v>105</v>
      </c>
      <c r="Q32" s="7">
        <v>815839.0</v>
      </c>
      <c r="R32" s="7">
        <v>34.0</v>
      </c>
      <c r="S32" s="7" t="s">
        <v>40</v>
      </c>
      <c r="T32" s="26" t="s">
        <v>226</v>
      </c>
      <c r="U32" s="14" t="s">
        <v>227</v>
      </c>
    </row>
    <row r="33">
      <c r="A33" s="16" t="s">
        <v>228</v>
      </c>
      <c r="B33" s="7" t="s">
        <v>229</v>
      </c>
      <c r="C33" s="9" t="s">
        <v>230</v>
      </c>
      <c r="D33" s="7" t="s">
        <v>231</v>
      </c>
      <c r="E33" s="11">
        <v>43789.314375</v>
      </c>
      <c r="F33" s="7" t="s">
        <v>33</v>
      </c>
      <c r="G33" s="7"/>
      <c r="H33" s="7">
        <v>2.0</v>
      </c>
      <c r="I33" s="7"/>
      <c r="J33" s="7"/>
      <c r="K33" s="7"/>
      <c r="L33" s="7"/>
      <c r="M33" s="7" t="s">
        <v>232</v>
      </c>
      <c r="N33" s="7"/>
      <c r="O33" s="14" t="s">
        <v>233</v>
      </c>
      <c r="P33" s="21" t="s">
        <v>234</v>
      </c>
      <c r="Q33" s="7">
        <v>68532.0</v>
      </c>
      <c r="R33" s="7">
        <v>30.0</v>
      </c>
      <c r="S33" s="7" t="s">
        <v>40</v>
      </c>
      <c r="T33" s="26" t="s">
        <v>235</v>
      </c>
      <c r="U33" s="14" t="s">
        <v>236</v>
      </c>
    </row>
    <row r="34">
      <c r="A34" s="16" t="s">
        <v>228</v>
      </c>
      <c r="B34" s="7" t="s">
        <v>229</v>
      </c>
      <c r="C34" s="9" t="s">
        <v>230</v>
      </c>
      <c r="D34" s="7" t="s">
        <v>231</v>
      </c>
      <c r="E34" s="11">
        <v>43789.314375</v>
      </c>
      <c r="F34" s="7" t="s">
        <v>33</v>
      </c>
      <c r="G34" s="7"/>
      <c r="H34" s="7">
        <v>2.0</v>
      </c>
      <c r="I34" s="7"/>
      <c r="J34" s="7"/>
      <c r="K34" s="7"/>
      <c r="L34" s="7"/>
      <c r="M34" s="7" t="s">
        <v>232</v>
      </c>
      <c r="N34" s="7"/>
      <c r="O34" s="14" t="s">
        <v>233</v>
      </c>
      <c r="P34" s="21" t="s">
        <v>234</v>
      </c>
      <c r="Q34" s="7">
        <v>68532.0</v>
      </c>
      <c r="R34" s="7">
        <v>30.0</v>
      </c>
      <c r="S34" s="7" t="s">
        <v>40</v>
      </c>
      <c r="T34" s="26" t="s">
        <v>235</v>
      </c>
      <c r="U34" s="14" t="s">
        <v>236</v>
      </c>
    </row>
    <row r="35">
      <c r="A35" s="16" t="s">
        <v>237</v>
      </c>
      <c r="B35" s="7" t="s">
        <v>101</v>
      </c>
      <c r="C35" s="9" t="s">
        <v>238</v>
      </c>
      <c r="D35" s="7" t="s">
        <v>239</v>
      </c>
      <c r="E35" s="11">
        <v>43788.64679398148</v>
      </c>
      <c r="F35" s="7" t="s">
        <v>33</v>
      </c>
      <c r="G35" s="7">
        <v>19.0</v>
      </c>
      <c r="H35" s="7">
        <v>3.0</v>
      </c>
      <c r="I35" s="7"/>
      <c r="J35" s="7"/>
      <c r="K35" s="7"/>
      <c r="L35" s="7"/>
      <c r="M35" s="7" t="s">
        <v>104</v>
      </c>
      <c r="N35" s="7"/>
      <c r="O35" s="14" t="s">
        <v>65</v>
      </c>
      <c r="P35" s="21" t="s">
        <v>105</v>
      </c>
      <c r="Q35" s="7">
        <v>815523.0</v>
      </c>
      <c r="R35" s="7">
        <v>34.0</v>
      </c>
      <c r="S35" s="7" t="s">
        <v>40</v>
      </c>
      <c r="T35" s="26" t="s">
        <v>240</v>
      </c>
      <c r="U35" s="14" t="s">
        <v>241</v>
      </c>
    </row>
    <row r="36">
      <c r="A36" s="16" t="s">
        <v>242</v>
      </c>
      <c r="B36" s="7" t="s">
        <v>101</v>
      </c>
      <c r="C36" s="9" t="s">
        <v>243</v>
      </c>
      <c r="D36" s="7" t="s">
        <v>244</v>
      </c>
      <c r="E36" s="11">
        <v>43788.64236111111</v>
      </c>
      <c r="F36" s="7" t="s">
        <v>33</v>
      </c>
      <c r="G36" s="7">
        <v>2.0</v>
      </c>
      <c r="H36" s="7"/>
      <c r="I36" s="7"/>
      <c r="J36" s="7"/>
      <c r="K36" s="7"/>
      <c r="L36" s="7"/>
      <c r="M36" s="7" t="s">
        <v>104</v>
      </c>
      <c r="N36" s="7"/>
      <c r="O36" s="14" t="s">
        <v>87</v>
      </c>
      <c r="P36" s="21" t="s">
        <v>105</v>
      </c>
      <c r="Q36" s="7">
        <v>815485.0</v>
      </c>
      <c r="R36" s="7">
        <v>34.0</v>
      </c>
      <c r="S36" s="7" t="s">
        <v>40</v>
      </c>
      <c r="T36" s="26" t="s">
        <v>245</v>
      </c>
      <c r="U36" s="14" t="s">
        <v>246</v>
      </c>
    </row>
    <row r="37">
      <c r="A37" s="16" t="s">
        <v>247</v>
      </c>
      <c r="B37" s="7" t="s">
        <v>101</v>
      </c>
      <c r="C37" s="9" t="s">
        <v>248</v>
      </c>
      <c r="D37" s="7" t="s">
        <v>249</v>
      </c>
      <c r="E37" s="11">
        <v>43788.22509259259</v>
      </c>
      <c r="F37" s="7" t="s">
        <v>33</v>
      </c>
      <c r="G37" s="7">
        <v>4.0</v>
      </c>
      <c r="H37" s="7">
        <v>2.0</v>
      </c>
      <c r="I37" s="7"/>
      <c r="J37" s="7"/>
      <c r="K37" s="7"/>
      <c r="L37" s="7"/>
      <c r="M37" s="7" t="s">
        <v>104</v>
      </c>
      <c r="N37" s="7"/>
      <c r="O37" s="14" t="s">
        <v>65</v>
      </c>
      <c r="P37" s="21" t="s">
        <v>105</v>
      </c>
      <c r="Q37" s="7">
        <v>815102.0</v>
      </c>
      <c r="R37" s="7">
        <v>34.0</v>
      </c>
      <c r="S37" s="7" t="s">
        <v>40</v>
      </c>
      <c r="T37" s="26" t="s">
        <v>250</v>
      </c>
      <c r="U37" s="14" t="s">
        <v>251</v>
      </c>
    </row>
    <row r="38">
      <c r="A38" s="16" t="s">
        <v>252</v>
      </c>
      <c r="B38" s="7" t="s">
        <v>125</v>
      </c>
      <c r="C38" s="9" t="s">
        <v>253</v>
      </c>
      <c r="D38" s="7" t="s">
        <v>254</v>
      </c>
      <c r="E38" s="11">
        <v>43788.10622685185</v>
      </c>
      <c r="F38" s="7" t="s">
        <v>33</v>
      </c>
      <c r="G38" s="7">
        <v>37.0</v>
      </c>
      <c r="H38" s="7">
        <v>1.0</v>
      </c>
      <c r="I38" s="7"/>
      <c r="J38" s="7"/>
      <c r="K38" s="7"/>
      <c r="L38" s="7"/>
      <c r="M38" s="7" t="s">
        <v>130</v>
      </c>
      <c r="N38" s="7"/>
      <c r="O38" s="14" t="s">
        <v>65</v>
      </c>
      <c r="P38" s="21" t="s">
        <v>131</v>
      </c>
      <c r="Q38" s="7">
        <v>8676230.0</v>
      </c>
      <c r="R38" s="7">
        <v>231.0</v>
      </c>
      <c r="S38" s="7" t="s">
        <v>40</v>
      </c>
      <c r="T38" s="26" t="s">
        <v>255</v>
      </c>
      <c r="U38" s="14" t="s">
        <v>256</v>
      </c>
    </row>
    <row r="39">
      <c r="A39" s="16" t="s">
        <v>257</v>
      </c>
      <c r="B39" s="7" t="s">
        <v>83</v>
      </c>
      <c r="C39" s="9" t="s">
        <v>258</v>
      </c>
      <c r="D39" s="7" t="s">
        <v>259</v>
      </c>
      <c r="E39" s="11">
        <v>43787.75059027778</v>
      </c>
      <c r="F39" s="7" t="s">
        <v>33</v>
      </c>
      <c r="G39" s="7">
        <v>7.0</v>
      </c>
      <c r="H39" s="7">
        <v>3.0</v>
      </c>
      <c r="I39" s="7"/>
      <c r="J39" s="7"/>
      <c r="K39" s="7"/>
      <c r="L39" s="7"/>
      <c r="M39" s="7" t="s">
        <v>86</v>
      </c>
      <c r="N39" s="7"/>
      <c r="O39" s="14" t="s">
        <v>37</v>
      </c>
      <c r="P39" s="21" t="s">
        <v>88</v>
      </c>
      <c r="Q39" s="7">
        <v>85300.0</v>
      </c>
      <c r="R39" s="7">
        <v>93.0</v>
      </c>
      <c r="S39" s="7" t="s">
        <v>40</v>
      </c>
      <c r="T39" s="26" t="s">
        <v>260</v>
      </c>
      <c r="U39" s="14" t="s">
        <v>261</v>
      </c>
    </row>
    <row r="40">
      <c r="A40" s="16" t="s">
        <v>262</v>
      </c>
      <c r="B40" s="7" t="s">
        <v>101</v>
      </c>
      <c r="C40" s="9" t="s">
        <v>263</v>
      </c>
      <c r="D40" s="7" t="s">
        <v>264</v>
      </c>
      <c r="E40" s="11">
        <v>43787.6727662037</v>
      </c>
      <c r="F40" s="7" t="s">
        <v>33</v>
      </c>
      <c r="G40" s="7">
        <v>20.0</v>
      </c>
      <c r="H40" s="7">
        <v>4.0</v>
      </c>
      <c r="I40" s="7"/>
      <c r="J40" s="7"/>
      <c r="K40" s="7"/>
      <c r="L40" s="7"/>
      <c r="M40" s="7" t="s">
        <v>104</v>
      </c>
      <c r="N40" s="7"/>
      <c r="O40" s="14" t="s">
        <v>65</v>
      </c>
      <c r="P40" s="21" t="s">
        <v>105</v>
      </c>
      <c r="Q40" s="7">
        <v>814821.0</v>
      </c>
      <c r="R40" s="7">
        <v>34.0</v>
      </c>
      <c r="S40" s="7" t="s">
        <v>40</v>
      </c>
      <c r="T40" s="26" t="s">
        <v>265</v>
      </c>
      <c r="U40" s="14" t="s">
        <v>266</v>
      </c>
    </row>
    <row r="41">
      <c r="A41" s="16" t="s">
        <v>267</v>
      </c>
      <c r="B41" s="7" t="s">
        <v>101</v>
      </c>
      <c r="C41" s="9" t="s">
        <v>268</v>
      </c>
      <c r="D41" s="7" t="s">
        <v>269</v>
      </c>
      <c r="E41" s="11">
        <v>43787.65972222222</v>
      </c>
      <c r="F41" s="7" t="s">
        <v>33</v>
      </c>
      <c r="G41" s="7">
        <v>11.0</v>
      </c>
      <c r="H41" s="7">
        <v>2.0</v>
      </c>
      <c r="I41" s="7"/>
      <c r="J41" s="7"/>
      <c r="K41" s="7"/>
      <c r="L41" s="7"/>
      <c r="M41" s="7" t="s">
        <v>104</v>
      </c>
      <c r="N41" s="7"/>
      <c r="O41" s="14" t="s">
        <v>87</v>
      </c>
      <c r="P41" s="21" t="s">
        <v>105</v>
      </c>
      <c r="Q41" s="7">
        <v>814821.0</v>
      </c>
      <c r="R41" s="7">
        <v>34.0</v>
      </c>
      <c r="S41" s="7" t="s">
        <v>40</v>
      </c>
      <c r="T41" s="26" t="s">
        <v>270</v>
      </c>
      <c r="U41" s="14" t="s">
        <v>271</v>
      </c>
    </row>
    <row r="42">
      <c r="A42" s="16" t="s">
        <v>267</v>
      </c>
      <c r="B42" s="7" t="s">
        <v>101</v>
      </c>
      <c r="C42" s="9" t="s">
        <v>268</v>
      </c>
      <c r="D42" s="7" t="s">
        <v>269</v>
      </c>
      <c r="E42" s="11">
        <v>43787.65972222222</v>
      </c>
      <c r="F42" s="7" t="s">
        <v>33</v>
      </c>
      <c r="G42" s="7">
        <v>11.0</v>
      </c>
      <c r="H42" s="7">
        <v>2.0</v>
      </c>
      <c r="I42" s="7"/>
      <c r="J42" s="7"/>
      <c r="K42" s="7"/>
      <c r="L42" s="7"/>
      <c r="M42" s="7" t="s">
        <v>104</v>
      </c>
      <c r="N42" s="7"/>
      <c r="O42" s="14" t="s">
        <v>87</v>
      </c>
      <c r="P42" s="21" t="s">
        <v>105</v>
      </c>
      <c r="Q42" s="7">
        <v>814821.0</v>
      </c>
      <c r="R42" s="7">
        <v>34.0</v>
      </c>
      <c r="S42" s="7" t="s">
        <v>40</v>
      </c>
      <c r="T42" s="26" t="s">
        <v>270</v>
      </c>
      <c r="U42" s="14" t="s">
        <v>271</v>
      </c>
    </row>
    <row r="43">
      <c r="A43" s="16" t="s">
        <v>272</v>
      </c>
      <c r="B43" s="7" t="s">
        <v>30</v>
      </c>
      <c r="C43" s="9" t="s">
        <v>273</v>
      </c>
      <c r="D43" s="7" t="s">
        <v>274</v>
      </c>
      <c r="E43" s="11">
        <v>43785.47741898148</v>
      </c>
      <c r="F43" s="7" t="s">
        <v>33</v>
      </c>
      <c r="G43" s="7">
        <v>8.0</v>
      </c>
      <c r="H43" s="7">
        <v>3.0</v>
      </c>
      <c r="I43" s="7"/>
      <c r="J43" s="7"/>
      <c r="K43" s="7"/>
      <c r="L43" s="7"/>
      <c r="M43" s="7" t="s">
        <v>35</v>
      </c>
      <c r="N43" s="7"/>
      <c r="O43" s="14" t="s">
        <v>65</v>
      </c>
      <c r="P43" s="21" t="s">
        <v>38</v>
      </c>
      <c r="Q43" s="7">
        <v>5274932.0</v>
      </c>
      <c r="R43" s="7">
        <v>231.0</v>
      </c>
      <c r="S43" s="7" t="s">
        <v>40</v>
      </c>
      <c r="T43" s="26" t="s">
        <v>275</v>
      </c>
      <c r="U43" s="14" t="s">
        <v>276</v>
      </c>
    </row>
    <row r="44">
      <c r="A44" s="16" t="s">
        <v>277</v>
      </c>
      <c r="B44" s="7" t="s">
        <v>101</v>
      </c>
      <c r="C44" s="9" t="s">
        <v>278</v>
      </c>
      <c r="D44" s="7" t="s">
        <v>279</v>
      </c>
      <c r="E44" s="11">
        <v>43785.36628472222</v>
      </c>
      <c r="F44" s="7" t="s">
        <v>33</v>
      </c>
      <c r="G44" s="7">
        <v>11.0</v>
      </c>
      <c r="H44" s="7">
        <v>1.0</v>
      </c>
      <c r="I44" s="7"/>
      <c r="J44" s="7"/>
      <c r="K44" s="7"/>
      <c r="L44" s="7"/>
      <c r="M44" s="7" t="s">
        <v>104</v>
      </c>
      <c r="N44" s="7"/>
      <c r="O44" s="14" t="s">
        <v>65</v>
      </c>
      <c r="P44" s="21" t="s">
        <v>105</v>
      </c>
      <c r="Q44" s="7">
        <v>813206.0</v>
      </c>
      <c r="R44" s="7">
        <v>34.0</v>
      </c>
      <c r="S44" s="7" t="s">
        <v>40</v>
      </c>
      <c r="T44" s="26" t="s">
        <v>280</v>
      </c>
      <c r="U44" s="14" t="s">
        <v>281</v>
      </c>
    </row>
    <row r="45">
      <c r="A45" s="16" t="s">
        <v>282</v>
      </c>
      <c r="B45" s="7" t="s">
        <v>83</v>
      </c>
      <c r="C45" s="9" t="s">
        <v>283</v>
      </c>
      <c r="D45" s="7" t="s">
        <v>284</v>
      </c>
      <c r="E45" s="11">
        <v>43785.32986111111</v>
      </c>
      <c r="F45" s="7" t="s">
        <v>33</v>
      </c>
      <c r="G45" s="7">
        <v>18.0</v>
      </c>
      <c r="H45" s="7">
        <v>5.0</v>
      </c>
      <c r="I45" s="7"/>
      <c r="J45" s="7"/>
      <c r="K45" s="7"/>
      <c r="L45" s="7"/>
      <c r="M45" s="7" t="s">
        <v>86</v>
      </c>
      <c r="N45" s="7"/>
      <c r="O45" s="14" t="s">
        <v>37</v>
      </c>
      <c r="P45" s="21" t="s">
        <v>88</v>
      </c>
      <c r="Q45" s="7">
        <v>85203.0</v>
      </c>
      <c r="R45" s="7">
        <v>92.0</v>
      </c>
      <c r="S45" s="7" t="s">
        <v>40</v>
      </c>
      <c r="T45" s="26" t="s">
        <v>285</v>
      </c>
      <c r="U45" s="14" t="s">
        <v>286</v>
      </c>
    </row>
    <row r="46">
      <c r="A46" s="16" t="s">
        <v>287</v>
      </c>
      <c r="B46" s="7" t="s">
        <v>125</v>
      </c>
      <c r="C46" s="9" t="s">
        <v>288</v>
      </c>
      <c r="D46" s="7" t="s">
        <v>289</v>
      </c>
      <c r="E46" s="11">
        <v>43785.185694444444</v>
      </c>
      <c r="F46" s="7" t="s">
        <v>51</v>
      </c>
      <c r="G46" s="7">
        <v>20.0</v>
      </c>
      <c r="H46" s="7">
        <v>5.0</v>
      </c>
      <c r="I46" s="7"/>
      <c r="J46" s="7"/>
      <c r="K46" s="7"/>
      <c r="L46" s="7"/>
      <c r="M46" s="7" t="s">
        <v>130</v>
      </c>
      <c r="N46" s="7"/>
      <c r="O46" s="14" t="s">
        <v>37</v>
      </c>
      <c r="P46" s="21" t="s">
        <v>131</v>
      </c>
      <c r="Q46" s="7">
        <v>8669177.0</v>
      </c>
      <c r="R46" s="7">
        <v>230.0</v>
      </c>
      <c r="S46" s="7" t="s">
        <v>40</v>
      </c>
      <c r="T46" s="26" t="s">
        <v>290</v>
      </c>
      <c r="U46" s="14" t="s">
        <v>291</v>
      </c>
    </row>
    <row r="47">
      <c r="A47" s="16" t="s">
        <v>292</v>
      </c>
      <c r="B47" s="7" t="s">
        <v>83</v>
      </c>
      <c r="C47" s="9" t="s">
        <v>293</v>
      </c>
      <c r="D47" s="7" t="s">
        <v>294</v>
      </c>
      <c r="E47" s="11">
        <v>43784.79167824074</v>
      </c>
      <c r="F47" s="7" t="s">
        <v>33</v>
      </c>
      <c r="G47" s="7">
        <v>17.0</v>
      </c>
      <c r="H47" s="7">
        <v>2.0</v>
      </c>
      <c r="I47" s="7"/>
      <c r="J47" s="7"/>
      <c r="K47" s="7"/>
      <c r="L47" s="7"/>
      <c r="M47" s="7" t="s">
        <v>86</v>
      </c>
      <c r="N47" s="7"/>
      <c r="O47" s="14" t="s">
        <v>37</v>
      </c>
      <c r="P47" s="21" t="s">
        <v>88</v>
      </c>
      <c r="Q47" s="7">
        <v>85169.0</v>
      </c>
      <c r="R47" s="7">
        <v>92.0</v>
      </c>
      <c r="S47" s="7" t="s">
        <v>40</v>
      </c>
      <c r="T47" s="26" t="s">
        <v>295</v>
      </c>
      <c r="U47" s="14" t="s">
        <v>296</v>
      </c>
    </row>
    <row r="48">
      <c r="A48" s="16" t="s">
        <v>297</v>
      </c>
      <c r="B48" s="7" t="s">
        <v>83</v>
      </c>
      <c r="C48" s="9" t="s">
        <v>298</v>
      </c>
      <c r="D48" s="7" t="s">
        <v>299</v>
      </c>
      <c r="E48" s="11">
        <v>43784.78125</v>
      </c>
      <c r="F48" s="7" t="s">
        <v>33</v>
      </c>
      <c r="G48" s="7">
        <v>12.0</v>
      </c>
      <c r="H48" s="7">
        <v>4.0</v>
      </c>
      <c r="I48" s="7"/>
      <c r="J48" s="7"/>
      <c r="K48" s="7"/>
      <c r="L48" s="7"/>
      <c r="M48" s="7" t="s">
        <v>86</v>
      </c>
      <c r="N48" s="7"/>
      <c r="O48" s="14" t="s">
        <v>37</v>
      </c>
      <c r="P48" s="21" t="s">
        <v>88</v>
      </c>
      <c r="Q48" s="7">
        <v>85169.0</v>
      </c>
      <c r="R48" s="7">
        <v>92.0</v>
      </c>
      <c r="S48" s="7" t="s">
        <v>40</v>
      </c>
      <c r="T48" s="26" t="s">
        <v>300</v>
      </c>
      <c r="U48" s="14" t="s">
        <v>301</v>
      </c>
    </row>
    <row r="49">
      <c r="A49" s="16" t="s">
        <v>297</v>
      </c>
      <c r="B49" s="7" t="s">
        <v>83</v>
      </c>
      <c r="C49" s="9" t="s">
        <v>298</v>
      </c>
      <c r="D49" s="7" t="s">
        <v>299</v>
      </c>
      <c r="E49" s="11">
        <v>43784.78125</v>
      </c>
      <c r="F49" s="7" t="s">
        <v>33</v>
      </c>
      <c r="G49" s="7">
        <v>12.0</v>
      </c>
      <c r="H49" s="7">
        <v>4.0</v>
      </c>
      <c r="I49" s="7"/>
      <c r="J49" s="7"/>
      <c r="K49" s="7"/>
      <c r="L49" s="7"/>
      <c r="M49" s="7" t="s">
        <v>86</v>
      </c>
      <c r="N49" s="7"/>
      <c r="O49" s="14" t="s">
        <v>37</v>
      </c>
      <c r="P49" s="21" t="s">
        <v>88</v>
      </c>
      <c r="Q49" s="7">
        <v>85169.0</v>
      </c>
      <c r="R49" s="7">
        <v>92.0</v>
      </c>
      <c r="S49" s="7" t="s">
        <v>40</v>
      </c>
      <c r="T49" s="26" t="s">
        <v>300</v>
      </c>
      <c r="U49" s="14" t="s">
        <v>301</v>
      </c>
    </row>
    <row r="50">
      <c r="A50" s="16" t="s">
        <v>302</v>
      </c>
      <c r="B50" s="7" t="s">
        <v>229</v>
      </c>
      <c r="C50" s="9" t="s">
        <v>303</v>
      </c>
      <c r="D50" s="7" t="s">
        <v>304</v>
      </c>
      <c r="E50" s="11">
        <v>43784.60098379629</v>
      </c>
      <c r="F50" s="7" t="s">
        <v>33</v>
      </c>
      <c r="G50" s="7">
        <v>1.0</v>
      </c>
      <c r="H50" s="7"/>
      <c r="I50" s="7"/>
      <c r="J50" s="7"/>
      <c r="K50" s="7"/>
      <c r="L50" s="7"/>
      <c r="M50" s="7" t="s">
        <v>232</v>
      </c>
      <c r="N50" s="7"/>
      <c r="O50" s="14" t="s">
        <v>233</v>
      </c>
      <c r="P50" s="21" t="s">
        <v>234</v>
      </c>
      <c r="Q50" s="7">
        <v>68340.0</v>
      </c>
      <c r="R50" s="7">
        <v>30.0</v>
      </c>
      <c r="S50" s="7" t="s">
        <v>40</v>
      </c>
      <c r="T50" s="26" t="s">
        <v>305</v>
      </c>
      <c r="U50" s="14" t="s">
        <v>306</v>
      </c>
    </row>
    <row r="51">
      <c r="A51" s="16" t="s">
        <v>307</v>
      </c>
      <c r="B51" s="7" t="s">
        <v>30</v>
      </c>
      <c r="C51" s="9" t="s">
        <v>308</v>
      </c>
      <c r="D51" s="7" t="s">
        <v>309</v>
      </c>
      <c r="E51" s="11">
        <v>43784.540243055555</v>
      </c>
      <c r="F51" s="7" t="s">
        <v>33</v>
      </c>
      <c r="G51" s="7">
        <v>24.0</v>
      </c>
      <c r="H51" s="7">
        <v>5.0</v>
      </c>
      <c r="I51" s="7"/>
      <c r="J51" s="7"/>
      <c r="K51" s="7"/>
      <c r="L51" s="7"/>
      <c r="M51" s="7" t="s">
        <v>35</v>
      </c>
      <c r="N51" s="7"/>
      <c r="O51" s="14" t="s">
        <v>65</v>
      </c>
      <c r="P51" s="21" t="s">
        <v>38</v>
      </c>
      <c r="Q51" s="7">
        <v>5274995.0</v>
      </c>
      <c r="R51" s="7">
        <v>231.0</v>
      </c>
      <c r="S51" s="7" t="s">
        <v>40</v>
      </c>
      <c r="T51" s="26" t="s">
        <v>310</v>
      </c>
      <c r="U51" s="14" t="s">
        <v>311</v>
      </c>
    </row>
    <row r="52">
      <c r="A52" s="16" t="s">
        <v>312</v>
      </c>
      <c r="B52" s="7" t="s">
        <v>83</v>
      </c>
      <c r="C52" s="9" t="s">
        <v>313</v>
      </c>
      <c r="D52" s="7" t="s">
        <v>314</v>
      </c>
      <c r="E52" s="11">
        <v>43784.53104166666</v>
      </c>
      <c r="F52" s="7" t="s">
        <v>33</v>
      </c>
      <c r="G52" s="7">
        <v>18.0</v>
      </c>
      <c r="H52" s="7">
        <v>4.0</v>
      </c>
      <c r="I52" s="7"/>
      <c r="J52" s="7"/>
      <c r="K52" s="7"/>
      <c r="L52" s="7"/>
      <c r="M52" s="7" t="s">
        <v>86</v>
      </c>
      <c r="N52" s="7"/>
      <c r="O52" s="14" t="s">
        <v>37</v>
      </c>
      <c r="P52" s="21" t="s">
        <v>88</v>
      </c>
      <c r="Q52" s="7">
        <v>85169.0</v>
      </c>
      <c r="R52" s="7">
        <v>92.0</v>
      </c>
      <c r="S52" s="7" t="s">
        <v>40</v>
      </c>
      <c r="T52" s="26" t="s">
        <v>315</v>
      </c>
      <c r="U52" s="14" t="s">
        <v>316</v>
      </c>
    </row>
    <row r="53">
      <c r="A53" s="16" t="s">
        <v>312</v>
      </c>
      <c r="B53" s="7" t="s">
        <v>83</v>
      </c>
      <c r="C53" s="9" t="s">
        <v>313</v>
      </c>
      <c r="D53" s="7" t="s">
        <v>314</v>
      </c>
      <c r="E53" s="11">
        <v>43784.53104166666</v>
      </c>
      <c r="F53" s="7" t="s">
        <v>33</v>
      </c>
      <c r="G53" s="7">
        <v>18.0</v>
      </c>
      <c r="H53" s="7">
        <v>4.0</v>
      </c>
      <c r="I53" s="7"/>
      <c r="J53" s="7"/>
      <c r="K53" s="7"/>
      <c r="L53" s="7"/>
      <c r="M53" s="7" t="s">
        <v>86</v>
      </c>
      <c r="N53" s="7"/>
      <c r="O53" s="14" t="s">
        <v>37</v>
      </c>
      <c r="P53" s="21" t="s">
        <v>88</v>
      </c>
      <c r="Q53" s="7">
        <v>85169.0</v>
      </c>
      <c r="R53" s="7">
        <v>92.0</v>
      </c>
      <c r="S53" s="7" t="s">
        <v>40</v>
      </c>
      <c r="T53" s="26" t="s">
        <v>315</v>
      </c>
      <c r="U53" s="14" t="s">
        <v>316</v>
      </c>
    </row>
    <row r="54">
      <c r="A54" s="16" t="s">
        <v>317</v>
      </c>
      <c r="B54" s="7" t="s">
        <v>101</v>
      </c>
      <c r="C54" s="9" t="s">
        <v>318</v>
      </c>
      <c r="D54" s="7" t="s">
        <v>319</v>
      </c>
      <c r="E54" s="11">
        <v>43783.39321759259</v>
      </c>
      <c r="F54" s="7" t="s">
        <v>33</v>
      </c>
      <c r="G54" s="7">
        <v>2.0</v>
      </c>
      <c r="H54" s="7"/>
      <c r="I54" s="7"/>
      <c r="J54" s="7"/>
      <c r="K54" s="7"/>
      <c r="L54" s="7"/>
      <c r="M54" s="7" t="s">
        <v>104</v>
      </c>
      <c r="N54" s="7"/>
      <c r="O54" s="14" t="s">
        <v>65</v>
      </c>
      <c r="P54" s="21" t="s">
        <v>105</v>
      </c>
      <c r="Q54" s="7">
        <v>811823.0</v>
      </c>
      <c r="R54" s="7">
        <v>34.0</v>
      </c>
      <c r="S54" s="7" t="s">
        <v>40</v>
      </c>
      <c r="T54" s="26" t="s">
        <v>320</v>
      </c>
      <c r="U54" s="14" t="s">
        <v>321</v>
      </c>
    </row>
    <row r="55">
      <c r="A55" s="16" t="s">
        <v>322</v>
      </c>
      <c r="B55" s="7" t="s">
        <v>101</v>
      </c>
      <c r="C55" s="9" t="s">
        <v>323</v>
      </c>
      <c r="D55" s="7" t="s">
        <v>324</v>
      </c>
      <c r="E55" s="11">
        <v>43783.347453703704</v>
      </c>
      <c r="F55" s="7" t="s">
        <v>33</v>
      </c>
      <c r="G55" s="7">
        <v>23.0</v>
      </c>
      <c r="H55" s="7">
        <v>9.0</v>
      </c>
      <c r="I55" s="7"/>
      <c r="J55" s="7"/>
      <c r="K55" s="7"/>
      <c r="L55" s="7"/>
      <c r="M55" s="7" t="s">
        <v>104</v>
      </c>
      <c r="N55" s="7"/>
      <c r="O55" s="14" t="s">
        <v>65</v>
      </c>
      <c r="P55" s="21" t="s">
        <v>105</v>
      </c>
      <c r="Q55" s="7">
        <v>811817.0</v>
      </c>
      <c r="R55" s="7">
        <v>34.0</v>
      </c>
      <c r="S55" s="7" t="s">
        <v>40</v>
      </c>
      <c r="T55" s="26" t="s">
        <v>325</v>
      </c>
      <c r="U55" s="14" t="s">
        <v>326</v>
      </c>
    </row>
    <row r="56">
      <c r="A56" s="16" t="s">
        <v>327</v>
      </c>
      <c r="B56" s="7" t="s">
        <v>125</v>
      </c>
      <c r="C56" s="9" t="s">
        <v>328</v>
      </c>
      <c r="D56" s="7" t="s">
        <v>329</v>
      </c>
      <c r="E56" s="11">
        <v>43783.328206018516</v>
      </c>
      <c r="F56" s="7" t="s">
        <v>33</v>
      </c>
      <c r="G56" s="7">
        <v>45.0</v>
      </c>
      <c r="H56" s="7">
        <v>8.0</v>
      </c>
      <c r="I56" s="7"/>
      <c r="J56" s="7"/>
      <c r="K56" s="7"/>
      <c r="L56" s="7"/>
      <c r="M56" s="7" t="s">
        <v>130</v>
      </c>
      <c r="N56" s="7"/>
      <c r="O56" s="14" t="s">
        <v>65</v>
      </c>
      <c r="P56" s="21" t="s">
        <v>131</v>
      </c>
      <c r="Q56" s="7">
        <v>8664844.0</v>
      </c>
      <c r="R56" s="7">
        <v>230.0</v>
      </c>
      <c r="S56" s="7" t="s">
        <v>40</v>
      </c>
      <c r="T56" s="26" t="s">
        <v>330</v>
      </c>
      <c r="U56" s="14" t="s">
        <v>331</v>
      </c>
    </row>
    <row r="57">
      <c r="A57" s="16" t="s">
        <v>327</v>
      </c>
      <c r="B57" s="7" t="s">
        <v>125</v>
      </c>
      <c r="C57" s="9" t="s">
        <v>328</v>
      </c>
      <c r="D57" s="7" t="s">
        <v>329</v>
      </c>
      <c r="E57" s="11">
        <v>43783.328206018516</v>
      </c>
      <c r="F57" s="7" t="s">
        <v>33</v>
      </c>
      <c r="G57" s="7">
        <v>45.0</v>
      </c>
      <c r="H57" s="7">
        <v>8.0</v>
      </c>
      <c r="I57" s="7"/>
      <c r="J57" s="7"/>
      <c r="K57" s="7"/>
      <c r="L57" s="7"/>
      <c r="M57" s="7" t="s">
        <v>130</v>
      </c>
      <c r="N57" s="7"/>
      <c r="O57" s="14" t="s">
        <v>65</v>
      </c>
      <c r="P57" s="21" t="s">
        <v>131</v>
      </c>
      <c r="Q57" s="7">
        <v>8664844.0</v>
      </c>
      <c r="R57" s="7">
        <v>230.0</v>
      </c>
      <c r="S57" s="7" t="s">
        <v>40</v>
      </c>
      <c r="T57" s="26" t="s">
        <v>330</v>
      </c>
      <c r="U57" s="14" t="s">
        <v>331</v>
      </c>
    </row>
    <row r="58">
      <c r="A58" s="16" t="s">
        <v>332</v>
      </c>
      <c r="B58" s="7" t="s">
        <v>101</v>
      </c>
      <c r="C58" s="9" t="s">
        <v>333</v>
      </c>
      <c r="D58" s="7" t="s">
        <v>334</v>
      </c>
      <c r="E58" s="11">
        <v>43783.23761574074</v>
      </c>
      <c r="F58" s="7" t="s">
        <v>33</v>
      </c>
      <c r="G58" s="7">
        <v>15.0</v>
      </c>
      <c r="H58" s="7">
        <v>9.0</v>
      </c>
      <c r="I58" s="7"/>
      <c r="J58" s="7"/>
      <c r="K58" s="7"/>
      <c r="L58" s="7"/>
      <c r="M58" s="7" t="s">
        <v>104</v>
      </c>
      <c r="N58" s="7"/>
      <c r="O58" s="14" t="s">
        <v>65</v>
      </c>
      <c r="P58" s="21" t="s">
        <v>105</v>
      </c>
      <c r="Q58" s="7">
        <v>811715.0</v>
      </c>
      <c r="R58" s="7">
        <v>34.0</v>
      </c>
      <c r="S58" s="7" t="s">
        <v>40</v>
      </c>
      <c r="T58" s="26" t="s">
        <v>335</v>
      </c>
      <c r="U58" s="14" t="s">
        <v>336</v>
      </c>
    </row>
    <row r="59">
      <c r="A59" s="16" t="s">
        <v>337</v>
      </c>
      <c r="B59" s="7" t="s">
        <v>229</v>
      </c>
      <c r="C59" s="9" t="s">
        <v>338</v>
      </c>
      <c r="D59" s="7" t="s">
        <v>339</v>
      </c>
      <c r="E59" s="11">
        <v>43782.60329861111</v>
      </c>
      <c r="F59" s="7" t="s">
        <v>33</v>
      </c>
      <c r="G59" s="7">
        <v>2.0</v>
      </c>
      <c r="H59" s="7">
        <v>1.0</v>
      </c>
      <c r="I59" s="7"/>
      <c r="J59" s="7"/>
      <c r="K59" s="7"/>
      <c r="L59" s="7"/>
      <c r="M59" s="7" t="s">
        <v>232</v>
      </c>
      <c r="N59" s="7"/>
      <c r="O59" s="14" t="s">
        <v>233</v>
      </c>
      <c r="P59" s="21" t="s">
        <v>234</v>
      </c>
      <c r="Q59" s="7">
        <v>68285.0</v>
      </c>
      <c r="R59" s="7">
        <v>30.0</v>
      </c>
      <c r="S59" s="7" t="s">
        <v>40</v>
      </c>
      <c r="T59" s="26" t="s">
        <v>340</v>
      </c>
      <c r="U59" s="14" t="s">
        <v>341</v>
      </c>
    </row>
    <row r="60">
      <c r="A60" s="16" t="s">
        <v>342</v>
      </c>
      <c r="B60" s="7" t="s">
        <v>125</v>
      </c>
      <c r="C60" s="9" t="s">
        <v>343</v>
      </c>
      <c r="D60" s="7" t="s">
        <v>344</v>
      </c>
      <c r="E60" s="11">
        <v>43782.36634259259</v>
      </c>
      <c r="F60" s="7" t="s">
        <v>33</v>
      </c>
      <c r="G60" s="7">
        <v>106.0</v>
      </c>
      <c r="H60" s="7">
        <v>15.0</v>
      </c>
      <c r="I60" s="7"/>
      <c r="J60" s="7"/>
      <c r="K60" s="7"/>
      <c r="L60" s="7"/>
      <c r="M60" s="7" t="s">
        <v>130</v>
      </c>
      <c r="N60" s="7"/>
      <c r="O60" s="14" t="s">
        <v>65</v>
      </c>
      <c r="P60" s="21" t="s">
        <v>131</v>
      </c>
      <c r="Q60" s="7">
        <v>8661802.0</v>
      </c>
      <c r="R60" s="7">
        <v>230.0</v>
      </c>
      <c r="S60" s="7" t="s">
        <v>40</v>
      </c>
      <c r="T60" s="26" t="s">
        <v>345</v>
      </c>
      <c r="U60" s="14" t="s">
        <v>346</v>
      </c>
    </row>
    <row r="61">
      <c r="A61" s="16" t="s">
        <v>347</v>
      </c>
      <c r="B61" s="7" t="s">
        <v>229</v>
      </c>
      <c r="C61" s="9" t="s">
        <v>348</v>
      </c>
      <c r="D61" s="7" t="s">
        <v>349</v>
      </c>
      <c r="E61" s="11">
        <v>43782.16814814815</v>
      </c>
      <c r="F61" s="7" t="s">
        <v>33</v>
      </c>
      <c r="G61" s="7">
        <v>1.0</v>
      </c>
      <c r="H61" s="7">
        <v>1.0</v>
      </c>
      <c r="I61" s="7"/>
      <c r="J61" s="7"/>
      <c r="K61" s="7"/>
      <c r="L61" s="7"/>
      <c r="M61" s="7" t="s">
        <v>232</v>
      </c>
      <c r="N61" s="7"/>
      <c r="O61" s="14" t="s">
        <v>233</v>
      </c>
      <c r="P61" s="21" t="s">
        <v>234</v>
      </c>
      <c r="Q61" s="7">
        <v>68279.0</v>
      </c>
      <c r="R61" s="7">
        <v>30.0</v>
      </c>
      <c r="S61" s="7" t="s">
        <v>40</v>
      </c>
      <c r="T61" s="26" t="s">
        <v>350</v>
      </c>
      <c r="U61" s="14" t="s">
        <v>351</v>
      </c>
    </row>
    <row r="62">
      <c r="A62" s="16" t="s">
        <v>352</v>
      </c>
      <c r="B62" s="7" t="s">
        <v>30</v>
      </c>
      <c r="C62" s="9" t="s">
        <v>353</v>
      </c>
      <c r="D62" s="7" t="s">
        <v>354</v>
      </c>
      <c r="E62" s="11">
        <v>43781.137812500005</v>
      </c>
      <c r="F62" s="7" t="s">
        <v>33</v>
      </c>
      <c r="G62" s="7">
        <v>11.0</v>
      </c>
      <c r="H62" s="7">
        <v>6.0</v>
      </c>
      <c r="I62" s="7"/>
      <c r="J62" s="7"/>
      <c r="K62" s="7"/>
      <c r="L62" s="7"/>
      <c r="M62" s="7" t="s">
        <v>35</v>
      </c>
      <c r="N62" s="7"/>
      <c r="O62" s="14" t="s">
        <v>65</v>
      </c>
      <c r="P62" s="21" t="s">
        <v>38</v>
      </c>
      <c r="Q62" s="7">
        <v>5275598.0</v>
      </c>
      <c r="R62" s="7">
        <v>231.0</v>
      </c>
      <c r="S62" s="7" t="s">
        <v>40</v>
      </c>
      <c r="T62" s="26" t="s">
        <v>355</v>
      </c>
      <c r="U62" s="14" t="s">
        <v>356</v>
      </c>
    </row>
    <row r="63">
      <c r="A63" s="16" t="s">
        <v>357</v>
      </c>
      <c r="B63" s="7" t="s">
        <v>229</v>
      </c>
      <c r="C63" s="9" t="s">
        <v>358</v>
      </c>
      <c r="D63" s="7" t="s">
        <v>359</v>
      </c>
      <c r="E63" s="11">
        <v>43779.37784722222</v>
      </c>
      <c r="F63" s="7" t="s">
        <v>33</v>
      </c>
      <c r="G63" s="7">
        <v>2.0</v>
      </c>
      <c r="H63" s="7"/>
      <c r="I63" s="7"/>
      <c r="J63" s="7"/>
      <c r="K63" s="7"/>
      <c r="L63" s="7"/>
      <c r="M63" s="7" t="s">
        <v>232</v>
      </c>
      <c r="N63" s="7"/>
      <c r="O63" s="14" t="s">
        <v>233</v>
      </c>
      <c r="P63" s="21" t="s">
        <v>234</v>
      </c>
      <c r="Q63" s="7">
        <v>68173.0</v>
      </c>
      <c r="R63" s="7">
        <v>30.0</v>
      </c>
      <c r="S63" s="7" t="s">
        <v>40</v>
      </c>
      <c r="T63" s="26" t="s">
        <v>360</v>
      </c>
      <c r="U63" s="14" t="s">
        <v>361</v>
      </c>
    </row>
    <row r="64">
      <c r="A64" s="16" t="s">
        <v>362</v>
      </c>
      <c r="B64" s="7" t="s">
        <v>30</v>
      </c>
      <c r="C64" s="9" t="s">
        <v>363</v>
      </c>
      <c r="D64" s="7" t="s">
        <v>364</v>
      </c>
      <c r="E64" s="11">
        <v>43778.65020833333</v>
      </c>
      <c r="F64" s="7" t="s">
        <v>33</v>
      </c>
      <c r="G64" s="7">
        <v>25.0</v>
      </c>
      <c r="H64" s="7">
        <v>5.0</v>
      </c>
      <c r="I64" s="7"/>
      <c r="J64" s="7"/>
      <c r="K64" s="7"/>
      <c r="L64" s="7"/>
      <c r="M64" s="7" t="s">
        <v>35</v>
      </c>
      <c r="N64" s="7"/>
      <c r="O64" s="14" t="s">
        <v>37</v>
      </c>
      <c r="P64" s="21" t="s">
        <v>38</v>
      </c>
      <c r="Q64" s="7">
        <v>5275728.0</v>
      </c>
      <c r="R64" s="7">
        <v>231.0</v>
      </c>
      <c r="S64" s="7" t="s">
        <v>40</v>
      </c>
      <c r="T64" s="26" t="s">
        <v>365</v>
      </c>
      <c r="U64" s="14" t="s">
        <v>366</v>
      </c>
    </row>
    <row r="65">
      <c r="A65" s="16" t="s">
        <v>367</v>
      </c>
      <c r="B65" s="7" t="s">
        <v>101</v>
      </c>
      <c r="C65" s="9" t="s">
        <v>368</v>
      </c>
      <c r="D65" s="7" t="s">
        <v>369</v>
      </c>
      <c r="E65" s="11">
        <v>43778.093993055554</v>
      </c>
      <c r="F65" s="7" t="s">
        <v>33</v>
      </c>
      <c r="G65" s="7">
        <v>10.0</v>
      </c>
      <c r="H65" s="7"/>
      <c r="I65" s="7"/>
      <c r="J65" s="7"/>
      <c r="K65" s="7"/>
      <c r="L65" s="7"/>
      <c r="M65" s="7" t="s">
        <v>104</v>
      </c>
      <c r="N65" s="7"/>
      <c r="O65" s="14" t="s">
        <v>65</v>
      </c>
      <c r="P65" s="21" t="s">
        <v>105</v>
      </c>
      <c r="Q65" s="7">
        <v>808291.0</v>
      </c>
      <c r="R65" s="7">
        <v>34.0</v>
      </c>
      <c r="S65" s="7" t="s">
        <v>40</v>
      </c>
      <c r="T65" s="26" t="s">
        <v>370</v>
      </c>
      <c r="U65" s="14" t="s">
        <v>371</v>
      </c>
    </row>
    <row r="66">
      <c r="A66" s="16" t="s">
        <v>372</v>
      </c>
      <c r="B66" s="7" t="s">
        <v>83</v>
      </c>
      <c r="C66" s="9" t="s">
        <v>373</v>
      </c>
      <c r="D66" s="7" t="s">
        <v>374</v>
      </c>
      <c r="E66" s="11">
        <v>43777.64077546296</v>
      </c>
      <c r="F66" s="7" t="s">
        <v>33</v>
      </c>
      <c r="G66" s="7">
        <v>4.0</v>
      </c>
      <c r="H66" s="7">
        <v>1.0</v>
      </c>
      <c r="I66" s="7"/>
      <c r="J66" s="7"/>
      <c r="K66" s="7" t="s">
        <v>86</v>
      </c>
      <c r="L66" s="7" t="s">
        <v>83</v>
      </c>
      <c r="M66" s="7" t="s">
        <v>86</v>
      </c>
      <c r="N66" s="7" t="s">
        <v>375</v>
      </c>
      <c r="O66" s="14" t="s">
        <v>65</v>
      </c>
      <c r="P66" s="21" t="s">
        <v>88</v>
      </c>
      <c r="Q66" s="7">
        <v>84555.0</v>
      </c>
      <c r="R66" s="7">
        <v>90.0</v>
      </c>
      <c r="S66" s="7" t="s">
        <v>40</v>
      </c>
      <c r="T66" s="26" t="s">
        <v>376</v>
      </c>
      <c r="U66" s="14" t="s">
        <v>377</v>
      </c>
    </row>
    <row r="67">
      <c r="A67" s="16" t="s">
        <v>378</v>
      </c>
      <c r="B67" s="7" t="s">
        <v>48</v>
      </c>
      <c r="C67" s="9" t="s">
        <v>379</v>
      </c>
      <c r="D67" s="7" t="s">
        <v>380</v>
      </c>
      <c r="E67" s="11">
        <v>43777.27885416667</v>
      </c>
      <c r="F67" s="7" t="s">
        <v>381</v>
      </c>
      <c r="G67" s="7">
        <v>60.0</v>
      </c>
      <c r="H67" s="7">
        <v>8.0</v>
      </c>
      <c r="I67" s="7"/>
      <c r="J67" s="7"/>
      <c r="K67" s="7"/>
      <c r="L67" s="7"/>
      <c r="M67" s="7" t="s">
        <v>52</v>
      </c>
      <c r="N67" s="7"/>
      <c r="O67" s="14" t="s">
        <v>65</v>
      </c>
      <c r="P67" s="21" t="s">
        <v>54</v>
      </c>
      <c r="Q67" s="7">
        <v>8493713.0</v>
      </c>
      <c r="R67" s="7">
        <v>430.0</v>
      </c>
      <c r="S67" s="7" t="s">
        <v>40</v>
      </c>
      <c r="T67" s="26" t="s">
        <v>382</v>
      </c>
      <c r="U67" s="31" t="s">
        <v>383</v>
      </c>
    </row>
    <row r="68">
      <c r="A68" s="16" t="s">
        <v>384</v>
      </c>
      <c r="B68" s="7" t="s">
        <v>30</v>
      </c>
      <c r="C68" s="9" t="s">
        <v>385</v>
      </c>
      <c r="D68" s="7" t="s">
        <v>386</v>
      </c>
      <c r="E68" s="11">
        <v>43777.24460648149</v>
      </c>
      <c r="F68" s="7" t="s">
        <v>33</v>
      </c>
      <c r="G68" s="7">
        <v>4.0</v>
      </c>
      <c r="H68" s="7">
        <v>5.0</v>
      </c>
      <c r="I68" s="7"/>
      <c r="J68" s="7"/>
      <c r="K68" s="7"/>
      <c r="L68" s="7"/>
      <c r="M68" s="7" t="s">
        <v>35</v>
      </c>
      <c r="N68" s="7"/>
      <c r="O68" s="14" t="s">
        <v>37</v>
      </c>
      <c r="P68" s="21" t="s">
        <v>38</v>
      </c>
      <c r="Q68" s="7">
        <v>5275462.0</v>
      </c>
      <c r="R68" s="7">
        <v>231.0</v>
      </c>
      <c r="S68" s="7" t="s">
        <v>40</v>
      </c>
      <c r="T68" s="26" t="s">
        <v>387</v>
      </c>
      <c r="U68" s="31" t="s">
        <v>388</v>
      </c>
    </row>
    <row r="69">
      <c r="A69" s="16" t="s">
        <v>389</v>
      </c>
      <c r="B69" s="7" t="s">
        <v>125</v>
      </c>
      <c r="C69" s="9" t="s">
        <v>390</v>
      </c>
      <c r="D69" s="7" t="s">
        <v>391</v>
      </c>
      <c r="E69" s="11">
        <v>43777.123125</v>
      </c>
      <c r="F69" s="7" t="s">
        <v>51</v>
      </c>
      <c r="G69" s="7">
        <v>109.0</v>
      </c>
      <c r="H69" s="7">
        <v>11.0</v>
      </c>
      <c r="I69" s="7"/>
      <c r="J69" s="7"/>
      <c r="K69" s="7"/>
      <c r="L69" s="7"/>
      <c r="M69" s="7" t="s">
        <v>130</v>
      </c>
      <c r="N69" s="7"/>
      <c r="O69" s="14" t="s">
        <v>65</v>
      </c>
      <c r="P69" s="21" t="s">
        <v>131</v>
      </c>
      <c r="Q69" s="7">
        <v>8639849.0</v>
      </c>
      <c r="R69" s="7">
        <v>250.0</v>
      </c>
      <c r="S69" s="7" t="s">
        <v>40</v>
      </c>
      <c r="T69" s="26" t="s">
        <v>392</v>
      </c>
      <c r="U69" s="14" t="s">
        <v>393</v>
      </c>
    </row>
    <row r="70">
      <c r="A70" s="16" t="s">
        <v>394</v>
      </c>
      <c r="B70" s="7" t="s">
        <v>83</v>
      </c>
      <c r="C70" s="9" t="s">
        <v>395</v>
      </c>
      <c r="D70" s="7" t="s">
        <v>396</v>
      </c>
      <c r="E70" s="11">
        <v>43776.59596064815</v>
      </c>
      <c r="F70" s="7" t="s">
        <v>33</v>
      </c>
      <c r="G70" s="7">
        <v>14.0</v>
      </c>
      <c r="H70" s="7"/>
      <c r="I70" s="7"/>
      <c r="J70" s="7"/>
      <c r="K70" s="7"/>
      <c r="L70" s="7"/>
      <c r="M70" s="7" t="s">
        <v>86</v>
      </c>
      <c r="N70" s="7"/>
      <c r="O70" s="14" t="s">
        <v>37</v>
      </c>
      <c r="P70" s="21" t="s">
        <v>88</v>
      </c>
      <c r="Q70" s="7">
        <v>84509.0</v>
      </c>
      <c r="R70" s="7">
        <v>90.0</v>
      </c>
      <c r="S70" s="7" t="s">
        <v>40</v>
      </c>
      <c r="T70" s="26" t="s">
        <v>397</v>
      </c>
      <c r="U70" s="14" t="s">
        <v>398</v>
      </c>
    </row>
    <row r="71">
      <c r="A71" s="16" t="s">
        <v>399</v>
      </c>
      <c r="B71" s="7" t="s">
        <v>83</v>
      </c>
      <c r="C71" s="9" t="s">
        <v>400</v>
      </c>
      <c r="D71" s="7" t="s">
        <v>401</v>
      </c>
      <c r="E71" s="11">
        <v>43776.54152777778</v>
      </c>
      <c r="F71" s="7" t="s">
        <v>33</v>
      </c>
      <c r="G71" s="7">
        <v>5.0</v>
      </c>
      <c r="H71" s="7">
        <v>1.0</v>
      </c>
      <c r="I71" s="7"/>
      <c r="J71" s="7"/>
      <c r="K71" s="7"/>
      <c r="L71" s="7"/>
      <c r="M71" s="7" t="s">
        <v>86</v>
      </c>
      <c r="N71" s="7"/>
      <c r="O71" s="14" t="s">
        <v>37</v>
      </c>
      <c r="P71" s="21" t="s">
        <v>88</v>
      </c>
      <c r="Q71" s="7">
        <v>84509.0</v>
      </c>
      <c r="R71" s="7">
        <v>90.0</v>
      </c>
      <c r="S71" s="7" t="s">
        <v>40</v>
      </c>
      <c r="T71" s="26" t="s">
        <v>402</v>
      </c>
      <c r="U71" s="14" t="s">
        <v>403</v>
      </c>
    </row>
    <row r="72">
      <c r="A72" s="16" t="s">
        <v>404</v>
      </c>
      <c r="B72" s="7" t="s">
        <v>30</v>
      </c>
      <c r="C72" s="9" t="s">
        <v>405</v>
      </c>
      <c r="D72" s="7" t="s">
        <v>406</v>
      </c>
      <c r="E72" s="11">
        <v>43776.37903935185</v>
      </c>
      <c r="F72" s="7" t="s">
        <v>33</v>
      </c>
      <c r="G72" s="7">
        <v>41.0</v>
      </c>
      <c r="H72" s="7">
        <v>6.0</v>
      </c>
      <c r="I72" s="7"/>
      <c r="J72" s="7"/>
      <c r="K72" s="7"/>
      <c r="L72" s="7"/>
      <c r="M72" s="7" t="s">
        <v>35</v>
      </c>
      <c r="N72" s="7"/>
      <c r="O72" s="14" t="s">
        <v>65</v>
      </c>
      <c r="P72" s="21" t="s">
        <v>38</v>
      </c>
      <c r="Q72" s="7">
        <v>5275556.0</v>
      </c>
      <c r="R72" s="7">
        <v>231.0</v>
      </c>
      <c r="S72" s="7" t="s">
        <v>40</v>
      </c>
      <c r="T72" s="26" t="s">
        <v>407</v>
      </c>
      <c r="U72" s="14" t="s">
        <v>408</v>
      </c>
    </row>
    <row r="73">
      <c r="A73" s="16" t="s">
        <v>409</v>
      </c>
      <c r="B73" s="7" t="s">
        <v>101</v>
      </c>
      <c r="C73" s="9" t="s">
        <v>410</v>
      </c>
      <c r="D73" s="7" t="s">
        <v>411</v>
      </c>
      <c r="E73" s="11">
        <v>43775.63083333333</v>
      </c>
      <c r="F73" s="7" t="s">
        <v>33</v>
      </c>
      <c r="G73" s="7">
        <v>20.0</v>
      </c>
      <c r="H73" s="7">
        <v>3.0</v>
      </c>
      <c r="I73" s="7"/>
      <c r="J73" s="7"/>
      <c r="K73" s="7"/>
      <c r="L73" s="7"/>
      <c r="M73" s="7" t="s">
        <v>104</v>
      </c>
      <c r="N73" s="7"/>
      <c r="O73" s="14" t="s">
        <v>412</v>
      </c>
      <c r="P73" s="21" t="s">
        <v>105</v>
      </c>
      <c r="Q73" s="7">
        <v>807169.0</v>
      </c>
      <c r="R73" s="7">
        <v>34.0</v>
      </c>
      <c r="S73" s="7" t="s">
        <v>40</v>
      </c>
      <c r="T73" s="26" t="s">
        <v>413</v>
      </c>
      <c r="U73" s="14" t="s">
        <v>414</v>
      </c>
    </row>
    <row r="74">
      <c r="A74" s="16" t="s">
        <v>415</v>
      </c>
      <c r="B74" s="7" t="s">
        <v>83</v>
      </c>
      <c r="C74" s="9" t="s">
        <v>416</v>
      </c>
      <c r="D74" s="7" t="s">
        <v>417</v>
      </c>
      <c r="E74" s="11">
        <v>43774.76857638889</v>
      </c>
      <c r="F74" s="7" t="s">
        <v>33</v>
      </c>
      <c r="G74" s="7">
        <v>1.0</v>
      </c>
      <c r="H74" s="7"/>
      <c r="I74" s="7"/>
      <c r="J74" s="7"/>
      <c r="K74" s="7"/>
      <c r="L74" s="7"/>
      <c r="M74" s="7" t="s">
        <v>86</v>
      </c>
      <c r="N74" s="7"/>
      <c r="O74" s="14" t="s">
        <v>65</v>
      </c>
      <c r="P74" s="21" t="s">
        <v>88</v>
      </c>
      <c r="Q74" s="7">
        <v>84427.0</v>
      </c>
      <c r="R74" s="7">
        <v>90.0</v>
      </c>
      <c r="S74" s="7" t="s">
        <v>40</v>
      </c>
      <c r="T74" s="26" t="s">
        <v>418</v>
      </c>
      <c r="U74" s="14" t="s">
        <v>419</v>
      </c>
    </row>
    <row r="75">
      <c r="A75" s="16" t="s">
        <v>420</v>
      </c>
      <c r="B75" s="7" t="s">
        <v>421</v>
      </c>
      <c r="C75" s="9" t="s">
        <v>422</v>
      </c>
      <c r="D75" s="7" t="s">
        <v>423</v>
      </c>
      <c r="E75" s="11">
        <v>43774.61989583333</v>
      </c>
      <c r="F75" s="7" t="s">
        <v>33</v>
      </c>
      <c r="G75" s="7">
        <v>63.0</v>
      </c>
      <c r="H75" s="7">
        <v>8.0</v>
      </c>
      <c r="I75" s="7"/>
      <c r="J75" s="7"/>
      <c r="K75" s="7"/>
      <c r="L75" s="7"/>
      <c r="M75" s="7" t="s">
        <v>424</v>
      </c>
      <c r="N75" s="7"/>
      <c r="O75" s="14" t="s">
        <v>65</v>
      </c>
      <c r="P75" s="21" t="s">
        <v>425</v>
      </c>
      <c r="Q75" s="7">
        <v>1.1799652E7</v>
      </c>
      <c r="R75" s="7">
        <v>14.0</v>
      </c>
      <c r="S75" s="7" t="s">
        <v>40</v>
      </c>
      <c r="T75" s="26" t="s">
        <v>426</v>
      </c>
      <c r="U75" s="14" t="s">
        <v>427</v>
      </c>
    </row>
    <row r="76">
      <c r="A76" s="16" t="s">
        <v>428</v>
      </c>
      <c r="B76" s="7" t="s">
        <v>421</v>
      </c>
      <c r="C76" s="9" t="s">
        <v>429</v>
      </c>
      <c r="D76" s="7" t="s">
        <v>430</v>
      </c>
      <c r="E76" s="11">
        <v>43773.358402777776</v>
      </c>
      <c r="F76" s="7" t="s">
        <v>33</v>
      </c>
      <c r="G76" s="7"/>
      <c r="H76" s="7"/>
      <c r="I76" s="7"/>
      <c r="J76" s="7"/>
      <c r="K76" s="7"/>
      <c r="L76" s="7"/>
      <c r="M76" s="7" t="s">
        <v>424</v>
      </c>
      <c r="N76" s="7"/>
      <c r="O76" s="14" t="s">
        <v>65</v>
      </c>
      <c r="P76" s="21" t="s">
        <v>425</v>
      </c>
      <c r="Q76" s="7">
        <v>1.1797046E7</v>
      </c>
      <c r="R76" s="7">
        <v>15.0</v>
      </c>
      <c r="S76" s="7" t="s">
        <v>40</v>
      </c>
      <c r="T76" s="26" t="s">
        <v>431</v>
      </c>
      <c r="U76" s="14" t="s">
        <v>432</v>
      </c>
    </row>
    <row r="77">
      <c r="A77" s="16" t="s">
        <v>433</v>
      </c>
      <c r="B77" s="7" t="s">
        <v>30</v>
      </c>
      <c r="C77" s="9" t="s">
        <v>434</v>
      </c>
      <c r="D77" s="7" t="s">
        <v>435</v>
      </c>
      <c r="E77" s="11">
        <v>43772.39673611111</v>
      </c>
      <c r="F77" s="7" t="s">
        <v>33</v>
      </c>
      <c r="G77" s="7"/>
      <c r="H77" s="7"/>
      <c r="I77" s="7"/>
      <c r="J77" s="7"/>
      <c r="K77" s="7"/>
      <c r="L77" s="7"/>
      <c r="M77" s="7" t="s">
        <v>35</v>
      </c>
      <c r="N77" s="7"/>
      <c r="O77" s="14" t="s">
        <v>37</v>
      </c>
      <c r="P77" s="21" t="s">
        <v>38</v>
      </c>
      <c r="Q77" s="7">
        <v>5275548.0</v>
      </c>
      <c r="R77" s="7">
        <v>230.0</v>
      </c>
      <c r="S77" s="7" t="s">
        <v>40</v>
      </c>
      <c r="T77" s="26" t="s">
        <v>436</v>
      </c>
      <c r="U77" s="31" t="s">
        <v>437</v>
      </c>
    </row>
    <row r="78">
      <c r="A78" s="16" t="s">
        <v>438</v>
      </c>
      <c r="B78" s="7" t="s">
        <v>83</v>
      </c>
      <c r="C78" s="9" t="s">
        <v>439</v>
      </c>
      <c r="D78" s="7" t="s">
        <v>440</v>
      </c>
      <c r="E78" s="11">
        <v>43770.79167824074</v>
      </c>
      <c r="F78" s="7" t="s">
        <v>33</v>
      </c>
      <c r="G78" s="7"/>
      <c r="H78" s="7"/>
      <c r="I78" s="7"/>
      <c r="J78" s="7"/>
      <c r="K78" s="7"/>
      <c r="L78" s="7"/>
      <c r="M78" s="7" t="s">
        <v>86</v>
      </c>
      <c r="N78" s="7"/>
      <c r="O78" s="14" t="s">
        <v>37</v>
      </c>
      <c r="P78" s="21" t="s">
        <v>88</v>
      </c>
      <c r="Q78" s="7">
        <v>84205.0</v>
      </c>
      <c r="R78" s="7">
        <v>89.0</v>
      </c>
      <c r="S78" s="7" t="s">
        <v>40</v>
      </c>
      <c r="T78" s="26" t="s">
        <v>441</v>
      </c>
      <c r="U78" s="14" t="s">
        <v>442</v>
      </c>
    </row>
    <row r="79">
      <c r="A79" s="16" t="s">
        <v>443</v>
      </c>
      <c r="B79" s="7" t="s">
        <v>421</v>
      </c>
      <c r="C79" s="9" t="s">
        <v>444</v>
      </c>
      <c r="D79" s="7" t="s">
        <v>445</v>
      </c>
      <c r="E79" s="11">
        <v>43770.65863425926</v>
      </c>
      <c r="F79" s="7" t="s">
        <v>33</v>
      </c>
      <c r="G79" s="7"/>
      <c r="H79" s="7"/>
      <c r="I79" s="7"/>
      <c r="J79" s="7"/>
      <c r="K79" s="7"/>
      <c r="L79" s="7"/>
      <c r="M79" s="7" t="s">
        <v>424</v>
      </c>
      <c r="N79" s="7"/>
      <c r="O79" s="14" t="s">
        <v>65</v>
      </c>
      <c r="P79" s="21" t="s">
        <v>425</v>
      </c>
      <c r="Q79" s="7">
        <v>1.1792504E7</v>
      </c>
      <c r="R79" s="7">
        <v>15.0</v>
      </c>
      <c r="S79" s="7" t="s">
        <v>40</v>
      </c>
      <c r="T79" s="26" t="s">
        <v>446</v>
      </c>
      <c r="U79" s="14" t="s">
        <v>447</v>
      </c>
    </row>
    <row r="80">
      <c r="A80" s="16" t="s">
        <v>448</v>
      </c>
      <c r="B80" s="7" t="s">
        <v>30</v>
      </c>
      <c r="C80" s="9" t="s">
        <v>449</v>
      </c>
      <c r="D80" s="7" t="s">
        <v>450</v>
      </c>
      <c r="E80" s="11">
        <v>43770.6372337963</v>
      </c>
      <c r="F80" s="7" t="s">
        <v>33</v>
      </c>
      <c r="G80" s="7"/>
      <c r="H80" s="7"/>
      <c r="I80" s="7"/>
      <c r="J80" s="7"/>
      <c r="K80" s="7"/>
      <c r="L80" s="7"/>
      <c r="M80" s="7" t="s">
        <v>35</v>
      </c>
      <c r="N80" s="7"/>
      <c r="O80" s="14" t="s">
        <v>65</v>
      </c>
      <c r="P80" s="21" t="s">
        <v>38</v>
      </c>
      <c r="Q80" s="7">
        <v>5275574.0</v>
      </c>
      <c r="R80" s="7">
        <v>230.0</v>
      </c>
      <c r="S80" s="7" t="s">
        <v>40</v>
      </c>
      <c r="T80" s="26" t="s">
        <v>451</v>
      </c>
      <c r="U80" s="31" t="s">
        <v>452</v>
      </c>
    </row>
    <row r="81">
      <c r="A81" s="16" t="s">
        <v>453</v>
      </c>
      <c r="B81" s="7" t="s">
        <v>229</v>
      </c>
      <c r="C81" s="9" t="s">
        <v>454</v>
      </c>
      <c r="D81" s="7" t="s">
        <v>455</v>
      </c>
      <c r="E81" s="11">
        <v>43770.2696875</v>
      </c>
      <c r="F81" s="7" t="s">
        <v>33</v>
      </c>
      <c r="G81" s="7"/>
      <c r="H81" s="7"/>
      <c r="I81" s="7"/>
      <c r="J81" s="7"/>
      <c r="K81" s="7"/>
      <c r="L81" s="7"/>
      <c r="M81" s="7" t="s">
        <v>232</v>
      </c>
      <c r="N81" s="7"/>
      <c r="O81" s="14" t="s">
        <v>456</v>
      </c>
      <c r="P81" s="21" t="s">
        <v>234</v>
      </c>
      <c r="Q81" s="7">
        <v>67850.0</v>
      </c>
      <c r="R81" s="7">
        <v>30.0</v>
      </c>
      <c r="S81" s="7" t="s">
        <v>40</v>
      </c>
      <c r="T81" s="26" t="s">
        <v>457</v>
      </c>
      <c r="U81" s="14" t="s">
        <v>458</v>
      </c>
    </row>
    <row r="82">
      <c r="A82" s="16" t="s">
        <v>459</v>
      </c>
      <c r="B82" s="7" t="s">
        <v>460</v>
      </c>
      <c r="C82" s="9" t="s">
        <v>454</v>
      </c>
      <c r="D82" s="7" t="s">
        <v>461</v>
      </c>
      <c r="E82" s="11">
        <v>43770.23642361111</v>
      </c>
      <c r="F82" s="7" t="s">
        <v>33</v>
      </c>
      <c r="G82" s="7"/>
      <c r="H82" s="7"/>
      <c r="I82" s="7"/>
      <c r="J82" s="7"/>
      <c r="K82" s="7"/>
      <c r="L82" s="7"/>
      <c r="M82" s="7" t="s">
        <v>462</v>
      </c>
      <c r="N82" s="7"/>
      <c r="O82" s="14" t="s">
        <v>65</v>
      </c>
      <c r="P82" s="21" t="s">
        <v>463</v>
      </c>
      <c r="Q82" s="7">
        <v>9096479.0</v>
      </c>
      <c r="R82" s="7">
        <v>391.0</v>
      </c>
      <c r="S82" s="7" t="s">
        <v>40</v>
      </c>
      <c r="T82" s="26" t="s">
        <v>464</v>
      </c>
      <c r="U82" s="14" t="s">
        <v>458</v>
      </c>
    </row>
    <row r="83">
      <c r="A83" s="16" t="s">
        <v>459</v>
      </c>
      <c r="B83" s="7" t="s">
        <v>460</v>
      </c>
      <c r="C83" s="9" t="s">
        <v>454</v>
      </c>
      <c r="D83" s="7" t="s">
        <v>461</v>
      </c>
      <c r="E83" s="11">
        <v>43770.23642361111</v>
      </c>
      <c r="F83" s="7" t="s">
        <v>33</v>
      </c>
      <c r="G83" s="7"/>
      <c r="H83" s="7"/>
      <c r="I83" s="7"/>
      <c r="J83" s="7"/>
      <c r="K83" s="7"/>
      <c r="L83" s="7"/>
      <c r="M83" s="7" t="s">
        <v>462</v>
      </c>
      <c r="N83" s="7"/>
      <c r="O83" s="14" t="s">
        <v>65</v>
      </c>
      <c r="P83" s="21" t="s">
        <v>463</v>
      </c>
      <c r="Q83" s="7">
        <v>9096479.0</v>
      </c>
      <c r="R83" s="7">
        <v>391.0</v>
      </c>
      <c r="S83" s="7" t="s">
        <v>40</v>
      </c>
      <c r="T83" s="26" t="s">
        <v>464</v>
      </c>
      <c r="U83" s="14" t="s">
        <v>458</v>
      </c>
    </row>
    <row r="84">
      <c r="A84" s="16" t="s">
        <v>465</v>
      </c>
      <c r="B84" s="7" t="s">
        <v>83</v>
      </c>
      <c r="C84" s="9" t="s">
        <v>466</v>
      </c>
      <c r="D84" s="7" t="s">
        <v>467</v>
      </c>
      <c r="E84" s="11">
        <v>43769.76275462963</v>
      </c>
      <c r="F84" s="7" t="s">
        <v>33</v>
      </c>
      <c r="G84" s="7"/>
      <c r="H84" s="7"/>
      <c r="I84" s="7"/>
      <c r="J84" s="7"/>
      <c r="K84" s="7"/>
      <c r="L84" s="7"/>
      <c r="M84" s="7" t="s">
        <v>86</v>
      </c>
      <c r="N84" s="7"/>
      <c r="O84" s="14" t="s">
        <v>37</v>
      </c>
      <c r="P84" s="21" t="s">
        <v>88</v>
      </c>
      <c r="Q84" s="7">
        <v>84108.0</v>
      </c>
      <c r="R84" s="7">
        <v>89.0</v>
      </c>
      <c r="S84" s="7" t="s">
        <v>40</v>
      </c>
      <c r="T84" s="26" t="s">
        <v>468</v>
      </c>
      <c r="U84" s="14" t="s">
        <v>469</v>
      </c>
    </row>
    <row r="85">
      <c r="A85" s="16" t="s">
        <v>470</v>
      </c>
      <c r="B85" s="7" t="s">
        <v>101</v>
      </c>
      <c r="C85" s="9" t="s">
        <v>471</v>
      </c>
      <c r="D85" s="7" t="s">
        <v>472</v>
      </c>
      <c r="E85" s="11">
        <v>43769.64236111111</v>
      </c>
      <c r="F85" s="7" t="s">
        <v>33</v>
      </c>
      <c r="G85" s="7"/>
      <c r="H85" s="7"/>
      <c r="I85" s="7"/>
      <c r="J85" s="7"/>
      <c r="K85" s="7"/>
      <c r="L85" s="7"/>
      <c r="M85" s="7" t="s">
        <v>104</v>
      </c>
      <c r="N85" s="7"/>
      <c r="O85" s="14" t="s">
        <v>87</v>
      </c>
      <c r="P85" s="21" t="s">
        <v>105</v>
      </c>
      <c r="Q85" s="7">
        <v>804601.0</v>
      </c>
      <c r="R85" s="7">
        <v>34.0</v>
      </c>
      <c r="S85" s="7" t="s">
        <v>40</v>
      </c>
      <c r="T85" s="26" t="s">
        <v>473</v>
      </c>
      <c r="U85" s="14" t="s">
        <v>474</v>
      </c>
    </row>
    <row r="86">
      <c r="A86" s="16" t="s">
        <v>475</v>
      </c>
      <c r="B86" s="7" t="s">
        <v>83</v>
      </c>
      <c r="C86" s="9" t="s">
        <v>476</v>
      </c>
      <c r="D86" s="7" t="s">
        <v>477</v>
      </c>
      <c r="E86" s="11">
        <v>43769.637083333335</v>
      </c>
      <c r="F86" s="7" t="s">
        <v>33</v>
      </c>
      <c r="G86" s="7"/>
      <c r="H86" s="7"/>
      <c r="I86" s="7"/>
      <c r="J86" s="7"/>
      <c r="K86" s="7" t="s">
        <v>86</v>
      </c>
      <c r="L86" s="7" t="s">
        <v>83</v>
      </c>
      <c r="M86" s="7" t="s">
        <v>86</v>
      </c>
      <c r="N86" s="7" t="s">
        <v>478</v>
      </c>
      <c r="O86" s="14" t="s">
        <v>65</v>
      </c>
      <c r="P86" s="21" t="s">
        <v>88</v>
      </c>
      <c r="Q86" s="7">
        <v>84080.0</v>
      </c>
      <c r="R86" s="7">
        <v>89.0</v>
      </c>
      <c r="S86" s="7" t="s">
        <v>40</v>
      </c>
      <c r="T86" s="26" t="s">
        <v>479</v>
      </c>
      <c r="U86" s="14" t="s">
        <v>480</v>
      </c>
    </row>
    <row r="87">
      <c r="A87" s="16" t="s">
        <v>475</v>
      </c>
      <c r="B87" s="7" t="s">
        <v>83</v>
      </c>
      <c r="C87" s="9" t="s">
        <v>476</v>
      </c>
      <c r="D87" s="7" t="s">
        <v>477</v>
      </c>
      <c r="E87" s="11">
        <v>43769.637083333335</v>
      </c>
      <c r="F87" s="7" t="s">
        <v>33</v>
      </c>
      <c r="G87" s="7"/>
      <c r="H87" s="7"/>
      <c r="I87" s="7"/>
      <c r="J87" s="7"/>
      <c r="K87" s="7" t="s">
        <v>86</v>
      </c>
      <c r="L87" s="7" t="s">
        <v>83</v>
      </c>
      <c r="M87" s="7" t="s">
        <v>86</v>
      </c>
      <c r="N87" s="7" t="s">
        <v>478</v>
      </c>
      <c r="O87" s="14" t="s">
        <v>65</v>
      </c>
      <c r="P87" s="21" t="s">
        <v>88</v>
      </c>
      <c r="Q87" s="7">
        <v>84080.0</v>
      </c>
      <c r="R87" s="7">
        <v>89.0</v>
      </c>
      <c r="S87" s="7" t="s">
        <v>40</v>
      </c>
      <c r="T87" s="26" t="s">
        <v>479</v>
      </c>
      <c r="U87" s="14" t="s">
        <v>480</v>
      </c>
    </row>
    <row r="88">
      <c r="A88" s="16" t="s">
        <v>481</v>
      </c>
      <c r="B88" s="7" t="s">
        <v>101</v>
      </c>
      <c r="C88" s="9" t="s">
        <v>482</v>
      </c>
      <c r="D88" s="7" t="s">
        <v>483</v>
      </c>
      <c r="E88" s="11">
        <v>43769.47820601852</v>
      </c>
      <c r="F88" s="7" t="s">
        <v>33</v>
      </c>
      <c r="G88" s="7"/>
      <c r="H88" s="7"/>
      <c r="I88" s="7"/>
      <c r="J88" s="7"/>
      <c r="K88" s="7"/>
      <c r="L88" s="7"/>
      <c r="M88" s="7" t="s">
        <v>104</v>
      </c>
      <c r="N88" s="7"/>
      <c r="O88" s="14" t="s">
        <v>412</v>
      </c>
      <c r="P88" s="21" t="s">
        <v>105</v>
      </c>
      <c r="Q88" s="7">
        <v>804535.0</v>
      </c>
      <c r="R88" s="7">
        <v>34.0</v>
      </c>
      <c r="S88" s="7" t="s">
        <v>40</v>
      </c>
      <c r="T88" s="26" t="s">
        <v>484</v>
      </c>
      <c r="U88" s="14" t="s">
        <v>485</v>
      </c>
    </row>
    <row r="89">
      <c r="A89" s="16" t="s">
        <v>486</v>
      </c>
      <c r="B89" s="7" t="s">
        <v>101</v>
      </c>
      <c r="C89" s="9" t="s">
        <v>487</v>
      </c>
      <c r="D89" s="7" t="s">
        <v>488</v>
      </c>
      <c r="E89" s="11">
        <v>43769.28289351852</v>
      </c>
      <c r="F89" s="7" t="s">
        <v>33</v>
      </c>
      <c r="G89" s="7"/>
      <c r="H89" s="7"/>
      <c r="I89" s="7"/>
      <c r="J89" s="7"/>
      <c r="K89" s="7"/>
      <c r="L89" s="7"/>
      <c r="M89" s="7" t="s">
        <v>104</v>
      </c>
      <c r="N89" s="7"/>
      <c r="O89" s="14" t="s">
        <v>65</v>
      </c>
      <c r="P89" s="21" t="s">
        <v>105</v>
      </c>
      <c r="Q89" s="7">
        <v>804469.0</v>
      </c>
      <c r="R89" s="7">
        <v>34.0</v>
      </c>
      <c r="S89" s="7" t="s">
        <v>40</v>
      </c>
      <c r="T89" s="26" t="s">
        <v>489</v>
      </c>
      <c r="U89" s="14" t="s">
        <v>490</v>
      </c>
    </row>
    <row r="90">
      <c r="A90" s="16" t="s">
        <v>491</v>
      </c>
      <c r="B90" s="7" t="s">
        <v>48</v>
      </c>
      <c r="C90" s="9" t="s">
        <v>492</v>
      </c>
      <c r="D90" s="7" t="s">
        <v>493</v>
      </c>
      <c r="E90" s="11">
        <v>43769.2322337963</v>
      </c>
      <c r="F90" s="7"/>
      <c r="G90" s="7"/>
      <c r="H90" s="7"/>
      <c r="I90" s="7"/>
      <c r="J90" s="7"/>
      <c r="K90" s="7"/>
      <c r="L90" s="7"/>
      <c r="M90" s="7" t="s">
        <v>52</v>
      </c>
      <c r="N90" s="7"/>
      <c r="O90" s="14" t="s">
        <v>37</v>
      </c>
      <c r="P90" s="21" t="s">
        <v>54</v>
      </c>
      <c r="Q90" s="7">
        <v>8464403.0</v>
      </c>
      <c r="R90" s="7">
        <v>430.0</v>
      </c>
      <c r="S90" s="7" t="s">
        <v>40</v>
      </c>
      <c r="T90" s="26" t="s">
        <v>494</v>
      </c>
      <c r="U90" s="14" t="s">
        <v>495</v>
      </c>
    </row>
    <row r="91">
      <c r="A91" s="16" t="s">
        <v>496</v>
      </c>
      <c r="B91" s="7" t="s">
        <v>30</v>
      </c>
      <c r="C91" s="9" t="s">
        <v>497</v>
      </c>
      <c r="D91" s="7" t="s">
        <v>498</v>
      </c>
      <c r="E91" s="11">
        <v>43769.217581018514</v>
      </c>
      <c r="F91" s="7" t="s">
        <v>33</v>
      </c>
      <c r="G91" s="7"/>
      <c r="H91" s="7"/>
      <c r="I91" s="7"/>
      <c r="J91" s="7"/>
      <c r="K91" s="7"/>
      <c r="L91" s="7"/>
      <c r="M91" s="7" t="s">
        <v>35</v>
      </c>
      <c r="N91" s="7"/>
      <c r="O91" s="14" t="s">
        <v>65</v>
      </c>
      <c r="P91" s="21" t="s">
        <v>38</v>
      </c>
      <c r="Q91" s="7">
        <v>5275660.0</v>
      </c>
      <c r="R91" s="7">
        <v>230.0</v>
      </c>
      <c r="S91" s="7" t="s">
        <v>40</v>
      </c>
      <c r="T91" s="26" t="s">
        <v>499</v>
      </c>
      <c r="U91" s="14" t="s">
        <v>500</v>
      </c>
    </row>
    <row r="92">
      <c r="A92" s="16" t="s">
        <v>501</v>
      </c>
      <c r="B92" s="7" t="s">
        <v>83</v>
      </c>
      <c r="C92" s="9" t="s">
        <v>502</v>
      </c>
      <c r="D92" s="7" t="s">
        <v>503</v>
      </c>
      <c r="E92" s="11">
        <v>43768.794328703705</v>
      </c>
      <c r="F92" s="7" t="s">
        <v>33</v>
      </c>
      <c r="G92" s="7"/>
      <c r="H92" s="7"/>
      <c r="I92" s="7"/>
      <c r="J92" s="7"/>
      <c r="K92" s="7"/>
      <c r="L92" s="7"/>
      <c r="M92" s="7" t="s">
        <v>86</v>
      </c>
      <c r="N92" s="7"/>
      <c r="O92" s="14" t="s">
        <v>37</v>
      </c>
      <c r="P92" s="21" t="s">
        <v>88</v>
      </c>
      <c r="Q92" s="7">
        <v>83987.0</v>
      </c>
      <c r="R92" s="7">
        <v>89.0</v>
      </c>
      <c r="S92" s="7" t="s">
        <v>40</v>
      </c>
      <c r="T92" s="26" t="s">
        <v>504</v>
      </c>
      <c r="U92" s="14" t="s">
        <v>505</v>
      </c>
    </row>
    <row r="93">
      <c r="A93" s="16" t="s">
        <v>506</v>
      </c>
      <c r="B93" s="7" t="s">
        <v>83</v>
      </c>
      <c r="C93" s="9" t="s">
        <v>507</v>
      </c>
      <c r="D93" s="7" t="s">
        <v>508</v>
      </c>
      <c r="E93" s="11">
        <v>43768.78560185185</v>
      </c>
      <c r="F93" s="7" t="s">
        <v>33</v>
      </c>
      <c r="G93" s="7"/>
      <c r="H93" s="7"/>
      <c r="I93" s="7"/>
      <c r="J93" s="7"/>
      <c r="K93" s="7"/>
      <c r="L93" s="7"/>
      <c r="M93" s="7" t="s">
        <v>86</v>
      </c>
      <c r="N93" s="7"/>
      <c r="O93" s="14" t="s">
        <v>65</v>
      </c>
      <c r="P93" s="21" t="s">
        <v>88</v>
      </c>
      <c r="Q93" s="7">
        <v>83987.0</v>
      </c>
      <c r="R93" s="7">
        <v>89.0</v>
      </c>
      <c r="S93" s="7" t="s">
        <v>40</v>
      </c>
      <c r="T93" s="26" t="s">
        <v>509</v>
      </c>
      <c r="U93" s="14" t="s">
        <v>510</v>
      </c>
    </row>
    <row r="94">
      <c r="A94" s="16" t="s">
        <v>506</v>
      </c>
      <c r="B94" s="7" t="s">
        <v>83</v>
      </c>
      <c r="C94" s="9" t="s">
        <v>507</v>
      </c>
      <c r="D94" s="7" t="s">
        <v>508</v>
      </c>
      <c r="E94" s="11">
        <v>43768.78560185185</v>
      </c>
      <c r="F94" s="7" t="s">
        <v>33</v>
      </c>
      <c r="G94" s="7"/>
      <c r="H94" s="7"/>
      <c r="I94" s="7"/>
      <c r="J94" s="7"/>
      <c r="K94" s="7"/>
      <c r="L94" s="7"/>
      <c r="M94" s="7" t="s">
        <v>86</v>
      </c>
      <c r="N94" s="7"/>
      <c r="O94" s="14" t="s">
        <v>65</v>
      </c>
      <c r="P94" s="21" t="s">
        <v>88</v>
      </c>
      <c r="Q94" s="7">
        <v>83987.0</v>
      </c>
      <c r="R94" s="7">
        <v>89.0</v>
      </c>
      <c r="S94" s="7" t="s">
        <v>40</v>
      </c>
      <c r="T94" s="26" t="s">
        <v>509</v>
      </c>
      <c r="U94" s="14" t="s">
        <v>510</v>
      </c>
    </row>
    <row r="95">
      <c r="A95" s="16" t="s">
        <v>511</v>
      </c>
      <c r="B95" s="7" t="s">
        <v>48</v>
      </c>
      <c r="C95" s="9" t="s">
        <v>512</v>
      </c>
      <c r="D95" s="7" t="s">
        <v>513</v>
      </c>
      <c r="E95" s="11">
        <v>43768.737025462964</v>
      </c>
      <c r="F95" s="7"/>
      <c r="G95" s="7"/>
      <c r="H95" s="7"/>
      <c r="I95" s="7"/>
      <c r="J95" s="7"/>
      <c r="K95" s="7"/>
      <c r="L95" s="7"/>
      <c r="M95" s="7" t="s">
        <v>52</v>
      </c>
      <c r="N95" s="7"/>
      <c r="O95" s="14" t="s">
        <v>37</v>
      </c>
      <c r="P95" s="21" t="s">
        <v>54</v>
      </c>
      <c r="Q95" s="7">
        <v>8463111.0</v>
      </c>
      <c r="R95" s="7">
        <v>430.0</v>
      </c>
      <c r="S95" s="7" t="s">
        <v>40</v>
      </c>
      <c r="T95" s="26" t="s">
        <v>514</v>
      </c>
      <c r="U95" s="14" t="s">
        <v>515</v>
      </c>
    </row>
    <row r="96">
      <c r="A96" s="16" t="s">
        <v>516</v>
      </c>
      <c r="B96" s="7" t="s">
        <v>30</v>
      </c>
      <c r="C96" s="9" t="s">
        <v>517</v>
      </c>
      <c r="D96" s="7" t="s">
        <v>518</v>
      </c>
      <c r="E96" s="11">
        <v>43768.71655092592</v>
      </c>
      <c r="F96" s="7" t="s">
        <v>33</v>
      </c>
      <c r="G96" s="7"/>
      <c r="H96" s="7"/>
      <c r="I96" s="7"/>
      <c r="J96" s="7"/>
      <c r="K96" s="7"/>
      <c r="L96" s="7"/>
      <c r="M96" s="7" t="s">
        <v>35</v>
      </c>
      <c r="N96" s="7"/>
      <c r="O96" s="14" t="s">
        <v>37</v>
      </c>
      <c r="P96" s="21" t="s">
        <v>38</v>
      </c>
      <c r="Q96" s="7">
        <v>5275654.0</v>
      </c>
      <c r="R96" s="7">
        <v>230.0</v>
      </c>
      <c r="S96" s="7" t="s">
        <v>40</v>
      </c>
      <c r="T96" s="26" t="s">
        <v>519</v>
      </c>
      <c r="U96" s="14" t="s">
        <v>520</v>
      </c>
    </row>
    <row r="97">
      <c r="A97" s="16" t="s">
        <v>521</v>
      </c>
      <c r="B97" s="7" t="s">
        <v>30</v>
      </c>
      <c r="C97" s="9" t="s">
        <v>522</v>
      </c>
      <c r="D97" s="7" t="s">
        <v>523</v>
      </c>
      <c r="E97" s="11">
        <v>43768.71326388889</v>
      </c>
      <c r="F97" s="7" t="s">
        <v>33</v>
      </c>
      <c r="G97" s="7"/>
      <c r="H97" s="7"/>
      <c r="I97" s="7"/>
      <c r="J97" s="7"/>
      <c r="K97" s="7"/>
      <c r="L97" s="7"/>
      <c r="M97" s="7" t="s">
        <v>35</v>
      </c>
      <c r="N97" s="7"/>
      <c r="O97" s="14" t="s">
        <v>233</v>
      </c>
      <c r="P97" s="21" t="s">
        <v>38</v>
      </c>
      <c r="Q97" s="7">
        <v>5275654.0</v>
      </c>
      <c r="R97" s="7">
        <v>230.0</v>
      </c>
      <c r="S97" s="7" t="s">
        <v>40</v>
      </c>
      <c r="T97" s="26" t="s">
        <v>524</v>
      </c>
      <c r="U97" s="14" t="s">
        <v>525</v>
      </c>
    </row>
    <row r="98">
      <c r="A98" s="16" t="s">
        <v>526</v>
      </c>
      <c r="B98" s="7" t="s">
        <v>30</v>
      </c>
      <c r="C98" s="9" t="s">
        <v>527</v>
      </c>
      <c r="D98" s="7" t="s">
        <v>528</v>
      </c>
      <c r="E98" s="11">
        <v>43768.70578703703</v>
      </c>
      <c r="F98" s="7" t="s">
        <v>33</v>
      </c>
      <c r="G98" s="7"/>
      <c r="H98" s="7"/>
      <c r="I98" s="7"/>
      <c r="J98" s="7"/>
      <c r="K98" s="7"/>
      <c r="L98" s="7"/>
      <c r="M98" s="7" t="s">
        <v>35</v>
      </c>
      <c r="N98" s="7"/>
      <c r="O98" s="14" t="s">
        <v>233</v>
      </c>
      <c r="P98" s="21" t="s">
        <v>38</v>
      </c>
      <c r="Q98" s="7">
        <v>5275654.0</v>
      </c>
      <c r="R98" s="7">
        <v>230.0</v>
      </c>
      <c r="S98" s="7" t="s">
        <v>40</v>
      </c>
      <c r="T98" s="26" t="s">
        <v>529</v>
      </c>
      <c r="U98" s="14" t="s">
        <v>530</v>
      </c>
    </row>
    <row r="99">
      <c r="A99" s="16" t="s">
        <v>531</v>
      </c>
      <c r="B99" s="7" t="s">
        <v>30</v>
      </c>
      <c r="C99" s="9" t="s">
        <v>532</v>
      </c>
      <c r="D99" s="7" t="s">
        <v>533</v>
      </c>
      <c r="E99" s="11">
        <v>43768.701956018514</v>
      </c>
      <c r="F99" s="7" t="s">
        <v>33</v>
      </c>
      <c r="G99" s="7"/>
      <c r="H99" s="7"/>
      <c r="I99" s="7"/>
      <c r="J99" s="7"/>
      <c r="K99" s="7"/>
      <c r="L99" s="7"/>
      <c r="M99" s="7" t="s">
        <v>35</v>
      </c>
      <c r="N99" s="7"/>
      <c r="O99" s="14" t="s">
        <v>233</v>
      </c>
      <c r="P99" s="21" t="s">
        <v>38</v>
      </c>
      <c r="Q99" s="7">
        <v>5275654.0</v>
      </c>
      <c r="R99" s="7">
        <v>230.0</v>
      </c>
      <c r="S99" s="7" t="s">
        <v>40</v>
      </c>
      <c r="T99" s="26" t="s">
        <v>534</v>
      </c>
      <c r="U99" s="14" t="s">
        <v>535</v>
      </c>
    </row>
    <row r="100">
      <c r="A100" s="16" t="s">
        <v>536</v>
      </c>
      <c r="B100" s="7" t="s">
        <v>30</v>
      </c>
      <c r="C100" s="9" t="s">
        <v>537</v>
      </c>
      <c r="D100" s="7" t="s">
        <v>538</v>
      </c>
      <c r="E100" s="11">
        <v>43768.695555555554</v>
      </c>
      <c r="F100" s="7" t="s">
        <v>33</v>
      </c>
      <c r="G100" s="7"/>
      <c r="H100" s="7"/>
      <c r="I100" s="7"/>
      <c r="J100" s="7"/>
      <c r="K100" s="7"/>
      <c r="L100" s="7"/>
      <c r="M100" s="7" t="s">
        <v>35</v>
      </c>
      <c r="N100" s="7"/>
      <c r="O100" s="14" t="s">
        <v>233</v>
      </c>
      <c r="P100" s="21" t="s">
        <v>38</v>
      </c>
      <c r="Q100" s="7">
        <v>5275654.0</v>
      </c>
      <c r="R100" s="7">
        <v>230.0</v>
      </c>
      <c r="S100" s="7" t="s">
        <v>40</v>
      </c>
      <c r="T100" s="26" t="s">
        <v>539</v>
      </c>
      <c r="U100" s="14" t="s">
        <v>540</v>
      </c>
    </row>
    <row r="101">
      <c r="A101" s="16" t="s">
        <v>536</v>
      </c>
      <c r="B101" s="7" t="s">
        <v>30</v>
      </c>
      <c r="C101" s="9" t="s">
        <v>537</v>
      </c>
      <c r="D101" s="7" t="s">
        <v>538</v>
      </c>
      <c r="E101" s="11">
        <v>43768.695555555554</v>
      </c>
      <c r="F101" s="7" t="s">
        <v>33</v>
      </c>
      <c r="G101" s="7"/>
      <c r="H101" s="7"/>
      <c r="I101" s="7"/>
      <c r="J101" s="7"/>
      <c r="K101" s="7"/>
      <c r="L101" s="7"/>
      <c r="M101" s="7" t="s">
        <v>35</v>
      </c>
      <c r="N101" s="7"/>
      <c r="O101" s="14" t="s">
        <v>233</v>
      </c>
      <c r="P101" s="21" t="s">
        <v>38</v>
      </c>
      <c r="Q101" s="7">
        <v>5275654.0</v>
      </c>
      <c r="R101" s="7">
        <v>230.0</v>
      </c>
      <c r="S101" s="7" t="s">
        <v>40</v>
      </c>
      <c r="T101" s="26" t="s">
        <v>539</v>
      </c>
      <c r="U101" s="14" t="s">
        <v>540</v>
      </c>
    </row>
    <row r="102">
      <c r="A102" s="16" t="s">
        <v>541</v>
      </c>
      <c r="B102" s="7" t="s">
        <v>48</v>
      </c>
      <c r="C102" s="9" t="s">
        <v>542</v>
      </c>
      <c r="D102" s="7" t="s">
        <v>543</v>
      </c>
      <c r="E102" s="11">
        <v>43768.66159722222</v>
      </c>
      <c r="F102" s="7"/>
      <c r="G102" s="7"/>
      <c r="H102" s="7"/>
      <c r="I102" s="7"/>
      <c r="J102" s="7"/>
      <c r="K102" s="7"/>
      <c r="L102" s="7"/>
      <c r="M102" s="7" t="s">
        <v>52</v>
      </c>
      <c r="N102" s="7"/>
      <c r="O102" s="14" t="s">
        <v>233</v>
      </c>
      <c r="P102" s="21" t="s">
        <v>54</v>
      </c>
      <c r="Q102" s="7">
        <v>8462802.0</v>
      </c>
      <c r="R102" s="7">
        <v>430.0</v>
      </c>
      <c r="S102" s="7" t="s">
        <v>40</v>
      </c>
      <c r="T102" s="26" t="s">
        <v>544</v>
      </c>
      <c r="U102" s="14" t="s">
        <v>545</v>
      </c>
    </row>
    <row r="103">
      <c r="A103" s="16" t="s">
        <v>546</v>
      </c>
      <c r="B103" s="7" t="s">
        <v>101</v>
      </c>
      <c r="C103" s="9" t="s">
        <v>547</v>
      </c>
      <c r="D103" s="7" t="s">
        <v>548</v>
      </c>
      <c r="E103" s="11">
        <v>43768.649305555555</v>
      </c>
      <c r="F103" s="7" t="s">
        <v>33</v>
      </c>
      <c r="G103" s="7"/>
      <c r="H103" s="7"/>
      <c r="I103" s="7"/>
      <c r="J103" s="7"/>
      <c r="K103" s="7"/>
      <c r="L103" s="7"/>
      <c r="M103" s="7" t="s">
        <v>104</v>
      </c>
      <c r="N103" s="7"/>
      <c r="O103" s="14" t="s">
        <v>87</v>
      </c>
      <c r="P103" s="21" t="s">
        <v>105</v>
      </c>
      <c r="Q103" s="7">
        <v>804183.0</v>
      </c>
      <c r="R103" s="7">
        <v>34.0</v>
      </c>
      <c r="S103" s="7" t="s">
        <v>40</v>
      </c>
      <c r="T103" s="26" t="s">
        <v>549</v>
      </c>
      <c r="U103" s="14" t="s">
        <v>550</v>
      </c>
    </row>
    <row r="104">
      <c r="A104" s="16" t="s">
        <v>551</v>
      </c>
      <c r="B104" s="7" t="s">
        <v>48</v>
      </c>
      <c r="C104" s="9" t="s">
        <v>552</v>
      </c>
      <c r="D104" s="7" t="s">
        <v>553</v>
      </c>
      <c r="E104" s="11">
        <v>43768.64619212963</v>
      </c>
      <c r="F104" s="7"/>
      <c r="G104" s="7"/>
      <c r="H104" s="7"/>
      <c r="I104" s="7"/>
      <c r="J104" s="7"/>
      <c r="K104" s="7"/>
      <c r="L104" s="7"/>
      <c r="M104" s="7" t="s">
        <v>52</v>
      </c>
      <c r="N104" s="7"/>
      <c r="O104" s="14" t="s">
        <v>65</v>
      </c>
      <c r="P104" s="21" t="s">
        <v>54</v>
      </c>
      <c r="Q104" s="7">
        <v>8462802.0</v>
      </c>
      <c r="R104" s="7">
        <v>430.0</v>
      </c>
      <c r="S104" s="7" t="s">
        <v>40</v>
      </c>
      <c r="T104" s="26" t="s">
        <v>554</v>
      </c>
      <c r="U104" s="14" t="s">
        <v>555</v>
      </c>
    </row>
    <row r="105">
      <c r="A105" s="16" t="s">
        <v>551</v>
      </c>
      <c r="B105" s="7" t="s">
        <v>48</v>
      </c>
      <c r="C105" s="9" t="s">
        <v>552</v>
      </c>
      <c r="D105" s="7" t="s">
        <v>553</v>
      </c>
      <c r="E105" s="11">
        <v>43768.64619212963</v>
      </c>
      <c r="F105" s="7"/>
      <c r="G105" s="7"/>
      <c r="H105" s="7"/>
      <c r="I105" s="7"/>
      <c r="J105" s="7"/>
      <c r="K105" s="7"/>
      <c r="L105" s="7"/>
      <c r="M105" s="7" t="s">
        <v>52</v>
      </c>
      <c r="N105" s="7"/>
      <c r="O105" s="14" t="s">
        <v>65</v>
      </c>
      <c r="P105" s="21" t="s">
        <v>54</v>
      </c>
      <c r="Q105" s="7">
        <v>8462802.0</v>
      </c>
      <c r="R105" s="7">
        <v>430.0</v>
      </c>
      <c r="S105" s="7" t="s">
        <v>40</v>
      </c>
      <c r="T105" s="26" t="s">
        <v>554</v>
      </c>
      <c r="U105" s="14" t="s">
        <v>555</v>
      </c>
    </row>
    <row r="106">
      <c r="A106" s="16" t="s">
        <v>556</v>
      </c>
      <c r="B106" s="7" t="s">
        <v>30</v>
      </c>
      <c r="C106" s="9" t="s">
        <v>557</v>
      </c>
      <c r="D106" s="7" t="s">
        <v>558</v>
      </c>
      <c r="E106" s="11">
        <v>43768.63946759259</v>
      </c>
      <c r="F106" s="7" t="s">
        <v>33</v>
      </c>
      <c r="G106" s="7"/>
      <c r="H106" s="7"/>
      <c r="I106" s="7"/>
      <c r="J106" s="7"/>
      <c r="K106" s="7"/>
      <c r="L106" s="7"/>
      <c r="M106" s="7" t="s">
        <v>35</v>
      </c>
      <c r="N106" s="7"/>
      <c r="O106" s="14" t="s">
        <v>233</v>
      </c>
      <c r="P106" s="21" t="s">
        <v>38</v>
      </c>
      <c r="Q106" s="7">
        <v>5275636.0</v>
      </c>
      <c r="R106" s="7">
        <v>230.0</v>
      </c>
      <c r="S106" s="7" t="s">
        <v>40</v>
      </c>
      <c r="T106" s="26" t="s">
        <v>559</v>
      </c>
      <c r="U106" s="14" t="s">
        <v>560</v>
      </c>
    </row>
    <row r="107">
      <c r="A107" s="16" t="s">
        <v>561</v>
      </c>
      <c r="B107" s="7" t="s">
        <v>30</v>
      </c>
      <c r="C107" s="9" t="s">
        <v>562</v>
      </c>
      <c r="D107" s="7" t="s">
        <v>563</v>
      </c>
      <c r="E107" s="11">
        <v>43768.63011574074</v>
      </c>
      <c r="F107" s="7" t="s">
        <v>33</v>
      </c>
      <c r="G107" s="7"/>
      <c r="H107" s="7"/>
      <c r="I107" s="7"/>
      <c r="J107" s="7"/>
      <c r="K107" s="7"/>
      <c r="L107" s="7"/>
      <c r="M107" s="7" t="s">
        <v>35</v>
      </c>
      <c r="N107" s="7"/>
      <c r="O107" s="14" t="s">
        <v>233</v>
      </c>
      <c r="P107" s="21" t="s">
        <v>38</v>
      </c>
      <c r="Q107" s="7">
        <v>5275636.0</v>
      </c>
      <c r="R107" s="7">
        <v>230.0</v>
      </c>
      <c r="S107" s="7" t="s">
        <v>40</v>
      </c>
      <c r="T107" s="26" t="s">
        <v>564</v>
      </c>
      <c r="U107" s="14" t="s">
        <v>565</v>
      </c>
    </row>
    <row r="108">
      <c r="A108" s="16" t="s">
        <v>566</v>
      </c>
      <c r="B108" s="7" t="s">
        <v>30</v>
      </c>
      <c r="C108" s="9" t="s">
        <v>567</v>
      </c>
      <c r="D108" s="7" t="s">
        <v>568</v>
      </c>
      <c r="E108" s="11">
        <v>43768.62446759259</v>
      </c>
      <c r="F108" s="7" t="s">
        <v>33</v>
      </c>
      <c r="G108" s="7"/>
      <c r="H108" s="7"/>
      <c r="I108" s="7"/>
      <c r="J108" s="7"/>
      <c r="K108" s="7"/>
      <c r="L108" s="7"/>
      <c r="M108" s="7" t="s">
        <v>35</v>
      </c>
      <c r="N108" s="7"/>
      <c r="O108" s="14" t="s">
        <v>233</v>
      </c>
      <c r="P108" s="21" t="s">
        <v>38</v>
      </c>
      <c r="Q108" s="7">
        <v>5275636.0</v>
      </c>
      <c r="R108" s="7">
        <v>230.0</v>
      </c>
      <c r="S108" s="7" t="s">
        <v>40</v>
      </c>
      <c r="T108" s="26" t="s">
        <v>569</v>
      </c>
      <c r="U108" s="14" t="s">
        <v>570</v>
      </c>
    </row>
    <row r="109">
      <c r="A109" s="16" t="s">
        <v>571</v>
      </c>
      <c r="B109" s="7" t="s">
        <v>125</v>
      </c>
      <c r="C109" s="9" t="s">
        <v>572</v>
      </c>
      <c r="D109" s="7" t="s">
        <v>573</v>
      </c>
      <c r="E109" s="11">
        <v>43768.61571759259</v>
      </c>
      <c r="F109" s="7" t="s">
        <v>33</v>
      </c>
      <c r="G109" s="7"/>
      <c r="H109" s="7"/>
      <c r="I109" s="7"/>
      <c r="J109" s="7"/>
      <c r="K109" s="7"/>
      <c r="L109" s="7"/>
      <c r="M109" s="7" t="s">
        <v>130</v>
      </c>
      <c r="N109" s="7"/>
      <c r="O109" s="14" t="s">
        <v>65</v>
      </c>
      <c r="P109" s="21" t="s">
        <v>131</v>
      </c>
      <c r="Q109" s="7">
        <v>8619320.0</v>
      </c>
      <c r="R109" s="7">
        <v>251.0</v>
      </c>
      <c r="S109" s="7" t="s">
        <v>40</v>
      </c>
      <c r="T109" s="26" t="s">
        <v>574</v>
      </c>
      <c r="U109" s="14" t="s">
        <v>575</v>
      </c>
    </row>
    <row r="110">
      <c r="A110" s="16" t="s">
        <v>576</v>
      </c>
      <c r="B110" s="7" t="s">
        <v>30</v>
      </c>
      <c r="C110" s="9" t="s">
        <v>577</v>
      </c>
      <c r="D110" s="7" t="s">
        <v>578</v>
      </c>
      <c r="E110" s="11">
        <v>43768.61496527778</v>
      </c>
      <c r="F110" s="7" t="s">
        <v>33</v>
      </c>
      <c r="G110" s="7"/>
      <c r="H110" s="7"/>
      <c r="I110" s="7"/>
      <c r="J110" s="7"/>
      <c r="K110" s="7"/>
      <c r="L110" s="7"/>
      <c r="M110" s="7" t="s">
        <v>35</v>
      </c>
      <c r="N110" s="7"/>
      <c r="O110" s="14" t="s">
        <v>65</v>
      </c>
      <c r="P110" s="21" t="s">
        <v>38</v>
      </c>
      <c r="Q110" s="7">
        <v>5275636.0</v>
      </c>
      <c r="R110" s="7">
        <v>230.0</v>
      </c>
      <c r="S110" s="7" t="s">
        <v>40</v>
      </c>
      <c r="T110" s="26" t="s">
        <v>579</v>
      </c>
      <c r="U110" s="14" t="s">
        <v>580</v>
      </c>
    </row>
    <row r="111">
      <c r="A111" s="16" t="s">
        <v>576</v>
      </c>
      <c r="B111" s="7" t="s">
        <v>30</v>
      </c>
      <c r="C111" s="9" t="s">
        <v>577</v>
      </c>
      <c r="D111" s="7" t="s">
        <v>578</v>
      </c>
      <c r="E111" s="11">
        <v>43768.61496527778</v>
      </c>
      <c r="F111" s="7" t="s">
        <v>33</v>
      </c>
      <c r="G111" s="7"/>
      <c r="H111" s="7"/>
      <c r="I111" s="7"/>
      <c r="J111" s="7"/>
      <c r="K111" s="7"/>
      <c r="L111" s="7"/>
      <c r="M111" s="7" t="s">
        <v>35</v>
      </c>
      <c r="N111" s="7"/>
      <c r="O111" s="14" t="s">
        <v>65</v>
      </c>
      <c r="P111" s="21" t="s">
        <v>38</v>
      </c>
      <c r="Q111" s="7">
        <v>5275636.0</v>
      </c>
      <c r="R111" s="7">
        <v>230.0</v>
      </c>
      <c r="S111" s="7" t="s">
        <v>40</v>
      </c>
      <c r="T111" s="26" t="s">
        <v>579</v>
      </c>
      <c r="U111" s="14" t="s">
        <v>580</v>
      </c>
    </row>
    <row r="112">
      <c r="A112" s="16" t="s">
        <v>581</v>
      </c>
      <c r="B112" s="7" t="s">
        <v>48</v>
      </c>
      <c r="C112" s="9" t="s">
        <v>582</v>
      </c>
      <c r="D112" s="7" t="s">
        <v>583</v>
      </c>
      <c r="E112" s="11">
        <v>43768.55210648148</v>
      </c>
      <c r="F112" s="7"/>
      <c r="G112" s="7"/>
      <c r="H112" s="7"/>
      <c r="I112" s="7"/>
      <c r="J112" s="7"/>
      <c r="K112" s="7"/>
      <c r="L112" s="7"/>
      <c r="M112" s="7" t="s">
        <v>52</v>
      </c>
      <c r="N112" s="7"/>
      <c r="O112" s="14" t="s">
        <v>233</v>
      </c>
      <c r="P112" s="21" t="s">
        <v>54</v>
      </c>
      <c r="Q112" s="7">
        <v>8462241.0</v>
      </c>
      <c r="R112" s="7">
        <v>430.0</v>
      </c>
      <c r="S112" s="7" t="s">
        <v>40</v>
      </c>
      <c r="T112" s="26" t="s">
        <v>584</v>
      </c>
      <c r="U112" s="14" t="s">
        <v>585</v>
      </c>
    </row>
    <row r="113">
      <c r="A113" s="16" t="s">
        <v>586</v>
      </c>
      <c r="B113" s="7" t="s">
        <v>48</v>
      </c>
      <c r="C113" s="9" t="s">
        <v>587</v>
      </c>
      <c r="D113" s="7" t="s">
        <v>588</v>
      </c>
      <c r="E113" s="11">
        <v>43768.52565972222</v>
      </c>
      <c r="F113" s="7"/>
      <c r="G113" s="7"/>
      <c r="H113" s="7"/>
      <c r="I113" s="7"/>
      <c r="J113" s="7"/>
      <c r="K113" s="7"/>
      <c r="L113" s="7"/>
      <c r="M113" s="7" t="s">
        <v>52</v>
      </c>
      <c r="N113" s="7"/>
      <c r="O113" s="14" t="s">
        <v>65</v>
      </c>
      <c r="P113" s="21" t="s">
        <v>54</v>
      </c>
      <c r="Q113" s="7">
        <v>8462241.0</v>
      </c>
      <c r="R113" s="7">
        <v>430.0</v>
      </c>
      <c r="S113" s="7" t="s">
        <v>40</v>
      </c>
      <c r="T113" s="26" t="s">
        <v>589</v>
      </c>
      <c r="U113" s="14" t="s">
        <v>590</v>
      </c>
    </row>
    <row r="114">
      <c r="A114" s="16" t="s">
        <v>586</v>
      </c>
      <c r="B114" s="7" t="s">
        <v>48</v>
      </c>
      <c r="C114" s="9" t="s">
        <v>587</v>
      </c>
      <c r="D114" s="7" t="s">
        <v>588</v>
      </c>
      <c r="E114" s="11">
        <v>43768.52565972222</v>
      </c>
      <c r="F114" s="7"/>
      <c r="G114" s="7"/>
      <c r="H114" s="7"/>
      <c r="I114" s="7"/>
      <c r="J114" s="7"/>
      <c r="K114" s="7"/>
      <c r="L114" s="7"/>
      <c r="M114" s="7" t="s">
        <v>52</v>
      </c>
      <c r="N114" s="7"/>
      <c r="O114" s="14" t="s">
        <v>65</v>
      </c>
      <c r="P114" s="21" t="s">
        <v>54</v>
      </c>
      <c r="Q114" s="7">
        <v>8462241.0</v>
      </c>
      <c r="R114" s="7">
        <v>430.0</v>
      </c>
      <c r="S114" s="7" t="s">
        <v>40</v>
      </c>
      <c r="T114" s="26" t="s">
        <v>589</v>
      </c>
      <c r="U114" s="14" t="s">
        <v>590</v>
      </c>
    </row>
    <row r="115">
      <c r="A115" s="16" t="s">
        <v>591</v>
      </c>
      <c r="B115" s="7" t="s">
        <v>30</v>
      </c>
      <c r="C115" s="9" t="s">
        <v>592</v>
      </c>
      <c r="D115" s="7" t="s">
        <v>593</v>
      </c>
      <c r="E115" s="11">
        <v>43768.50138888889</v>
      </c>
      <c r="F115" s="7" t="s">
        <v>33</v>
      </c>
      <c r="G115" s="7"/>
      <c r="H115" s="7"/>
      <c r="I115" s="7"/>
      <c r="J115" s="7"/>
      <c r="K115" s="7"/>
      <c r="L115" s="7"/>
      <c r="M115" s="7" t="s">
        <v>35</v>
      </c>
      <c r="N115" s="7"/>
      <c r="O115" s="14" t="s">
        <v>37</v>
      </c>
      <c r="P115" s="21" t="s">
        <v>38</v>
      </c>
      <c r="Q115" s="7">
        <v>5275592.0</v>
      </c>
      <c r="R115" s="7">
        <v>230.0</v>
      </c>
      <c r="S115" s="7" t="s">
        <v>40</v>
      </c>
      <c r="T115" s="26" t="s">
        <v>594</v>
      </c>
      <c r="U115" s="14" t="s">
        <v>595</v>
      </c>
    </row>
    <row r="116">
      <c r="A116" s="16" t="s">
        <v>596</v>
      </c>
      <c r="B116" s="7" t="s">
        <v>125</v>
      </c>
      <c r="C116" s="9" t="s">
        <v>597</v>
      </c>
      <c r="D116" s="7" t="s">
        <v>598</v>
      </c>
      <c r="E116" s="11">
        <v>43768.43891203703</v>
      </c>
      <c r="F116" s="7" t="s">
        <v>33</v>
      </c>
      <c r="G116" s="7"/>
      <c r="H116" s="7"/>
      <c r="I116" s="7"/>
      <c r="J116" s="7"/>
      <c r="K116" s="7"/>
      <c r="L116" s="7"/>
      <c r="M116" s="7" t="s">
        <v>130</v>
      </c>
      <c r="N116" s="7"/>
      <c r="O116" s="14" t="s">
        <v>65</v>
      </c>
      <c r="P116" s="21" t="s">
        <v>131</v>
      </c>
      <c r="Q116" s="7">
        <v>8618893.0</v>
      </c>
      <c r="R116" s="7">
        <v>251.0</v>
      </c>
      <c r="S116" s="7" t="s">
        <v>40</v>
      </c>
      <c r="T116" s="26" t="s">
        <v>599</v>
      </c>
      <c r="U116" s="14" t="s">
        <v>600</v>
      </c>
    </row>
    <row r="117">
      <c r="A117" s="16" t="s">
        <v>601</v>
      </c>
      <c r="B117" s="7" t="s">
        <v>30</v>
      </c>
      <c r="C117" s="9" t="s">
        <v>602</v>
      </c>
      <c r="D117" s="7" t="s">
        <v>603</v>
      </c>
      <c r="E117" s="11">
        <v>43768.43493055555</v>
      </c>
      <c r="F117" s="7" t="s">
        <v>33</v>
      </c>
      <c r="G117" s="7"/>
      <c r="H117" s="7"/>
      <c r="I117" s="7"/>
      <c r="J117" s="7"/>
      <c r="K117" s="7"/>
      <c r="L117" s="7"/>
      <c r="M117" s="7" t="s">
        <v>35</v>
      </c>
      <c r="N117" s="7"/>
      <c r="O117" s="14" t="s">
        <v>37</v>
      </c>
      <c r="P117" s="21" t="s">
        <v>38</v>
      </c>
      <c r="Q117" s="7">
        <v>5275553.0</v>
      </c>
      <c r="R117" s="7">
        <v>230.0</v>
      </c>
      <c r="S117" s="7" t="s">
        <v>40</v>
      </c>
      <c r="T117" s="26" t="s">
        <v>604</v>
      </c>
      <c r="U117" s="14" t="s">
        <v>605</v>
      </c>
    </row>
    <row r="118">
      <c r="A118" s="16" t="s">
        <v>606</v>
      </c>
      <c r="B118" s="7" t="s">
        <v>30</v>
      </c>
      <c r="C118" s="9" t="s">
        <v>607</v>
      </c>
      <c r="D118" s="7" t="s">
        <v>608</v>
      </c>
      <c r="E118" s="11">
        <v>43768.40798611111</v>
      </c>
      <c r="F118" s="7" t="s">
        <v>33</v>
      </c>
      <c r="G118" s="7"/>
      <c r="H118" s="7"/>
      <c r="I118" s="7"/>
      <c r="J118" s="7"/>
      <c r="K118" s="7"/>
      <c r="L118" s="7"/>
      <c r="M118" s="7" t="s">
        <v>35</v>
      </c>
      <c r="N118" s="7"/>
      <c r="O118" s="14" t="s">
        <v>65</v>
      </c>
      <c r="P118" s="21" t="s">
        <v>38</v>
      </c>
      <c r="Q118" s="7">
        <v>5275553.0</v>
      </c>
      <c r="R118" s="7">
        <v>230.0</v>
      </c>
      <c r="S118" s="7" t="s">
        <v>40</v>
      </c>
      <c r="T118" s="26" t="s">
        <v>609</v>
      </c>
      <c r="U118" s="14" t="s">
        <v>610</v>
      </c>
    </row>
    <row r="119">
      <c r="A119" s="16" t="s">
        <v>611</v>
      </c>
      <c r="B119" s="7" t="s">
        <v>30</v>
      </c>
      <c r="C119" s="9" t="s">
        <v>612</v>
      </c>
      <c r="D119" s="7" t="s">
        <v>613</v>
      </c>
      <c r="E119" s="11">
        <v>43768.40703703703</v>
      </c>
      <c r="F119" s="7" t="s">
        <v>33</v>
      </c>
      <c r="G119" s="7"/>
      <c r="H119" s="7"/>
      <c r="I119" s="7"/>
      <c r="J119" s="7"/>
      <c r="K119" s="7"/>
      <c r="L119" s="7"/>
      <c r="M119" s="7" t="s">
        <v>35</v>
      </c>
      <c r="N119" s="7"/>
      <c r="O119" s="14" t="s">
        <v>65</v>
      </c>
      <c r="P119" s="21" t="s">
        <v>38</v>
      </c>
      <c r="Q119" s="7">
        <v>5275553.0</v>
      </c>
      <c r="R119" s="7">
        <v>230.0</v>
      </c>
      <c r="S119" s="7" t="s">
        <v>40</v>
      </c>
      <c r="T119" s="26" t="s">
        <v>614</v>
      </c>
      <c r="U119" s="14" t="s">
        <v>615</v>
      </c>
    </row>
    <row r="120">
      <c r="A120" s="16" t="s">
        <v>611</v>
      </c>
      <c r="B120" s="7" t="s">
        <v>30</v>
      </c>
      <c r="C120" s="9" t="s">
        <v>612</v>
      </c>
      <c r="D120" s="7" t="s">
        <v>613</v>
      </c>
      <c r="E120" s="11">
        <v>43768.40703703703</v>
      </c>
      <c r="F120" s="7" t="s">
        <v>33</v>
      </c>
      <c r="G120" s="7"/>
      <c r="H120" s="7"/>
      <c r="I120" s="7"/>
      <c r="J120" s="7"/>
      <c r="K120" s="7"/>
      <c r="L120" s="7"/>
      <c r="M120" s="7" t="s">
        <v>35</v>
      </c>
      <c r="N120" s="7"/>
      <c r="O120" s="14" t="s">
        <v>65</v>
      </c>
      <c r="P120" s="21" t="s">
        <v>38</v>
      </c>
      <c r="Q120" s="7">
        <v>5275553.0</v>
      </c>
      <c r="R120" s="7">
        <v>230.0</v>
      </c>
      <c r="S120" s="7" t="s">
        <v>40</v>
      </c>
      <c r="T120" s="26" t="s">
        <v>614</v>
      </c>
      <c r="U120" s="14" t="s">
        <v>615</v>
      </c>
    </row>
    <row r="121">
      <c r="A121" s="16" t="s">
        <v>616</v>
      </c>
      <c r="B121" s="7" t="s">
        <v>125</v>
      </c>
      <c r="C121" s="9" t="s">
        <v>617</v>
      </c>
      <c r="D121" s="7" t="s">
        <v>618</v>
      </c>
      <c r="E121" s="11">
        <v>43768.36451388889</v>
      </c>
      <c r="F121" s="7"/>
      <c r="G121" s="7"/>
      <c r="H121" s="7"/>
      <c r="I121" s="7"/>
      <c r="J121" s="7"/>
      <c r="K121" s="7"/>
      <c r="L121" s="7"/>
      <c r="M121" s="7" t="s">
        <v>130</v>
      </c>
      <c r="N121" s="7"/>
      <c r="O121" s="14" t="s">
        <v>37</v>
      </c>
      <c r="P121" s="21" t="s">
        <v>131</v>
      </c>
      <c r="Q121" s="7">
        <v>8618773.0</v>
      </c>
      <c r="R121" s="7">
        <v>251.0</v>
      </c>
      <c r="S121" s="7" t="s">
        <v>40</v>
      </c>
      <c r="T121" s="26" t="s">
        <v>619</v>
      </c>
      <c r="U121" s="14" t="s">
        <v>620</v>
      </c>
    </row>
    <row r="122">
      <c r="A122" s="16" t="s">
        <v>621</v>
      </c>
      <c r="B122" s="7" t="s">
        <v>125</v>
      </c>
      <c r="C122" s="9" t="s">
        <v>622</v>
      </c>
      <c r="D122" s="7" t="s">
        <v>623</v>
      </c>
      <c r="E122" s="11">
        <v>43768.357511574075</v>
      </c>
      <c r="F122" s="7"/>
      <c r="G122" s="7"/>
      <c r="H122" s="7"/>
      <c r="I122" s="7"/>
      <c r="J122" s="7"/>
      <c r="K122" s="7"/>
      <c r="L122" s="7"/>
      <c r="M122" s="7" t="s">
        <v>130</v>
      </c>
      <c r="N122" s="7"/>
      <c r="O122" s="14" t="s">
        <v>65</v>
      </c>
      <c r="P122" s="21" t="s">
        <v>131</v>
      </c>
      <c r="Q122" s="7">
        <v>8618773.0</v>
      </c>
      <c r="R122" s="7">
        <v>251.0</v>
      </c>
      <c r="S122" s="7" t="s">
        <v>40</v>
      </c>
      <c r="T122" s="26" t="s">
        <v>624</v>
      </c>
      <c r="U122" s="14" t="s">
        <v>625</v>
      </c>
    </row>
    <row r="123">
      <c r="A123" s="16" t="s">
        <v>621</v>
      </c>
      <c r="B123" s="7" t="s">
        <v>125</v>
      </c>
      <c r="C123" s="9" t="s">
        <v>622</v>
      </c>
      <c r="D123" s="7" t="s">
        <v>623</v>
      </c>
      <c r="E123" s="11">
        <v>43768.357511574075</v>
      </c>
      <c r="F123" s="7"/>
      <c r="G123" s="7"/>
      <c r="H123" s="7"/>
      <c r="I123" s="7"/>
      <c r="J123" s="7"/>
      <c r="K123" s="7"/>
      <c r="L123" s="7"/>
      <c r="M123" s="7" t="s">
        <v>130</v>
      </c>
      <c r="N123" s="7"/>
      <c r="O123" s="14" t="s">
        <v>65</v>
      </c>
      <c r="P123" s="21" t="s">
        <v>131</v>
      </c>
      <c r="Q123" s="7">
        <v>8618773.0</v>
      </c>
      <c r="R123" s="7">
        <v>251.0</v>
      </c>
      <c r="S123" s="7" t="s">
        <v>40</v>
      </c>
      <c r="T123" s="26" t="s">
        <v>624</v>
      </c>
      <c r="U123" s="14" t="s">
        <v>625</v>
      </c>
    </row>
    <row r="124">
      <c r="A124" s="16" t="s">
        <v>626</v>
      </c>
      <c r="B124" s="7" t="s">
        <v>30</v>
      </c>
      <c r="C124" s="9" t="s">
        <v>627</v>
      </c>
      <c r="D124" s="7" t="s">
        <v>628</v>
      </c>
      <c r="E124" s="11">
        <v>43768.352222222224</v>
      </c>
      <c r="F124" s="7" t="s">
        <v>33</v>
      </c>
      <c r="G124" s="7"/>
      <c r="H124" s="7"/>
      <c r="I124" s="7"/>
      <c r="J124" s="7"/>
      <c r="K124" s="7"/>
      <c r="L124" s="7"/>
      <c r="M124" s="7" t="s">
        <v>35</v>
      </c>
      <c r="N124" s="7"/>
      <c r="O124" s="14" t="s">
        <v>37</v>
      </c>
      <c r="P124" s="21" t="s">
        <v>38</v>
      </c>
      <c r="Q124" s="7">
        <v>5275563.0</v>
      </c>
      <c r="R124" s="7">
        <v>230.0</v>
      </c>
      <c r="S124" s="7" t="s">
        <v>40</v>
      </c>
      <c r="T124" s="26" t="s">
        <v>629</v>
      </c>
      <c r="U124" s="14" t="s">
        <v>630</v>
      </c>
    </row>
    <row r="125">
      <c r="A125" s="16" t="s">
        <v>631</v>
      </c>
      <c r="B125" s="7" t="s">
        <v>30</v>
      </c>
      <c r="C125" s="9" t="s">
        <v>632</v>
      </c>
      <c r="D125" s="7" t="s">
        <v>633</v>
      </c>
      <c r="E125" s="11">
        <v>43768.338055555556</v>
      </c>
      <c r="F125" s="7" t="s">
        <v>33</v>
      </c>
      <c r="G125" s="7"/>
      <c r="H125" s="7"/>
      <c r="I125" s="7"/>
      <c r="J125" s="7"/>
      <c r="K125" s="7"/>
      <c r="L125" s="7"/>
      <c r="M125" s="7" t="s">
        <v>35</v>
      </c>
      <c r="N125" s="7"/>
      <c r="O125" s="14" t="s">
        <v>37</v>
      </c>
      <c r="P125" s="21" t="s">
        <v>38</v>
      </c>
      <c r="Q125" s="7">
        <v>5275563.0</v>
      </c>
      <c r="R125" s="7">
        <v>230.0</v>
      </c>
      <c r="S125" s="7" t="s">
        <v>40</v>
      </c>
      <c r="T125" s="26" t="s">
        <v>634</v>
      </c>
      <c r="U125" s="14" t="s">
        <v>635</v>
      </c>
    </row>
    <row r="126">
      <c r="A126" s="16" t="s">
        <v>636</v>
      </c>
      <c r="B126" s="7" t="s">
        <v>229</v>
      </c>
      <c r="C126" s="9" t="s">
        <v>637</v>
      </c>
      <c r="D126" s="7" t="s">
        <v>638</v>
      </c>
      <c r="E126" s="11">
        <v>43768.32239583333</v>
      </c>
      <c r="F126" s="7" t="s">
        <v>33</v>
      </c>
      <c r="G126" s="7"/>
      <c r="H126" s="7"/>
      <c r="I126" s="7"/>
      <c r="J126" s="7"/>
      <c r="K126" s="7"/>
      <c r="L126" s="7"/>
      <c r="M126" s="7" t="s">
        <v>232</v>
      </c>
      <c r="N126" s="7"/>
      <c r="O126" s="14" t="s">
        <v>233</v>
      </c>
      <c r="P126" s="21" t="s">
        <v>234</v>
      </c>
      <c r="Q126" s="7">
        <v>67770.0</v>
      </c>
      <c r="R126" s="7">
        <v>30.0</v>
      </c>
      <c r="S126" s="7" t="s">
        <v>40</v>
      </c>
      <c r="T126" s="26" t="s">
        <v>639</v>
      </c>
      <c r="U126" s="14" t="s">
        <v>640</v>
      </c>
    </row>
    <row r="127">
      <c r="A127" s="16" t="s">
        <v>636</v>
      </c>
      <c r="B127" s="7" t="s">
        <v>229</v>
      </c>
      <c r="C127" s="9" t="s">
        <v>637</v>
      </c>
      <c r="D127" s="7" t="s">
        <v>638</v>
      </c>
      <c r="E127" s="11">
        <v>43768.32239583333</v>
      </c>
      <c r="F127" s="7" t="s">
        <v>33</v>
      </c>
      <c r="G127" s="7"/>
      <c r="H127" s="7"/>
      <c r="I127" s="7"/>
      <c r="J127" s="7"/>
      <c r="K127" s="7"/>
      <c r="L127" s="7"/>
      <c r="M127" s="7" t="s">
        <v>232</v>
      </c>
      <c r="N127" s="7"/>
      <c r="O127" s="14" t="s">
        <v>233</v>
      </c>
      <c r="P127" s="21" t="s">
        <v>234</v>
      </c>
      <c r="Q127" s="7">
        <v>67770.0</v>
      </c>
      <c r="R127" s="7">
        <v>30.0</v>
      </c>
      <c r="S127" s="7" t="s">
        <v>40</v>
      </c>
      <c r="T127" s="26" t="s">
        <v>639</v>
      </c>
      <c r="U127" s="14" t="s">
        <v>640</v>
      </c>
    </row>
    <row r="128">
      <c r="A128" s="16" t="s">
        <v>641</v>
      </c>
      <c r="B128" s="7" t="s">
        <v>30</v>
      </c>
      <c r="C128" s="9" t="s">
        <v>642</v>
      </c>
      <c r="D128" s="7" t="s">
        <v>643</v>
      </c>
      <c r="E128" s="11">
        <v>43768.27840277778</v>
      </c>
      <c r="F128" s="7" t="s">
        <v>33</v>
      </c>
      <c r="G128" s="7"/>
      <c r="H128" s="7"/>
      <c r="I128" s="7"/>
      <c r="J128" s="7"/>
      <c r="K128" s="7"/>
      <c r="L128" s="7"/>
      <c r="M128" s="7" t="s">
        <v>35</v>
      </c>
      <c r="N128" s="7"/>
      <c r="O128" s="14" t="s">
        <v>65</v>
      </c>
      <c r="P128" s="21" t="s">
        <v>38</v>
      </c>
      <c r="Q128" s="7">
        <v>5275555.0</v>
      </c>
      <c r="R128" s="7">
        <v>230.0</v>
      </c>
      <c r="S128" s="7" t="s">
        <v>40</v>
      </c>
      <c r="T128" s="26" t="s">
        <v>644</v>
      </c>
      <c r="U128" s="14" t="s">
        <v>645</v>
      </c>
    </row>
    <row r="129">
      <c r="A129" s="16" t="s">
        <v>646</v>
      </c>
      <c r="B129" s="7" t="s">
        <v>30</v>
      </c>
      <c r="C129" s="9" t="s">
        <v>647</v>
      </c>
      <c r="D129" s="7" t="s">
        <v>648</v>
      </c>
      <c r="E129" s="11">
        <v>43768.275231481486</v>
      </c>
      <c r="F129" s="7" t="s">
        <v>33</v>
      </c>
      <c r="G129" s="7"/>
      <c r="H129" s="7"/>
      <c r="I129" s="7"/>
      <c r="J129" s="7"/>
      <c r="K129" s="7"/>
      <c r="L129" s="7"/>
      <c r="M129" s="7" t="s">
        <v>35</v>
      </c>
      <c r="N129" s="7"/>
      <c r="O129" s="14" t="s">
        <v>37</v>
      </c>
      <c r="P129" s="21" t="s">
        <v>38</v>
      </c>
      <c r="Q129" s="7">
        <v>5275555.0</v>
      </c>
      <c r="R129" s="7">
        <v>230.0</v>
      </c>
      <c r="S129" s="7" t="s">
        <v>40</v>
      </c>
      <c r="T129" s="26" t="s">
        <v>649</v>
      </c>
      <c r="U129" s="14" t="s">
        <v>650</v>
      </c>
    </row>
    <row r="130">
      <c r="A130" s="16" t="s">
        <v>646</v>
      </c>
      <c r="B130" s="7" t="s">
        <v>30</v>
      </c>
      <c r="C130" s="9" t="s">
        <v>647</v>
      </c>
      <c r="D130" s="7" t="s">
        <v>648</v>
      </c>
      <c r="E130" s="11">
        <v>43768.275231481486</v>
      </c>
      <c r="F130" s="7" t="s">
        <v>33</v>
      </c>
      <c r="G130" s="7"/>
      <c r="H130" s="7"/>
      <c r="I130" s="7"/>
      <c r="J130" s="7"/>
      <c r="K130" s="7"/>
      <c r="L130" s="7"/>
      <c r="M130" s="7" t="s">
        <v>35</v>
      </c>
      <c r="N130" s="7"/>
      <c r="O130" s="14" t="s">
        <v>37</v>
      </c>
      <c r="P130" s="21" t="s">
        <v>38</v>
      </c>
      <c r="Q130" s="7">
        <v>5275555.0</v>
      </c>
      <c r="R130" s="7">
        <v>230.0</v>
      </c>
      <c r="S130" s="7" t="s">
        <v>40</v>
      </c>
      <c r="T130" s="26" t="s">
        <v>649</v>
      </c>
      <c r="U130" s="14" t="s">
        <v>650</v>
      </c>
    </row>
    <row r="131">
      <c r="A131" s="16" t="s">
        <v>651</v>
      </c>
      <c r="B131" s="7" t="s">
        <v>30</v>
      </c>
      <c r="C131" s="9" t="s">
        <v>652</v>
      </c>
      <c r="D131" s="7" t="s">
        <v>653</v>
      </c>
      <c r="E131" s="11">
        <v>43768.2675</v>
      </c>
      <c r="F131" s="7" t="s">
        <v>33</v>
      </c>
      <c r="G131" s="7"/>
      <c r="H131" s="7"/>
      <c r="I131" s="7"/>
      <c r="J131" s="7"/>
      <c r="K131" s="7"/>
      <c r="L131" s="7"/>
      <c r="M131" s="7" t="s">
        <v>35</v>
      </c>
      <c r="N131" s="7"/>
      <c r="O131" s="14" t="s">
        <v>37</v>
      </c>
      <c r="P131" s="21" t="s">
        <v>38</v>
      </c>
      <c r="Q131" s="7">
        <v>5275545.0</v>
      </c>
      <c r="R131" s="7">
        <v>230.0</v>
      </c>
      <c r="S131" s="7" t="s">
        <v>40</v>
      </c>
      <c r="T131" s="26" t="s">
        <v>654</v>
      </c>
      <c r="U131" s="14" t="s">
        <v>655</v>
      </c>
    </row>
    <row r="132">
      <c r="A132" s="16" t="s">
        <v>656</v>
      </c>
      <c r="B132" s="7" t="s">
        <v>125</v>
      </c>
      <c r="C132" s="9" t="s">
        <v>657</v>
      </c>
      <c r="D132" s="7" t="s">
        <v>658</v>
      </c>
      <c r="E132" s="11">
        <v>43768.26385416667</v>
      </c>
      <c r="F132" s="7"/>
      <c r="G132" s="7"/>
      <c r="H132" s="7"/>
      <c r="I132" s="7"/>
      <c r="J132" s="7"/>
      <c r="K132" s="7"/>
      <c r="L132" s="7"/>
      <c r="M132" s="7" t="s">
        <v>130</v>
      </c>
      <c r="N132" s="7"/>
      <c r="O132" s="14" t="s">
        <v>65</v>
      </c>
      <c r="P132" s="21" t="s">
        <v>131</v>
      </c>
      <c r="Q132" s="7">
        <v>8618392.0</v>
      </c>
      <c r="R132" s="7">
        <v>250.0</v>
      </c>
      <c r="S132" s="7" t="s">
        <v>40</v>
      </c>
      <c r="T132" s="26" t="s">
        <v>659</v>
      </c>
      <c r="U132" s="14" t="s">
        <v>660</v>
      </c>
    </row>
    <row r="133">
      <c r="A133" s="16" t="s">
        <v>661</v>
      </c>
      <c r="B133" s="7" t="s">
        <v>229</v>
      </c>
      <c r="C133" s="9" t="s">
        <v>662</v>
      </c>
      <c r="D133" s="7" t="s">
        <v>663</v>
      </c>
      <c r="E133" s="11">
        <v>43768.243935185186</v>
      </c>
      <c r="F133" s="7" t="s">
        <v>33</v>
      </c>
      <c r="G133" s="7"/>
      <c r="H133" s="7"/>
      <c r="I133" s="7"/>
      <c r="J133" s="7"/>
      <c r="K133" s="7"/>
      <c r="L133" s="7"/>
      <c r="M133" s="7" t="s">
        <v>232</v>
      </c>
      <c r="N133" s="7"/>
      <c r="O133" s="14" t="s">
        <v>412</v>
      </c>
      <c r="P133" s="21" t="s">
        <v>234</v>
      </c>
      <c r="Q133" s="7">
        <v>67764.0</v>
      </c>
      <c r="R133" s="7">
        <v>30.0</v>
      </c>
      <c r="S133" s="7" t="s">
        <v>40</v>
      </c>
      <c r="T133" s="26" t="s">
        <v>664</v>
      </c>
      <c r="U133" s="14" t="s">
        <v>665</v>
      </c>
    </row>
    <row r="134">
      <c r="A134" s="16" t="s">
        <v>661</v>
      </c>
      <c r="B134" s="7" t="s">
        <v>229</v>
      </c>
      <c r="C134" s="9" t="s">
        <v>662</v>
      </c>
      <c r="D134" s="7" t="s">
        <v>663</v>
      </c>
      <c r="E134" s="11">
        <v>43768.243935185186</v>
      </c>
      <c r="F134" s="7" t="s">
        <v>33</v>
      </c>
      <c r="G134" s="7"/>
      <c r="H134" s="7"/>
      <c r="I134" s="7"/>
      <c r="J134" s="7"/>
      <c r="K134" s="7"/>
      <c r="L134" s="7"/>
      <c r="M134" s="7" t="s">
        <v>232</v>
      </c>
      <c r="N134" s="7"/>
      <c r="O134" s="14" t="s">
        <v>412</v>
      </c>
      <c r="P134" s="21" t="s">
        <v>234</v>
      </c>
      <c r="Q134" s="7">
        <v>67764.0</v>
      </c>
      <c r="R134" s="7">
        <v>30.0</v>
      </c>
      <c r="S134" s="7" t="s">
        <v>40</v>
      </c>
      <c r="T134" s="26" t="s">
        <v>664</v>
      </c>
      <c r="U134" s="14" t="s">
        <v>665</v>
      </c>
    </row>
    <row r="135">
      <c r="A135" s="16" t="s">
        <v>666</v>
      </c>
      <c r="B135" s="7" t="s">
        <v>30</v>
      </c>
      <c r="C135" s="9" t="s">
        <v>667</v>
      </c>
      <c r="D135" s="7" t="s">
        <v>668</v>
      </c>
      <c r="E135" s="11">
        <v>43768.227847222224</v>
      </c>
      <c r="F135" s="7" t="s">
        <v>33</v>
      </c>
      <c r="G135" s="7"/>
      <c r="H135" s="7"/>
      <c r="I135" s="7"/>
      <c r="J135" s="7"/>
      <c r="K135" s="7"/>
      <c r="L135" s="7"/>
      <c r="M135" s="7" t="s">
        <v>35</v>
      </c>
      <c r="N135" s="7"/>
      <c r="O135" s="14" t="s">
        <v>65</v>
      </c>
      <c r="P135" s="21" t="s">
        <v>38</v>
      </c>
      <c r="Q135" s="7">
        <v>5275538.0</v>
      </c>
      <c r="R135" s="7">
        <v>230.0</v>
      </c>
      <c r="S135" s="7" t="s">
        <v>40</v>
      </c>
      <c r="T135" s="26" t="s">
        <v>669</v>
      </c>
      <c r="U135" s="14" t="s">
        <v>670</v>
      </c>
    </row>
    <row r="136">
      <c r="A136" s="16" t="s">
        <v>671</v>
      </c>
      <c r="B136" s="7" t="s">
        <v>229</v>
      </c>
      <c r="C136" s="9" t="s">
        <v>672</v>
      </c>
      <c r="D136" s="7" t="s">
        <v>673</v>
      </c>
      <c r="E136" s="11">
        <v>43768.22446759259</v>
      </c>
      <c r="F136" s="7" t="s">
        <v>33</v>
      </c>
      <c r="G136" s="7"/>
      <c r="H136" s="7"/>
      <c r="I136" s="7"/>
      <c r="J136" s="7"/>
      <c r="K136" s="7"/>
      <c r="L136" s="7"/>
      <c r="M136" s="7" t="s">
        <v>232</v>
      </c>
      <c r="N136" s="7"/>
      <c r="O136" s="14" t="s">
        <v>233</v>
      </c>
      <c r="P136" s="21" t="s">
        <v>234</v>
      </c>
      <c r="Q136" s="7">
        <v>67760.0</v>
      </c>
      <c r="R136" s="7">
        <v>30.0</v>
      </c>
      <c r="S136" s="7" t="s">
        <v>40</v>
      </c>
      <c r="T136" s="26" t="s">
        <v>674</v>
      </c>
      <c r="U136" s="14" t="s">
        <v>675</v>
      </c>
    </row>
    <row r="137">
      <c r="A137" s="16" t="s">
        <v>676</v>
      </c>
      <c r="B137" s="7" t="s">
        <v>229</v>
      </c>
      <c r="C137" s="9" t="s">
        <v>677</v>
      </c>
      <c r="D137" s="7" t="s">
        <v>678</v>
      </c>
      <c r="E137" s="11">
        <v>43768.21674768519</v>
      </c>
      <c r="F137" s="7" t="s">
        <v>33</v>
      </c>
      <c r="G137" s="7"/>
      <c r="H137" s="7"/>
      <c r="I137" s="7"/>
      <c r="J137" s="7"/>
      <c r="K137" s="7"/>
      <c r="L137" s="7"/>
      <c r="M137" s="7" t="s">
        <v>232</v>
      </c>
      <c r="N137" s="7"/>
      <c r="O137" s="14" t="s">
        <v>412</v>
      </c>
      <c r="P137" s="21" t="s">
        <v>234</v>
      </c>
      <c r="Q137" s="7">
        <v>67760.0</v>
      </c>
      <c r="R137" s="7">
        <v>30.0</v>
      </c>
      <c r="S137" s="7" t="s">
        <v>40</v>
      </c>
      <c r="T137" s="26" t="s">
        <v>679</v>
      </c>
      <c r="U137" s="14" t="s">
        <v>680</v>
      </c>
    </row>
    <row r="138">
      <c r="A138" s="16" t="s">
        <v>681</v>
      </c>
      <c r="B138" s="7" t="s">
        <v>125</v>
      </c>
      <c r="C138" s="9" t="s">
        <v>682</v>
      </c>
      <c r="D138" s="7" t="s">
        <v>683</v>
      </c>
      <c r="E138" s="11">
        <v>43768.189375</v>
      </c>
      <c r="F138" s="7"/>
      <c r="G138" s="7"/>
      <c r="H138" s="7"/>
      <c r="I138" s="7"/>
      <c r="J138" s="7"/>
      <c r="K138" s="7"/>
      <c r="L138" s="7"/>
      <c r="M138" s="7" t="s">
        <v>130</v>
      </c>
      <c r="N138" s="7"/>
      <c r="O138" s="14" t="s">
        <v>65</v>
      </c>
      <c r="P138" s="21" t="s">
        <v>131</v>
      </c>
      <c r="Q138" s="7">
        <v>8618297.0</v>
      </c>
      <c r="R138" s="7">
        <v>250.0</v>
      </c>
      <c r="S138" s="7" t="s">
        <v>40</v>
      </c>
      <c r="T138" s="26" t="s">
        <v>684</v>
      </c>
      <c r="U138" s="14" t="s">
        <v>685</v>
      </c>
    </row>
    <row r="139">
      <c r="A139" s="16" t="s">
        <v>681</v>
      </c>
      <c r="B139" s="7" t="s">
        <v>125</v>
      </c>
      <c r="C139" s="9" t="s">
        <v>682</v>
      </c>
      <c r="D139" s="7" t="s">
        <v>683</v>
      </c>
      <c r="E139" s="11">
        <v>43768.189375</v>
      </c>
      <c r="F139" s="7"/>
      <c r="G139" s="7"/>
      <c r="H139" s="7"/>
      <c r="I139" s="7"/>
      <c r="J139" s="7"/>
      <c r="K139" s="7"/>
      <c r="L139" s="7"/>
      <c r="M139" s="7" t="s">
        <v>130</v>
      </c>
      <c r="N139" s="7"/>
      <c r="O139" s="14" t="s">
        <v>65</v>
      </c>
      <c r="P139" s="21" t="s">
        <v>131</v>
      </c>
      <c r="Q139" s="7">
        <v>8618297.0</v>
      </c>
      <c r="R139" s="7">
        <v>250.0</v>
      </c>
      <c r="S139" s="7" t="s">
        <v>40</v>
      </c>
      <c r="T139" s="26" t="s">
        <v>684</v>
      </c>
      <c r="U139" s="14" t="s">
        <v>685</v>
      </c>
    </row>
    <row r="140">
      <c r="A140" s="16" t="s">
        <v>686</v>
      </c>
      <c r="B140" s="7" t="s">
        <v>229</v>
      </c>
      <c r="C140" s="9" t="s">
        <v>687</v>
      </c>
      <c r="D140" s="7" t="s">
        <v>688</v>
      </c>
      <c r="E140" s="11">
        <v>43768.17726851851</v>
      </c>
      <c r="F140" s="7" t="s">
        <v>33</v>
      </c>
      <c r="G140" s="7"/>
      <c r="H140" s="7"/>
      <c r="I140" s="7"/>
      <c r="J140" s="7"/>
      <c r="K140" s="7"/>
      <c r="L140" s="7"/>
      <c r="M140" s="7" t="s">
        <v>232</v>
      </c>
      <c r="N140" s="7"/>
      <c r="O140" s="14" t="s">
        <v>412</v>
      </c>
      <c r="P140" s="21" t="s">
        <v>234</v>
      </c>
      <c r="Q140" s="7">
        <v>67760.0</v>
      </c>
      <c r="R140" s="7">
        <v>31.0</v>
      </c>
      <c r="S140" s="7" t="s">
        <v>40</v>
      </c>
      <c r="T140" s="26" t="s">
        <v>689</v>
      </c>
      <c r="U140" s="14" t="s">
        <v>690</v>
      </c>
    </row>
    <row r="141">
      <c r="A141" s="16" t="s">
        <v>691</v>
      </c>
      <c r="B141" s="7" t="s">
        <v>30</v>
      </c>
      <c r="C141" s="9" t="s">
        <v>692</v>
      </c>
      <c r="D141" s="7" t="s">
        <v>693</v>
      </c>
      <c r="E141" s="11">
        <v>43768.143958333334</v>
      </c>
      <c r="F141" s="7" t="s">
        <v>33</v>
      </c>
      <c r="G141" s="7"/>
      <c r="H141" s="7"/>
      <c r="I141" s="7"/>
      <c r="J141" s="7"/>
      <c r="K141" s="7"/>
      <c r="L141" s="7"/>
      <c r="M141" s="7" t="s">
        <v>35</v>
      </c>
      <c r="N141" s="7"/>
      <c r="O141" s="14" t="s">
        <v>65</v>
      </c>
      <c r="P141" s="21" t="s">
        <v>38</v>
      </c>
      <c r="Q141" s="7">
        <v>5275554.0</v>
      </c>
      <c r="R141" s="7">
        <v>230.0</v>
      </c>
      <c r="S141" s="7" t="s">
        <v>40</v>
      </c>
      <c r="T141" s="26" t="s">
        <v>694</v>
      </c>
      <c r="U141" s="14" t="s">
        <v>695</v>
      </c>
    </row>
    <row r="142">
      <c r="A142" s="16" t="s">
        <v>696</v>
      </c>
      <c r="B142" s="7" t="s">
        <v>83</v>
      </c>
      <c r="C142" s="9" t="s">
        <v>697</v>
      </c>
      <c r="D142" s="7" t="s">
        <v>698</v>
      </c>
      <c r="E142" s="11">
        <v>43767.77412037037</v>
      </c>
      <c r="F142" s="7" t="s">
        <v>33</v>
      </c>
      <c r="G142" s="7"/>
      <c r="H142" s="7"/>
      <c r="I142" s="7"/>
      <c r="J142" s="7"/>
      <c r="K142" s="7"/>
      <c r="L142" s="7"/>
      <c r="M142" s="7" t="s">
        <v>86</v>
      </c>
      <c r="N142" s="7"/>
      <c r="O142" s="14" t="s">
        <v>37</v>
      </c>
      <c r="P142" s="21" t="s">
        <v>88</v>
      </c>
      <c r="Q142" s="7">
        <v>83923.0</v>
      </c>
      <c r="R142" s="7">
        <v>89.0</v>
      </c>
      <c r="S142" s="7" t="s">
        <v>40</v>
      </c>
      <c r="T142" s="26" t="s">
        <v>699</v>
      </c>
      <c r="U142" s="14" t="s">
        <v>700</v>
      </c>
    </row>
    <row r="143">
      <c r="A143" s="16" t="s">
        <v>701</v>
      </c>
      <c r="B143" s="7" t="s">
        <v>421</v>
      </c>
      <c r="C143" s="9" t="s">
        <v>702</v>
      </c>
      <c r="D143" s="7" t="s">
        <v>703</v>
      </c>
      <c r="E143" s="11">
        <v>43767.73980324074</v>
      </c>
      <c r="F143" s="7" t="s">
        <v>33</v>
      </c>
      <c r="G143" s="7"/>
      <c r="H143" s="7"/>
      <c r="I143" s="7"/>
      <c r="J143" s="7"/>
      <c r="K143" s="7"/>
      <c r="L143" s="7"/>
      <c r="M143" s="7" t="s">
        <v>424</v>
      </c>
      <c r="N143" s="7"/>
      <c r="O143" s="14" t="s">
        <v>37</v>
      </c>
      <c r="P143" s="21" t="s">
        <v>425</v>
      </c>
      <c r="Q143" s="7">
        <v>1.1787251E7</v>
      </c>
      <c r="R143" s="7">
        <v>15.0</v>
      </c>
      <c r="S143" s="7" t="s">
        <v>40</v>
      </c>
      <c r="T143" s="26" t="s">
        <v>704</v>
      </c>
      <c r="U143" s="14" t="s">
        <v>705</v>
      </c>
    </row>
    <row r="144">
      <c r="A144" s="16" t="s">
        <v>706</v>
      </c>
      <c r="B144" s="7" t="s">
        <v>30</v>
      </c>
      <c r="C144" s="9" t="s">
        <v>707</v>
      </c>
      <c r="D144" s="7" t="s">
        <v>708</v>
      </c>
      <c r="E144" s="11">
        <v>43767.72482638889</v>
      </c>
      <c r="F144" s="7" t="s">
        <v>33</v>
      </c>
      <c r="G144" s="7"/>
      <c r="H144" s="7"/>
      <c r="I144" s="7"/>
      <c r="J144" s="7"/>
      <c r="K144" s="7"/>
      <c r="L144" s="7"/>
      <c r="M144" s="7" t="s">
        <v>35</v>
      </c>
      <c r="N144" s="7"/>
      <c r="O144" s="14" t="s">
        <v>65</v>
      </c>
      <c r="P144" s="21" t="s">
        <v>38</v>
      </c>
      <c r="Q144" s="7">
        <v>5275562.0</v>
      </c>
      <c r="R144" s="7">
        <v>230.0</v>
      </c>
      <c r="S144" s="7" t="s">
        <v>40</v>
      </c>
      <c r="T144" s="26" t="s">
        <v>709</v>
      </c>
      <c r="U144" s="14" t="s">
        <v>710</v>
      </c>
    </row>
    <row r="145">
      <c r="A145" s="16" t="s">
        <v>711</v>
      </c>
      <c r="B145" s="7" t="s">
        <v>83</v>
      </c>
      <c r="C145" s="9" t="s">
        <v>712</v>
      </c>
      <c r="D145" s="7" t="s">
        <v>713</v>
      </c>
      <c r="E145" s="11">
        <v>43767.69247685185</v>
      </c>
      <c r="F145" s="7" t="s">
        <v>33</v>
      </c>
      <c r="G145" s="7"/>
      <c r="H145" s="7"/>
      <c r="I145" s="7"/>
      <c r="J145" s="7"/>
      <c r="K145" s="7"/>
      <c r="L145" s="7"/>
      <c r="M145" s="7" t="s">
        <v>86</v>
      </c>
      <c r="N145" s="7"/>
      <c r="O145" s="14" t="s">
        <v>65</v>
      </c>
      <c r="P145" s="21" t="s">
        <v>88</v>
      </c>
      <c r="Q145" s="7">
        <v>83921.0</v>
      </c>
      <c r="R145" s="7">
        <v>89.0</v>
      </c>
      <c r="S145" s="7" t="s">
        <v>40</v>
      </c>
      <c r="T145" s="26" t="s">
        <v>714</v>
      </c>
      <c r="U145" s="14" t="s">
        <v>715</v>
      </c>
    </row>
    <row r="146">
      <c r="A146" s="16" t="s">
        <v>711</v>
      </c>
      <c r="B146" s="7" t="s">
        <v>83</v>
      </c>
      <c r="C146" s="9" t="s">
        <v>712</v>
      </c>
      <c r="D146" s="7" t="s">
        <v>713</v>
      </c>
      <c r="E146" s="11">
        <v>43767.69247685185</v>
      </c>
      <c r="F146" s="7" t="s">
        <v>33</v>
      </c>
      <c r="G146" s="7"/>
      <c r="H146" s="7"/>
      <c r="I146" s="7"/>
      <c r="J146" s="7"/>
      <c r="K146" s="7"/>
      <c r="L146" s="7"/>
      <c r="M146" s="7" t="s">
        <v>86</v>
      </c>
      <c r="N146" s="7"/>
      <c r="O146" s="14" t="s">
        <v>65</v>
      </c>
      <c r="P146" s="21" t="s">
        <v>88</v>
      </c>
      <c r="Q146" s="7">
        <v>83921.0</v>
      </c>
      <c r="R146" s="7">
        <v>89.0</v>
      </c>
      <c r="S146" s="7" t="s">
        <v>40</v>
      </c>
      <c r="T146" s="26" t="s">
        <v>714</v>
      </c>
      <c r="U146" s="14" t="s">
        <v>715</v>
      </c>
    </row>
    <row r="147">
      <c r="A147" s="16" t="s">
        <v>716</v>
      </c>
      <c r="B147" s="7" t="s">
        <v>101</v>
      </c>
      <c r="C147" s="9" t="s">
        <v>717</v>
      </c>
      <c r="D147" s="7" t="s">
        <v>718</v>
      </c>
      <c r="E147" s="11">
        <v>43767.649305555555</v>
      </c>
      <c r="F147" s="7" t="s">
        <v>33</v>
      </c>
      <c r="G147" s="7"/>
      <c r="H147" s="7"/>
      <c r="I147" s="7"/>
      <c r="J147" s="7"/>
      <c r="K147" s="7"/>
      <c r="L147" s="7"/>
      <c r="M147" s="7" t="s">
        <v>104</v>
      </c>
      <c r="N147" s="7"/>
      <c r="O147" s="14" t="s">
        <v>87</v>
      </c>
      <c r="P147" s="21" t="s">
        <v>105</v>
      </c>
      <c r="Q147" s="7">
        <v>803677.0</v>
      </c>
      <c r="R147" s="7">
        <v>34.0</v>
      </c>
      <c r="S147" s="7" t="s">
        <v>40</v>
      </c>
      <c r="T147" s="26" t="s">
        <v>719</v>
      </c>
      <c r="U147" s="14" t="s">
        <v>720</v>
      </c>
    </row>
    <row r="148">
      <c r="A148" s="16" t="s">
        <v>721</v>
      </c>
      <c r="B148" s="7" t="s">
        <v>101</v>
      </c>
      <c r="C148" s="9" t="s">
        <v>722</v>
      </c>
      <c r="D148" s="7" t="s">
        <v>723</v>
      </c>
      <c r="E148" s="11">
        <v>43767.64236111111</v>
      </c>
      <c r="F148" s="7" t="s">
        <v>33</v>
      </c>
      <c r="G148" s="7"/>
      <c r="H148" s="7"/>
      <c r="I148" s="7"/>
      <c r="J148" s="7"/>
      <c r="K148" s="7"/>
      <c r="L148" s="7"/>
      <c r="M148" s="7" t="s">
        <v>104</v>
      </c>
      <c r="N148" s="7"/>
      <c r="O148" s="14" t="s">
        <v>87</v>
      </c>
      <c r="P148" s="21" t="s">
        <v>105</v>
      </c>
      <c r="Q148" s="7">
        <v>803649.0</v>
      </c>
      <c r="R148" s="7">
        <v>34.0</v>
      </c>
      <c r="S148" s="7" t="s">
        <v>40</v>
      </c>
      <c r="T148" s="26" t="s">
        <v>724</v>
      </c>
      <c r="U148" s="14" t="s">
        <v>725</v>
      </c>
    </row>
    <row r="149">
      <c r="A149" s="16" t="s">
        <v>726</v>
      </c>
      <c r="B149" s="7" t="s">
        <v>83</v>
      </c>
      <c r="C149" s="9" t="s">
        <v>727</v>
      </c>
      <c r="D149" s="7" t="s">
        <v>728</v>
      </c>
      <c r="E149" s="11">
        <v>43767.51016203704</v>
      </c>
      <c r="F149" s="7" t="s">
        <v>33</v>
      </c>
      <c r="G149" s="7"/>
      <c r="H149" s="7"/>
      <c r="I149" s="7"/>
      <c r="J149" s="7"/>
      <c r="K149" s="7"/>
      <c r="L149" s="7"/>
      <c r="M149" s="7" t="s">
        <v>86</v>
      </c>
      <c r="N149" s="7"/>
      <c r="O149" s="14" t="s">
        <v>37</v>
      </c>
      <c r="P149" s="21" t="s">
        <v>88</v>
      </c>
      <c r="Q149" s="7">
        <v>83903.0</v>
      </c>
      <c r="R149" s="7">
        <v>89.0</v>
      </c>
      <c r="S149" s="7" t="s">
        <v>40</v>
      </c>
      <c r="T149" s="26" t="s">
        <v>729</v>
      </c>
      <c r="U149" s="14" t="s">
        <v>730</v>
      </c>
    </row>
    <row r="150">
      <c r="A150" s="16" t="s">
        <v>731</v>
      </c>
      <c r="B150" s="7" t="s">
        <v>30</v>
      </c>
      <c r="C150" s="9" t="s">
        <v>732</v>
      </c>
      <c r="D150" s="7" t="s">
        <v>733</v>
      </c>
      <c r="E150" s="11">
        <v>43767.481585648144</v>
      </c>
      <c r="F150" s="7" t="s">
        <v>33</v>
      </c>
      <c r="G150" s="7"/>
      <c r="H150" s="7"/>
      <c r="I150" s="7"/>
      <c r="J150" s="7"/>
      <c r="K150" s="7"/>
      <c r="L150" s="7"/>
      <c r="M150" s="7" t="s">
        <v>35</v>
      </c>
      <c r="N150" s="7"/>
      <c r="O150" s="14" t="s">
        <v>65</v>
      </c>
      <c r="P150" s="21" t="s">
        <v>38</v>
      </c>
      <c r="Q150" s="7">
        <v>5275551.0</v>
      </c>
      <c r="R150" s="7">
        <v>230.0</v>
      </c>
      <c r="S150" s="7" t="s">
        <v>40</v>
      </c>
      <c r="T150" s="26" t="s">
        <v>734</v>
      </c>
      <c r="U150" s="14" t="s">
        <v>735</v>
      </c>
    </row>
    <row r="151">
      <c r="A151" s="16" t="s">
        <v>731</v>
      </c>
      <c r="B151" s="7" t="s">
        <v>30</v>
      </c>
      <c r="C151" s="9" t="s">
        <v>732</v>
      </c>
      <c r="D151" s="7" t="s">
        <v>733</v>
      </c>
      <c r="E151" s="11">
        <v>43767.481585648144</v>
      </c>
      <c r="F151" s="7" t="s">
        <v>33</v>
      </c>
      <c r="G151" s="7"/>
      <c r="H151" s="7"/>
      <c r="I151" s="7"/>
      <c r="J151" s="7"/>
      <c r="K151" s="7"/>
      <c r="L151" s="7"/>
      <c r="M151" s="7" t="s">
        <v>35</v>
      </c>
      <c r="N151" s="7"/>
      <c r="O151" s="14" t="s">
        <v>65</v>
      </c>
      <c r="P151" s="21" t="s">
        <v>38</v>
      </c>
      <c r="Q151" s="7">
        <v>5275551.0</v>
      </c>
      <c r="R151" s="7">
        <v>230.0</v>
      </c>
      <c r="S151" s="7" t="s">
        <v>40</v>
      </c>
      <c r="T151" s="26" t="s">
        <v>734</v>
      </c>
      <c r="U151" s="14" t="s">
        <v>735</v>
      </c>
    </row>
    <row r="152">
      <c r="A152" s="16" t="s">
        <v>736</v>
      </c>
      <c r="B152" s="7" t="s">
        <v>30</v>
      </c>
      <c r="C152" s="9" t="s">
        <v>737</v>
      </c>
      <c r="D152" s="7" t="s">
        <v>738</v>
      </c>
      <c r="E152" s="11">
        <v>43767.411041666666</v>
      </c>
      <c r="F152" s="7" t="s">
        <v>33</v>
      </c>
      <c r="G152" s="7"/>
      <c r="H152" s="7"/>
      <c r="I152" s="7"/>
      <c r="J152" s="7"/>
      <c r="K152" s="7"/>
      <c r="L152" s="7"/>
      <c r="M152" s="7" t="s">
        <v>35</v>
      </c>
      <c r="N152" s="7"/>
      <c r="O152" s="14" t="s">
        <v>37</v>
      </c>
      <c r="P152" s="21" t="s">
        <v>38</v>
      </c>
      <c r="Q152" s="7">
        <v>5275532.0</v>
      </c>
      <c r="R152" s="7">
        <v>230.0</v>
      </c>
      <c r="S152" s="7" t="s">
        <v>40</v>
      </c>
      <c r="T152" s="26" t="s">
        <v>739</v>
      </c>
      <c r="U152" s="14" t="s">
        <v>740</v>
      </c>
    </row>
    <row r="153">
      <c r="A153" s="16" t="s">
        <v>741</v>
      </c>
      <c r="B153" s="7" t="s">
        <v>125</v>
      </c>
      <c r="C153" s="9" t="s">
        <v>742</v>
      </c>
      <c r="D153" s="7" t="s">
        <v>743</v>
      </c>
      <c r="E153" s="11">
        <v>43767.2999537037</v>
      </c>
      <c r="F153" s="7" t="s">
        <v>33</v>
      </c>
      <c r="G153" s="7"/>
      <c r="H153" s="7"/>
      <c r="I153" s="7"/>
      <c r="J153" s="7"/>
      <c r="K153" s="7"/>
      <c r="L153" s="7"/>
      <c r="M153" s="7" t="s">
        <v>130</v>
      </c>
      <c r="N153" s="7"/>
      <c r="O153" s="14" t="s">
        <v>65</v>
      </c>
      <c r="P153" s="21" t="s">
        <v>131</v>
      </c>
      <c r="Q153" s="7">
        <v>8616399.0</v>
      </c>
      <c r="R153" s="7">
        <v>250.0</v>
      </c>
      <c r="S153" s="7" t="s">
        <v>40</v>
      </c>
      <c r="T153" s="26" t="s">
        <v>744</v>
      </c>
      <c r="U153" s="14" t="s">
        <v>745</v>
      </c>
    </row>
    <row r="154">
      <c r="A154" s="16" t="s">
        <v>746</v>
      </c>
      <c r="B154" s="7" t="s">
        <v>101</v>
      </c>
      <c r="C154" s="9" t="s">
        <v>747</v>
      </c>
      <c r="D154" s="7" t="s">
        <v>748</v>
      </c>
      <c r="E154" s="11">
        <v>43767.27685185186</v>
      </c>
      <c r="F154" s="7" t="s">
        <v>33</v>
      </c>
      <c r="G154" s="7"/>
      <c r="H154" s="7"/>
      <c r="I154" s="7"/>
      <c r="J154" s="7"/>
      <c r="K154" s="7"/>
      <c r="L154" s="7"/>
      <c r="M154" s="7" t="s">
        <v>104</v>
      </c>
      <c r="N154" s="7"/>
      <c r="O154" s="14" t="s">
        <v>65</v>
      </c>
      <c r="P154" s="21" t="s">
        <v>105</v>
      </c>
      <c r="Q154" s="7">
        <v>803426.0</v>
      </c>
      <c r="R154" s="7">
        <v>34.0</v>
      </c>
      <c r="S154" s="7" t="s">
        <v>40</v>
      </c>
      <c r="T154" s="26" t="s">
        <v>749</v>
      </c>
      <c r="U154" s="14" t="s">
        <v>750</v>
      </c>
    </row>
    <row r="155">
      <c r="A155" s="16" t="s">
        <v>746</v>
      </c>
      <c r="B155" s="7" t="s">
        <v>101</v>
      </c>
      <c r="C155" s="9" t="s">
        <v>747</v>
      </c>
      <c r="D155" s="7" t="s">
        <v>748</v>
      </c>
      <c r="E155" s="11">
        <v>43767.27685185186</v>
      </c>
      <c r="F155" s="7" t="s">
        <v>33</v>
      </c>
      <c r="G155" s="7"/>
      <c r="H155" s="7"/>
      <c r="I155" s="7"/>
      <c r="J155" s="7"/>
      <c r="K155" s="7"/>
      <c r="L155" s="7"/>
      <c r="M155" s="7" t="s">
        <v>104</v>
      </c>
      <c r="N155" s="7"/>
      <c r="O155" s="14" t="s">
        <v>65</v>
      </c>
      <c r="P155" s="21" t="s">
        <v>105</v>
      </c>
      <c r="Q155" s="7">
        <v>803426.0</v>
      </c>
      <c r="R155" s="7">
        <v>34.0</v>
      </c>
      <c r="S155" s="7" t="s">
        <v>40</v>
      </c>
      <c r="T155" s="26" t="s">
        <v>749</v>
      </c>
      <c r="U155" s="14" t="s">
        <v>750</v>
      </c>
    </row>
    <row r="156">
      <c r="A156" s="16" t="s">
        <v>751</v>
      </c>
      <c r="B156" s="7" t="s">
        <v>229</v>
      </c>
      <c r="C156" s="9" t="s">
        <v>752</v>
      </c>
      <c r="D156" s="7" t="s">
        <v>753</v>
      </c>
      <c r="E156" s="11">
        <v>43767.24355324074</v>
      </c>
      <c r="F156" s="7" t="s">
        <v>33</v>
      </c>
      <c r="G156" s="7"/>
      <c r="H156" s="7"/>
      <c r="I156" s="7"/>
      <c r="J156" s="7"/>
      <c r="K156" s="7"/>
      <c r="L156" s="7"/>
      <c r="M156" s="7" t="s">
        <v>232</v>
      </c>
      <c r="N156" s="7"/>
      <c r="O156" s="14" t="s">
        <v>233</v>
      </c>
      <c r="P156" s="21" t="s">
        <v>234</v>
      </c>
      <c r="Q156" s="7">
        <v>67726.0</v>
      </c>
      <c r="R156" s="7">
        <v>31.0</v>
      </c>
      <c r="S156" s="7" t="s">
        <v>40</v>
      </c>
      <c r="T156" s="26" t="s">
        <v>754</v>
      </c>
      <c r="U156" s="14" t="s">
        <v>756</v>
      </c>
    </row>
    <row r="157">
      <c r="A157" s="16" t="s">
        <v>757</v>
      </c>
      <c r="B157" s="7" t="s">
        <v>30</v>
      </c>
      <c r="C157" s="9" t="s">
        <v>758</v>
      </c>
      <c r="D157" s="7" t="s">
        <v>759</v>
      </c>
      <c r="E157" s="11">
        <v>43767.121516203704</v>
      </c>
      <c r="F157" s="7" t="s">
        <v>33</v>
      </c>
      <c r="G157" s="7"/>
      <c r="H157" s="7"/>
      <c r="I157" s="7"/>
      <c r="J157" s="7"/>
      <c r="K157" s="7"/>
      <c r="L157" s="7"/>
      <c r="M157" s="7" t="s">
        <v>35</v>
      </c>
      <c r="N157" s="7"/>
      <c r="O157" s="14" t="s">
        <v>65</v>
      </c>
      <c r="P157" s="21" t="s">
        <v>38</v>
      </c>
      <c r="Q157" s="7">
        <v>5275522.0</v>
      </c>
      <c r="R157" s="7">
        <v>230.0</v>
      </c>
      <c r="S157" s="7" t="s">
        <v>40</v>
      </c>
      <c r="T157" s="26" t="s">
        <v>760</v>
      </c>
      <c r="U157" s="14" t="s">
        <v>761</v>
      </c>
    </row>
    <row r="158">
      <c r="A158" s="16" t="s">
        <v>762</v>
      </c>
      <c r="B158" s="7" t="s">
        <v>83</v>
      </c>
      <c r="C158" s="9" t="s">
        <v>763</v>
      </c>
      <c r="D158" s="7" t="s">
        <v>764</v>
      </c>
      <c r="E158" s="11">
        <v>43766.78947916666</v>
      </c>
      <c r="F158" s="7" t="s">
        <v>33</v>
      </c>
      <c r="G158" s="7"/>
      <c r="H158" s="7"/>
      <c r="I158" s="7"/>
      <c r="J158" s="7"/>
      <c r="K158" s="7"/>
      <c r="L158" s="7"/>
      <c r="M158" s="7" t="s">
        <v>86</v>
      </c>
      <c r="N158" s="7"/>
      <c r="O158" s="14" t="s">
        <v>65</v>
      </c>
      <c r="P158" s="21" t="s">
        <v>88</v>
      </c>
      <c r="Q158" s="7">
        <v>83873.0</v>
      </c>
      <c r="R158" s="7">
        <v>89.0</v>
      </c>
      <c r="S158" s="7" t="s">
        <v>40</v>
      </c>
      <c r="T158" s="26" t="s">
        <v>767</v>
      </c>
      <c r="U158" s="14" t="s">
        <v>769</v>
      </c>
    </row>
    <row r="159">
      <c r="A159" s="16" t="s">
        <v>770</v>
      </c>
      <c r="B159" s="7" t="s">
        <v>125</v>
      </c>
      <c r="C159" s="9" t="s">
        <v>771</v>
      </c>
      <c r="D159" s="7" t="s">
        <v>772</v>
      </c>
      <c r="E159" s="11">
        <v>43766.708078703705</v>
      </c>
      <c r="F159" s="7"/>
      <c r="G159" s="7"/>
      <c r="H159" s="7"/>
      <c r="I159" s="7"/>
      <c r="J159" s="7"/>
      <c r="K159" s="7"/>
      <c r="L159" s="7"/>
      <c r="M159" s="7" t="s">
        <v>130</v>
      </c>
      <c r="N159" s="7"/>
      <c r="O159" s="14" t="s">
        <v>65</v>
      </c>
      <c r="P159" s="21" t="s">
        <v>131</v>
      </c>
      <c r="Q159" s="7">
        <v>8615611.0</v>
      </c>
      <c r="R159" s="7">
        <v>250.0</v>
      </c>
      <c r="S159" s="7" t="s">
        <v>40</v>
      </c>
      <c r="T159" s="26" t="s">
        <v>775</v>
      </c>
      <c r="U159" s="14" t="s">
        <v>776</v>
      </c>
    </row>
    <row r="160">
      <c r="A160" s="16" t="s">
        <v>777</v>
      </c>
      <c r="B160" s="7" t="s">
        <v>229</v>
      </c>
      <c r="C160" s="9" t="s">
        <v>778</v>
      </c>
      <c r="D160" s="7" t="s">
        <v>779</v>
      </c>
      <c r="E160" s="11">
        <v>43766.64822916666</v>
      </c>
      <c r="F160" s="7" t="s">
        <v>33</v>
      </c>
      <c r="G160" s="7"/>
      <c r="H160" s="7"/>
      <c r="I160" s="7"/>
      <c r="J160" s="7"/>
      <c r="K160" s="7"/>
      <c r="L160" s="7"/>
      <c r="M160" s="7" t="s">
        <v>232</v>
      </c>
      <c r="N160" s="7"/>
      <c r="O160" s="14" t="s">
        <v>233</v>
      </c>
      <c r="P160" s="21" t="s">
        <v>234</v>
      </c>
      <c r="Q160" s="7">
        <v>67717.0</v>
      </c>
      <c r="R160" s="7">
        <v>31.0</v>
      </c>
      <c r="S160" s="7" t="s">
        <v>40</v>
      </c>
      <c r="T160" s="26" t="s">
        <v>780</v>
      </c>
      <c r="U160" s="14" t="s">
        <v>781</v>
      </c>
    </row>
    <row r="161">
      <c r="A161" s="16" t="s">
        <v>782</v>
      </c>
      <c r="B161" s="7" t="s">
        <v>83</v>
      </c>
      <c r="C161" s="9" t="s">
        <v>783</v>
      </c>
      <c r="D161" s="7" t="s">
        <v>784</v>
      </c>
      <c r="E161" s="11">
        <v>43766.646516203706</v>
      </c>
      <c r="F161" s="7" t="s">
        <v>33</v>
      </c>
      <c r="G161" s="7"/>
      <c r="H161" s="7"/>
      <c r="I161" s="7"/>
      <c r="J161" s="7"/>
      <c r="K161" s="7"/>
      <c r="L161" s="7"/>
      <c r="M161" s="7" t="s">
        <v>86</v>
      </c>
      <c r="N161" s="7"/>
      <c r="O161" s="14" t="s">
        <v>37</v>
      </c>
      <c r="P161" s="21" t="s">
        <v>88</v>
      </c>
      <c r="Q161" s="7">
        <v>83871.0</v>
      </c>
      <c r="R161" s="7">
        <v>89.0</v>
      </c>
      <c r="S161" s="7" t="s">
        <v>40</v>
      </c>
      <c r="T161" s="26" t="s">
        <v>785</v>
      </c>
      <c r="U161" s="14" t="s">
        <v>786</v>
      </c>
    </row>
    <row r="162">
      <c r="A162" s="16" t="s">
        <v>782</v>
      </c>
      <c r="B162" s="7" t="s">
        <v>83</v>
      </c>
      <c r="C162" s="9" t="s">
        <v>783</v>
      </c>
      <c r="D162" s="7" t="s">
        <v>784</v>
      </c>
      <c r="E162" s="11">
        <v>43766.646516203706</v>
      </c>
      <c r="F162" s="7" t="s">
        <v>33</v>
      </c>
      <c r="G162" s="7"/>
      <c r="H162" s="7"/>
      <c r="I162" s="7"/>
      <c r="J162" s="7"/>
      <c r="K162" s="7"/>
      <c r="L162" s="7"/>
      <c r="M162" s="7" t="s">
        <v>86</v>
      </c>
      <c r="N162" s="7"/>
      <c r="O162" s="14" t="s">
        <v>37</v>
      </c>
      <c r="P162" s="21" t="s">
        <v>88</v>
      </c>
      <c r="Q162" s="7">
        <v>83871.0</v>
      </c>
      <c r="R162" s="7">
        <v>89.0</v>
      </c>
      <c r="S162" s="7" t="s">
        <v>40</v>
      </c>
      <c r="T162" s="26" t="s">
        <v>785</v>
      </c>
      <c r="U162" s="14" t="s">
        <v>786</v>
      </c>
    </row>
    <row r="163">
      <c r="A163" s="16" t="s">
        <v>787</v>
      </c>
      <c r="B163" s="7" t="s">
        <v>101</v>
      </c>
      <c r="C163" s="9" t="s">
        <v>788</v>
      </c>
      <c r="D163" s="7" t="s">
        <v>789</v>
      </c>
      <c r="E163" s="11">
        <v>43766.64236111111</v>
      </c>
      <c r="F163" s="7" t="s">
        <v>33</v>
      </c>
      <c r="G163" s="7"/>
      <c r="H163" s="7"/>
      <c r="I163" s="7"/>
      <c r="J163" s="7"/>
      <c r="K163" s="7"/>
      <c r="L163" s="7"/>
      <c r="M163" s="7" t="s">
        <v>104</v>
      </c>
      <c r="N163" s="7"/>
      <c r="O163" s="14" t="s">
        <v>87</v>
      </c>
      <c r="P163" s="21" t="s">
        <v>105</v>
      </c>
      <c r="Q163" s="7">
        <v>803190.0</v>
      </c>
      <c r="R163" s="7">
        <v>34.0</v>
      </c>
      <c r="S163" s="7" t="s">
        <v>40</v>
      </c>
      <c r="T163" s="26" t="s">
        <v>790</v>
      </c>
      <c r="U163" s="14" t="s">
        <v>791</v>
      </c>
    </row>
    <row r="164">
      <c r="A164" s="16" t="s">
        <v>792</v>
      </c>
      <c r="B164" s="7" t="s">
        <v>125</v>
      </c>
      <c r="C164" s="9" t="s">
        <v>793</v>
      </c>
      <c r="D164" s="7" t="s">
        <v>794</v>
      </c>
      <c r="E164" s="11">
        <v>43766.58278935185</v>
      </c>
      <c r="F164" s="7"/>
      <c r="G164" s="7"/>
      <c r="H164" s="7"/>
      <c r="I164" s="7"/>
      <c r="J164" s="7"/>
      <c r="K164" s="7"/>
      <c r="L164" s="7"/>
      <c r="M164" s="7" t="s">
        <v>130</v>
      </c>
      <c r="N164" s="7"/>
      <c r="O164" s="14" t="s">
        <v>65</v>
      </c>
      <c r="P164" s="21" t="s">
        <v>131</v>
      </c>
      <c r="Q164" s="7">
        <v>8615314.0</v>
      </c>
      <c r="R164" s="7">
        <v>250.0</v>
      </c>
      <c r="S164" s="7" t="s">
        <v>40</v>
      </c>
      <c r="T164" s="26" t="s">
        <v>795</v>
      </c>
      <c r="U164" s="14" t="s">
        <v>796</v>
      </c>
    </row>
    <row r="165">
      <c r="A165" s="16" t="s">
        <v>797</v>
      </c>
      <c r="B165" s="7" t="s">
        <v>30</v>
      </c>
      <c r="C165" s="9" t="s">
        <v>798</v>
      </c>
      <c r="D165" s="7" t="s">
        <v>799</v>
      </c>
      <c r="E165" s="11">
        <v>43766.55798611111</v>
      </c>
      <c r="F165" s="7" t="s">
        <v>33</v>
      </c>
      <c r="G165" s="7"/>
      <c r="H165" s="7"/>
      <c r="I165" s="7"/>
      <c r="J165" s="7"/>
      <c r="K165" s="7"/>
      <c r="L165" s="7"/>
      <c r="M165" s="7" t="s">
        <v>35</v>
      </c>
      <c r="N165" s="7"/>
      <c r="O165" s="14" t="s">
        <v>233</v>
      </c>
      <c r="P165" s="21" t="s">
        <v>38</v>
      </c>
      <c r="Q165" s="7">
        <v>5275728.0</v>
      </c>
      <c r="R165" s="7">
        <v>230.0</v>
      </c>
      <c r="S165" s="7" t="s">
        <v>40</v>
      </c>
      <c r="T165" s="26" t="s">
        <v>800</v>
      </c>
      <c r="U165" s="14" t="s">
        <v>801</v>
      </c>
    </row>
    <row r="166">
      <c r="A166" s="16" t="s">
        <v>802</v>
      </c>
      <c r="B166" s="7" t="s">
        <v>30</v>
      </c>
      <c r="C166" s="9" t="s">
        <v>803</v>
      </c>
      <c r="D166" s="7" t="s">
        <v>804</v>
      </c>
      <c r="E166" s="11">
        <v>43766.540868055556</v>
      </c>
      <c r="F166" s="7" t="s">
        <v>33</v>
      </c>
      <c r="G166" s="7"/>
      <c r="H166" s="7"/>
      <c r="I166" s="7"/>
      <c r="J166" s="7"/>
      <c r="K166" s="7"/>
      <c r="L166" s="7"/>
      <c r="M166" s="7" t="s">
        <v>35</v>
      </c>
      <c r="N166" s="7"/>
      <c r="O166" s="14" t="s">
        <v>233</v>
      </c>
      <c r="P166" s="21" t="s">
        <v>38</v>
      </c>
      <c r="Q166" s="7">
        <v>5275728.0</v>
      </c>
      <c r="R166" s="7">
        <v>230.0</v>
      </c>
      <c r="S166" s="7" t="s">
        <v>40</v>
      </c>
      <c r="T166" s="26" t="s">
        <v>805</v>
      </c>
      <c r="U166" s="14" t="s">
        <v>806</v>
      </c>
    </row>
    <row r="167">
      <c r="A167" s="16" t="s">
        <v>802</v>
      </c>
      <c r="B167" s="7" t="s">
        <v>30</v>
      </c>
      <c r="C167" s="9" t="s">
        <v>803</v>
      </c>
      <c r="D167" s="7" t="s">
        <v>804</v>
      </c>
      <c r="E167" s="11">
        <v>43766.540868055556</v>
      </c>
      <c r="F167" s="7" t="s">
        <v>33</v>
      </c>
      <c r="G167" s="7"/>
      <c r="H167" s="7"/>
      <c r="I167" s="7"/>
      <c r="J167" s="7"/>
      <c r="K167" s="7"/>
      <c r="L167" s="7"/>
      <c r="M167" s="7" t="s">
        <v>35</v>
      </c>
      <c r="N167" s="7"/>
      <c r="O167" s="14" t="s">
        <v>233</v>
      </c>
      <c r="P167" s="21" t="s">
        <v>38</v>
      </c>
      <c r="Q167" s="7">
        <v>5275728.0</v>
      </c>
      <c r="R167" s="7">
        <v>230.0</v>
      </c>
      <c r="S167" s="7" t="s">
        <v>40</v>
      </c>
      <c r="T167" s="26" t="s">
        <v>805</v>
      </c>
      <c r="U167" s="14" t="s">
        <v>806</v>
      </c>
    </row>
    <row r="168">
      <c r="A168" s="16" t="s">
        <v>808</v>
      </c>
      <c r="B168" s="7" t="s">
        <v>125</v>
      </c>
      <c r="C168" s="9" t="s">
        <v>809</v>
      </c>
      <c r="D168" s="7" t="s">
        <v>810</v>
      </c>
      <c r="E168" s="11">
        <v>43766.45971064815</v>
      </c>
      <c r="F168" s="7" t="s">
        <v>33</v>
      </c>
      <c r="G168" s="7"/>
      <c r="H168" s="7"/>
      <c r="I168" s="7"/>
      <c r="J168" s="7"/>
      <c r="K168" s="7"/>
      <c r="L168" s="7"/>
      <c r="M168" s="7" t="s">
        <v>130</v>
      </c>
      <c r="N168" s="7"/>
      <c r="O168" s="14" t="s">
        <v>65</v>
      </c>
      <c r="P168" s="21" t="s">
        <v>131</v>
      </c>
      <c r="Q168" s="7">
        <v>8615004.0</v>
      </c>
      <c r="R168" s="7">
        <v>250.0</v>
      </c>
      <c r="S168" s="7" t="s">
        <v>40</v>
      </c>
      <c r="T168" s="26" t="s">
        <v>811</v>
      </c>
      <c r="U168" s="14" t="s">
        <v>812</v>
      </c>
    </row>
    <row r="169">
      <c r="A169" s="16" t="s">
        <v>813</v>
      </c>
      <c r="B169" s="7" t="s">
        <v>125</v>
      </c>
      <c r="C169" s="9" t="s">
        <v>814</v>
      </c>
      <c r="D169" s="7" t="s">
        <v>815</v>
      </c>
      <c r="E169" s="11">
        <v>43766.43324074074</v>
      </c>
      <c r="F169" s="7" t="s">
        <v>33</v>
      </c>
      <c r="G169" s="7"/>
      <c r="H169" s="7"/>
      <c r="I169" s="7"/>
      <c r="J169" s="7"/>
      <c r="K169" s="7"/>
      <c r="L169" s="7"/>
      <c r="M169" s="7" t="s">
        <v>130</v>
      </c>
      <c r="N169" s="7"/>
      <c r="O169" s="14" t="s">
        <v>65</v>
      </c>
      <c r="P169" s="21" t="s">
        <v>131</v>
      </c>
      <c r="Q169" s="7">
        <v>8614936.0</v>
      </c>
      <c r="R169" s="7">
        <v>250.0</v>
      </c>
      <c r="S169" s="7" t="s">
        <v>40</v>
      </c>
      <c r="T169" s="26" t="s">
        <v>816</v>
      </c>
      <c r="U169" s="14" t="s">
        <v>818</v>
      </c>
    </row>
    <row r="170">
      <c r="A170" s="16" t="s">
        <v>819</v>
      </c>
      <c r="B170" s="7" t="s">
        <v>30</v>
      </c>
      <c r="C170" s="9" t="s">
        <v>820</v>
      </c>
      <c r="D170" s="7" t="s">
        <v>822</v>
      </c>
      <c r="E170" s="11">
        <v>43766.41449074074</v>
      </c>
      <c r="F170" s="7" t="s">
        <v>33</v>
      </c>
      <c r="G170" s="7"/>
      <c r="H170" s="7"/>
      <c r="I170" s="7"/>
      <c r="J170" s="7"/>
      <c r="K170" s="7"/>
      <c r="L170" s="7"/>
      <c r="M170" s="7" t="s">
        <v>35</v>
      </c>
      <c r="N170" s="7"/>
      <c r="O170" s="14" t="s">
        <v>37</v>
      </c>
      <c r="P170" s="21" t="s">
        <v>38</v>
      </c>
      <c r="Q170" s="7">
        <v>5275708.0</v>
      </c>
      <c r="R170" s="7">
        <v>230.0</v>
      </c>
      <c r="S170" s="7" t="s">
        <v>40</v>
      </c>
      <c r="T170" s="26" t="s">
        <v>824</v>
      </c>
      <c r="U170" s="14" t="s">
        <v>825</v>
      </c>
    </row>
    <row r="171">
      <c r="A171" s="16" t="s">
        <v>819</v>
      </c>
      <c r="B171" s="7" t="s">
        <v>30</v>
      </c>
      <c r="C171" s="9" t="s">
        <v>820</v>
      </c>
      <c r="D171" s="7" t="s">
        <v>822</v>
      </c>
      <c r="E171" s="11">
        <v>43766.41449074074</v>
      </c>
      <c r="F171" s="7" t="s">
        <v>33</v>
      </c>
      <c r="G171" s="7"/>
      <c r="H171" s="7"/>
      <c r="I171" s="7"/>
      <c r="J171" s="7"/>
      <c r="K171" s="7"/>
      <c r="L171" s="7"/>
      <c r="M171" s="7" t="s">
        <v>35</v>
      </c>
      <c r="N171" s="7"/>
      <c r="O171" s="14" t="s">
        <v>37</v>
      </c>
      <c r="P171" s="21" t="s">
        <v>38</v>
      </c>
      <c r="Q171" s="7">
        <v>5275708.0</v>
      </c>
      <c r="R171" s="7">
        <v>230.0</v>
      </c>
      <c r="S171" s="7" t="s">
        <v>40</v>
      </c>
      <c r="T171" s="26" t="s">
        <v>824</v>
      </c>
      <c r="U171" s="14" t="s">
        <v>825</v>
      </c>
    </row>
    <row r="172">
      <c r="A172" s="16" t="s">
        <v>826</v>
      </c>
      <c r="B172" s="7" t="s">
        <v>125</v>
      </c>
      <c r="C172" s="9" t="s">
        <v>827</v>
      </c>
      <c r="D172" s="7" t="s">
        <v>828</v>
      </c>
      <c r="E172" s="11">
        <v>43766.36732638889</v>
      </c>
      <c r="F172" s="7" t="s">
        <v>33</v>
      </c>
      <c r="G172" s="7"/>
      <c r="H172" s="7"/>
      <c r="I172" s="7"/>
      <c r="J172" s="7"/>
      <c r="K172" s="7"/>
      <c r="L172" s="7"/>
      <c r="M172" s="7" t="s">
        <v>130</v>
      </c>
      <c r="N172" s="7"/>
      <c r="O172" s="14" t="s">
        <v>65</v>
      </c>
      <c r="P172" s="21" t="s">
        <v>131</v>
      </c>
      <c r="Q172" s="7">
        <v>8614844.0</v>
      </c>
      <c r="R172" s="7">
        <v>250.0</v>
      </c>
      <c r="S172" s="7" t="s">
        <v>40</v>
      </c>
      <c r="T172" s="26" t="s">
        <v>829</v>
      </c>
      <c r="U172" s="14" t="s">
        <v>830</v>
      </c>
    </row>
    <row r="173">
      <c r="A173" s="16" t="s">
        <v>831</v>
      </c>
      <c r="B173" s="7" t="s">
        <v>30</v>
      </c>
      <c r="C173" s="9" t="s">
        <v>832</v>
      </c>
      <c r="D173" s="7" t="s">
        <v>833</v>
      </c>
      <c r="E173" s="11">
        <v>43766.36386574074</v>
      </c>
      <c r="F173" s="7" t="s">
        <v>33</v>
      </c>
      <c r="G173" s="7"/>
      <c r="H173" s="7"/>
      <c r="I173" s="7"/>
      <c r="J173" s="7"/>
      <c r="K173" s="7"/>
      <c r="L173" s="7"/>
      <c r="M173" s="7" t="s">
        <v>35</v>
      </c>
      <c r="N173" s="7"/>
      <c r="O173" s="14" t="s">
        <v>65</v>
      </c>
      <c r="P173" s="21" t="s">
        <v>38</v>
      </c>
      <c r="Q173" s="7">
        <v>5275711.0</v>
      </c>
      <c r="R173" s="7">
        <v>230.0</v>
      </c>
      <c r="S173" s="7" t="s">
        <v>40</v>
      </c>
      <c r="T173" s="26" t="s">
        <v>834</v>
      </c>
      <c r="U173" s="14" t="s">
        <v>835</v>
      </c>
    </row>
    <row r="174">
      <c r="A174" s="16" t="s">
        <v>831</v>
      </c>
      <c r="B174" s="7" t="s">
        <v>30</v>
      </c>
      <c r="C174" s="9" t="s">
        <v>832</v>
      </c>
      <c r="D174" s="7" t="s">
        <v>833</v>
      </c>
      <c r="E174" s="11">
        <v>43766.36386574074</v>
      </c>
      <c r="F174" s="7" t="s">
        <v>33</v>
      </c>
      <c r="G174" s="7"/>
      <c r="H174" s="7"/>
      <c r="I174" s="7"/>
      <c r="J174" s="7"/>
      <c r="K174" s="7"/>
      <c r="L174" s="7"/>
      <c r="M174" s="7" t="s">
        <v>35</v>
      </c>
      <c r="N174" s="7"/>
      <c r="O174" s="14" t="s">
        <v>65</v>
      </c>
      <c r="P174" s="21" t="s">
        <v>38</v>
      </c>
      <c r="Q174" s="7">
        <v>5275711.0</v>
      </c>
      <c r="R174" s="7">
        <v>230.0</v>
      </c>
      <c r="S174" s="7" t="s">
        <v>40</v>
      </c>
      <c r="T174" s="26" t="s">
        <v>834</v>
      </c>
      <c r="U174" s="14" t="s">
        <v>835</v>
      </c>
    </row>
    <row r="175">
      <c r="A175" s="16" t="s">
        <v>837</v>
      </c>
      <c r="B175" s="7" t="s">
        <v>101</v>
      </c>
      <c r="C175" s="9" t="s">
        <v>838</v>
      </c>
      <c r="D175" s="7" t="s">
        <v>839</v>
      </c>
      <c r="E175" s="11">
        <v>43765.35040509259</v>
      </c>
      <c r="F175" s="7" t="s">
        <v>33</v>
      </c>
      <c r="G175" s="7"/>
      <c r="H175" s="7"/>
      <c r="I175" s="7"/>
      <c r="J175" s="7"/>
      <c r="K175" s="7"/>
      <c r="L175" s="7"/>
      <c r="M175" s="7" t="s">
        <v>104</v>
      </c>
      <c r="N175" s="7"/>
      <c r="O175" s="14" t="s">
        <v>65</v>
      </c>
      <c r="P175" s="21" t="s">
        <v>105</v>
      </c>
      <c r="Q175" s="7">
        <v>802726.0</v>
      </c>
      <c r="R175" s="7">
        <v>34.0</v>
      </c>
      <c r="S175" s="7" t="s">
        <v>40</v>
      </c>
      <c r="T175" s="26" t="s">
        <v>840</v>
      </c>
      <c r="U175" s="14" t="s">
        <v>841</v>
      </c>
    </row>
    <row r="176">
      <c r="A176" s="16" t="s">
        <v>842</v>
      </c>
      <c r="B176" s="7" t="s">
        <v>421</v>
      </c>
      <c r="C176" s="9" t="s">
        <v>843</v>
      </c>
      <c r="D176" s="7" t="s">
        <v>844</v>
      </c>
      <c r="E176" s="11">
        <v>43765.318032407406</v>
      </c>
      <c r="F176" s="7" t="s">
        <v>33</v>
      </c>
      <c r="G176" s="7"/>
      <c r="H176" s="7"/>
      <c r="I176" s="7"/>
      <c r="J176" s="7"/>
      <c r="K176" s="7"/>
      <c r="L176" s="7"/>
      <c r="M176" s="7" t="s">
        <v>424</v>
      </c>
      <c r="N176" s="7"/>
      <c r="O176" s="14" t="s">
        <v>65</v>
      </c>
      <c r="P176" s="21" t="s">
        <v>425</v>
      </c>
      <c r="Q176" s="7">
        <v>1.1783493E7</v>
      </c>
      <c r="R176" s="7">
        <v>15.0</v>
      </c>
      <c r="S176" s="7" t="s">
        <v>40</v>
      </c>
      <c r="T176" s="26" t="s">
        <v>845</v>
      </c>
      <c r="U176" s="14" t="s">
        <v>846</v>
      </c>
    </row>
    <row r="177">
      <c r="A177" s="16" t="s">
        <v>842</v>
      </c>
      <c r="B177" s="7" t="s">
        <v>421</v>
      </c>
      <c r="C177" s="9" t="s">
        <v>843</v>
      </c>
      <c r="D177" s="7" t="s">
        <v>844</v>
      </c>
      <c r="E177" s="11">
        <v>43765.318032407406</v>
      </c>
      <c r="F177" s="7" t="s">
        <v>33</v>
      </c>
      <c r="G177" s="7"/>
      <c r="H177" s="7"/>
      <c r="I177" s="7"/>
      <c r="J177" s="7"/>
      <c r="K177" s="7"/>
      <c r="L177" s="7"/>
      <c r="M177" s="7" t="s">
        <v>424</v>
      </c>
      <c r="N177" s="7"/>
      <c r="O177" s="14" t="s">
        <v>65</v>
      </c>
      <c r="P177" s="21" t="s">
        <v>425</v>
      </c>
      <c r="Q177" s="7">
        <v>1.1783493E7</v>
      </c>
      <c r="R177" s="7">
        <v>15.0</v>
      </c>
      <c r="S177" s="7" t="s">
        <v>40</v>
      </c>
      <c r="T177" s="26" t="s">
        <v>845</v>
      </c>
      <c r="U177" s="14" t="s">
        <v>846</v>
      </c>
    </row>
    <row r="178">
      <c r="A178" s="16" t="s">
        <v>847</v>
      </c>
      <c r="B178" s="7" t="s">
        <v>125</v>
      </c>
      <c r="C178" s="9" t="s">
        <v>848</v>
      </c>
      <c r="D178" s="7" t="s">
        <v>849</v>
      </c>
      <c r="E178" s="11">
        <v>43765.15697916667</v>
      </c>
      <c r="F178" s="7" t="s">
        <v>33</v>
      </c>
      <c r="G178" s="7"/>
      <c r="H178" s="7"/>
      <c r="I178" s="7"/>
      <c r="J178" s="7"/>
      <c r="K178" s="7"/>
      <c r="L178" s="7"/>
      <c r="M178" s="7" t="s">
        <v>130</v>
      </c>
      <c r="N178" s="7"/>
      <c r="O178" s="14" t="s">
        <v>65</v>
      </c>
      <c r="P178" s="21" t="s">
        <v>131</v>
      </c>
      <c r="Q178" s="7">
        <v>8613072.0</v>
      </c>
      <c r="R178" s="7">
        <v>250.0</v>
      </c>
      <c r="S178" s="7" t="s">
        <v>40</v>
      </c>
      <c r="T178" s="26" t="s">
        <v>850</v>
      </c>
      <c r="U178" s="14" t="s">
        <v>851</v>
      </c>
    </row>
    <row r="179">
      <c r="A179" s="16" t="s">
        <v>852</v>
      </c>
      <c r="B179" s="7" t="s">
        <v>125</v>
      </c>
      <c r="C179" s="9" t="s">
        <v>853</v>
      </c>
      <c r="D179" s="7" t="s">
        <v>854</v>
      </c>
      <c r="E179" s="11">
        <v>43764.304884259254</v>
      </c>
      <c r="F179" s="7" t="s">
        <v>33</v>
      </c>
      <c r="G179" s="7"/>
      <c r="H179" s="7"/>
      <c r="I179" s="7"/>
      <c r="J179" s="7"/>
      <c r="K179" s="7"/>
      <c r="L179" s="7"/>
      <c r="M179" s="7" t="s">
        <v>130</v>
      </c>
      <c r="N179" s="7"/>
      <c r="O179" s="14" t="s">
        <v>65</v>
      </c>
      <c r="P179" s="21" t="s">
        <v>131</v>
      </c>
      <c r="Q179" s="7">
        <v>8611688.0</v>
      </c>
      <c r="R179" s="7">
        <v>250.0</v>
      </c>
      <c r="S179" s="7" t="s">
        <v>40</v>
      </c>
      <c r="T179" s="26" t="s">
        <v>855</v>
      </c>
      <c r="U179" s="14" t="s">
        <v>856</v>
      </c>
    </row>
    <row r="180">
      <c r="A180" s="16" t="s">
        <v>857</v>
      </c>
      <c r="B180" s="7" t="s">
        <v>30</v>
      </c>
      <c r="C180" s="9" t="s">
        <v>858</v>
      </c>
      <c r="D180" s="7" t="s">
        <v>859</v>
      </c>
      <c r="E180" s="11">
        <v>43763.78865740741</v>
      </c>
      <c r="F180" s="7" t="s">
        <v>33</v>
      </c>
      <c r="G180" s="7"/>
      <c r="H180" s="7"/>
      <c r="I180" s="7"/>
      <c r="J180" s="7"/>
      <c r="K180" s="7"/>
      <c r="L180" s="7"/>
      <c r="M180" s="7" t="s">
        <v>35</v>
      </c>
      <c r="N180" s="7"/>
      <c r="O180" s="14" t="s">
        <v>37</v>
      </c>
      <c r="P180" s="21" t="s">
        <v>38</v>
      </c>
      <c r="Q180" s="7">
        <v>5275923.0</v>
      </c>
      <c r="R180" s="7">
        <v>230.0</v>
      </c>
      <c r="S180" s="7" t="s">
        <v>40</v>
      </c>
      <c r="T180" s="26" t="s">
        <v>860</v>
      </c>
      <c r="U180" s="14" t="s">
        <v>861</v>
      </c>
    </row>
    <row r="181">
      <c r="A181" s="16" t="s">
        <v>862</v>
      </c>
      <c r="B181" s="7" t="s">
        <v>229</v>
      </c>
      <c r="C181" s="9" t="s">
        <v>863</v>
      </c>
      <c r="D181" s="7" t="s">
        <v>864</v>
      </c>
      <c r="E181" s="11">
        <v>43763.7169675926</v>
      </c>
      <c r="F181" s="7" t="s">
        <v>33</v>
      </c>
      <c r="G181" s="7"/>
      <c r="H181" s="7"/>
      <c r="I181" s="7"/>
      <c r="J181" s="7"/>
      <c r="K181" s="7"/>
      <c r="L181" s="7"/>
      <c r="M181" s="7" t="s">
        <v>232</v>
      </c>
      <c r="N181" s="7"/>
      <c r="O181" s="14" t="s">
        <v>233</v>
      </c>
      <c r="P181" s="21" t="s">
        <v>234</v>
      </c>
      <c r="Q181" s="7">
        <v>67664.0</v>
      </c>
      <c r="R181" s="7">
        <v>31.0</v>
      </c>
      <c r="S181" s="7" t="s">
        <v>40</v>
      </c>
      <c r="T181" s="26" t="s">
        <v>865</v>
      </c>
      <c r="U181" s="14" t="s">
        <v>866</v>
      </c>
    </row>
    <row r="182">
      <c r="A182" s="16" t="s">
        <v>867</v>
      </c>
      <c r="B182" s="7" t="s">
        <v>101</v>
      </c>
      <c r="C182" s="9" t="s">
        <v>868</v>
      </c>
      <c r="D182" s="7" t="s">
        <v>869</v>
      </c>
      <c r="E182" s="11">
        <v>43763.650405092594</v>
      </c>
      <c r="F182" s="7" t="s">
        <v>33</v>
      </c>
      <c r="G182" s="7"/>
      <c r="H182" s="7"/>
      <c r="I182" s="7"/>
      <c r="J182" s="7"/>
      <c r="K182" s="7"/>
      <c r="L182" s="7"/>
      <c r="M182" s="7" t="s">
        <v>104</v>
      </c>
      <c r="N182" s="7"/>
      <c r="O182" s="14" t="s">
        <v>65</v>
      </c>
      <c r="P182" s="21" t="s">
        <v>105</v>
      </c>
      <c r="Q182" s="7">
        <v>802072.0</v>
      </c>
      <c r="R182" s="7">
        <v>34.0</v>
      </c>
      <c r="S182" s="7" t="s">
        <v>40</v>
      </c>
      <c r="T182" s="26" t="s">
        <v>870</v>
      </c>
      <c r="U182" s="14" t="s">
        <v>871</v>
      </c>
    </row>
    <row r="183">
      <c r="A183" s="16" t="s">
        <v>872</v>
      </c>
      <c r="B183" s="7" t="s">
        <v>30</v>
      </c>
      <c r="C183" s="9" t="s">
        <v>873</v>
      </c>
      <c r="D183" s="7" t="s">
        <v>874</v>
      </c>
      <c r="E183" s="11">
        <v>43763.329293981486</v>
      </c>
      <c r="F183" s="7" t="s">
        <v>33</v>
      </c>
      <c r="G183" s="7"/>
      <c r="H183" s="7"/>
      <c r="I183" s="7"/>
      <c r="J183" s="7"/>
      <c r="K183" s="7"/>
      <c r="L183" s="7"/>
      <c r="M183" s="7" t="s">
        <v>35</v>
      </c>
      <c r="N183" s="7"/>
      <c r="O183" s="14" t="s">
        <v>65</v>
      </c>
      <c r="P183" s="21" t="s">
        <v>38</v>
      </c>
      <c r="Q183" s="7">
        <v>5276006.0</v>
      </c>
      <c r="R183" s="7">
        <v>230.0</v>
      </c>
      <c r="S183" s="7" t="s">
        <v>40</v>
      </c>
      <c r="T183" s="26" t="s">
        <v>875</v>
      </c>
      <c r="U183" s="14" t="s">
        <v>876</v>
      </c>
    </row>
    <row r="184">
      <c r="A184" s="16" t="s">
        <v>877</v>
      </c>
      <c r="B184" s="7" t="s">
        <v>83</v>
      </c>
      <c r="C184" s="9" t="s">
        <v>878</v>
      </c>
      <c r="D184" s="7" t="s">
        <v>879</v>
      </c>
      <c r="E184" s="11">
        <v>43762.84737268518</v>
      </c>
      <c r="F184" s="7" t="s">
        <v>33</v>
      </c>
      <c r="G184" s="7"/>
      <c r="H184" s="7"/>
      <c r="I184" s="7"/>
      <c r="J184" s="7"/>
      <c r="K184" s="7"/>
      <c r="L184" s="7"/>
      <c r="M184" s="7" t="s">
        <v>86</v>
      </c>
      <c r="N184" s="7"/>
      <c r="O184" s="14" t="s">
        <v>37</v>
      </c>
      <c r="P184" s="21" t="s">
        <v>88</v>
      </c>
      <c r="Q184" s="7">
        <v>83628.0</v>
      </c>
      <c r="R184" s="7">
        <v>89.0</v>
      </c>
      <c r="S184" s="7" t="s">
        <v>40</v>
      </c>
      <c r="T184" s="26" t="s">
        <v>880</v>
      </c>
      <c r="U184" s="14" t="s">
        <v>881</v>
      </c>
    </row>
    <row r="185">
      <c r="A185" s="16" t="s">
        <v>882</v>
      </c>
      <c r="B185" s="7" t="s">
        <v>83</v>
      </c>
      <c r="C185" s="9" t="s">
        <v>883</v>
      </c>
      <c r="D185" s="7" t="s">
        <v>884</v>
      </c>
      <c r="E185" s="11">
        <v>43762.68378472222</v>
      </c>
      <c r="F185" s="7" t="s">
        <v>33</v>
      </c>
      <c r="G185" s="7"/>
      <c r="H185" s="7"/>
      <c r="I185" s="7"/>
      <c r="J185" s="7"/>
      <c r="K185" s="7" t="s">
        <v>86</v>
      </c>
      <c r="L185" s="7" t="s">
        <v>83</v>
      </c>
      <c r="M185" s="7" t="s">
        <v>86</v>
      </c>
      <c r="N185" s="7" t="s">
        <v>885</v>
      </c>
      <c r="O185" s="14" t="s">
        <v>65</v>
      </c>
      <c r="P185" s="21" t="s">
        <v>88</v>
      </c>
      <c r="Q185" s="7">
        <v>83602.0</v>
      </c>
      <c r="R185" s="7">
        <v>89.0</v>
      </c>
      <c r="S185" s="7" t="s">
        <v>40</v>
      </c>
      <c r="T185" s="26" t="s">
        <v>886</v>
      </c>
      <c r="U185" s="14" t="s">
        <v>887</v>
      </c>
    </row>
    <row r="186">
      <c r="A186" s="16" t="s">
        <v>888</v>
      </c>
      <c r="B186" s="7" t="s">
        <v>30</v>
      </c>
      <c r="C186" s="9" t="s">
        <v>889</v>
      </c>
      <c r="D186" s="7" t="s">
        <v>890</v>
      </c>
      <c r="E186" s="11">
        <v>43762.467777777776</v>
      </c>
      <c r="F186" s="7" t="s">
        <v>33</v>
      </c>
      <c r="G186" s="7"/>
      <c r="H186" s="7"/>
      <c r="I186" s="7"/>
      <c r="J186" s="7"/>
      <c r="K186" s="7"/>
      <c r="L186" s="7"/>
      <c r="M186" s="7" t="s">
        <v>35</v>
      </c>
      <c r="N186" s="7"/>
      <c r="O186" s="14" t="s">
        <v>37</v>
      </c>
      <c r="P186" s="21" t="s">
        <v>38</v>
      </c>
      <c r="Q186" s="7">
        <v>5275961.0</v>
      </c>
      <c r="R186" s="7">
        <v>230.0</v>
      </c>
      <c r="S186" s="7" t="s">
        <v>40</v>
      </c>
      <c r="T186" s="26" t="s">
        <v>891</v>
      </c>
      <c r="U186" s="31" t="s">
        <v>892</v>
      </c>
    </row>
    <row r="187">
      <c r="A187" s="16" t="s">
        <v>893</v>
      </c>
      <c r="B187" s="7" t="s">
        <v>48</v>
      </c>
      <c r="C187" s="9" t="s">
        <v>894</v>
      </c>
      <c r="D187" s="7" t="s">
        <v>895</v>
      </c>
      <c r="E187" s="11">
        <v>43762.4666087963</v>
      </c>
      <c r="F187" s="7"/>
      <c r="G187" s="7"/>
      <c r="H187" s="7"/>
      <c r="I187" s="7"/>
      <c r="J187" s="7"/>
      <c r="K187" s="7"/>
      <c r="L187" s="7"/>
      <c r="M187" s="7" t="s">
        <v>52</v>
      </c>
      <c r="N187" s="7"/>
      <c r="O187" s="14" t="s">
        <v>37</v>
      </c>
      <c r="P187" s="21" t="s">
        <v>54</v>
      </c>
      <c r="Q187" s="7">
        <v>8446285.0</v>
      </c>
      <c r="R187" s="7">
        <v>430.0</v>
      </c>
      <c r="S187" s="7" t="s">
        <v>40</v>
      </c>
      <c r="T187" s="26" t="s">
        <v>896</v>
      </c>
      <c r="U187" s="31" t="s">
        <v>897</v>
      </c>
    </row>
    <row r="188">
      <c r="A188" s="16" t="s">
        <v>893</v>
      </c>
      <c r="B188" s="7" t="s">
        <v>48</v>
      </c>
      <c r="C188" s="9" t="s">
        <v>894</v>
      </c>
      <c r="D188" s="7" t="s">
        <v>895</v>
      </c>
      <c r="E188" s="11">
        <v>43762.4666087963</v>
      </c>
      <c r="F188" s="7"/>
      <c r="G188" s="7"/>
      <c r="H188" s="7"/>
      <c r="I188" s="7"/>
      <c r="J188" s="7"/>
      <c r="K188" s="7"/>
      <c r="L188" s="7"/>
      <c r="M188" s="7" t="s">
        <v>52</v>
      </c>
      <c r="N188" s="7"/>
      <c r="O188" s="14" t="s">
        <v>37</v>
      </c>
      <c r="P188" s="21" t="s">
        <v>54</v>
      </c>
      <c r="Q188" s="7">
        <v>8446285.0</v>
      </c>
      <c r="R188" s="7">
        <v>430.0</v>
      </c>
      <c r="S188" s="7" t="s">
        <v>40</v>
      </c>
      <c r="T188" s="26" t="s">
        <v>896</v>
      </c>
      <c r="U188" s="31" t="s">
        <v>897</v>
      </c>
    </row>
    <row r="189">
      <c r="A189" s="16" t="s">
        <v>898</v>
      </c>
      <c r="B189" s="7" t="s">
        <v>83</v>
      </c>
      <c r="C189" s="9" t="s">
        <v>899</v>
      </c>
      <c r="D189" s="7" t="s">
        <v>900</v>
      </c>
      <c r="E189" s="11">
        <v>43761.8455324074</v>
      </c>
      <c r="F189" s="7" t="s">
        <v>33</v>
      </c>
      <c r="G189" s="7"/>
      <c r="H189" s="7"/>
      <c r="I189" s="7"/>
      <c r="J189" s="7"/>
      <c r="K189" s="7"/>
      <c r="L189" s="7"/>
      <c r="M189" s="7" t="s">
        <v>86</v>
      </c>
      <c r="N189" s="7"/>
      <c r="O189" s="14" t="s">
        <v>37</v>
      </c>
      <c r="P189" s="21" t="s">
        <v>88</v>
      </c>
      <c r="Q189" s="7">
        <v>83541.0</v>
      </c>
      <c r="R189" s="7">
        <v>89.0</v>
      </c>
      <c r="S189" s="7" t="s">
        <v>40</v>
      </c>
      <c r="T189" s="26" t="s">
        <v>901</v>
      </c>
      <c r="U189" s="14" t="s">
        <v>902</v>
      </c>
    </row>
    <row r="190">
      <c r="A190" s="16" t="s">
        <v>903</v>
      </c>
      <c r="B190" s="7" t="s">
        <v>83</v>
      </c>
      <c r="C190" s="9" t="s">
        <v>904</v>
      </c>
      <c r="D190" s="7" t="s">
        <v>905</v>
      </c>
      <c r="E190" s="11">
        <v>43761.80924768519</v>
      </c>
      <c r="F190" s="7" t="s">
        <v>33</v>
      </c>
      <c r="G190" s="7"/>
      <c r="H190" s="7"/>
      <c r="I190" s="7"/>
      <c r="J190" s="7"/>
      <c r="K190" s="7"/>
      <c r="L190" s="7"/>
      <c r="M190" s="7" t="s">
        <v>86</v>
      </c>
      <c r="N190" s="7"/>
      <c r="O190" s="14" t="s">
        <v>37</v>
      </c>
      <c r="P190" s="21" t="s">
        <v>88</v>
      </c>
      <c r="Q190" s="7">
        <v>83532.0</v>
      </c>
      <c r="R190" s="7">
        <v>89.0</v>
      </c>
      <c r="S190" s="7" t="s">
        <v>40</v>
      </c>
      <c r="T190" s="26" t="s">
        <v>906</v>
      </c>
      <c r="U190" s="14" t="s">
        <v>907</v>
      </c>
    </row>
    <row r="191">
      <c r="A191" s="16" t="s">
        <v>908</v>
      </c>
      <c r="B191" s="7" t="s">
        <v>125</v>
      </c>
      <c r="C191" s="9" t="s">
        <v>909</v>
      </c>
      <c r="D191" s="7" t="s">
        <v>910</v>
      </c>
      <c r="E191" s="11">
        <v>43761.76143518518</v>
      </c>
      <c r="F191" s="7" t="s">
        <v>33</v>
      </c>
      <c r="G191" s="7"/>
      <c r="H191" s="7"/>
      <c r="I191" s="7"/>
      <c r="J191" s="7"/>
      <c r="K191" s="7"/>
      <c r="L191" s="7"/>
      <c r="M191" s="7" t="s">
        <v>130</v>
      </c>
      <c r="N191" s="7"/>
      <c r="O191" s="14" t="s">
        <v>65</v>
      </c>
      <c r="P191" s="21" t="s">
        <v>131</v>
      </c>
      <c r="Q191" s="7">
        <v>8607287.0</v>
      </c>
      <c r="R191" s="7">
        <v>248.0</v>
      </c>
      <c r="S191" s="7" t="s">
        <v>40</v>
      </c>
      <c r="T191" s="26" t="s">
        <v>911</v>
      </c>
      <c r="U191" s="14" t="s">
        <v>912</v>
      </c>
    </row>
    <row r="192">
      <c r="A192" s="16" t="s">
        <v>913</v>
      </c>
      <c r="B192" s="7" t="s">
        <v>83</v>
      </c>
      <c r="C192" s="9" t="s">
        <v>914</v>
      </c>
      <c r="D192" s="7" t="s">
        <v>915</v>
      </c>
      <c r="E192" s="11">
        <v>43761.681134259255</v>
      </c>
      <c r="F192" s="7" t="s">
        <v>33</v>
      </c>
      <c r="G192" s="7"/>
      <c r="H192" s="7"/>
      <c r="I192" s="7"/>
      <c r="J192" s="7"/>
      <c r="K192" s="7" t="s">
        <v>86</v>
      </c>
      <c r="L192" s="7" t="s">
        <v>83</v>
      </c>
      <c r="M192" s="7" t="s">
        <v>86</v>
      </c>
      <c r="N192" s="7" t="s">
        <v>916</v>
      </c>
      <c r="O192" s="14" t="s">
        <v>65</v>
      </c>
      <c r="P192" s="21" t="s">
        <v>88</v>
      </c>
      <c r="Q192" s="7">
        <v>83506.0</v>
      </c>
      <c r="R192" s="7">
        <v>89.0</v>
      </c>
      <c r="S192" s="7" t="s">
        <v>40</v>
      </c>
      <c r="T192" s="26" t="s">
        <v>917</v>
      </c>
      <c r="U192" s="14" t="s">
        <v>918</v>
      </c>
    </row>
    <row r="193">
      <c r="A193" s="16" t="s">
        <v>919</v>
      </c>
      <c r="B193" s="7" t="s">
        <v>48</v>
      </c>
      <c r="C193" s="9" t="s">
        <v>920</v>
      </c>
      <c r="D193" s="7" t="s">
        <v>921</v>
      </c>
      <c r="E193" s="11">
        <v>43761.501909722225</v>
      </c>
      <c r="F193" s="7"/>
      <c r="G193" s="7"/>
      <c r="H193" s="7"/>
      <c r="I193" s="7"/>
      <c r="J193" s="7"/>
      <c r="K193" s="7"/>
      <c r="L193" s="7"/>
      <c r="M193" s="7" t="s">
        <v>52</v>
      </c>
      <c r="N193" s="7"/>
      <c r="O193" s="14" t="s">
        <v>65</v>
      </c>
      <c r="P193" s="21" t="s">
        <v>54</v>
      </c>
      <c r="Q193" s="7">
        <v>8443843.0</v>
      </c>
      <c r="R193" s="7">
        <v>430.0</v>
      </c>
      <c r="S193" s="7" t="s">
        <v>40</v>
      </c>
      <c r="T193" s="26" t="s">
        <v>922</v>
      </c>
      <c r="U193" s="14" t="s">
        <v>923</v>
      </c>
    </row>
    <row r="194">
      <c r="A194" s="16" t="s">
        <v>924</v>
      </c>
      <c r="B194" s="7" t="s">
        <v>125</v>
      </c>
      <c r="C194" s="9" t="s">
        <v>925</v>
      </c>
      <c r="D194" s="7" t="s">
        <v>926</v>
      </c>
      <c r="E194" s="11">
        <v>43760.7641087963</v>
      </c>
      <c r="F194" s="7" t="s">
        <v>33</v>
      </c>
      <c r="G194" s="7"/>
      <c r="H194" s="7"/>
      <c r="I194" s="7"/>
      <c r="J194" s="7"/>
      <c r="K194" s="7"/>
      <c r="L194" s="7"/>
      <c r="M194" s="7" t="s">
        <v>130</v>
      </c>
      <c r="N194" s="7"/>
      <c r="O194" s="14" t="s">
        <v>65</v>
      </c>
      <c r="P194" s="21" t="s">
        <v>131</v>
      </c>
      <c r="Q194" s="7">
        <v>8605607.0</v>
      </c>
      <c r="R194" s="7">
        <v>248.0</v>
      </c>
      <c r="S194" s="7" t="s">
        <v>40</v>
      </c>
      <c r="T194" s="26" t="s">
        <v>927</v>
      </c>
      <c r="U194" s="14" t="s">
        <v>928</v>
      </c>
    </row>
    <row r="195">
      <c r="A195" s="16" t="s">
        <v>929</v>
      </c>
      <c r="B195" s="7" t="s">
        <v>101</v>
      </c>
      <c r="C195" s="9" t="s">
        <v>930</v>
      </c>
      <c r="D195" s="7" t="s">
        <v>931</v>
      </c>
      <c r="E195" s="11">
        <v>43760.4058912037</v>
      </c>
      <c r="F195" s="7" t="s">
        <v>33</v>
      </c>
      <c r="G195" s="7"/>
      <c r="H195" s="7"/>
      <c r="I195" s="7"/>
      <c r="J195" s="7"/>
      <c r="K195" s="7"/>
      <c r="L195" s="7"/>
      <c r="M195" s="7" t="s">
        <v>104</v>
      </c>
      <c r="N195" s="7"/>
      <c r="O195" s="14" t="s">
        <v>65</v>
      </c>
      <c r="P195" s="21" t="s">
        <v>105</v>
      </c>
      <c r="Q195" s="7">
        <v>800454.0</v>
      </c>
      <c r="R195" s="7">
        <v>34.0</v>
      </c>
      <c r="S195" s="7" t="s">
        <v>40</v>
      </c>
      <c r="T195" s="26" t="s">
        <v>932</v>
      </c>
      <c r="U195" s="14" t="s">
        <v>933</v>
      </c>
    </row>
    <row r="196">
      <c r="A196" s="16" t="s">
        <v>934</v>
      </c>
      <c r="B196" s="7" t="s">
        <v>229</v>
      </c>
      <c r="C196" s="9" t="s">
        <v>935</v>
      </c>
      <c r="D196" s="7" t="s">
        <v>936</v>
      </c>
      <c r="E196" s="11">
        <v>43758.25630787037</v>
      </c>
      <c r="F196" s="7" t="s">
        <v>33</v>
      </c>
      <c r="G196" s="7"/>
      <c r="H196" s="7"/>
      <c r="I196" s="7"/>
      <c r="J196" s="7"/>
      <c r="K196" s="7"/>
      <c r="L196" s="7"/>
      <c r="M196" s="7" t="s">
        <v>232</v>
      </c>
      <c r="N196" s="7"/>
      <c r="O196" s="14" t="s">
        <v>65</v>
      </c>
      <c r="P196" s="21" t="s">
        <v>234</v>
      </c>
      <c r="Q196" s="7">
        <v>67483.0</v>
      </c>
      <c r="R196" s="7">
        <v>31.0</v>
      </c>
      <c r="S196" s="7" t="s">
        <v>40</v>
      </c>
      <c r="T196" s="26" t="s">
        <v>937</v>
      </c>
      <c r="U196" s="14" t="s">
        <v>938</v>
      </c>
    </row>
    <row r="197">
      <c r="A197" s="16" t="s">
        <v>939</v>
      </c>
      <c r="B197" s="7" t="s">
        <v>125</v>
      </c>
      <c r="C197" s="9" t="s">
        <v>940</v>
      </c>
      <c r="D197" s="7" t="s">
        <v>941</v>
      </c>
      <c r="E197" s="11">
        <v>43758.23321759259</v>
      </c>
      <c r="F197" s="7" t="s">
        <v>33</v>
      </c>
      <c r="G197" s="7"/>
      <c r="H197" s="7"/>
      <c r="I197" s="7"/>
      <c r="J197" s="7"/>
      <c r="K197" s="7"/>
      <c r="L197" s="7"/>
      <c r="M197" s="7" t="s">
        <v>130</v>
      </c>
      <c r="N197" s="7"/>
      <c r="O197" s="14" t="s">
        <v>65</v>
      </c>
      <c r="P197" s="21" t="s">
        <v>131</v>
      </c>
      <c r="Q197" s="7">
        <v>8600019.0</v>
      </c>
      <c r="R197" s="7">
        <v>247.0</v>
      </c>
      <c r="S197" s="7" t="s">
        <v>40</v>
      </c>
      <c r="T197" s="26" t="s">
        <v>942</v>
      </c>
      <c r="U197" s="14" t="s">
        <v>943</v>
      </c>
    </row>
    <row r="198">
      <c r="A198" s="16" t="s">
        <v>939</v>
      </c>
      <c r="B198" s="7" t="s">
        <v>125</v>
      </c>
      <c r="C198" s="9" t="s">
        <v>940</v>
      </c>
      <c r="D198" s="7" t="s">
        <v>941</v>
      </c>
      <c r="E198" s="11">
        <v>43758.23321759259</v>
      </c>
      <c r="F198" s="7" t="s">
        <v>33</v>
      </c>
      <c r="G198" s="7"/>
      <c r="H198" s="7"/>
      <c r="I198" s="7"/>
      <c r="J198" s="7"/>
      <c r="K198" s="7"/>
      <c r="L198" s="7"/>
      <c r="M198" s="7" t="s">
        <v>130</v>
      </c>
      <c r="N198" s="7"/>
      <c r="O198" s="14" t="s">
        <v>65</v>
      </c>
      <c r="P198" s="21" t="s">
        <v>131</v>
      </c>
      <c r="Q198" s="7">
        <v>8600019.0</v>
      </c>
      <c r="R198" s="7">
        <v>247.0</v>
      </c>
      <c r="S198" s="7" t="s">
        <v>40</v>
      </c>
      <c r="T198" s="26" t="s">
        <v>942</v>
      </c>
      <c r="U198" s="14" t="s">
        <v>943</v>
      </c>
    </row>
    <row r="199">
      <c r="A199" s="16" t="s">
        <v>944</v>
      </c>
      <c r="B199" s="7" t="s">
        <v>30</v>
      </c>
      <c r="C199" s="9" t="s">
        <v>945</v>
      </c>
      <c r="D199" s="7" t="s">
        <v>946</v>
      </c>
      <c r="E199" s="11">
        <v>43757.43278935185</v>
      </c>
      <c r="F199" s="7" t="s">
        <v>33</v>
      </c>
      <c r="G199" s="7"/>
      <c r="H199" s="7"/>
      <c r="I199" s="7"/>
      <c r="J199" s="7"/>
      <c r="K199" s="7"/>
      <c r="L199" s="7"/>
      <c r="M199" s="7" t="s">
        <v>35</v>
      </c>
      <c r="N199" s="7"/>
      <c r="O199" s="14" t="s">
        <v>37</v>
      </c>
      <c r="P199" s="21" t="s">
        <v>38</v>
      </c>
      <c r="Q199" s="7">
        <v>5276418.0</v>
      </c>
      <c r="R199" s="7">
        <v>230.0</v>
      </c>
      <c r="S199" s="7" t="s">
        <v>40</v>
      </c>
      <c r="T199" s="26" t="s">
        <v>947</v>
      </c>
      <c r="U199" s="14" t="s">
        <v>948</v>
      </c>
    </row>
    <row r="200">
      <c r="A200" s="16" t="s">
        <v>949</v>
      </c>
      <c r="B200" s="7" t="s">
        <v>421</v>
      </c>
      <c r="C200" s="9" t="s">
        <v>950</v>
      </c>
      <c r="D200" s="7" t="s">
        <v>951</v>
      </c>
      <c r="E200" s="11">
        <v>43757.346932870365</v>
      </c>
      <c r="F200" s="7" t="s">
        <v>33</v>
      </c>
      <c r="G200" s="7"/>
      <c r="H200" s="7"/>
      <c r="I200" s="7"/>
      <c r="J200" s="7"/>
      <c r="K200" s="7"/>
      <c r="L200" s="7"/>
      <c r="M200" s="7" t="s">
        <v>424</v>
      </c>
      <c r="N200" s="7"/>
      <c r="O200" s="14" t="s">
        <v>65</v>
      </c>
      <c r="P200" s="21" t="s">
        <v>425</v>
      </c>
      <c r="Q200" s="7">
        <v>1.1772173E7</v>
      </c>
      <c r="R200" s="7">
        <v>14.0</v>
      </c>
      <c r="S200" s="7" t="s">
        <v>40</v>
      </c>
      <c r="T200" s="26" t="s">
        <v>952</v>
      </c>
      <c r="U200" s="14" t="s">
        <v>953</v>
      </c>
    </row>
    <row r="201">
      <c r="A201" s="16" t="s">
        <v>954</v>
      </c>
      <c r="B201" s="7" t="s">
        <v>30</v>
      </c>
      <c r="C201" s="9" t="s">
        <v>955</v>
      </c>
      <c r="D201" s="7" t="s">
        <v>956</v>
      </c>
      <c r="E201" s="11">
        <v>43756.49961805556</v>
      </c>
      <c r="F201" s="7" t="s">
        <v>33</v>
      </c>
      <c r="G201" s="7"/>
      <c r="H201" s="7"/>
      <c r="I201" s="7"/>
      <c r="J201" s="7"/>
      <c r="K201" s="7"/>
      <c r="L201" s="7"/>
      <c r="M201" s="7" t="s">
        <v>35</v>
      </c>
      <c r="N201" s="7"/>
      <c r="O201" s="14" t="s">
        <v>65</v>
      </c>
      <c r="P201" s="21" t="s">
        <v>38</v>
      </c>
      <c r="Q201" s="7">
        <v>5276549.0</v>
      </c>
      <c r="R201" s="7">
        <v>230.0</v>
      </c>
      <c r="S201" s="7" t="s">
        <v>40</v>
      </c>
      <c r="T201" s="26" t="s">
        <v>957</v>
      </c>
      <c r="U201" s="14" t="s">
        <v>958</v>
      </c>
    </row>
    <row r="202">
      <c r="A202" s="16" t="s">
        <v>959</v>
      </c>
      <c r="B202" s="7" t="s">
        <v>48</v>
      </c>
      <c r="C202" s="9" t="s">
        <v>960</v>
      </c>
      <c r="D202" s="7" t="s">
        <v>961</v>
      </c>
      <c r="E202" s="11">
        <v>43756.24946759259</v>
      </c>
      <c r="F202" s="7"/>
      <c r="G202" s="7"/>
      <c r="H202" s="7"/>
      <c r="I202" s="7"/>
      <c r="J202" s="7"/>
      <c r="K202" s="7"/>
      <c r="L202" s="7"/>
      <c r="M202" s="7" t="s">
        <v>52</v>
      </c>
      <c r="N202" s="7"/>
      <c r="O202" s="14" t="s">
        <v>65</v>
      </c>
      <c r="P202" s="21" t="s">
        <v>54</v>
      </c>
      <c r="Q202" s="7">
        <v>8429139.0</v>
      </c>
      <c r="R202" s="7">
        <v>430.0</v>
      </c>
      <c r="S202" s="7" t="s">
        <v>40</v>
      </c>
      <c r="T202" s="26" t="s">
        <v>962</v>
      </c>
      <c r="U202" s="14" t="s">
        <v>963</v>
      </c>
    </row>
    <row r="203">
      <c r="A203" s="16" t="s">
        <v>964</v>
      </c>
      <c r="B203" s="7" t="s">
        <v>30</v>
      </c>
      <c r="C203" s="9" t="s">
        <v>965</v>
      </c>
      <c r="D203" s="7" t="s">
        <v>966</v>
      </c>
      <c r="E203" s="11">
        <v>43755.6077662037</v>
      </c>
      <c r="F203" s="7" t="s">
        <v>33</v>
      </c>
      <c r="G203" s="7"/>
      <c r="H203" s="7"/>
      <c r="I203" s="7"/>
      <c r="J203" s="7"/>
      <c r="K203" s="7"/>
      <c r="L203" s="7"/>
      <c r="M203" s="7" t="s">
        <v>35</v>
      </c>
      <c r="N203" s="7"/>
      <c r="O203" s="14" t="s">
        <v>233</v>
      </c>
      <c r="P203" s="21" t="s">
        <v>38</v>
      </c>
      <c r="Q203" s="7">
        <v>5276635.0</v>
      </c>
      <c r="R203" s="7">
        <v>230.0</v>
      </c>
      <c r="S203" s="7" t="s">
        <v>40</v>
      </c>
      <c r="T203" s="26" t="s">
        <v>967</v>
      </c>
      <c r="U203" s="14" t="s">
        <v>968</v>
      </c>
    </row>
    <row r="204">
      <c r="A204" s="16" t="s">
        <v>969</v>
      </c>
      <c r="B204" s="7" t="s">
        <v>83</v>
      </c>
      <c r="C204" s="9" t="s">
        <v>970</v>
      </c>
      <c r="D204" s="7" t="s">
        <v>971</v>
      </c>
      <c r="E204" s="11">
        <v>43755.549884259264</v>
      </c>
      <c r="F204" s="7" t="s">
        <v>33</v>
      </c>
      <c r="G204" s="7"/>
      <c r="H204" s="7"/>
      <c r="I204" s="7"/>
      <c r="J204" s="7"/>
      <c r="K204" s="7"/>
      <c r="L204" s="7"/>
      <c r="M204" s="7" t="s">
        <v>86</v>
      </c>
      <c r="N204" s="7"/>
      <c r="O204" s="14" t="s">
        <v>37</v>
      </c>
      <c r="P204" s="21" t="s">
        <v>88</v>
      </c>
      <c r="Q204" s="7">
        <v>82300.0</v>
      </c>
      <c r="R204" s="7">
        <v>87.0</v>
      </c>
      <c r="S204" s="7" t="s">
        <v>40</v>
      </c>
      <c r="T204" s="26" t="s">
        <v>972</v>
      </c>
      <c r="U204" s="14" t="s">
        <v>973</v>
      </c>
    </row>
    <row r="205">
      <c r="A205" s="16" t="s">
        <v>974</v>
      </c>
      <c r="B205" s="7" t="s">
        <v>229</v>
      </c>
      <c r="C205" s="9" t="s">
        <v>975</v>
      </c>
      <c r="D205" s="7" t="s">
        <v>976</v>
      </c>
      <c r="E205" s="11">
        <v>43755.33494212963</v>
      </c>
      <c r="F205" s="7" t="s">
        <v>33</v>
      </c>
      <c r="G205" s="7"/>
      <c r="H205" s="7"/>
      <c r="I205" s="7"/>
      <c r="J205" s="7"/>
      <c r="K205" s="7"/>
      <c r="L205" s="7"/>
      <c r="M205" s="7" t="s">
        <v>232</v>
      </c>
      <c r="N205" s="7"/>
      <c r="O205" s="14" t="s">
        <v>233</v>
      </c>
      <c r="P205" s="21" t="s">
        <v>234</v>
      </c>
      <c r="Q205" s="7">
        <v>67384.0</v>
      </c>
      <c r="R205" s="7">
        <v>30.0</v>
      </c>
      <c r="S205" s="7" t="s">
        <v>40</v>
      </c>
      <c r="T205" s="26" t="s">
        <v>977</v>
      </c>
      <c r="U205" s="14" t="s">
        <v>978</v>
      </c>
    </row>
    <row r="206">
      <c r="A206" s="16" t="s">
        <v>979</v>
      </c>
      <c r="B206" s="7" t="s">
        <v>83</v>
      </c>
      <c r="C206" s="9" t="s">
        <v>980</v>
      </c>
      <c r="D206" s="7" t="s">
        <v>981</v>
      </c>
      <c r="E206" s="11">
        <v>43754.76435185185</v>
      </c>
      <c r="F206" s="7" t="s">
        <v>33</v>
      </c>
      <c r="G206" s="7"/>
      <c r="H206" s="7"/>
      <c r="I206" s="7"/>
      <c r="J206" s="7"/>
      <c r="K206" s="7"/>
      <c r="L206" s="7"/>
      <c r="M206" s="7" t="s">
        <v>86</v>
      </c>
      <c r="N206" s="7"/>
      <c r="O206" s="14" t="s">
        <v>37</v>
      </c>
      <c r="P206" s="21" t="s">
        <v>88</v>
      </c>
      <c r="Q206" s="7">
        <v>82250.0</v>
      </c>
      <c r="R206" s="7">
        <v>87.0</v>
      </c>
      <c r="S206" s="7" t="s">
        <v>40</v>
      </c>
      <c r="T206" s="26" t="s">
        <v>982</v>
      </c>
      <c r="U206" s="14" t="s">
        <v>983</v>
      </c>
    </row>
    <row r="207">
      <c r="A207" s="16" t="s">
        <v>984</v>
      </c>
      <c r="B207" s="7" t="s">
        <v>125</v>
      </c>
      <c r="C207" s="9" t="s">
        <v>985</v>
      </c>
      <c r="D207" s="7" t="s">
        <v>986</v>
      </c>
      <c r="E207" s="11">
        <v>43754.56891203704</v>
      </c>
      <c r="F207" s="7" t="s">
        <v>33</v>
      </c>
      <c r="G207" s="7"/>
      <c r="H207" s="7"/>
      <c r="I207" s="7"/>
      <c r="J207" s="7"/>
      <c r="K207" s="7"/>
      <c r="L207" s="7"/>
      <c r="M207" s="7" t="s">
        <v>130</v>
      </c>
      <c r="N207" s="7"/>
      <c r="O207" s="14" t="s">
        <v>65</v>
      </c>
      <c r="P207" s="21" t="s">
        <v>131</v>
      </c>
      <c r="Q207" s="7">
        <v>8592254.0</v>
      </c>
      <c r="R207" s="7">
        <v>247.0</v>
      </c>
      <c r="S207" s="7" t="s">
        <v>40</v>
      </c>
      <c r="T207" s="26" t="s">
        <v>987</v>
      </c>
      <c r="U207" s="14" t="s">
        <v>988</v>
      </c>
    </row>
    <row r="208">
      <c r="A208" s="16" t="s">
        <v>989</v>
      </c>
      <c r="B208" s="7" t="s">
        <v>48</v>
      </c>
      <c r="C208" s="9" t="s">
        <v>990</v>
      </c>
      <c r="D208" s="7" t="s">
        <v>991</v>
      </c>
      <c r="E208" s="11">
        <v>43754.3029050926</v>
      </c>
      <c r="F208" s="7"/>
      <c r="G208" s="7"/>
      <c r="H208" s="7"/>
      <c r="I208" s="7"/>
      <c r="J208" s="7"/>
      <c r="K208" s="7"/>
      <c r="L208" s="7"/>
      <c r="M208" s="7" t="s">
        <v>52</v>
      </c>
      <c r="N208" s="7"/>
      <c r="O208" s="14" t="s">
        <v>65</v>
      </c>
      <c r="P208" s="21" t="s">
        <v>54</v>
      </c>
      <c r="Q208" s="7">
        <v>8423111.0</v>
      </c>
      <c r="R208" s="7">
        <v>430.0</v>
      </c>
      <c r="S208" s="7" t="s">
        <v>40</v>
      </c>
      <c r="T208" s="26" t="s">
        <v>992</v>
      </c>
      <c r="U208" s="14" t="s">
        <v>993</v>
      </c>
    </row>
    <row r="209">
      <c r="A209" s="16" t="s">
        <v>994</v>
      </c>
      <c r="B209" s="7" t="s">
        <v>83</v>
      </c>
      <c r="C209" s="9" t="s">
        <v>995</v>
      </c>
      <c r="D209" s="7" t="s">
        <v>996</v>
      </c>
      <c r="E209" s="11">
        <v>43753.666030092594</v>
      </c>
      <c r="F209" s="7" t="s">
        <v>33</v>
      </c>
      <c r="G209" s="7"/>
      <c r="H209" s="7"/>
      <c r="I209" s="7"/>
      <c r="J209" s="7"/>
      <c r="K209" s="7"/>
      <c r="L209" s="7"/>
      <c r="M209" s="7" t="s">
        <v>86</v>
      </c>
      <c r="N209" s="7"/>
      <c r="O209" s="14" t="s">
        <v>65</v>
      </c>
      <c r="P209" s="21" t="s">
        <v>88</v>
      </c>
      <c r="Q209" s="7">
        <v>82083.0</v>
      </c>
      <c r="R209" s="7">
        <v>87.0</v>
      </c>
      <c r="S209" s="7" t="s">
        <v>40</v>
      </c>
      <c r="T209" s="26" t="s">
        <v>997</v>
      </c>
      <c r="U209" s="14" t="s">
        <v>998</v>
      </c>
    </row>
    <row r="210">
      <c r="A210" s="16" t="s">
        <v>999</v>
      </c>
      <c r="B210" s="7" t="s">
        <v>83</v>
      </c>
      <c r="C210" s="9" t="s">
        <v>1000</v>
      </c>
      <c r="D210" s="7" t="s">
        <v>1001</v>
      </c>
      <c r="E210" s="11">
        <v>43753.65127314815</v>
      </c>
      <c r="F210" s="7" t="s">
        <v>33</v>
      </c>
      <c r="G210" s="7"/>
      <c r="H210" s="7"/>
      <c r="I210" s="7"/>
      <c r="J210" s="7"/>
      <c r="K210" s="7"/>
      <c r="L210" s="7"/>
      <c r="M210" s="7" t="s">
        <v>86</v>
      </c>
      <c r="N210" s="7"/>
      <c r="O210" s="14" t="s">
        <v>37</v>
      </c>
      <c r="P210" s="21" t="s">
        <v>88</v>
      </c>
      <c r="Q210" s="7">
        <v>82083.0</v>
      </c>
      <c r="R210" s="7">
        <v>87.0</v>
      </c>
      <c r="S210" s="7" t="s">
        <v>40</v>
      </c>
      <c r="T210" s="26" t="s">
        <v>1002</v>
      </c>
      <c r="U210" s="14" t="s">
        <v>1003</v>
      </c>
    </row>
    <row r="211">
      <c r="A211" s="16" t="s">
        <v>999</v>
      </c>
      <c r="B211" s="7" t="s">
        <v>83</v>
      </c>
      <c r="C211" s="9" t="s">
        <v>1000</v>
      </c>
      <c r="D211" s="7" t="s">
        <v>1001</v>
      </c>
      <c r="E211" s="11">
        <v>43753.65127314815</v>
      </c>
      <c r="F211" s="7" t="s">
        <v>33</v>
      </c>
      <c r="G211" s="7"/>
      <c r="H211" s="7"/>
      <c r="I211" s="7"/>
      <c r="J211" s="7"/>
      <c r="K211" s="7"/>
      <c r="L211" s="7"/>
      <c r="M211" s="7" t="s">
        <v>86</v>
      </c>
      <c r="N211" s="7"/>
      <c r="O211" s="14" t="s">
        <v>37</v>
      </c>
      <c r="P211" s="21" t="s">
        <v>88</v>
      </c>
      <c r="Q211" s="7">
        <v>82083.0</v>
      </c>
      <c r="R211" s="7">
        <v>87.0</v>
      </c>
      <c r="S211" s="7" t="s">
        <v>40</v>
      </c>
      <c r="T211" s="26" t="s">
        <v>1002</v>
      </c>
      <c r="U211" s="14" t="s">
        <v>1003</v>
      </c>
    </row>
    <row r="212">
      <c r="A212" s="16" t="s">
        <v>1004</v>
      </c>
      <c r="B212" s="7" t="s">
        <v>125</v>
      </c>
      <c r="C212" s="9" t="s">
        <v>1005</v>
      </c>
      <c r="D212" s="7" t="s">
        <v>1006</v>
      </c>
      <c r="E212" s="11">
        <v>43753.43206018519</v>
      </c>
      <c r="F212" s="7"/>
      <c r="G212" s="7"/>
      <c r="H212" s="7"/>
      <c r="I212" s="7"/>
      <c r="J212" s="7"/>
      <c r="K212" s="7"/>
      <c r="L212" s="7"/>
      <c r="M212" s="7" t="s">
        <v>130</v>
      </c>
      <c r="N212" s="7"/>
      <c r="O212" s="14" t="s">
        <v>65</v>
      </c>
      <c r="P212" s="21" t="s">
        <v>131</v>
      </c>
      <c r="Q212" s="7">
        <v>8589609.0</v>
      </c>
      <c r="R212" s="7">
        <v>247.0</v>
      </c>
      <c r="S212" s="7" t="s">
        <v>40</v>
      </c>
      <c r="T212" s="26" t="s">
        <v>1007</v>
      </c>
      <c r="U212" s="14" t="s">
        <v>1008</v>
      </c>
    </row>
    <row r="213">
      <c r="A213" s="16" t="s">
        <v>1009</v>
      </c>
      <c r="B213" s="7" t="s">
        <v>229</v>
      </c>
      <c r="C213" s="9" t="s">
        <v>1010</v>
      </c>
      <c r="D213" s="7" t="s">
        <v>1011</v>
      </c>
      <c r="E213" s="11">
        <v>43753.34601851852</v>
      </c>
      <c r="F213" s="7" t="s">
        <v>33</v>
      </c>
      <c r="G213" s="7"/>
      <c r="H213" s="7"/>
      <c r="I213" s="7"/>
      <c r="J213" s="7"/>
      <c r="K213" s="7"/>
      <c r="L213" s="7"/>
      <c r="M213" s="7" t="s">
        <v>232</v>
      </c>
      <c r="N213" s="7"/>
      <c r="O213" s="14" t="s">
        <v>233</v>
      </c>
      <c r="P213" s="21" t="s">
        <v>234</v>
      </c>
      <c r="Q213" s="7">
        <v>67289.0</v>
      </c>
      <c r="R213" s="7">
        <v>31.0</v>
      </c>
      <c r="S213" s="7" t="s">
        <v>40</v>
      </c>
      <c r="T213" s="26" t="s">
        <v>1012</v>
      </c>
      <c r="U213" s="14" t="s">
        <v>1013</v>
      </c>
    </row>
    <row r="214">
      <c r="A214" s="16" t="s">
        <v>1014</v>
      </c>
      <c r="B214" s="7" t="s">
        <v>48</v>
      </c>
      <c r="C214" s="9" t="s">
        <v>1015</v>
      </c>
      <c r="D214" s="7" t="s">
        <v>1016</v>
      </c>
      <c r="E214" s="11">
        <v>43753.20998842592</v>
      </c>
      <c r="F214" s="7"/>
      <c r="G214" s="7"/>
      <c r="H214" s="7"/>
      <c r="I214" s="7"/>
      <c r="J214" s="7"/>
      <c r="K214" s="7"/>
      <c r="L214" s="7"/>
      <c r="M214" s="7" t="s">
        <v>52</v>
      </c>
      <c r="N214" s="7"/>
      <c r="O214" s="14" t="s">
        <v>65</v>
      </c>
      <c r="P214" s="21" t="s">
        <v>54</v>
      </c>
      <c r="Q214" s="7">
        <v>8419632.0</v>
      </c>
      <c r="R214" s="7">
        <v>430.0</v>
      </c>
      <c r="S214" s="7" t="s">
        <v>40</v>
      </c>
      <c r="T214" s="26" t="s">
        <v>1017</v>
      </c>
      <c r="U214" s="14" t="s">
        <v>1018</v>
      </c>
    </row>
    <row r="215">
      <c r="A215" s="16" t="s">
        <v>1019</v>
      </c>
      <c r="B215" s="7" t="s">
        <v>48</v>
      </c>
      <c r="C215" s="9" t="s">
        <v>1020</v>
      </c>
      <c r="D215" s="7" t="s">
        <v>1021</v>
      </c>
      <c r="E215" s="11">
        <v>43753.18324074074</v>
      </c>
      <c r="F215" s="7"/>
      <c r="G215" s="7"/>
      <c r="H215" s="7"/>
      <c r="I215" s="7"/>
      <c r="J215" s="7"/>
      <c r="K215" s="7"/>
      <c r="L215" s="7"/>
      <c r="M215" s="7" t="s">
        <v>52</v>
      </c>
      <c r="N215" s="7"/>
      <c r="O215" s="14" t="s">
        <v>65</v>
      </c>
      <c r="P215" s="21" t="s">
        <v>54</v>
      </c>
      <c r="Q215" s="7">
        <v>8419472.0</v>
      </c>
      <c r="R215" s="7">
        <v>430.0</v>
      </c>
      <c r="S215" s="7" t="s">
        <v>40</v>
      </c>
      <c r="T215" s="26" t="s">
        <v>1022</v>
      </c>
      <c r="U215" s="14" t="s">
        <v>1023</v>
      </c>
    </row>
    <row r="216">
      <c r="A216" s="16" t="s">
        <v>1024</v>
      </c>
      <c r="B216" s="7" t="s">
        <v>30</v>
      </c>
      <c r="C216" s="9" t="s">
        <v>1025</v>
      </c>
      <c r="D216" s="7" t="s">
        <v>1026</v>
      </c>
      <c r="E216" s="11">
        <v>43752.76449074074</v>
      </c>
      <c r="F216" s="7" t="s">
        <v>33</v>
      </c>
      <c r="G216" s="7"/>
      <c r="H216" s="7"/>
      <c r="I216" s="7"/>
      <c r="J216" s="7"/>
      <c r="K216" s="7"/>
      <c r="L216" s="7"/>
      <c r="M216" s="7" t="s">
        <v>35</v>
      </c>
      <c r="N216" s="7"/>
      <c r="O216" s="14" t="s">
        <v>65</v>
      </c>
      <c r="P216" s="21" t="s">
        <v>38</v>
      </c>
      <c r="Q216" s="7">
        <v>5277043.0</v>
      </c>
      <c r="R216" s="7">
        <v>231.0</v>
      </c>
      <c r="S216" s="7" t="s">
        <v>40</v>
      </c>
      <c r="T216" s="26" t="s">
        <v>1027</v>
      </c>
      <c r="U216" s="14" t="s">
        <v>1028</v>
      </c>
    </row>
    <row r="217">
      <c r="A217" s="16" t="s">
        <v>1029</v>
      </c>
      <c r="B217" s="7" t="s">
        <v>421</v>
      </c>
      <c r="C217" s="9" t="s">
        <v>1030</v>
      </c>
      <c r="D217" s="7" t="s">
        <v>1031</v>
      </c>
      <c r="E217" s="11">
        <v>43752.74578703704</v>
      </c>
      <c r="F217" s="7" t="s">
        <v>33</v>
      </c>
      <c r="G217" s="7"/>
      <c r="H217" s="7"/>
      <c r="I217" s="7"/>
      <c r="J217" s="7"/>
      <c r="K217" s="7"/>
      <c r="L217" s="7"/>
      <c r="M217" s="7" t="s">
        <v>424</v>
      </c>
      <c r="N217" s="7"/>
      <c r="O217" s="14" t="s">
        <v>65</v>
      </c>
      <c r="P217" s="21" t="s">
        <v>425</v>
      </c>
      <c r="Q217" s="7">
        <v>1.1762978E7</v>
      </c>
      <c r="R217" s="7">
        <v>14.0</v>
      </c>
      <c r="S217" s="7" t="s">
        <v>40</v>
      </c>
      <c r="T217" s="26" t="s">
        <v>1032</v>
      </c>
      <c r="U217" s="14" t="s">
        <v>1033</v>
      </c>
    </row>
    <row r="218">
      <c r="A218" s="16" t="s">
        <v>1034</v>
      </c>
      <c r="B218" s="7" t="s">
        <v>83</v>
      </c>
      <c r="C218" s="9" t="s">
        <v>1035</v>
      </c>
      <c r="D218" s="7" t="s">
        <v>1036</v>
      </c>
      <c r="E218" s="11">
        <v>43752.734189814815</v>
      </c>
      <c r="F218" s="7" t="s">
        <v>33</v>
      </c>
      <c r="G218" s="7"/>
      <c r="H218" s="7"/>
      <c r="I218" s="7"/>
      <c r="J218" s="7"/>
      <c r="K218" s="7"/>
      <c r="L218" s="7"/>
      <c r="M218" s="7" t="s">
        <v>86</v>
      </c>
      <c r="N218" s="7"/>
      <c r="O218" s="14" t="s">
        <v>37</v>
      </c>
      <c r="P218" s="21" t="s">
        <v>88</v>
      </c>
      <c r="Q218" s="7">
        <v>81990.0</v>
      </c>
      <c r="R218" s="7">
        <v>87.0</v>
      </c>
      <c r="S218" s="7" t="s">
        <v>40</v>
      </c>
      <c r="T218" s="26" t="s">
        <v>1037</v>
      </c>
      <c r="U218" s="14" t="s">
        <v>1038</v>
      </c>
    </row>
    <row r="219">
      <c r="A219" s="16" t="s">
        <v>1034</v>
      </c>
      <c r="B219" s="7" t="s">
        <v>83</v>
      </c>
      <c r="C219" s="9" t="s">
        <v>1035</v>
      </c>
      <c r="D219" s="7" t="s">
        <v>1036</v>
      </c>
      <c r="E219" s="11">
        <v>43752.734189814815</v>
      </c>
      <c r="F219" s="7" t="s">
        <v>33</v>
      </c>
      <c r="G219" s="7"/>
      <c r="H219" s="7"/>
      <c r="I219" s="7"/>
      <c r="J219" s="7"/>
      <c r="K219" s="7"/>
      <c r="L219" s="7"/>
      <c r="M219" s="7" t="s">
        <v>86</v>
      </c>
      <c r="N219" s="7"/>
      <c r="O219" s="14" t="s">
        <v>37</v>
      </c>
      <c r="P219" s="21" t="s">
        <v>88</v>
      </c>
      <c r="Q219" s="7">
        <v>81990.0</v>
      </c>
      <c r="R219" s="7">
        <v>87.0</v>
      </c>
      <c r="S219" s="7" t="s">
        <v>40</v>
      </c>
      <c r="T219" s="26" t="s">
        <v>1037</v>
      </c>
      <c r="U219" s="14" t="s">
        <v>1038</v>
      </c>
    </row>
    <row r="220">
      <c r="A220" s="16" t="s">
        <v>1039</v>
      </c>
      <c r="B220" s="7" t="s">
        <v>30</v>
      </c>
      <c r="C220" s="9" t="s">
        <v>1040</v>
      </c>
      <c r="D220" s="7" t="s">
        <v>1041</v>
      </c>
      <c r="E220" s="11">
        <v>43752.62289351852</v>
      </c>
      <c r="F220" s="7" t="s">
        <v>33</v>
      </c>
      <c r="G220" s="7"/>
      <c r="H220" s="7"/>
      <c r="I220" s="7"/>
      <c r="J220" s="7"/>
      <c r="K220" s="7"/>
      <c r="L220" s="7"/>
      <c r="M220" s="7" t="s">
        <v>35</v>
      </c>
      <c r="N220" s="7"/>
      <c r="O220" s="14" t="s">
        <v>233</v>
      </c>
      <c r="P220" s="21" t="s">
        <v>38</v>
      </c>
      <c r="Q220" s="7">
        <v>5277030.0</v>
      </c>
      <c r="R220" s="7">
        <v>231.0</v>
      </c>
      <c r="S220" s="7" t="s">
        <v>40</v>
      </c>
      <c r="T220" s="26" t="s">
        <v>1042</v>
      </c>
      <c r="U220" s="14" t="s">
        <v>1043</v>
      </c>
    </row>
    <row r="221">
      <c r="A221" s="16" t="s">
        <v>1044</v>
      </c>
      <c r="B221" s="7" t="s">
        <v>83</v>
      </c>
      <c r="C221" s="9" t="s">
        <v>1045</v>
      </c>
      <c r="D221" s="7" t="s">
        <v>1046</v>
      </c>
      <c r="E221" s="11">
        <v>43752.62278935185</v>
      </c>
      <c r="F221" s="7" t="s">
        <v>33</v>
      </c>
      <c r="G221" s="7"/>
      <c r="H221" s="7"/>
      <c r="I221" s="7"/>
      <c r="J221" s="7"/>
      <c r="K221" s="7"/>
      <c r="L221" s="7"/>
      <c r="M221" s="7" t="s">
        <v>86</v>
      </c>
      <c r="N221" s="7"/>
      <c r="O221" s="14" t="s">
        <v>37</v>
      </c>
      <c r="P221" s="21" t="s">
        <v>88</v>
      </c>
      <c r="Q221" s="7">
        <v>81976.0</v>
      </c>
      <c r="R221" s="7">
        <v>87.0</v>
      </c>
      <c r="S221" s="7" t="s">
        <v>40</v>
      </c>
      <c r="T221" s="26" t="s">
        <v>1047</v>
      </c>
      <c r="U221" s="14" t="s">
        <v>1048</v>
      </c>
    </row>
    <row r="222">
      <c r="A222" s="16" t="s">
        <v>1044</v>
      </c>
      <c r="B222" s="7" t="s">
        <v>83</v>
      </c>
      <c r="C222" s="9" t="s">
        <v>1045</v>
      </c>
      <c r="D222" s="7" t="s">
        <v>1046</v>
      </c>
      <c r="E222" s="11">
        <v>43752.62278935185</v>
      </c>
      <c r="F222" s="7" t="s">
        <v>33</v>
      </c>
      <c r="G222" s="7"/>
      <c r="H222" s="7"/>
      <c r="I222" s="7"/>
      <c r="J222" s="7"/>
      <c r="K222" s="7"/>
      <c r="L222" s="7"/>
      <c r="M222" s="7" t="s">
        <v>86</v>
      </c>
      <c r="N222" s="7"/>
      <c r="O222" s="14" t="s">
        <v>37</v>
      </c>
      <c r="P222" s="21" t="s">
        <v>88</v>
      </c>
      <c r="Q222" s="7">
        <v>81976.0</v>
      </c>
      <c r="R222" s="7">
        <v>87.0</v>
      </c>
      <c r="S222" s="7" t="s">
        <v>40</v>
      </c>
      <c r="T222" s="26" t="s">
        <v>1047</v>
      </c>
      <c r="U222" s="14" t="s">
        <v>1048</v>
      </c>
    </row>
    <row r="223">
      <c r="A223" s="16" t="s">
        <v>1049</v>
      </c>
      <c r="B223" s="7" t="s">
        <v>30</v>
      </c>
      <c r="C223" s="9" t="s">
        <v>1050</v>
      </c>
      <c r="D223" s="7" t="s">
        <v>1051</v>
      </c>
      <c r="E223" s="11">
        <v>43752.57755787037</v>
      </c>
      <c r="F223" s="7" t="s">
        <v>33</v>
      </c>
      <c r="G223" s="7"/>
      <c r="H223" s="7"/>
      <c r="I223" s="7"/>
      <c r="J223" s="7"/>
      <c r="K223" s="7"/>
      <c r="L223" s="7"/>
      <c r="M223" s="7" t="s">
        <v>35</v>
      </c>
      <c r="N223" s="7"/>
      <c r="O223" s="14" t="s">
        <v>65</v>
      </c>
      <c r="P223" s="21" t="s">
        <v>38</v>
      </c>
      <c r="Q223" s="7">
        <v>5277019.0</v>
      </c>
      <c r="R223" s="7">
        <v>231.0</v>
      </c>
      <c r="S223" s="7" t="s">
        <v>40</v>
      </c>
      <c r="T223" s="26" t="s">
        <v>1052</v>
      </c>
      <c r="U223" s="14" t="s">
        <v>1053</v>
      </c>
    </row>
    <row r="224">
      <c r="A224" s="16" t="s">
        <v>1054</v>
      </c>
      <c r="B224" s="7" t="s">
        <v>30</v>
      </c>
      <c r="C224" s="9" t="s">
        <v>1055</v>
      </c>
      <c r="D224" s="7" t="s">
        <v>1056</v>
      </c>
      <c r="E224" s="11">
        <v>43752.55018518519</v>
      </c>
      <c r="F224" s="7" t="s">
        <v>33</v>
      </c>
      <c r="G224" s="7"/>
      <c r="H224" s="7"/>
      <c r="I224" s="7"/>
      <c r="J224" s="7"/>
      <c r="K224" s="7"/>
      <c r="L224" s="7"/>
      <c r="M224" s="7" t="s">
        <v>35</v>
      </c>
      <c r="N224" s="7"/>
      <c r="O224" s="14" t="s">
        <v>37</v>
      </c>
      <c r="P224" s="21" t="s">
        <v>38</v>
      </c>
      <c r="Q224" s="7">
        <v>5277017.0</v>
      </c>
      <c r="R224" s="7">
        <v>231.0</v>
      </c>
      <c r="S224" s="7" t="s">
        <v>40</v>
      </c>
      <c r="T224" s="26" t="s">
        <v>1057</v>
      </c>
      <c r="U224" s="14" t="s">
        <v>1058</v>
      </c>
    </row>
    <row r="225">
      <c r="A225" s="16" t="s">
        <v>1059</v>
      </c>
      <c r="B225" s="7" t="s">
        <v>30</v>
      </c>
      <c r="C225" s="9" t="s">
        <v>1060</v>
      </c>
      <c r="D225" s="7" t="s">
        <v>1061</v>
      </c>
      <c r="E225" s="11">
        <v>43752.483182870375</v>
      </c>
      <c r="F225" s="7" t="s">
        <v>33</v>
      </c>
      <c r="G225" s="7"/>
      <c r="H225" s="7"/>
      <c r="I225" s="7"/>
      <c r="J225" s="7"/>
      <c r="K225" s="7"/>
      <c r="L225" s="7"/>
      <c r="M225" s="7" t="s">
        <v>35</v>
      </c>
      <c r="N225" s="7"/>
      <c r="O225" s="14" t="s">
        <v>37</v>
      </c>
      <c r="P225" s="21" t="s">
        <v>38</v>
      </c>
      <c r="Q225" s="7">
        <v>5277022.0</v>
      </c>
      <c r="R225" s="7">
        <v>231.0</v>
      </c>
      <c r="S225" s="7" t="s">
        <v>40</v>
      </c>
      <c r="T225" s="26" t="s">
        <v>1062</v>
      </c>
      <c r="U225" s="14" t="s">
        <v>1063</v>
      </c>
    </row>
    <row r="226">
      <c r="A226" s="16" t="s">
        <v>1064</v>
      </c>
      <c r="B226" s="7" t="s">
        <v>229</v>
      </c>
      <c r="C226" s="9" t="s">
        <v>1065</v>
      </c>
      <c r="D226" s="7" t="s">
        <v>1066</v>
      </c>
      <c r="E226" s="11">
        <v>43752.4259375</v>
      </c>
      <c r="F226" s="7" t="s">
        <v>33</v>
      </c>
      <c r="G226" s="7"/>
      <c r="H226" s="7"/>
      <c r="I226" s="7"/>
      <c r="J226" s="7"/>
      <c r="K226" s="7"/>
      <c r="L226" s="7"/>
      <c r="M226" s="7" t="s">
        <v>232</v>
      </c>
      <c r="N226" s="7"/>
      <c r="O226" s="14" t="s">
        <v>37</v>
      </c>
      <c r="P226" s="21" t="s">
        <v>234</v>
      </c>
      <c r="Q226" s="7">
        <v>67253.0</v>
      </c>
      <c r="R226" s="7">
        <v>31.0</v>
      </c>
      <c r="S226" s="7" t="s">
        <v>40</v>
      </c>
      <c r="T226" s="26" t="s">
        <v>1067</v>
      </c>
      <c r="U226" s="14" t="s">
        <v>1068</v>
      </c>
    </row>
    <row r="227">
      <c r="A227" s="16" t="s">
        <v>1069</v>
      </c>
      <c r="B227" s="7" t="s">
        <v>421</v>
      </c>
      <c r="C227" s="9" t="s">
        <v>1070</v>
      </c>
      <c r="D227" s="7" t="s">
        <v>1071</v>
      </c>
      <c r="E227" s="11">
        <v>43752.36015046296</v>
      </c>
      <c r="F227" s="7" t="s">
        <v>33</v>
      </c>
      <c r="G227" s="7"/>
      <c r="H227" s="7"/>
      <c r="I227" s="7"/>
      <c r="J227" s="7"/>
      <c r="K227" s="7"/>
      <c r="L227" s="7"/>
      <c r="M227" s="7" t="s">
        <v>424</v>
      </c>
      <c r="N227" s="7"/>
      <c r="O227" s="14" t="s">
        <v>1072</v>
      </c>
      <c r="P227" s="21" t="s">
        <v>425</v>
      </c>
      <c r="Q227" s="7">
        <v>1.1762029E7</v>
      </c>
      <c r="R227" s="7">
        <v>14.0</v>
      </c>
      <c r="S227" s="7" t="s">
        <v>40</v>
      </c>
      <c r="T227" s="26" t="s">
        <v>1073</v>
      </c>
      <c r="U227" s="14" t="s">
        <v>1074</v>
      </c>
    </row>
    <row r="228">
      <c r="A228" s="16" t="s">
        <v>1075</v>
      </c>
      <c r="B228" s="7" t="s">
        <v>101</v>
      </c>
      <c r="C228" s="9" t="s">
        <v>1076</v>
      </c>
      <c r="D228" s="7" t="s">
        <v>1077</v>
      </c>
      <c r="E228" s="11">
        <v>43752.358090277776</v>
      </c>
      <c r="F228" s="7" t="s">
        <v>33</v>
      </c>
      <c r="G228" s="7"/>
      <c r="H228" s="7"/>
      <c r="I228" s="7"/>
      <c r="J228" s="7"/>
      <c r="K228" s="7"/>
      <c r="L228" s="7"/>
      <c r="M228" s="7" t="s">
        <v>104</v>
      </c>
      <c r="N228" s="7"/>
      <c r="O228" s="14" t="s">
        <v>65</v>
      </c>
      <c r="P228" s="21" t="s">
        <v>105</v>
      </c>
      <c r="Q228" s="7">
        <v>795226.0</v>
      </c>
      <c r="R228" s="7">
        <v>33.0</v>
      </c>
      <c r="S228" s="7" t="s">
        <v>40</v>
      </c>
      <c r="T228" s="26" t="s">
        <v>1078</v>
      </c>
      <c r="U228" s="14" t="s">
        <v>1079</v>
      </c>
    </row>
    <row r="229">
      <c r="A229" s="16" t="s">
        <v>1075</v>
      </c>
      <c r="B229" s="7" t="s">
        <v>101</v>
      </c>
      <c r="C229" s="9" t="s">
        <v>1076</v>
      </c>
      <c r="D229" s="7" t="s">
        <v>1077</v>
      </c>
      <c r="E229" s="11">
        <v>43752.358090277776</v>
      </c>
      <c r="F229" s="7" t="s">
        <v>33</v>
      </c>
      <c r="G229" s="7"/>
      <c r="H229" s="7"/>
      <c r="I229" s="7"/>
      <c r="J229" s="7"/>
      <c r="K229" s="7"/>
      <c r="L229" s="7"/>
      <c r="M229" s="7" t="s">
        <v>104</v>
      </c>
      <c r="N229" s="7"/>
      <c r="O229" s="14" t="s">
        <v>65</v>
      </c>
      <c r="P229" s="21" t="s">
        <v>105</v>
      </c>
      <c r="Q229" s="7">
        <v>795226.0</v>
      </c>
      <c r="R229" s="7">
        <v>33.0</v>
      </c>
      <c r="S229" s="7" t="s">
        <v>40</v>
      </c>
      <c r="T229" s="26" t="s">
        <v>1078</v>
      </c>
      <c r="U229" s="14" t="s">
        <v>1079</v>
      </c>
    </row>
    <row r="230">
      <c r="A230" s="16" t="s">
        <v>1080</v>
      </c>
      <c r="B230" s="7" t="s">
        <v>421</v>
      </c>
      <c r="C230" s="9" t="s">
        <v>1081</v>
      </c>
      <c r="D230" s="7" t="s">
        <v>1082</v>
      </c>
      <c r="E230" s="11">
        <v>43752.340844907405</v>
      </c>
      <c r="F230" s="7" t="s">
        <v>33</v>
      </c>
      <c r="G230" s="7"/>
      <c r="H230" s="7"/>
      <c r="I230" s="7"/>
      <c r="J230" s="7"/>
      <c r="K230" s="7"/>
      <c r="L230" s="7"/>
      <c r="M230" s="7" t="s">
        <v>424</v>
      </c>
      <c r="N230" s="7"/>
      <c r="O230" s="14" t="s">
        <v>37</v>
      </c>
      <c r="P230" s="21" t="s">
        <v>425</v>
      </c>
      <c r="Q230" s="7">
        <v>1.1761896E7</v>
      </c>
      <c r="R230" s="7">
        <v>14.0</v>
      </c>
      <c r="S230" s="7" t="s">
        <v>40</v>
      </c>
      <c r="T230" s="26" t="s">
        <v>1083</v>
      </c>
      <c r="U230" s="14" t="s">
        <v>1084</v>
      </c>
    </row>
    <row r="231">
      <c r="A231" s="16" t="s">
        <v>1085</v>
      </c>
      <c r="B231" s="7" t="s">
        <v>48</v>
      </c>
      <c r="C231" s="9" t="s">
        <v>1086</v>
      </c>
      <c r="D231" s="7" t="s">
        <v>1087</v>
      </c>
      <c r="E231" s="11">
        <v>43752.33100694444</v>
      </c>
      <c r="F231" s="7"/>
      <c r="G231" s="7"/>
      <c r="H231" s="7"/>
      <c r="I231" s="7"/>
      <c r="J231" s="7"/>
      <c r="K231" s="7"/>
      <c r="L231" s="7"/>
      <c r="M231" s="7" t="s">
        <v>52</v>
      </c>
      <c r="N231" s="7"/>
      <c r="O231" s="14" t="s">
        <v>65</v>
      </c>
      <c r="P231" s="21" t="s">
        <v>54</v>
      </c>
      <c r="Q231" s="7">
        <v>8417419.0</v>
      </c>
      <c r="R231" s="7">
        <v>431.0</v>
      </c>
      <c r="S231" s="7" t="s">
        <v>40</v>
      </c>
      <c r="T231" s="26" t="s">
        <v>1088</v>
      </c>
      <c r="U231" s="31" t="s">
        <v>1089</v>
      </c>
    </row>
    <row r="232">
      <c r="A232" s="16" t="s">
        <v>1085</v>
      </c>
      <c r="B232" s="7" t="s">
        <v>48</v>
      </c>
      <c r="C232" s="9" t="s">
        <v>1086</v>
      </c>
      <c r="D232" s="7" t="s">
        <v>1087</v>
      </c>
      <c r="E232" s="11">
        <v>43752.33100694444</v>
      </c>
      <c r="F232" s="7"/>
      <c r="G232" s="7"/>
      <c r="H232" s="7"/>
      <c r="I232" s="7"/>
      <c r="J232" s="7"/>
      <c r="K232" s="7"/>
      <c r="L232" s="7"/>
      <c r="M232" s="7" t="s">
        <v>52</v>
      </c>
      <c r="N232" s="7"/>
      <c r="O232" s="14" t="s">
        <v>65</v>
      </c>
      <c r="P232" s="21" t="s">
        <v>54</v>
      </c>
      <c r="Q232" s="7">
        <v>8417419.0</v>
      </c>
      <c r="R232" s="7">
        <v>431.0</v>
      </c>
      <c r="S232" s="7" t="s">
        <v>40</v>
      </c>
      <c r="T232" s="26" t="s">
        <v>1088</v>
      </c>
      <c r="U232" s="31" t="s">
        <v>1089</v>
      </c>
    </row>
    <row r="233">
      <c r="A233" s="16" t="s">
        <v>1090</v>
      </c>
      <c r="B233" s="7" t="s">
        <v>421</v>
      </c>
      <c r="C233" s="9" t="s">
        <v>1091</v>
      </c>
      <c r="D233" s="7" t="s">
        <v>1092</v>
      </c>
      <c r="E233" s="11">
        <v>43752.31003472222</v>
      </c>
      <c r="F233" s="7" t="s">
        <v>33</v>
      </c>
      <c r="G233" s="7"/>
      <c r="H233" s="7"/>
      <c r="I233" s="7"/>
      <c r="J233" s="7"/>
      <c r="K233" s="7"/>
      <c r="L233" s="7"/>
      <c r="M233" s="7" t="s">
        <v>424</v>
      </c>
      <c r="N233" s="7"/>
      <c r="O233" s="14" t="s">
        <v>1072</v>
      </c>
      <c r="P233" s="21" t="s">
        <v>425</v>
      </c>
      <c r="Q233" s="7">
        <v>1.1761786E7</v>
      </c>
      <c r="R233" s="7">
        <v>14.0</v>
      </c>
      <c r="S233" s="7" t="s">
        <v>40</v>
      </c>
      <c r="T233" s="26" t="s">
        <v>1093</v>
      </c>
      <c r="U233" s="14" t="s">
        <v>1094</v>
      </c>
    </row>
    <row r="234">
      <c r="A234" s="16" t="s">
        <v>1095</v>
      </c>
      <c r="B234" s="7" t="s">
        <v>30</v>
      </c>
      <c r="C234" s="9" t="s">
        <v>1096</v>
      </c>
      <c r="D234" s="7" t="s">
        <v>1097</v>
      </c>
      <c r="E234" s="11">
        <v>43752.24212962963</v>
      </c>
      <c r="F234" s="7" t="s">
        <v>33</v>
      </c>
      <c r="G234" s="7"/>
      <c r="H234" s="7"/>
      <c r="I234" s="7"/>
      <c r="J234" s="7"/>
      <c r="K234" s="7"/>
      <c r="L234" s="7"/>
      <c r="M234" s="7" t="s">
        <v>35</v>
      </c>
      <c r="N234" s="7"/>
      <c r="O234" s="14" t="s">
        <v>37</v>
      </c>
      <c r="P234" s="21" t="s">
        <v>38</v>
      </c>
      <c r="Q234" s="7">
        <v>5277029.0</v>
      </c>
      <c r="R234" s="7">
        <v>231.0</v>
      </c>
      <c r="S234" s="7" t="s">
        <v>40</v>
      </c>
      <c r="T234" s="26" t="s">
        <v>1098</v>
      </c>
      <c r="U234" s="14" t="s">
        <v>1099</v>
      </c>
    </row>
    <row r="235">
      <c r="A235" s="16" t="s">
        <v>1100</v>
      </c>
      <c r="B235" s="7" t="s">
        <v>30</v>
      </c>
      <c r="C235" s="9" t="s">
        <v>1101</v>
      </c>
      <c r="D235" s="7" t="s">
        <v>1102</v>
      </c>
      <c r="E235" s="11">
        <v>43752.21570601852</v>
      </c>
      <c r="F235" s="7" t="s">
        <v>33</v>
      </c>
      <c r="G235" s="7"/>
      <c r="H235" s="7"/>
      <c r="I235" s="7"/>
      <c r="J235" s="7"/>
      <c r="K235" s="7"/>
      <c r="L235" s="7"/>
      <c r="M235" s="7" t="s">
        <v>35</v>
      </c>
      <c r="N235" s="7"/>
      <c r="O235" s="14" t="s">
        <v>65</v>
      </c>
      <c r="P235" s="21" t="s">
        <v>38</v>
      </c>
      <c r="Q235" s="7">
        <v>5277032.0</v>
      </c>
      <c r="R235" s="7">
        <v>231.0</v>
      </c>
      <c r="S235" s="7" t="s">
        <v>40</v>
      </c>
      <c r="T235" s="26" t="s">
        <v>1103</v>
      </c>
      <c r="U235" s="14" t="s">
        <v>1104</v>
      </c>
    </row>
    <row r="236">
      <c r="A236" s="16" t="s">
        <v>1105</v>
      </c>
      <c r="B236" s="7" t="s">
        <v>48</v>
      </c>
      <c r="C236" s="9" t="s">
        <v>1106</v>
      </c>
      <c r="D236" s="7" t="s">
        <v>1107</v>
      </c>
      <c r="E236" s="11">
        <v>43752.172581018516</v>
      </c>
      <c r="F236" s="7"/>
      <c r="G236" s="7"/>
      <c r="H236" s="7"/>
      <c r="I236" s="7"/>
      <c r="J236" s="7"/>
      <c r="K236" s="7"/>
      <c r="L236" s="7"/>
      <c r="M236" s="7" t="s">
        <v>52</v>
      </c>
      <c r="N236" s="7"/>
      <c r="O236" s="14" t="s">
        <v>65</v>
      </c>
      <c r="P236" s="21" t="s">
        <v>54</v>
      </c>
      <c r="Q236" s="7">
        <v>8416763.0</v>
      </c>
      <c r="R236" s="7">
        <v>431.0</v>
      </c>
      <c r="S236" s="7" t="s">
        <v>40</v>
      </c>
      <c r="T236" s="26" t="s">
        <v>1108</v>
      </c>
      <c r="U236" s="14" t="s">
        <v>1109</v>
      </c>
    </row>
    <row r="237">
      <c r="A237" s="16" t="s">
        <v>1110</v>
      </c>
      <c r="B237" s="7" t="s">
        <v>125</v>
      </c>
      <c r="C237" s="9" t="s">
        <v>1111</v>
      </c>
      <c r="D237" s="7" t="s">
        <v>1112</v>
      </c>
      <c r="E237" s="11">
        <v>43752.100590277776</v>
      </c>
      <c r="F237" s="7"/>
      <c r="G237" s="7"/>
      <c r="H237" s="7"/>
      <c r="I237" s="7"/>
      <c r="J237" s="7"/>
      <c r="K237" s="7"/>
      <c r="L237" s="7"/>
      <c r="M237" s="7" t="s">
        <v>130</v>
      </c>
      <c r="N237" s="7"/>
      <c r="O237" s="14" t="s">
        <v>65</v>
      </c>
      <c r="P237" s="21" t="s">
        <v>131</v>
      </c>
      <c r="Q237" s="7">
        <v>8586429.0</v>
      </c>
      <c r="R237" s="7">
        <v>248.0</v>
      </c>
      <c r="S237" s="7" t="s">
        <v>40</v>
      </c>
      <c r="T237" s="26" t="s">
        <v>1113</v>
      </c>
      <c r="U237" s="14" t="s">
        <v>1114</v>
      </c>
    </row>
    <row r="238">
      <c r="A238" s="16" t="s">
        <v>1115</v>
      </c>
      <c r="B238" s="7" t="s">
        <v>30</v>
      </c>
      <c r="C238" s="9" t="s">
        <v>1116</v>
      </c>
      <c r="D238" s="7" t="s">
        <v>1117</v>
      </c>
      <c r="E238" s="11">
        <v>43751.66221064815</v>
      </c>
      <c r="F238" s="7" t="s">
        <v>33</v>
      </c>
      <c r="G238" s="7"/>
      <c r="H238" s="7"/>
      <c r="I238" s="7"/>
      <c r="J238" s="7"/>
      <c r="K238" s="7"/>
      <c r="L238" s="7"/>
      <c r="M238" s="7" t="s">
        <v>35</v>
      </c>
      <c r="N238" s="7"/>
      <c r="O238" s="14" t="s">
        <v>65</v>
      </c>
      <c r="P238" s="21" t="s">
        <v>38</v>
      </c>
      <c r="Q238" s="7">
        <v>5277063.0</v>
      </c>
      <c r="R238" s="7">
        <v>231.0</v>
      </c>
      <c r="S238" s="7" t="s">
        <v>40</v>
      </c>
      <c r="T238" s="26" t="s">
        <v>1118</v>
      </c>
      <c r="U238" s="14" t="s">
        <v>1119</v>
      </c>
    </row>
    <row r="239">
      <c r="A239" s="16" t="s">
        <v>1120</v>
      </c>
      <c r="B239" s="7" t="s">
        <v>101</v>
      </c>
      <c r="C239" s="9" t="s">
        <v>1121</v>
      </c>
      <c r="D239" s="7" t="s">
        <v>1122</v>
      </c>
      <c r="E239" s="11">
        <v>43751.391180555554</v>
      </c>
      <c r="F239" s="7" t="s">
        <v>33</v>
      </c>
      <c r="G239" s="7"/>
      <c r="H239" s="7"/>
      <c r="I239" s="7"/>
      <c r="J239" s="7"/>
      <c r="K239" s="7"/>
      <c r="L239" s="7"/>
      <c r="M239" s="7" t="s">
        <v>104</v>
      </c>
      <c r="N239" s="7"/>
      <c r="O239" s="14" t="s">
        <v>65</v>
      </c>
      <c r="P239" s="21" t="s">
        <v>105</v>
      </c>
      <c r="Q239" s="7">
        <v>794416.0</v>
      </c>
      <c r="R239" s="7">
        <v>33.0</v>
      </c>
      <c r="S239" s="7" t="s">
        <v>40</v>
      </c>
      <c r="T239" s="26" t="s">
        <v>1123</v>
      </c>
      <c r="U239" s="14" t="s">
        <v>1124</v>
      </c>
    </row>
    <row r="240">
      <c r="A240" s="16" t="s">
        <v>1125</v>
      </c>
      <c r="B240" s="7" t="s">
        <v>48</v>
      </c>
      <c r="C240" s="9" t="s">
        <v>1126</v>
      </c>
      <c r="D240" s="7" t="s">
        <v>1127</v>
      </c>
      <c r="E240" s="11">
        <v>43750.57925925926</v>
      </c>
      <c r="F240" s="7"/>
      <c r="G240" s="7"/>
      <c r="H240" s="7"/>
      <c r="I240" s="7"/>
      <c r="J240" s="7"/>
      <c r="K240" s="7"/>
      <c r="L240" s="7"/>
      <c r="M240" s="7" t="s">
        <v>52</v>
      </c>
      <c r="N240" s="7"/>
      <c r="O240" s="14" t="s">
        <v>65</v>
      </c>
      <c r="P240" s="21" t="s">
        <v>54</v>
      </c>
      <c r="Q240" s="7">
        <v>8411860.0</v>
      </c>
      <c r="R240" s="7">
        <v>432.0</v>
      </c>
      <c r="S240" s="7" t="s">
        <v>40</v>
      </c>
      <c r="T240" s="26" t="s">
        <v>1128</v>
      </c>
      <c r="U240" s="14" t="s">
        <v>1129</v>
      </c>
    </row>
    <row r="241">
      <c r="A241" s="16" t="s">
        <v>1130</v>
      </c>
      <c r="B241" s="7" t="s">
        <v>125</v>
      </c>
      <c r="C241" s="9" t="s">
        <v>1131</v>
      </c>
      <c r="D241" s="7" t="s">
        <v>1132</v>
      </c>
      <c r="E241" s="11">
        <v>43750.41342592593</v>
      </c>
      <c r="F241" s="7" t="s">
        <v>33</v>
      </c>
      <c r="G241" s="7"/>
      <c r="H241" s="7"/>
      <c r="I241" s="7"/>
      <c r="J241" s="7"/>
      <c r="K241" s="7"/>
      <c r="L241" s="7"/>
      <c r="M241" s="7" t="s">
        <v>130</v>
      </c>
      <c r="N241" s="7"/>
      <c r="O241" s="14" t="s">
        <v>65</v>
      </c>
      <c r="P241" s="21" t="s">
        <v>131</v>
      </c>
      <c r="Q241" s="7">
        <v>8582759.0</v>
      </c>
      <c r="R241" s="7">
        <v>247.0</v>
      </c>
      <c r="S241" s="7" t="s">
        <v>40</v>
      </c>
      <c r="T241" s="26" t="s">
        <v>1133</v>
      </c>
      <c r="U241" s="14" t="s">
        <v>1134</v>
      </c>
    </row>
    <row r="242">
      <c r="A242" s="16" t="s">
        <v>1135</v>
      </c>
      <c r="B242" s="7" t="s">
        <v>125</v>
      </c>
      <c r="C242" s="9" t="s">
        <v>1136</v>
      </c>
      <c r="D242" s="7" t="s">
        <v>1137</v>
      </c>
      <c r="E242" s="11">
        <v>43750.36274305556</v>
      </c>
      <c r="F242" s="7"/>
      <c r="G242" s="7"/>
      <c r="H242" s="7"/>
      <c r="I242" s="7"/>
      <c r="J242" s="7"/>
      <c r="K242" s="7"/>
      <c r="L242" s="7"/>
      <c r="M242" s="7" t="s">
        <v>130</v>
      </c>
      <c r="N242" s="7"/>
      <c r="O242" s="14" t="s">
        <v>65</v>
      </c>
      <c r="P242" s="21" t="s">
        <v>131</v>
      </c>
      <c r="Q242" s="7">
        <v>8582613.0</v>
      </c>
      <c r="R242" s="7">
        <v>247.0</v>
      </c>
      <c r="S242" s="7" t="s">
        <v>40</v>
      </c>
      <c r="T242" s="26" t="s">
        <v>1138</v>
      </c>
      <c r="U242" s="14" t="s">
        <v>1139</v>
      </c>
    </row>
    <row r="243">
      <c r="A243" s="16" t="s">
        <v>1140</v>
      </c>
      <c r="B243" s="7" t="s">
        <v>1141</v>
      </c>
      <c r="C243" s="9" t="s">
        <v>1142</v>
      </c>
      <c r="D243" s="7" t="s">
        <v>1143</v>
      </c>
      <c r="E243" s="11">
        <v>43750.3455787037</v>
      </c>
      <c r="F243" s="7" t="s">
        <v>33</v>
      </c>
      <c r="G243" s="7"/>
      <c r="H243" s="7"/>
      <c r="I243" s="7"/>
      <c r="J243" s="7"/>
      <c r="K243" s="7"/>
      <c r="L243" s="7"/>
      <c r="M243" s="7" t="s">
        <v>1144</v>
      </c>
      <c r="N243" s="7"/>
      <c r="O243" s="14" t="s">
        <v>87</v>
      </c>
      <c r="P243" s="21" t="s">
        <v>1145</v>
      </c>
      <c r="Q243" s="7">
        <v>4266706.0</v>
      </c>
      <c r="R243" s="7">
        <v>486.0</v>
      </c>
      <c r="S243" s="7" t="s">
        <v>40</v>
      </c>
      <c r="T243" s="26" t="s">
        <v>1146</v>
      </c>
      <c r="U243" s="14" t="s">
        <v>1147</v>
      </c>
    </row>
    <row r="244">
      <c r="A244" s="16" t="s">
        <v>1148</v>
      </c>
      <c r="B244" s="7" t="s">
        <v>83</v>
      </c>
      <c r="C244" s="9" t="s">
        <v>1149</v>
      </c>
      <c r="D244" s="7" t="s">
        <v>1150</v>
      </c>
      <c r="E244" s="11">
        <v>43749.65765046296</v>
      </c>
      <c r="F244" s="7" t="s">
        <v>33</v>
      </c>
      <c r="G244" s="7"/>
      <c r="H244" s="7"/>
      <c r="I244" s="7"/>
      <c r="J244" s="7"/>
      <c r="K244" s="7"/>
      <c r="L244" s="7"/>
      <c r="M244" s="7" t="s">
        <v>86</v>
      </c>
      <c r="N244" s="7"/>
      <c r="O244" s="14" t="s">
        <v>65</v>
      </c>
      <c r="P244" s="21" t="s">
        <v>88</v>
      </c>
      <c r="Q244" s="7">
        <v>81816.0</v>
      </c>
      <c r="R244" s="7">
        <v>87.0</v>
      </c>
      <c r="S244" s="7" t="s">
        <v>40</v>
      </c>
      <c r="T244" s="26" t="s">
        <v>1151</v>
      </c>
      <c r="U244" s="14" t="s">
        <v>1152</v>
      </c>
    </row>
    <row r="245">
      <c r="A245" s="16" t="s">
        <v>1153</v>
      </c>
      <c r="B245" s="7" t="s">
        <v>30</v>
      </c>
      <c r="C245" s="9" t="s">
        <v>1154</v>
      </c>
      <c r="D245" s="7" t="s">
        <v>1155</v>
      </c>
      <c r="E245" s="11">
        <v>43749.56964120371</v>
      </c>
      <c r="F245" s="7" t="s">
        <v>33</v>
      </c>
      <c r="G245" s="7"/>
      <c r="H245" s="7"/>
      <c r="I245" s="7"/>
      <c r="J245" s="7"/>
      <c r="K245" s="7"/>
      <c r="L245" s="7"/>
      <c r="M245" s="7" t="s">
        <v>35</v>
      </c>
      <c r="N245" s="7"/>
      <c r="O245" s="14" t="s">
        <v>65</v>
      </c>
      <c r="P245" s="21" t="s">
        <v>38</v>
      </c>
      <c r="Q245" s="7">
        <v>5277244.0</v>
      </c>
      <c r="R245" s="7">
        <v>231.0</v>
      </c>
      <c r="S245" s="7" t="s">
        <v>40</v>
      </c>
      <c r="T245" s="26" t="s">
        <v>1156</v>
      </c>
      <c r="U245" s="14" t="s">
        <v>1157</v>
      </c>
    </row>
    <row r="246">
      <c r="A246" s="16" t="s">
        <v>1158</v>
      </c>
      <c r="B246" s="7" t="s">
        <v>125</v>
      </c>
      <c r="C246" s="9" t="s">
        <v>1159</v>
      </c>
      <c r="D246" s="7" t="s">
        <v>1160</v>
      </c>
      <c r="E246" s="11">
        <v>43749.553518518514</v>
      </c>
      <c r="F246" s="7" t="s">
        <v>33</v>
      </c>
      <c r="G246" s="7"/>
      <c r="H246" s="7"/>
      <c r="I246" s="7"/>
      <c r="J246" s="7"/>
      <c r="K246" s="7"/>
      <c r="L246" s="7"/>
      <c r="M246" s="7" t="s">
        <v>130</v>
      </c>
      <c r="N246" s="7"/>
      <c r="O246" s="14" t="s">
        <v>65</v>
      </c>
      <c r="P246" s="21" t="s">
        <v>131</v>
      </c>
      <c r="Q246" s="7">
        <v>8580669.0</v>
      </c>
      <c r="R246" s="7">
        <v>247.0</v>
      </c>
      <c r="S246" s="7" t="s">
        <v>40</v>
      </c>
      <c r="T246" s="26" t="s">
        <v>1161</v>
      </c>
      <c r="U246" s="14" t="s">
        <v>1162</v>
      </c>
    </row>
    <row r="247">
      <c r="A247" s="16" t="s">
        <v>1163</v>
      </c>
      <c r="B247" s="7" t="s">
        <v>30</v>
      </c>
      <c r="C247" s="9" t="s">
        <v>1164</v>
      </c>
      <c r="D247" s="7" t="s">
        <v>1165</v>
      </c>
      <c r="E247" s="11">
        <v>43749.46225694445</v>
      </c>
      <c r="F247" s="7" t="s">
        <v>33</v>
      </c>
      <c r="G247" s="7"/>
      <c r="H247" s="7"/>
      <c r="I247" s="7"/>
      <c r="J247" s="7"/>
      <c r="K247" s="7"/>
      <c r="L247" s="7"/>
      <c r="M247" s="7" t="s">
        <v>35</v>
      </c>
      <c r="N247" s="7"/>
      <c r="O247" s="14" t="s">
        <v>65</v>
      </c>
      <c r="P247" s="21" t="s">
        <v>38</v>
      </c>
      <c r="Q247" s="7">
        <v>5277276.0</v>
      </c>
      <c r="R247" s="7">
        <v>231.0</v>
      </c>
      <c r="S247" s="7" t="s">
        <v>40</v>
      </c>
      <c r="T247" s="26" t="s">
        <v>1166</v>
      </c>
      <c r="U247" s="14" t="s">
        <v>1167</v>
      </c>
    </row>
    <row r="248">
      <c r="A248" s="16" t="s">
        <v>1168</v>
      </c>
      <c r="B248" s="7" t="s">
        <v>30</v>
      </c>
      <c r="C248" s="9" t="s">
        <v>1169</v>
      </c>
      <c r="D248" s="7" t="s">
        <v>1170</v>
      </c>
      <c r="E248" s="11">
        <v>43749.37127314815</v>
      </c>
      <c r="F248" s="7" t="s">
        <v>33</v>
      </c>
      <c r="G248" s="7"/>
      <c r="H248" s="7"/>
      <c r="I248" s="7"/>
      <c r="J248" s="7"/>
      <c r="K248" s="7"/>
      <c r="L248" s="7"/>
      <c r="M248" s="7" t="s">
        <v>35</v>
      </c>
      <c r="N248" s="7"/>
      <c r="O248" s="14" t="s">
        <v>65</v>
      </c>
      <c r="P248" s="21" t="s">
        <v>38</v>
      </c>
      <c r="Q248" s="7">
        <v>5277297.0</v>
      </c>
      <c r="R248" s="7">
        <v>231.0</v>
      </c>
      <c r="S248" s="7" t="s">
        <v>40</v>
      </c>
      <c r="T248" s="26" t="s">
        <v>1171</v>
      </c>
      <c r="U248" s="14" t="s">
        <v>1172</v>
      </c>
    </row>
    <row r="249">
      <c r="A249" s="16" t="s">
        <v>1173</v>
      </c>
      <c r="B249" s="7" t="s">
        <v>30</v>
      </c>
      <c r="C249" s="9" t="s">
        <v>1174</v>
      </c>
      <c r="D249" s="7" t="s">
        <v>1175</v>
      </c>
      <c r="E249" s="11">
        <v>43749.251446759255</v>
      </c>
      <c r="F249" s="7" t="s">
        <v>33</v>
      </c>
      <c r="G249" s="7"/>
      <c r="H249" s="7"/>
      <c r="I249" s="7"/>
      <c r="J249" s="7"/>
      <c r="K249" s="7"/>
      <c r="L249" s="7"/>
      <c r="M249" s="7" t="s">
        <v>35</v>
      </c>
      <c r="N249" s="7"/>
      <c r="O249" s="14" t="s">
        <v>65</v>
      </c>
      <c r="P249" s="21" t="s">
        <v>38</v>
      </c>
      <c r="Q249" s="7">
        <v>5277272.0</v>
      </c>
      <c r="R249" s="7">
        <v>231.0</v>
      </c>
      <c r="S249" s="7" t="s">
        <v>40</v>
      </c>
      <c r="T249" s="26" t="s">
        <v>1176</v>
      </c>
      <c r="U249" s="14" t="s">
        <v>1177</v>
      </c>
    </row>
    <row r="250">
      <c r="A250" s="16" t="s">
        <v>1178</v>
      </c>
      <c r="B250" s="7" t="s">
        <v>48</v>
      </c>
      <c r="C250" s="9" t="s">
        <v>1179</v>
      </c>
      <c r="D250" s="7" t="s">
        <v>1180</v>
      </c>
      <c r="E250" s="11">
        <v>43749.17418981482</v>
      </c>
      <c r="F250" s="7"/>
      <c r="G250" s="7"/>
      <c r="H250" s="7"/>
      <c r="I250" s="7"/>
      <c r="J250" s="7"/>
      <c r="K250" s="7"/>
      <c r="L250" s="7"/>
      <c r="M250" s="7" t="s">
        <v>52</v>
      </c>
      <c r="N250" s="7"/>
      <c r="O250" s="14" t="s">
        <v>65</v>
      </c>
      <c r="P250" s="21" t="s">
        <v>54</v>
      </c>
      <c r="Q250" s="7">
        <v>8406874.0</v>
      </c>
      <c r="R250" s="7">
        <v>432.0</v>
      </c>
      <c r="S250" s="7" t="s">
        <v>40</v>
      </c>
      <c r="T250" s="26" t="s">
        <v>1181</v>
      </c>
      <c r="U250" s="14" t="s">
        <v>1182</v>
      </c>
    </row>
    <row r="251">
      <c r="A251" s="16" t="s">
        <v>1183</v>
      </c>
      <c r="B251" s="7" t="s">
        <v>30</v>
      </c>
      <c r="C251" s="9" t="s">
        <v>1184</v>
      </c>
      <c r="D251" s="7" t="s">
        <v>1185</v>
      </c>
      <c r="E251" s="11">
        <v>43748.76076388889</v>
      </c>
      <c r="F251" s="7" t="s">
        <v>33</v>
      </c>
      <c r="G251" s="7"/>
      <c r="H251" s="7"/>
      <c r="I251" s="7"/>
      <c r="J251" s="7"/>
      <c r="K251" s="7"/>
      <c r="L251" s="7"/>
      <c r="M251" s="7" t="s">
        <v>35</v>
      </c>
      <c r="N251" s="7"/>
      <c r="O251" s="14" t="s">
        <v>233</v>
      </c>
      <c r="P251" s="21" t="s">
        <v>38</v>
      </c>
      <c r="Q251" s="7">
        <v>5277277.0</v>
      </c>
      <c r="R251" s="7">
        <v>231.0</v>
      </c>
      <c r="S251" s="7" t="s">
        <v>40</v>
      </c>
      <c r="T251" s="26" t="s">
        <v>1186</v>
      </c>
      <c r="U251" s="14" t="s">
        <v>1187</v>
      </c>
    </row>
    <row r="252">
      <c r="A252" s="16" t="s">
        <v>1188</v>
      </c>
      <c r="B252" s="7" t="s">
        <v>30</v>
      </c>
      <c r="C252" s="9" t="s">
        <v>1189</v>
      </c>
      <c r="D252" s="7" t="s">
        <v>1190</v>
      </c>
      <c r="E252" s="11">
        <v>43748.733935185184</v>
      </c>
      <c r="F252" s="7" t="s">
        <v>33</v>
      </c>
      <c r="G252" s="7"/>
      <c r="H252" s="7"/>
      <c r="I252" s="7"/>
      <c r="J252" s="7"/>
      <c r="K252" s="7"/>
      <c r="L252" s="7"/>
      <c r="M252" s="7" t="s">
        <v>35</v>
      </c>
      <c r="N252" s="7"/>
      <c r="O252" s="14" t="s">
        <v>233</v>
      </c>
      <c r="P252" s="21" t="s">
        <v>38</v>
      </c>
      <c r="Q252" s="7">
        <v>5277277.0</v>
      </c>
      <c r="R252" s="7">
        <v>231.0</v>
      </c>
      <c r="S252" s="7" t="s">
        <v>40</v>
      </c>
      <c r="T252" s="26" t="s">
        <v>1191</v>
      </c>
      <c r="U252" s="14" t="s">
        <v>1192</v>
      </c>
    </row>
    <row r="253">
      <c r="A253" s="16" t="s">
        <v>1188</v>
      </c>
      <c r="B253" s="7" t="s">
        <v>30</v>
      </c>
      <c r="C253" s="9" t="s">
        <v>1189</v>
      </c>
      <c r="D253" s="7" t="s">
        <v>1190</v>
      </c>
      <c r="E253" s="11">
        <v>43748.733935185184</v>
      </c>
      <c r="F253" s="7" t="s">
        <v>33</v>
      </c>
      <c r="G253" s="7"/>
      <c r="H253" s="7"/>
      <c r="I253" s="7"/>
      <c r="J253" s="7"/>
      <c r="K253" s="7"/>
      <c r="L253" s="7"/>
      <c r="M253" s="7" t="s">
        <v>35</v>
      </c>
      <c r="N253" s="7"/>
      <c r="O253" s="14" t="s">
        <v>233</v>
      </c>
      <c r="P253" s="21" t="s">
        <v>38</v>
      </c>
      <c r="Q253" s="7">
        <v>5277277.0</v>
      </c>
      <c r="R253" s="7">
        <v>231.0</v>
      </c>
      <c r="S253" s="7" t="s">
        <v>40</v>
      </c>
      <c r="T253" s="26" t="s">
        <v>1191</v>
      </c>
      <c r="U253" s="14" t="s">
        <v>1192</v>
      </c>
    </row>
    <row r="254">
      <c r="A254" s="16" t="s">
        <v>1193</v>
      </c>
      <c r="B254" s="7" t="s">
        <v>101</v>
      </c>
      <c r="C254" s="9" t="s">
        <v>1194</v>
      </c>
      <c r="D254" s="7" t="s">
        <v>1195</v>
      </c>
      <c r="E254" s="11">
        <v>43748.70138888889</v>
      </c>
      <c r="F254" s="7" t="s">
        <v>33</v>
      </c>
      <c r="G254" s="7"/>
      <c r="H254" s="7"/>
      <c r="I254" s="7"/>
      <c r="J254" s="7"/>
      <c r="K254" s="7"/>
      <c r="L254" s="7"/>
      <c r="M254" s="7" t="s">
        <v>104</v>
      </c>
      <c r="N254" s="7"/>
      <c r="O254" s="14" t="s">
        <v>87</v>
      </c>
      <c r="P254" s="21" t="s">
        <v>105</v>
      </c>
      <c r="Q254" s="7">
        <v>792569.0</v>
      </c>
      <c r="R254" s="7">
        <v>33.0</v>
      </c>
      <c r="S254" s="7" t="s">
        <v>40</v>
      </c>
      <c r="T254" s="26" t="s">
        <v>1196</v>
      </c>
      <c r="U254" s="14" t="s">
        <v>1197</v>
      </c>
    </row>
    <row r="255">
      <c r="A255" s="16" t="s">
        <v>1198</v>
      </c>
      <c r="B255" s="7" t="s">
        <v>30</v>
      </c>
      <c r="C255" s="9" t="s">
        <v>1199</v>
      </c>
      <c r="D255" s="7" t="s">
        <v>1200</v>
      </c>
      <c r="E255" s="11">
        <v>43748.56263888889</v>
      </c>
      <c r="F255" s="7" t="s">
        <v>33</v>
      </c>
      <c r="G255" s="7"/>
      <c r="H255" s="7"/>
      <c r="I255" s="7"/>
      <c r="J255" s="7"/>
      <c r="K255" s="7"/>
      <c r="L255" s="7"/>
      <c r="M255" s="7" t="s">
        <v>35</v>
      </c>
      <c r="N255" s="7"/>
      <c r="O255" s="14" t="s">
        <v>37</v>
      </c>
      <c r="P255" s="21" t="s">
        <v>38</v>
      </c>
      <c r="Q255" s="7">
        <v>5277254.0</v>
      </c>
      <c r="R255" s="7">
        <v>231.0</v>
      </c>
      <c r="S255" s="7" t="s">
        <v>40</v>
      </c>
      <c r="T255" s="26" t="s">
        <v>1201</v>
      </c>
      <c r="U255" s="14" t="s">
        <v>1202</v>
      </c>
    </row>
    <row r="256">
      <c r="A256" s="16" t="s">
        <v>1203</v>
      </c>
      <c r="B256" s="7" t="s">
        <v>83</v>
      </c>
      <c r="C256" s="9" t="s">
        <v>1204</v>
      </c>
      <c r="D256" s="7" t="s">
        <v>1205</v>
      </c>
      <c r="E256" s="11">
        <v>43748.525509259256</v>
      </c>
      <c r="F256" s="7" t="s">
        <v>33</v>
      </c>
      <c r="G256" s="7"/>
      <c r="H256" s="7"/>
      <c r="I256" s="7"/>
      <c r="J256" s="7"/>
      <c r="K256" s="7"/>
      <c r="L256" s="7"/>
      <c r="M256" s="7" t="s">
        <v>86</v>
      </c>
      <c r="N256" s="7"/>
      <c r="O256" s="14" t="s">
        <v>37</v>
      </c>
      <c r="P256" s="21" t="s">
        <v>88</v>
      </c>
      <c r="Q256" s="7">
        <v>81729.0</v>
      </c>
      <c r="R256" s="7">
        <v>86.0</v>
      </c>
      <c r="S256" s="7" t="s">
        <v>40</v>
      </c>
      <c r="T256" s="26" t="s">
        <v>1206</v>
      </c>
      <c r="U256" s="14" t="s">
        <v>1207</v>
      </c>
    </row>
    <row r="257">
      <c r="A257" s="16" t="s">
        <v>1208</v>
      </c>
      <c r="B257" s="7" t="s">
        <v>125</v>
      </c>
      <c r="C257" s="9" t="s">
        <v>1209</v>
      </c>
      <c r="D257" s="7" t="s">
        <v>1210</v>
      </c>
      <c r="E257" s="11">
        <v>43748.51240740741</v>
      </c>
      <c r="F257" s="7" t="s">
        <v>33</v>
      </c>
      <c r="G257" s="7"/>
      <c r="H257" s="7"/>
      <c r="I257" s="7"/>
      <c r="J257" s="7"/>
      <c r="K257" s="7"/>
      <c r="L257" s="7"/>
      <c r="M257" s="7" t="s">
        <v>130</v>
      </c>
      <c r="N257" s="7"/>
      <c r="O257" s="14" t="s">
        <v>65</v>
      </c>
      <c r="P257" s="21" t="s">
        <v>131</v>
      </c>
      <c r="Q257" s="7">
        <v>8577958.0</v>
      </c>
      <c r="R257" s="7">
        <v>246.0</v>
      </c>
      <c r="S257" s="7" t="s">
        <v>40</v>
      </c>
      <c r="T257" s="26" t="s">
        <v>1211</v>
      </c>
      <c r="U257" s="14" t="s">
        <v>1212</v>
      </c>
    </row>
    <row r="258">
      <c r="A258" s="16" t="s">
        <v>1213</v>
      </c>
      <c r="B258" s="7" t="s">
        <v>48</v>
      </c>
      <c r="C258" s="9" t="s">
        <v>1214</v>
      </c>
      <c r="D258" s="7" t="s">
        <v>1215</v>
      </c>
      <c r="E258" s="11">
        <v>43748.37784722222</v>
      </c>
      <c r="F258" s="7"/>
      <c r="G258" s="7"/>
      <c r="H258" s="7"/>
      <c r="I258" s="7"/>
      <c r="J258" s="7"/>
      <c r="K258" s="7"/>
      <c r="L258" s="7"/>
      <c r="M258" s="7" t="s">
        <v>52</v>
      </c>
      <c r="N258" s="7"/>
      <c r="O258" s="14" t="s">
        <v>65</v>
      </c>
      <c r="P258" s="21" t="s">
        <v>54</v>
      </c>
      <c r="Q258" s="7">
        <v>8404524.0</v>
      </c>
      <c r="R258" s="7">
        <v>432.0</v>
      </c>
      <c r="S258" s="7" t="s">
        <v>40</v>
      </c>
      <c r="T258" s="26" t="s">
        <v>1216</v>
      </c>
      <c r="U258" s="14" t="s">
        <v>1217</v>
      </c>
    </row>
    <row r="259">
      <c r="A259" s="16" t="s">
        <v>1218</v>
      </c>
      <c r="B259" s="7" t="s">
        <v>30</v>
      </c>
      <c r="C259" s="9" t="s">
        <v>1219</v>
      </c>
      <c r="D259" s="7" t="s">
        <v>1220</v>
      </c>
      <c r="E259" s="11">
        <v>43748.29935185185</v>
      </c>
      <c r="F259" s="7" t="s">
        <v>33</v>
      </c>
      <c r="G259" s="7"/>
      <c r="H259" s="7"/>
      <c r="I259" s="7"/>
      <c r="J259" s="7"/>
      <c r="K259" s="7"/>
      <c r="L259" s="7"/>
      <c r="M259" s="7" t="s">
        <v>35</v>
      </c>
      <c r="N259" s="7"/>
      <c r="O259" s="14" t="s">
        <v>37</v>
      </c>
      <c r="P259" s="21" t="s">
        <v>38</v>
      </c>
      <c r="Q259" s="7">
        <v>5277290.0</v>
      </c>
      <c r="R259" s="7">
        <v>230.0</v>
      </c>
      <c r="S259" s="7" t="s">
        <v>40</v>
      </c>
      <c r="T259" s="26" t="s">
        <v>1221</v>
      </c>
      <c r="U259" s="14" t="s">
        <v>1222</v>
      </c>
    </row>
    <row r="260">
      <c r="A260" s="16" t="s">
        <v>1223</v>
      </c>
      <c r="B260" s="7" t="s">
        <v>48</v>
      </c>
      <c r="C260" s="9" t="s">
        <v>1224</v>
      </c>
      <c r="D260" s="7" t="s">
        <v>1225</v>
      </c>
      <c r="E260" s="11">
        <v>43748.2953587963</v>
      </c>
      <c r="F260" s="7"/>
      <c r="G260" s="7"/>
      <c r="H260" s="7"/>
      <c r="I260" s="7"/>
      <c r="J260" s="7"/>
      <c r="K260" s="7"/>
      <c r="L260" s="7"/>
      <c r="M260" s="7" t="s">
        <v>52</v>
      </c>
      <c r="N260" s="7"/>
      <c r="O260" s="14" t="s">
        <v>65</v>
      </c>
      <c r="P260" s="21" t="s">
        <v>54</v>
      </c>
      <c r="Q260" s="7">
        <v>8404175.0</v>
      </c>
      <c r="R260" s="7">
        <v>432.0</v>
      </c>
      <c r="S260" s="7" t="s">
        <v>40</v>
      </c>
      <c r="T260" s="26" t="s">
        <v>1226</v>
      </c>
      <c r="U260" s="14" t="s">
        <v>1227</v>
      </c>
    </row>
    <row r="261">
      <c r="A261" s="16" t="s">
        <v>1228</v>
      </c>
      <c r="B261" s="7" t="s">
        <v>48</v>
      </c>
      <c r="C261" s="9" t="s">
        <v>1229</v>
      </c>
      <c r="D261" s="7" t="s">
        <v>1230</v>
      </c>
      <c r="E261" s="11">
        <v>43748.294444444444</v>
      </c>
      <c r="F261" s="7"/>
      <c r="G261" s="7"/>
      <c r="H261" s="7"/>
      <c r="I261" s="7"/>
      <c r="J261" s="7"/>
      <c r="K261" s="7"/>
      <c r="L261" s="7"/>
      <c r="M261" s="7" t="s">
        <v>52</v>
      </c>
      <c r="N261" s="7"/>
      <c r="O261" s="14" t="s">
        <v>65</v>
      </c>
      <c r="P261" s="21" t="s">
        <v>54</v>
      </c>
      <c r="Q261" s="7">
        <v>8404175.0</v>
      </c>
      <c r="R261" s="7">
        <v>432.0</v>
      </c>
      <c r="S261" s="7" t="s">
        <v>40</v>
      </c>
      <c r="T261" s="26" t="s">
        <v>1231</v>
      </c>
      <c r="U261" s="14" t="s">
        <v>1232</v>
      </c>
    </row>
    <row r="262">
      <c r="A262" s="16" t="s">
        <v>1233</v>
      </c>
      <c r="B262" s="7" t="s">
        <v>30</v>
      </c>
      <c r="C262" s="9" t="s">
        <v>1234</v>
      </c>
      <c r="D262" s="7" t="s">
        <v>1235</v>
      </c>
      <c r="E262" s="11">
        <v>43748.293391203704</v>
      </c>
      <c r="F262" s="7" t="s">
        <v>33</v>
      </c>
      <c r="G262" s="7"/>
      <c r="H262" s="7"/>
      <c r="I262" s="7"/>
      <c r="J262" s="7"/>
      <c r="K262" s="7"/>
      <c r="L262" s="7"/>
      <c r="M262" s="7" t="s">
        <v>35</v>
      </c>
      <c r="N262" s="7"/>
      <c r="O262" s="14" t="s">
        <v>37</v>
      </c>
      <c r="P262" s="21" t="s">
        <v>38</v>
      </c>
      <c r="Q262" s="7">
        <v>5277290.0</v>
      </c>
      <c r="R262" s="7">
        <v>230.0</v>
      </c>
      <c r="S262" s="7" t="s">
        <v>40</v>
      </c>
      <c r="T262" s="26" t="s">
        <v>1236</v>
      </c>
      <c r="U262" s="14" t="s">
        <v>1237</v>
      </c>
    </row>
    <row r="263">
      <c r="A263" s="16" t="s">
        <v>1238</v>
      </c>
      <c r="B263" s="7" t="s">
        <v>83</v>
      </c>
      <c r="C263" s="9" t="s">
        <v>1239</v>
      </c>
      <c r="D263" s="7" t="s">
        <v>1240</v>
      </c>
      <c r="E263" s="11">
        <v>43748.29225694445</v>
      </c>
      <c r="F263" s="7" t="s">
        <v>33</v>
      </c>
      <c r="G263" s="7"/>
      <c r="H263" s="7"/>
      <c r="I263" s="7"/>
      <c r="J263" s="7"/>
      <c r="K263" s="7"/>
      <c r="L263" s="7"/>
      <c r="M263" s="7" t="s">
        <v>86</v>
      </c>
      <c r="N263" s="7"/>
      <c r="O263" s="14" t="s">
        <v>87</v>
      </c>
      <c r="P263" s="21" t="s">
        <v>88</v>
      </c>
      <c r="Q263" s="7">
        <v>81712.0</v>
      </c>
      <c r="R263" s="7">
        <v>86.0</v>
      </c>
      <c r="S263" s="7" t="s">
        <v>40</v>
      </c>
      <c r="T263" s="26" t="s">
        <v>1241</v>
      </c>
      <c r="U263" s="14" t="s">
        <v>1242</v>
      </c>
    </row>
    <row r="264">
      <c r="A264" s="16" t="s">
        <v>1238</v>
      </c>
      <c r="B264" s="7" t="s">
        <v>83</v>
      </c>
      <c r="C264" s="9" t="s">
        <v>1239</v>
      </c>
      <c r="D264" s="7" t="s">
        <v>1240</v>
      </c>
      <c r="E264" s="11">
        <v>43748.29225694445</v>
      </c>
      <c r="F264" s="7" t="s">
        <v>33</v>
      </c>
      <c r="G264" s="7"/>
      <c r="H264" s="7"/>
      <c r="I264" s="7"/>
      <c r="J264" s="7"/>
      <c r="K264" s="7"/>
      <c r="L264" s="7"/>
      <c r="M264" s="7" t="s">
        <v>86</v>
      </c>
      <c r="N264" s="7"/>
      <c r="O264" s="14" t="s">
        <v>87</v>
      </c>
      <c r="P264" s="21" t="s">
        <v>88</v>
      </c>
      <c r="Q264" s="7">
        <v>81712.0</v>
      </c>
      <c r="R264" s="7">
        <v>86.0</v>
      </c>
      <c r="S264" s="7" t="s">
        <v>40</v>
      </c>
      <c r="T264" s="26" t="s">
        <v>1241</v>
      </c>
      <c r="U264" s="14" t="s">
        <v>1242</v>
      </c>
    </row>
    <row r="265">
      <c r="A265" s="16" t="s">
        <v>1243</v>
      </c>
      <c r="B265" s="7" t="s">
        <v>30</v>
      </c>
      <c r="C265" s="9" t="s">
        <v>1244</v>
      </c>
      <c r="D265" s="7" t="s">
        <v>1245</v>
      </c>
      <c r="E265" s="11">
        <v>43748.26490740741</v>
      </c>
      <c r="F265" s="7" t="s">
        <v>33</v>
      </c>
      <c r="G265" s="7"/>
      <c r="H265" s="7"/>
      <c r="I265" s="7"/>
      <c r="J265" s="7"/>
      <c r="K265" s="7"/>
      <c r="L265" s="7"/>
      <c r="M265" s="7" t="s">
        <v>35</v>
      </c>
      <c r="N265" s="7"/>
      <c r="O265" s="14" t="s">
        <v>37</v>
      </c>
      <c r="P265" s="21" t="s">
        <v>38</v>
      </c>
      <c r="Q265" s="7">
        <v>5277290.0</v>
      </c>
      <c r="R265" s="7">
        <v>230.0</v>
      </c>
      <c r="S265" s="7" t="s">
        <v>40</v>
      </c>
      <c r="T265" s="26" t="s">
        <v>1246</v>
      </c>
      <c r="U265" s="14" t="s">
        <v>1247</v>
      </c>
    </row>
    <row r="266">
      <c r="A266" s="16" t="s">
        <v>1248</v>
      </c>
      <c r="B266" s="7" t="s">
        <v>48</v>
      </c>
      <c r="C266" s="9" t="s">
        <v>1249</v>
      </c>
      <c r="D266" s="7" t="s">
        <v>1250</v>
      </c>
      <c r="E266" s="11">
        <v>43748.251435185186</v>
      </c>
      <c r="F266" s="7"/>
      <c r="G266" s="7"/>
      <c r="H266" s="7"/>
      <c r="I266" s="7"/>
      <c r="J266" s="7"/>
      <c r="K266" s="7"/>
      <c r="L266" s="7"/>
      <c r="M266" s="7" t="s">
        <v>52</v>
      </c>
      <c r="N266" s="7"/>
      <c r="O266" s="14" t="s">
        <v>65</v>
      </c>
      <c r="P266" s="21" t="s">
        <v>54</v>
      </c>
      <c r="Q266" s="7">
        <v>8403952.0</v>
      </c>
      <c r="R266" s="7">
        <v>432.0</v>
      </c>
      <c r="S266" s="7" t="s">
        <v>40</v>
      </c>
      <c r="T266" s="26" t="s">
        <v>1251</v>
      </c>
      <c r="U266" s="14" t="s">
        <v>1252</v>
      </c>
    </row>
    <row r="267">
      <c r="A267" s="16" t="s">
        <v>1253</v>
      </c>
      <c r="B267" s="7" t="s">
        <v>30</v>
      </c>
      <c r="C267" s="9" t="s">
        <v>1254</v>
      </c>
      <c r="D267" s="7" t="s">
        <v>1255</v>
      </c>
      <c r="E267" s="11">
        <v>43748.25120370371</v>
      </c>
      <c r="F267" s="7" t="s">
        <v>33</v>
      </c>
      <c r="G267" s="7"/>
      <c r="H267" s="7"/>
      <c r="I267" s="7"/>
      <c r="J267" s="7"/>
      <c r="K267" s="7"/>
      <c r="L267" s="7"/>
      <c r="M267" s="7" t="s">
        <v>35</v>
      </c>
      <c r="N267" s="7"/>
      <c r="O267" s="14" t="s">
        <v>65</v>
      </c>
      <c r="P267" s="21" t="s">
        <v>38</v>
      </c>
      <c r="Q267" s="7">
        <v>5277290.0</v>
      </c>
      <c r="R267" s="7">
        <v>230.0</v>
      </c>
      <c r="S267" s="7" t="s">
        <v>40</v>
      </c>
      <c r="T267" s="26" t="s">
        <v>1256</v>
      </c>
      <c r="U267" s="14" t="s">
        <v>1257</v>
      </c>
    </row>
    <row r="268">
      <c r="A268" s="16" t="s">
        <v>1258</v>
      </c>
      <c r="B268" s="7" t="s">
        <v>30</v>
      </c>
      <c r="C268" s="9" t="s">
        <v>1259</v>
      </c>
      <c r="D268" s="7" t="s">
        <v>1260</v>
      </c>
      <c r="E268" s="11">
        <v>43748.24104166667</v>
      </c>
      <c r="F268" s="7" t="s">
        <v>33</v>
      </c>
      <c r="G268" s="7"/>
      <c r="H268" s="7"/>
      <c r="I268" s="7"/>
      <c r="J268" s="7"/>
      <c r="K268" s="7"/>
      <c r="L268" s="7"/>
      <c r="M268" s="7" t="s">
        <v>35</v>
      </c>
      <c r="N268" s="7"/>
      <c r="O268" s="14" t="s">
        <v>37</v>
      </c>
      <c r="P268" s="21" t="s">
        <v>38</v>
      </c>
      <c r="Q268" s="7">
        <v>5277290.0</v>
      </c>
      <c r="R268" s="7">
        <v>230.0</v>
      </c>
      <c r="S268" s="7" t="s">
        <v>40</v>
      </c>
      <c r="T268" s="26" t="s">
        <v>1261</v>
      </c>
      <c r="U268" s="14" t="s">
        <v>1262</v>
      </c>
    </row>
    <row r="269">
      <c r="A269" s="16" t="s">
        <v>1263</v>
      </c>
      <c r="B269" s="7" t="s">
        <v>30</v>
      </c>
      <c r="C269" s="9" t="s">
        <v>1264</v>
      </c>
      <c r="D269" s="7" t="s">
        <v>1265</v>
      </c>
      <c r="E269" s="11">
        <v>43748.23436342593</v>
      </c>
      <c r="F269" s="7" t="s">
        <v>33</v>
      </c>
      <c r="G269" s="7"/>
      <c r="H269" s="7"/>
      <c r="I269" s="7"/>
      <c r="J269" s="7"/>
      <c r="K269" s="7"/>
      <c r="L269" s="7"/>
      <c r="M269" s="7" t="s">
        <v>35</v>
      </c>
      <c r="N269" s="7"/>
      <c r="O269" s="14" t="s">
        <v>37</v>
      </c>
      <c r="P269" s="21" t="s">
        <v>38</v>
      </c>
      <c r="Q269" s="7">
        <v>5277290.0</v>
      </c>
      <c r="R269" s="7">
        <v>230.0</v>
      </c>
      <c r="S269" s="7" t="s">
        <v>40</v>
      </c>
      <c r="T269" s="26" t="s">
        <v>1266</v>
      </c>
      <c r="U269" s="14" t="s">
        <v>1267</v>
      </c>
    </row>
    <row r="270">
      <c r="A270" s="16" t="s">
        <v>1263</v>
      </c>
      <c r="B270" s="7" t="s">
        <v>30</v>
      </c>
      <c r="C270" s="9" t="s">
        <v>1264</v>
      </c>
      <c r="D270" s="7" t="s">
        <v>1265</v>
      </c>
      <c r="E270" s="11">
        <v>43748.23436342593</v>
      </c>
      <c r="F270" s="7" t="s">
        <v>33</v>
      </c>
      <c r="G270" s="7"/>
      <c r="H270" s="7"/>
      <c r="I270" s="7"/>
      <c r="J270" s="7"/>
      <c r="K270" s="7"/>
      <c r="L270" s="7"/>
      <c r="M270" s="7" t="s">
        <v>35</v>
      </c>
      <c r="N270" s="7"/>
      <c r="O270" s="14" t="s">
        <v>37</v>
      </c>
      <c r="P270" s="21" t="s">
        <v>38</v>
      </c>
      <c r="Q270" s="7">
        <v>5277290.0</v>
      </c>
      <c r="R270" s="7">
        <v>230.0</v>
      </c>
      <c r="S270" s="7" t="s">
        <v>40</v>
      </c>
      <c r="T270" s="26" t="s">
        <v>1266</v>
      </c>
      <c r="U270" s="14" t="s">
        <v>1267</v>
      </c>
    </row>
    <row r="271">
      <c r="A271" s="16" t="s">
        <v>1268</v>
      </c>
      <c r="B271" s="7" t="s">
        <v>30</v>
      </c>
      <c r="C271" s="9" t="s">
        <v>1269</v>
      </c>
      <c r="D271" s="7" t="s">
        <v>1270</v>
      </c>
      <c r="E271" s="11">
        <v>43748.190300925926</v>
      </c>
      <c r="F271" s="7" t="s">
        <v>33</v>
      </c>
      <c r="G271" s="7"/>
      <c r="H271" s="7"/>
      <c r="I271" s="7"/>
      <c r="J271" s="7"/>
      <c r="K271" s="7"/>
      <c r="L271" s="7"/>
      <c r="M271" s="7" t="s">
        <v>35</v>
      </c>
      <c r="N271" s="7"/>
      <c r="O271" s="14" t="s">
        <v>65</v>
      </c>
      <c r="P271" s="21" t="s">
        <v>38</v>
      </c>
      <c r="Q271" s="7">
        <v>5277304.0</v>
      </c>
      <c r="R271" s="7">
        <v>230.0</v>
      </c>
      <c r="S271" s="7" t="s">
        <v>40</v>
      </c>
      <c r="T271" s="26" t="s">
        <v>1271</v>
      </c>
      <c r="U271" s="14" t="s">
        <v>1272</v>
      </c>
    </row>
    <row r="272">
      <c r="A272" s="16" t="s">
        <v>1273</v>
      </c>
      <c r="B272" s="7" t="s">
        <v>125</v>
      </c>
      <c r="C272" s="9" t="s">
        <v>1274</v>
      </c>
      <c r="D272" s="7" t="s">
        <v>1275</v>
      </c>
      <c r="E272" s="11">
        <v>43748.14129629629</v>
      </c>
      <c r="F272" s="7" t="s">
        <v>33</v>
      </c>
      <c r="G272" s="7"/>
      <c r="H272" s="7"/>
      <c r="I272" s="7"/>
      <c r="J272" s="7"/>
      <c r="K272" s="7"/>
      <c r="L272" s="7"/>
      <c r="M272" s="7" t="s">
        <v>130</v>
      </c>
      <c r="N272" s="7"/>
      <c r="O272" s="14" t="s">
        <v>65</v>
      </c>
      <c r="P272" s="21" t="s">
        <v>131</v>
      </c>
      <c r="Q272" s="7">
        <v>8576583.0</v>
      </c>
      <c r="R272" s="7">
        <v>246.0</v>
      </c>
      <c r="S272" s="7" t="s">
        <v>40</v>
      </c>
      <c r="T272" s="26" t="s">
        <v>1276</v>
      </c>
      <c r="U272" s="14" t="s">
        <v>1277</v>
      </c>
    </row>
    <row r="273">
      <c r="A273" s="16" t="s">
        <v>1278</v>
      </c>
      <c r="B273" s="7" t="s">
        <v>83</v>
      </c>
      <c r="C273" s="9" t="s">
        <v>1279</v>
      </c>
      <c r="D273" s="7" t="s">
        <v>1280</v>
      </c>
      <c r="E273" s="11">
        <v>43747.839108796295</v>
      </c>
      <c r="F273" s="7" t="s">
        <v>33</v>
      </c>
      <c r="G273" s="7"/>
      <c r="H273" s="7"/>
      <c r="I273" s="7"/>
      <c r="J273" s="7"/>
      <c r="K273" s="7"/>
      <c r="L273" s="7"/>
      <c r="M273" s="7" t="s">
        <v>86</v>
      </c>
      <c r="N273" s="7"/>
      <c r="O273" s="14" t="s">
        <v>37</v>
      </c>
      <c r="P273" s="21" t="s">
        <v>88</v>
      </c>
      <c r="Q273" s="7">
        <v>81690.0</v>
      </c>
      <c r="R273" s="7">
        <v>86.0</v>
      </c>
      <c r="S273" s="7" t="s">
        <v>40</v>
      </c>
      <c r="T273" s="26" t="s">
        <v>1281</v>
      </c>
      <c r="U273" s="14" t="s">
        <v>1282</v>
      </c>
    </row>
    <row r="274">
      <c r="A274" s="16" t="s">
        <v>1283</v>
      </c>
      <c r="B274" s="7" t="s">
        <v>101</v>
      </c>
      <c r="C274" s="9" t="s">
        <v>1284</v>
      </c>
      <c r="D274" s="7" t="s">
        <v>1285</v>
      </c>
      <c r="E274" s="11">
        <v>43747.788402777776</v>
      </c>
      <c r="F274" s="7" t="s">
        <v>33</v>
      </c>
      <c r="G274" s="7"/>
      <c r="H274" s="7"/>
      <c r="I274" s="7"/>
      <c r="J274" s="7"/>
      <c r="K274" s="7"/>
      <c r="L274" s="7"/>
      <c r="M274" s="7" t="s">
        <v>104</v>
      </c>
      <c r="N274" s="7"/>
      <c r="O274" s="14" t="s">
        <v>65</v>
      </c>
      <c r="P274" s="21" t="s">
        <v>105</v>
      </c>
      <c r="Q274" s="7">
        <v>791841.0</v>
      </c>
      <c r="R274" s="7">
        <v>33.0</v>
      </c>
      <c r="S274" s="7" t="s">
        <v>40</v>
      </c>
      <c r="T274" s="26" t="s">
        <v>1286</v>
      </c>
      <c r="U274" s="14" t="s">
        <v>1287</v>
      </c>
    </row>
    <row r="275">
      <c r="A275" s="16" t="s">
        <v>1288</v>
      </c>
      <c r="B275" s="7" t="s">
        <v>83</v>
      </c>
      <c r="C275" s="9" t="s">
        <v>1289</v>
      </c>
      <c r="D275" s="7" t="s">
        <v>1290</v>
      </c>
      <c r="E275" s="11">
        <v>43747.65555555555</v>
      </c>
      <c r="F275" s="7" t="s">
        <v>33</v>
      </c>
      <c r="G275" s="7"/>
      <c r="H275" s="7"/>
      <c r="I275" s="7"/>
      <c r="J275" s="7"/>
      <c r="K275" s="7"/>
      <c r="L275" s="7"/>
      <c r="M275" s="7" t="s">
        <v>86</v>
      </c>
      <c r="N275" s="7"/>
      <c r="O275" s="14" t="s">
        <v>65</v>
      </c>
      <c r="P275" s="21" t="s">
        <v>88</v>
      </c>
      <c r="Q275" s="7">
        <v>81669.0</v>
      </c>
      <c r="R275" s="7">
        <v>86.0</v>
      </c>
      <c r="S275" s="7" t="s">
        <v>40</v>
      </c>
      <c r="T275" s="26" t="s">
        <v>1291</v>
      </c>
      <c r="U275" s="14" t="s">
        <v>1292</v>
      </c>
    </row>
    <row r="276">
      <c r="A276" s="16" t="s">
        <v>1293</v>
      </c>
      <c r="B276" s="7" t="s">
        <v>48</v>
      </c>
      <c r="C276" s="9" t="s">
        <v>1294</v>
      </c>
      <c r="D276" s="7" t="s">
        <v>1295</v>
      </c>
      <c r="E276" s="11">
        <v>43747.565416666665</v>
      </c>
      <c r="F276" s="7"/>
      <c r="G276" s="7"/>
      <c r="H276" s="7"/>
      <c r="I276" s="7"/>
      <c r="J276" s="7"/>
      <c r="K276" s="7"/>
      <c r="L276" s="7"/>
      <c r="M276" s="7" t="s">
        <v>52</v>
      </c>
      <c r="N276" s="7"/>
      <c r="O276" s="14" t="s">
        <v>65</v>
      </c>
      <c r="P276" s="21" t="s">
        <v>54</v>
      </c>
      <c r="Q276" s="7">
        <v>8401978.0</v>
      </c>
      <c r="R276" s="7">
        <v>432.0</v>
      </c>
      <c r="S276" s="7" t="s">
        <v>40</v>
      </c>
      <c r="T276" s="26" t="s">
        <v>1296</v>
      </c>
      <c r="U276" s="14" t="s">
        <v>1297</v>
      </c>
    </row>
    <row r="277">
      <c r="A277" s="16" t="s">
        <v>1298</v>
      </c>
      <c r="B277" s="7" t="s">
        <v>101</v>
      </c>
      <c r="C277" s="9" t="s">
        <v>1299</v>
      </c>
      <c r="D277" s="7" t="s">
        <v>1300</v>
      </c>
      <c r="E277" s="11">
        <v>43747.487650462965</v>
      </c>
      <c r="F277" s="7" t="s">
        <v>33</v>
      </c>
      <c r="G277" s="7"/>
      <c r="H277" s="7"/>
      <c r="I277" s="7"/>
      <c r="J277" s="7"/>
      <c r="K277" s="7"/>
      <c r="L277" s="7"/>
      <c r="M277" s="7" t="s">
        <v>104</v>
      </c>
      <c r="N277" s="7"/>
      <c r="O277" s="14" t="s">
        <v>412</v>
      </c>
      <c r="P277" s="21" t="s">
        <v>105</v>
      </c>
      <c r="Q277" s="7">
        <v>791611.0</v>
      </c>
      <c r="R277" s="7">
        <v>33.0</v>
      </c>
      <c r="S277" s="7" t="s">
        <v>40</v>
      </c>
      <c r="T277" s="26" t="s">
        <v>1301</v>
      </c>
      <c r="U277" s="14" t="s">
        <v>1302</v>
      </c>
    </row>
    <row r="278">
      <c r="A278" s="16" t="s">
        <v>1303</v>
      </c>
      <c r="B278" s="7" t="s">
        <v>48</v>
      </c>
      <c r="C278" s="9" t="s">
        <v>1304</v>
      </c>
      <c r="D278" s="7" t="s">
        <v>1305</v>
      </c>
      <c r="E278" s="11">
        <v>43747.48732638889</v>
      </c>
      <c r="F278" s="7"/>
      <c r="G278" s="7"/>
      <c r="H278" s="7"/>
      <c r="I278" s="7"/>
      <c r="J278" s="7"/>
      <c r="K278" s="7"/>
      <c r="L278" s="7"/>
      <c r="M278" s="7" t="s">
        <v>52</v>
      </c>
      <c r="N278" s="7"/>
      <c r="O278" s="14" t="s">
        <v>65</v>
      </c>
      <c r="P278" s="21" t="s">
        <v>54</v>
      </c>
      <c r="Q278" s="7">
        <v>8401702.0</v>
      </c>
      <c r="R278" s="7">
        <v>432.0</v>
      </c>
      <c r="S278" s="7" t="s">
        <v>40</v>
      </c>
      <c r="T278" s="26" t="s">
        <v>1306</v>
      </c>
      <c r="U278" s="14" t="s">
        <v>1307</v>
      </c>
    </row>
    <row r="279">
      <c r="A279" s="16" t="s">
        <v>1303</v>
      </c>
      <c r="B279" s="7" t="s">
        <v>48</v>
      </c>
      <c r="C279" s="9" t="s">
        <v>1304</v>
      </c>
      <c r="D279" s="7" t="s">
        <v>1305</v>
      </c>
      <c r="E279" s="11">
        <v>43747.48732638889</v>
      </c>
      <c r="F279" s="7"/>
      <c r="G279" s="7"/>
      <c r="H279" s="7"/>
      <c r="I279" s="7"/>
      <c r="J279" s="7"/>
      <c r="K279" s="7"/>
      <c r="L279" s="7"/>
      <c r="M279" s="7" t="s">
        <v>52</v>
      </c>
      <c r="N279" s="7"/>
      <c r="O279" s="14" t="s">
        <v>65</v>
      </c>
      <c r="P279" s="21" t="s">
        <v>54</v>
      </c>
      <c r="Q279" s="7">
        <v>8401702.0</v>
      </c>
      <c r="R279" s="7">
        <v>432.0</v>
      </c>
      <c r="S279" s="7" t="s">
        <v>40</v>
      </c>
      <c r="T279" s="26" t="s">
        <v>1306</v>
      </c>
      <c r="U279" s="14" t="s">
        <v>1307</v>
      </c>
    </row>
    <row r="280">
      <c r="A280" s="16" t="s">
        <v>1308</v>
      </c>
      <c r="B280" s="7" t="s">
        <v>125</v>
      </c>
      <c r="C280" s="9" t="s">
        <v>1309</v>
      </c>
      <c r="D280" s="7" t="s">
        <v>1310</v>
      </c>
      <c r="E280" s="11">
        <v>43747.41519675926</v>
      </c>
      <c r="F280" s="7" t="s">
        <v>33</v>
      </c>
      <c r="G280" s="7"/>
      <c r="H280" s="7"/>
      <c r="I280" s="7"/>
      <c r="J280" s="7"/>
      <c r="K280" s="7"/>
      <c r="L280" s="7"/>
      <c r="M280" s="7" t="s">
        <v>130</v>
      </c>
      <c r="N280" s="7"/>
      <c r="O280" s="14" t="s">
        <v>65</v>
      </c>
      <c r="P280" s="21" t="s">
        <v>131</v>
      </c>
      <c r="Q280" s="7">
        <v>8574804.0</v>
      </c>
      <c r="R280" s="7">
        <v>246.0</v>
      </c>
      <c r="S280" s="7" t="s">
        <v>40</v>
      </c>
      <c r="T280" s="26" t="s">
        <v>1311</v>
      </c>
      <c r="U280" s="14" t="s">
        <v>1312</v>
      </c>
    </row>
    <row r="281">
      <c r="A281" s="16" t="s">
        <v>1313</v>
      </c>
      <c r="B281" s="7" t="s">
        <v>30</v>
      </c>
      <c r="C281" s="9" t="s">
        <v>1314</v>
      </c>
      <c r="D281" s="7" t="s">
        <v>1315</v>
      </c>
      <c r="E281" s="11">
        <v>43747.21554398148</v>
      </c>
      <c r="F281" s="7" t="s">
        <v>33</v>
      </c>
      <c r="G281" s="7"/>
      <c r="H281" s="7"/>
      <c r="I281" s="7"/>
      <c r="J281" s="7"/>
      <c r="K281" s="7"/>
      <c r="L281" s="7"/>
      <c r="M281" s="7" t="s">
        <v>35</v>
      </c>
      <c r="N281" s="7"/>
      <c r="O281" s="14" t="s">
        <v>37</v>
      </c>
      <c r="P281" s="21" t="s">
        <v>38</v>
      </c>
      <c r="Q281" s="7">
        <v>5277382.0</v>
      </c>
      <c r="R281" s="7">
        <v>230.0</v>
      </c>
      <c r="S281" s="7" t="s">
        <v>40</v>
      </c>
      <c r="T281" s="26" t="s">
        <v>1316</v>
      </c>
      <c r="U281" s="14" t="s">
        <v>1317</v>
      </c>
    </row>
    <row r="282">
      <c r="A282" s="16" t="s">
        <v>1318</v>
      </c>
      <c r="B282" s="7" t="s">
        <v>125</v>
      </c>
      <c r="C282" s="9" t="s">
        <v>1319</v>
      </c>
      <c r="D282" s="7" t="s">
        <v>1320</v>
      </c>
      <c r="E282" s="11">
        <v>43747.15210648148</v>
      </c>
      <c r="F282" s="7"/>
      <c r="G282" s="7"/>
      <c r="H282" s="7"/>
      <c r="I282" s="7"/>
      <c r="J282" s="7"/>
      <c r="K282" s="7"/>
      <c r="L282" s="7"/>
      <c r="M282" s="7" t="s">
        <v>130</v>
      </c>
      <c r="N282" s="7"/>
      <c r="O282" s="14" t="s">
        <v>65</v>
      </c>
      <c r="P282" s="21" t="s">
        <v>131</v>
      </c>
      <c r="Q282" s="7">
        <v>8573800.0</v>
      </c>
      <c r="R282" s="7">
        <v>246.0</v>
      </c>
      <c r="S282" s="7" t="s">
        <v>40</v>
      </c>
      <c r="T282" s="26" t="s">
        <v>1321</v>
      </c>
      <c r="U282" s="14" t="s">
        <v>1322</v>
      </c>
    </row>
    <row r="283">
      <c r="A283" s="16" t="s">
        <v>1323</v>
      </c>
      <c r="B283" s="7" t="s">
        <v>125</v>
      </c>
      <c r="C283" s="9" t="s">
        <v>1324</v>
      </c>
      <c r="D283" s="7" t="s">
        <v>1325</v>
      </c>
      <c r="E283" s="11">
        <v>43747.13555555556</v>
      </c>
      <c r="F283" s="7" t="s">
        <v>33</v>
      </c>
      <c r="G283" s="7"/>
      <c r="H283" s="7"/>
      <c r="I283" s="7"/>
      <c r="J283" s="7"/>
      <c r="K283" s="7"/>
      <c r="L283" s="7"/>
      <c r="M283" s="7" t="s">
        <v>130</v>
      </c>
      <c r="N283" s="7"/>
      <c r="O283" s="14" t="s">
        <v>65</v>
      </c>
      <c r="P283" s="21" t="s">
        <v>131</v>
      </c>
      <c r="Q283" s="7">
        <v>8573611.0</v>
      </c>
      <c r="R283" s="7">
        <v>246.0</v>
      </c>
      <c r="S283" s="7" t="s">
        <v>40</v>
      </c>
      <c r="T283" s="26" t="s">
        <v>1326</v>
      </c>
      <c r="U283" s="14" t="s">
        <v>1327</v>
      </c>
    </row>
    <row r="284">
      <c r="A284" s="16" t="s">
        <v>1323</v>
      </c>
      <c r="B284" s="7" t="s">
        <v>125</v>
      </c>
      <c r="C284" s="9" t="s">
        <v>1324</v>
      </c>
      <c r="D284" s="7" t="s">
        <v>1325</v>
      </c>
      <c r="E284" s="11">
        <v>43747.13555555556</v>
      </c>
      <c r="F284" s="7" t="s">
        <v>33</v>
      </c>
      <c r="G284" s="7"/>
      <c r="H284" s="7"/>
      <c r="I284" s="7"/>
      <c r="J284" s="7"/>
      <c r="K284" s="7"/>
      <c r="L284" s="7"/>
      <c r="M284" s="7" t="s">
        <v>130</v>
      </c>
      <c r="N284" s="7"/>
      <c r="O284" s="14" t="s">
        <v>65</v>
      </c>
      <c r="P284" s="21" t="s">
        <v>131</v>
      </c>
      <c r="Q284" s="7">
        <v>8573611.0</v>
      </c>
      <c r="R284" s="7">
        <v>246.0</v>
      </c>
      <c r="S284" s="7" t="s">
        <v>40</v>
      </c>
      <c r="T284" s="26" t="s">
        <v>1326</v>
      </c>
      <c r="U284" s="14" t="s">
        <v>1327</v>
      </c>
    </row>
    <row r="285">
      <c r="A285" s="16" t="s">
        <v>1328</v>
      </c>
      <c r="B285" s="7" t="s">
        <v>30</v>
      </c>
      <c r="C285" s="9" t="s">
        <v>1329</v>
      </c>
      <c r="D285" s="7" t="s">
        <v>1330</v>
      </c>
      <c r="E285" s="11">
        <v>43746.62075231482</v>
      </c>
      <c r="F285" s="7" t="s">
        <v>33</v>
      </c>
      <c r="G285" s="7"/>
      <c r="H285" s="7"/>
      <c r="I285" s="7"/>
      <c r="J285" s="7"/>
      <c r="K285" s="7"/>
      <c r="L285" s="7"/>
      <c r="M285" s="7" t="s">
        <v>35</v>
      </c>
      <c r="N285" s="7"/>
      <c r="O285" s="14" t="s">
        <v>65</v>
      </c>
      <c r="P285" s="21" t="s">
        <v>38</v>
      </c>
      <c r="Q285" s="7">
        <v>5277370.0</v>
      </c>
      <c r="R285" s="7">
        <v>230.0</v>
      </c>
      <c r="S285" s="7" t="s">
        <v>40</v>
      </c>
      <c r="T285" s="26" t="s">
        <v>1331</v>
      </c>
      <c r="U285" s="14" t="s">
        <v>1332</v>
      </c>
    </row>
    <row r="286">
      <c r="A286" s="16" t="s">
        <v>1333</v>
      </c>
      <c r="B286" s="7" t="s">
        <v>83</v>
      </c>
      <c r="C286" s="9" t="s">
        <v>1334</v>
      </c>
      <c r="D286" s="7" t="s">
        <v>1335</v>
      </c>
      <c r="E286" s="11">
        <v>43746.46003472222</v>
      </c>
      <c r="F286" s="7" t="s">
        <v>33</v>
      </c>
      <c r="G286" s="7"/>
      <c r="H286" s="7"/>
      <c r="I286" s="7"/>
      <c r="J286" s="7"/>
      <c r="K286" s="7"/>
      <c r="L286" s="7"/>
      <c r="M286" s="7" t="s">
        <v>86</v>
      </c>
      <c r="N286" s="7"/>
      <c r="O286" s="14" t="s">
        <v>87</v>
      </c>
      <c r="P286" s="21" t="s">
        <v>88</v>
      </c>
      <c r="Q286" s="7">
        <v>81574.0</v>
      </c>
      <c r="R286" s="7">
        <v>86.0</v>
      </c>
      <c r="S286" s="7" t="s">
        <v>40</v>
      </c>
      <c r="T286" s="26" t="s">
        <v>1336</v>
      </c>
      <c r="U286" s="14" t="s">
        <v>1337</v>
      </c>
    </row>
    <row r="287">
      <c r="A287" s="16" t="s">
        <v>1338</v>
      </c>
      <c r="B287" s="7" t="s">
        <v>30</v>
      </c>
      <c r="C287" s="9" t="s">
        <v>1339</v>
      </c>
      <c r="D287" s="7" t="s">
        <v>1340</v>
      </c>
      <c r="E287" s="11">
        <v>43746.44391203704</v>
      </c>
      <c r="F287" s="7" t="s">
        <v>33</v>
      </c>
      <c r="G287" s="7"/>
      <c r="H287" s="7"/>
      <c r="I287" s="7"/>
      <c r="J287" s="7"/>
      <c r="K287" s="7"/>
      <c r="L287" s="7"/>
      <c r="M287" s="7" t="s">
        <v>35</v>
      </c>
      <c r="N287" s="7"/>
      <c r="O287" s="14" t="s">
        <v>37</v>
      </c>
      <c r="P287" s="21" t="s">
        <v>38</v>
      </c>
      <c r="Q287" s="7">
        <v>5277370.0</v>
      </c>
      <c r="R287" s="7">
        <v>230.0</v>
      </c>
      <c r="S287" s="7" t="s">
        <v>40</v>
      </c>
      <c r="T287" s="26" t="s">
        <v>1341</v>
      </c>
      <c r="U287" s="14" t="s">
        <v>1342</v>
      </c>
    </row>
    <row r="288">
      <c r="A288" s="16" t="s">
        <v>1343</v>
      </c>
      <c r="B288" s="7" t="s">
        <v>30</v>
      </c>
      <c r="C288" s="9" t="s">
        <v>1344</v>
      </c>
      <c r="D288" s="7" t="s">
        <v>1345</v>
      </c>
      <c r="E288" s="11">
        <v>43746.34534722222</v>
      </c>
      <c r="F288" s="7" t="s">
        <v>33</v>
      </c>
      <c r="G288" s="7"/>
      <c r="H288" s="7"/>
      <c r="I288" s="7"/>
      <c r="J288" s="7"/>
      <c r="K288" s="7"/>
      <c r="L288" s="7"/>
      <c r="M288" s="7" t="s">
        <v>35</v>
      </c>
      <c r="N288" s="7"/>
      <c r="O288" s="14" t="s">
        <v>65</v>
      </c>
      <c r="P288" s="21" t="s">
        <v>38</v>
      </c>
      <c r="Q288" s="7">
        <v>5277370.0</v>
      </c>
      <c r="R288" s="7">
        <v>230.0</v>
      </c>
      <c r="S288" s="7" t="s">
        <v>40</v>
      </c>
      <c r="T288" s="26" t="s">
        <v>1346</v>
      </c>
      <c r="U288" s="14" t="s">
        <v>1347</v>
      </c>
    </row>
    <row r="289">
      <c r="A289" s="16" t="s">
        <v>1348</v>
      </c>
      <c r="B289" s="7" t="s">
        <v>30</v>
      </c>
      <c r="C289" s="9" t="s">
        <v>1349</v>
      </c>
      <c r="D289" s="7" t="s">
        <v>1350</v>
      </c>
      <c r="E289" s="11">
        <v>43745.52302083334</v>
      </c>
      <c r="F289" s="7" t="s">
        <v>33</v>
      </c>
      <c r="G289" s="7"/>
      <c r="H289" s="7"/>
      <c r="I289" s="7"/>
      <c r="J289" s="7"/>
      <c r="K289" s="7"/>
      <c r="L289" s="7"/>
      <c r="M289" s="7" t="s">
        <v>35</v>
      </c>
      <c r="N289" s="7"/>
      <c r="O289" s="14" t="s">
        <v>65</v>
      </c>
      <c r="P289" s="21" t="s">
        <v>38</v>
      </c>
      <c r="Q289" s="7">
        <v>5277370.0</v>
      </c>
      <c r="R289" s="7">
        <v>230.0</v>
      </c>
      <c r="S289" s="7" t="s">
        <v>40</v>
      </c>
      <c r="T289" s="26" t="s">
        <v>1351</v>
      </c>
      <c r="U289" s="14" t="s">
        <v>1352</v>
      </c>
    </row>
    <row r="290">
      <c r="A290" s="16" t="s">
        <v>1353</v>
      </c>
      <c r="B290" s="7" t="s">
        <v>101</v>
      </c>
      <c r="C290" s="9" t="s">
        <v>1354</v>
      </c>
      <c r="D290" s="7" t="s">
        <v>1355</v>
      </c>
      <c r="E290" s="11">
        <v>43745.36310185185</v>
      </c>
      <c r="F290" s="7" t="s">
        <v>33</v>
      </c>
      <c r="G290" s="7"/>
      <c r="H290" s="7"/>
      <c r="I290" s="7"/>
      <c r="J290" s="7"/>
      <c r="K290" s="7"/>
      <c r="L290" s="7"/>
      <c r="M290" s="7" t="s">
        <v>104</v>
      </c>
      <c r="N290" s="7"/>
      <c r="O290" s="14" t="s">
        <v>65</v>
      </c>
      <c r="P290" s="21" t="s">
        <v>105</v>
      </c>
      <c r="Q290" s="7">
        <v>791238.0</v>
      </c>
      <c r="R290" s="7">
        <v>33.0</v>
      </c>
      <c r="S290" s="7" t="s">
        <v>40</v>
      </c>
      <c r="T290" s="26" t="s">
        <v>1356</v>
      </c>
      <c r="U290" s="14" t="s">
        <v>1357</v>
      </c>
    </row>
    <row r="291">
      <c r="A291" s="16" t="s">
        <v>1358</v>
      </c>
      <c r="B291" s="7" t="s">
        <v>101</v>
      </c>
      <c r="C291" s="9" t="s">
        <v>1359</v>
      </c>
      <c r="D291" s="7" t="s">
        <v>1360</v>
      </c>
      <c r="E291" s="11">
        <v>43745.343680555554</v>
      </c>
      <c r="F291" s="7" t="s">
        <v>33</v>
      </c>
      <c r="G291" s="7"/>
      <c r="H291" s="7"/>
      <c r="I291" s="7"/>
      <c r="J291" s="7"/>
      <c r="K291" s="7"/>
      <c r="L291" s="7"/>
      <c r="M291" s="7" t="s">
        <v>104</v>
      </c>
      <c r="N291" s="7"/>
      <c r="O291" s="14" t="s">
        <v>65</v>
      </c>
      <c r="P291" s="21" t="s">
        <v>105</v>
      </c>
      <c r="Q291" s="7">
        <v>791238.0</v>
      </c>
      <c r="R291" s="7">
        <v>33.0</v>
      </c>
      <c r="S291" s="7" t="s">
        <v>40</v>
      </c>
      <c r="T291" s="26" t="s">
        <v>1361</v>
      </c>
      <c r="U291" s="14" t="s">
        <v>1362</v>
      </c>
    </row>
    <row r="292">
      <c r="A292" s="16" t="s">
        <v>1363</v>
      </c>
      <c r="B292" s="7" t="s">
        <v>30</v>
      </c>
      <c r="C292" s="9" t="s">
        <v>1364</v>
      </c>
      <c r="D292" s="7" t="s">
        <v>1365</v>
      </c>
      <c r="E292" s="11">
        <v>43745.21871527778</v>
      </c>
      <c r="F292" s="7" t="s">
        <v>33</v>
      </c>
      <c r="G292" s="7"/>
      <c r="H292" s="7"/>
      <c r="I292" s="7"/>
      <c r="J292" s="7"/>
      <c r="K292" s="7"/>
      <c r="L292" s="7"/>
      <c r="M292" s="7" t="s">
        <v>35</v>
      </c>
      <c r="N292" s="7"/>
      <c r="O292" s="14" t="s">
        <v>37</v>
      </c>
      <c r="P292" s="21" t="s">
        <v>38</v>
      </c>
      <c r="Q292" s="7">
        <v>5277370.0</v>
      </c>
      <c r="R292" s="7">
        <v>230.0</v>
      </c>
      <c r="S292" s="7" t="s">
        <v>40</v>
      </c>
      <c r="T292" s="26" t="s">
        <v>1366</v>
      </c>
      <c r="U292" s="14" t="s">
        <v>1367</v>
      </c>
    </row>
    <row r="293">
      <c r="A293" s="16" t="s">
        <v>1368</v>
      </c>
      <c r="B293" s="7" t="s">
        <v>48</v>
      </c>
      <c r="C293" s="9" t="s">
        <v>1369</v>
      </c>
      <c r="D293" s="7" t="s">
        <v>1370</v>
      </c>
      <c r="E293" s="11">
        <v>43744.815520833334</v>
      </c>
      <c r="F293" s="7"/>
      <c r="G293" s="7"/>
      <c r="H293" s="7"/>
      <c r="I293" s="7"/>
      <c r="J293" s="7"/>
      <c r="K293" s="7"/>
      <c r="L293" s="7"/>
      <c r="M293" s="7" t="s">
        <v>52</v>
      </c>
      <c r="N293" s="7"/>
      <c r="O293" s="14" t="s">
        <v>37</v>
      </c>
      <c r="P293" s="21" t="s">
        <v>54</v>
      </c>
      <c r="Q293" s="7">
        <v>8399556.0</v>
      </c>
      <c r="R293" s="7">
        <v>432.0</v>
      </c>
      <c r="S293" s="7" t="s">
        <v>40</v>
      </c>
      <c r="T293" s="26" t="s">
        <v>1371</v>
      </c>
      <c r="U293" s="14" t="s">
        <v>1372</v>
      </c>
    </row>
    <row r="294">
      <c r="A294" s="16" t="s">
        <v>1373</v>
      </c>
      <c r="B294" s="7" t="s">
        <v>48</v>
      </c>
      <c r="C294" s="9" t="s">
        <v>1374</v>
      </c>
      <c r="D294" s="7" t="s">
        <v>1375</v>
      </c>
      <c r="E294" s="11">
        <v>43744.70534722222</v>
      </c>
      <c r="F294" s="7"/>
      <c r="G294" s="7"/>
      <c r="H294" s="7"/>
      <c r="I294" s="7"/>
      <c r="J294" s="7"/>
      <c r="K294" s="7"/>
      <c r="L294" s="7"/>
      <c r="M294" s="7" t="s">
        <v>52</v>
      </c>
      <c r="N294" s="7"/>
      <c r="O294" s="14" t="s">
        <v>233</v>
      </c>
      <c r="P294" s="21" t="s">
        <v>54</v>
      </c>
      <c r="Q294" s="7">
        <v>8399556.0</v>
      </c>
      <c r="R294" s="7">
        <v>432.0</v>
      </c>
      <c r="S294" s="7" t="s">
        <v>40</v>
      </c>
      <c r="T294" s="26" t="s">
        <v>1376</v>
      </c>
      <c r="U294" s="14" t="s">
        <v>1377</v>
      </c>
    </row>
    <row r="295">
      <c r="A295" s="16" t="s">
        <v>1378</v>
      </c>
      <c r="B295" s="7" t="s">
        <v>30</v>
      </c>
      <c r="C295" s="9" t="s">
        <v>1379</v>
      </c>
      <c r="D295" s="7" t="s">
        <v>1380</v>
      </c>
      <c r="E295" s="11">
        <v>43744.5829050926</v>
      </c>
      <c r="F295" s="7" t="s">
        <v>33</v>
      </c>
      <c r="G295" s="7"/>
      <c r="H295" s="7"/>
      <c r="I295" s="7"/>
      <c r="J295" s="7"/>
      <c r="K295" s="7"/>
      <c r="L295" s="7"/>
      <c r="M295" s="7" t="s">
        <v>35</v>
      </c>
      <c r="N295" s="7"/>
      <c r="O295" s="14" t="s">
        <v>65</v>
      </c>
      <c r="P295" s="21" t="s">
        <v>38</v>
      </c>
      <c r="Q295" s="7">
        <v>5277370.0</v>
      </c>
      <c r="R295" s="7">
        <v>230.0</v>
      </c>
      <c r="S295" s="7" t="s">
        <v>40</v>
      </c>
      <c r="T295" s="26" t="s">
        <v>1381</v>
      </c>
      <c r="U295" s="14" t="s">
        <v>1382</v>
      </c>
    </row>
    <row r="296">
      <c r="A296" s="16" t="s">
        <v>1383</v>
      </c>
      <c r="B296" s="7" t="s">
        <v>101</v>
      </c>
      <c r="C296" s="9" t="s">
        <v>1384</v>
      </c>
      <c r="D296" s="7" t="s">
        <v>1385</v>
      </c>
      <c r="E296" s="11">
        <v>43744.364178240736</v>
      </c>
      <c r="F296" s="7" t="s">
        <v>33</v>
      </c>
      <c r="G296" s="7"/>
      <c r="H296" s="7"/>
      <c r="I296" s="7"/>
      <c r="J296" s="7"/>
      <c r="K296" s="7"/>
      <c r="L296" s="7"/>
      <c r="M296" s="7" t="s">
        <v>104</v>
      </c>
      <c r="N296" s="7"/>
      <c r="O296" s="14" t="s">
        <v>65</v>
      </c>
      <c r="P296" s="21" t="s">
        <v>105</v>
      </c>
      <c r="Q296" s="7">
        <v>791238.0</v>
      </c>
      <c r="R296" s="7">
        <v>33.0</v>
      </c>
      <c r="S296" s="7" t="s">
        <v>40</v>
      </c>
      <c r="T296" s="26" t="s">
        <v>1386</v>
      </c>
      <c r="U296" s="14" t="s">
        <v>1387</v>
      </c>
    </row>
    <row r="297">
      <c r="A297" s="16" t="s">
        <v>1388</v>
      </c>
      <c r="B297" s="7" t="s">
        <v>101</v>
      </c>
      <c r="C297" s="9" t="s">
        <v>1389</v>
      </c>
      <c r="D297" s="7" t="s">
        <v>1390</v>
      </c>
      <c r="E297" s="11">
        <v>43744.33609953704</v>
      </c>
      <c r="F297" s="7" t="s">
        <v>33</v>
      </c>
      <c r="G297" s="7"/>
      <c r="H297" s="7"/>
      <c r="I297" s="7"/>
      <c r="J297" s="7"/>
      <c r="K297" s="7"/>
      <c r="L297" s="7"/>
      <c r="M297" s="7" t="s">
        <v>104</v>
      </c>
      <c r="N297" s="7"/>
      <c r="O297" s="14" t="s">
        <v>412</v>
      </c>
      <c r="P297" s="21" t="s">
        <v>105</v>
      </c>
      <c r="Q297" s="7">
        <v>791238.0</v>
      </c>
      <c r="R297" s="7">
        <v>33.0</v>
      </c>
      <c r="S297" s="7" t="s">
        <v>40</v>
      </c>
      <c r="T297" s="26" t="s">
        <v>1391</v>
      </c>
      <c r="U297" s="14" t="s">
        <v>1392</v>
      </c>
    </row>
    <row r="298">
      <c r="A298" s="16" t="s">
        <v>1393</v>
      </c>
      <c r="B298" s="7" t="s">
        <v>101</v>
      </c>
      <c r="C298" s="9" t="s">
        <v>1394</v>
      </c>
      <c r="D298" s="7" t="s">
        <v>1395</v>
      </c>
      <c r="E298" s="11">
        <v>43743.735821759255</v>
      </c>
      <c r="F298" s="7" t="s">
        <v>33</v>
      </c>
      <c r="G298" s="7"/>
      <c r="H298" s="7"/>
      <c r="I298" s="7"/>
      <c r="J298" s="7"/>
      <c r="K298" s="7"/>
      <c r="L298" s="7"/>
      <c r="M298" s="7" t="s">
        <v>104</v>
      </c>
      <c r="N298" s="7"/>
      <c r="O298" s="14" t="s">
        <v>65</v>
      </c>
      <c r="P298" s="21" t="s">
        <v>105</v>
      </c>
      <c r="Q298" s="7">
        <v>791238.0</v>
      </c>
      <c r="R298" s="7">
        <v>33.0</v>
      </c>
      <c r="S298" s="7" t="s">
        <v>40</v>
      </c>
      <c r="T298" s="26" t="s">
        <v>1396</v>
      </c>
      <c r="U298" s="14" t="s">
        <v>1397</v>
      </c>
    </row>
    <row r="299">
      <c r="A299" s="16" t="s">
        <v>1398</v>
      </c>
      <c r="B299" s="7" t="s">
        <v>30</v>
      </c>
      <c r="C299" s="9" t="s">
        <v>1399</v>
      </c>
      <c r="D299" s="7" t="s">
        <v>1400</v>
      </c>
      <c r="E299" s="11">
        <v>43743.420856481476</v>
      </c>
      <c r="F299" s="7" t="s">
        <v>33</v>
      </c>
      <c r="G299" s="7"/>
      <c r="H299" s="7"/>
      <c r="I299" s="7"/>
      <c r="J299" s="7"/>
      <c r="K299" s="7"/>
      <c r="L299" s="7"/>
      <c r="M299" s="7" t="s">
        <v>35</v>
      </c>
      <c r="N299" s="7"/>
      <c r="O299" s="14" t="s">
        <v>37</v>
      </c>
      <c r="P299" s="21" t="s">
        <v>38</v>
      </c>
      <c r="Q299" s="7">
        <v>5277370.0</v>
      </c>
      <c r="R299" s="7">
        <v>230.0</v>
      </c>
      <c r="S299" s="7" t="s">
        <v>40</v>
      </c>
      <c r="T299" s="26" t="s">
        <v>1401</v>
      </c>
      <c r="U299" s="31" t="s">
        <v>1402</v>
      </c>
    </row>
    <row r="300">
      <c r="A300" s="16" t="s">
        <v>1403</v>
      </c>
      <c r="B300" s="7" t="s">
        <v>101</v>
      </c>
      <c r="C300" s="9" t="s">
        <v>1404</v>
      </c>
      <c r="D300" s="7" t="s">
        <v>1405</v>
      </c>
      <c r="E300" s="11">
        <v>43743.354745370365</v>
      </c>
      <c r="F300" s="7" t="s">
        <v>33</v>
      </c>
      <c r="G300" s="7"/>
      <c r="H300" s="7"/>
      <c r="I300" s="7"/>
      <c r="J300" s="7"/>
      <c r="K300" s="7"/>
      <c r="L300" s="7"/>
      <c r="M300" s="7" t="s">
        <v>104</v>
      </c>
      <c r="N300" s="7"/>
      <c r="O300" s="14" t="s">
        <v>65</v>
      </c>
      <c r="P300" s="21" t="s">
        <v>105</v>
      </c>
      <c r="Q300" s="7">
        <v>791238.0</v>
      </c>
      <c r="R300" s="7">
        <v>33.0</v>
      </c>
      <c r="S300" s="7" t="s">
        <v>40</v>
      </c>
      <c r="T300" s="26" t="s">
        <v>1406</v>
      </c>
      <c r="U300" s="14" t="s">
        <v>1407</v>
      </c>
    </row>
    <row r="301">
      <c r="A301" s="16" t="s">
        <v>1408</v>
      </c>
      <c r="B301" s="7" t="s">
        <v>30</v>
      </c>
      <c r="C301" s="9" t="s">
        <v>1409</v>
      </c>
      <c r="D301" s="7" t="s">
        <v>1410</v>
      </c>
      <c r="E301" s="11">
        <v>43743.184594907405</v>
      </c>
      <c r="F301" s="7" t="s">
        <v>33</v>
      </c>
      <c r="G301" s="7"/>
      <c r="H301" s="7"/>
      <c r="I301" s="7"/>
      <c r="J301" s="7"/>
      <c r="K301" s="7"/>
      <c r="L301" s="7"/>
      <c r="M301" s="7" t="s">
        <v>35</v>
      </c>
      <c r="N301" s="7"/>
      <c r="O301" s="14" t="s">
        <v>65</v>
      </c>
      <c r="P301" s="21" t="s">
        <v>38</v>
      </c>
      <c r="Q301" s="7">
        <v>5277370.0</v>
      </c>
      <c r="R301" s="7">
        <v>230.0</v>
      </c>
      <c r="S301" s="7" t="s">
        <v>40</v>
      </c>
      <c r="T301" s="26" t="s">
        <v>1411</v>
      </c>
      <c r="U301" s="14" t="s">
        <v>1412</v>
      </c>
    </row>
    <row r="302">
      <c r="A302" s="16" t="s">
        <v>1413</v>
      </c>
      <c r="B302" s="7" t="s">
        <v>30</v>
      </c>
      <c r="C302" s="9" t="s">
        <v>1414</v>
      </c>
      <c r="D302" s="7" t="s">
        <v>1415</v>
      </c>
      <c r="E302" s="11">
        <v>43742.67766203704</v>
      </c>
      <c r="F302" s="7" t="s">
        <v>33</v>
      </c>
      <c r="G302" s="7"/>
      <c r="H302" s="7"/>
      <c r="I302" s="7"/>
      <c r="J302" s="7"/>
      <c r="K302" s="7"/>
      <c r="L302" s="7"/>
      <c r="M302" s="7" t="s">
        <v>35</v>
      </c>
      <c r="N302" s="7"/>
      <c r="O302" s="14" t="s">
        <v>37</v>
      </c>
      <c r="P302" s="21" t="s">
        <v>38</v>
      </c>
      <c r="Q302" s="7">
        <v>5277370.0</v>
      </c>
      <c r="R302" s="7">
        <v>230.0</v>
      </c>
      <c r="S302" s="7" t="s">
        <v>40</v>
      </c>
      <c r="T302" s="26" t="s">
        <v>1416</v>
      </c>
      <c r="U302" s="14" t="s">
        <v>1417</v>
      </c>
    </row>
    <row r="303">
      <c r="A303" s="16" t="s">
        <v>1418</v>
      </c>
      <c r="B303" s="7" t="s">
        <v>30</v>
      </c>
      <c r="C303" s="9" t="s">
        <v>1419</v>
      </c>
      <c r="D303" s="7" t="s">
        <v>1420</v>
      </c>
      <c r="E303" s="11">
        <v>43742.653182870374</v>
      </c>
      <c r="F303" s="7" t="s">
        <v>33</v>
      </c>
      <c r="G303" s="7"/>
      <c r="H303" s="7"/>
      <c r="I303" s="7"/>
      <c r="J303" s="7"/>
      <c r="K303" s="7"/>
      <c r="L303" s="7"/>
      <c r="M303" s="7" t="s">
        <v>35</v>
      </c>
      <c r="N303" s="7"/>
      <c r="O303" s="14" t="s">
        <v>37</v>
      </c>
      <c r="P303" s="21" t="s">
        <v>38</v>
      </c>
      <c r="Q303" s="7">
        <v>5277370.0</v>
      </c>
      <c r="R303" s="7">
        <v>230.0</v>
      </c>
      <c r="S303" s="7" t="s">
        <v>40</v>
      </c>
      <c r="T303" s="26" t="s">
        <v>1421</v>
      </c>
      <c r="U303" s="14" t="s">
        <v>1422</v>
      </c>
    </row>
    <row r="304">
      <c r="A304" s="16" t="s">
        <v>1423</v>
      </c>
      <c r="B304" s="7" t="s">
        <v>30</v>
      </c>
      <c r="C304" s="9" t="s">
        <v>1424</v>
      </c>
      <c r="D304" s="7" t="s">
        <v>1425</v>
      </c>
      <c r="E304" s="11">
        <v>43742.6345949074</v>
      </c>
      <c r="F304" s="7" t="s">
        <v>33</v>
      </c>
      <c r="G304" s="7"/>
      <c r="H304" s="7"/>
      <c r="I304" s="7"/>
      <c r="J304" s="7"/>
      <c r="K304" s="7"/>
      <c r="L304" s="7"/>
      <c r="M304" s="7" t="s">
        <v>35</v>
      </c>
      <c r="N304" s="7"/>
      <c r="O304" s="14" t="s">
        <v>233</v>
      </c>
      <c r="P304" s="21" t="s">
        <v>38</v>
      </c>
      <c r="Q304" s="7">
        <v>5277370.0</v>
      </c>
      <c r="R304" s="7">
        <v>230.0</v>
      </c>
      <c r="S304" s="7" t="s">
        <v>40</v>
      </c>
      <c r="T304" s="26" t="s">
        <v>1426</v>
      </c>
      <c r="U304" s="31" t="s">
        <v>1427</v>
      </c>
    </row>
    <row r="305">
      <c r="A305" s="16" t="s">
        <v>1428</v>
      </c>
      <c r="B305" s="7" t="s">
        <v>30</v>
      </c>
      <c r="C305" s="9" t="s">
        <v>1429</v>
      </c>
      <c r="D305" s="7" t="s">
        <v>1430</v>
      </c>
      <c r="E305" s="11">
        <v>43742.63112268518</v>
      </c>
      <c r="F305" s="7" t="s">
        <v>33</v>
      </c>
      <c r="G305" s="7"/>
      <c r="H305" s="7"/>
      <c r="I305" s="7"/>
      <c r="J305" s="7"/>
      <c r="K305" s="7"/>
      <c r="L305" s="7"/>
      <c r="M305" s="7" t="s">
        <v>35</v>
      </c>
      <c r="N305" s="7"/>
      <c r="O305" s="14" t="s">
        <v>233</v>
      </c>
      <c r="P305" s="21" t="s">
        <v>38</v>
      </c>
      <c r="Q305" s="7">
        <v>5277370.0</v>
      </c>
      <c r="R305" s="7">
        <v>230.0</v>
      </c>
      <c r="S305" s="7" t="s">
        <v>40</v>
      </c>
      <c r="T305" s="26" t="s">
        <v>1431</v>
      </c>
      <c r="U305" s="14" t="s">
        <v>1432</v>
      </c>
    </row>
    <row r="306">
      <c r="A306" s="16" t="s">
        <v>1433</v>
      </c>
      <c r="B306" s="7" t="s">
        <v>30</v>
      </c>
      <c r="C306" s="9" t="s">
        <v>1434</v>
      </c>
      <c r="D306" s="7" t="s">
        <v>1435</v>
      </c>
      <c r="E306" s="11">
        <v>43742.62756944445</v>
      </c>
      <c r="F306" s="7" t="s">
        <v>33</v>
      </c>
      <c r="G306" s="7"/>
      <c r="H306" s="7"/>
      <c r="I306" s="7"/>
      <c r="J306" s="7"/>
      <c r="K306" s="7"/>
      <c r="L306" s="7"/>
      <c r="M306" s="7" t="s">
        <v>35</v>
      </c>
      <c r="N306" s="7"/>
      <c r="O306" s="14" t="s">
        <v>233</v>
      </c>
      <c r="P306" s="21" t="s">
        <v>38</v>
      </c>
      <c r="Q306" s="7">
        <v>5277370.0</v>
      </c>
      <c r="R306" s="7">
        <v>230.0</v>
      </c>
      <c r="S306" s="7" t="s">
        <v>40</v>
      </c>
      <c r="T306" s="26" t="s">
        <v>1436</v>
      </c>
      <c r="U306" s="14" t="s">
        <v>1437</v>
      </c>
    </row>
    <row r="307">
      <c r="A307" s="16" t="s">
        <v>1438</v>
      </c>
      <c r="B307" s="7" t="s">
        <v>30</v>
      </c>
      <c r="C307" s="9" t="s">
        <v>1439</v>
      </c>
      <c r="D307" s="7" t="s">
        <v>1440</v>
      </c>
      <c r="E307" s="11">
        <v>43742.60445601852</v>
      </c>
      <c r="F307" s="7" t="s">
        <v>33</v>
      </c>
      <c r="G307" s="7"/>
      <c r="H307" s="7"/>
      <c r="I307" s="7"/>
      <c r="J307" s="7"/>
      <c r="K307" s="7"/>
      <c r="L307" s="7"/>
      <c r="M307" s="7" t="s">
        <v>35</v>
      </c>
      <c r="N307" s="7"/>
      <c r="O307" s="14" t="s">
        <v>182</v>
      </c>
      <c r="P307" s="21" t="s">
        <v>38</v>
      </c>
      <c r="Q307" s="7">
        <v>5277370.0</v>
      </c>
      <c r="R307" s="7">
        <v>230.0</v>
      </c>
      <c r="S307" s="7" t="s">
        <v>40</v>
      </c>
      <c r="T307" s="26" t="s">
        <v>1441</v>
      </c>
      <c r="U307" s="14" t="s">
        <v>1442</v>
      </c>
    </row>
    <row r="308">
      <c r="A308" s="16" t="s">
        <v>1443</v>
      </c>
      <c r="B308" s="7" t="s">
        <v>30</v>
      </c>
      <c r="C308" s="9" t="s">
        <v>1444</v>
      </c>
      <c r="D308" s="7" t="s">
        <v>1445</v>
      </c>
      <c r="E308" s="11">
        <v>43742.52585648149</v>
      </c>
      <c r="F308" s="7" t="s">
        <v>33</v>
      </c>
      <c r="G308" s="7"/>
      <c r="H308" s="7"/>
      <c r="I308" s="7"/>
      <c r="J308" s="7"/>
      <c r="K308" s="7"/>
      <c r="L308" s="7"/>
      <c r="M308" s="7" t="s">
        <v>35</v>
      </c>
      <c r="N308" s="7"/>
      <c r="O308" s="14" t="s">
        <v>65</v>
      </c>
      <c r="P308" s="21" t="s">
        <v>38</v>
      </c>
      <c r="Q308" s="7">
        <v>5277370.0</v>
      </c>
      <c r="R308" s="7">
        <v>230.0</v>
      </c>
      <c r="S308" s="7" t="s">
        <v>40</v>
      </c>
      <c r="T308" s="26" t="s">
        <v>1446</v>
      </c>
      <c r="U308" s="14" t="s">
        <v>1447</v>
      </c>
    </row>
    <row r="309">
      <c r="A309" s="16" t="s">
        <v>1448</v>
      </c>
      <c r="B309" s="7" t="s">
        <v>83</v>
      </c>
      <c r="C309" s="9" t="s">
        <v>1449</v>
      </c>
      <c r="D309" s="7" t="s">
        <v>1450</v>
      </c>
      <c r="E309" s="11">
        <v>43742.505520833336</v>
      </c>
      <c r="F309" s="7" t="s">
        <v>33</v>
      </c>
      <c r="G309" s="7"/>
      <c r="H309" s="7"/>
      <c r="I309" s="7"/>
      <c r="J309" s="7"/>
      <c r="K309" s="7"/>
      <c r="L309" s="7"/>
      <c r="M309" s="7" t="s">
        <v>86</v>
      </c>
      <c r="N309" s="7"/>
      <c r="O309" s="14" t="s">
        <v>65</v>
      </c>
      <c r="P309" s="21" t="s">
        <v>88</v>
      </c>
      <c r="Q309" s="7">
        <v>81574.0</v>
      </c>
      <c r="R309" s="7">
        <v>86.0</v>
      </c>
      <c r="S309" s="7" t="s">
        <v>40</v>
      </c>
      <c r="T309" s="26" t="s">
        <v>1451</v>
      </c>
      <c r="U309" s="14" t="s">
        <v>1452</v>
      </c>
    </row>
    <row r="310">
      <c r="A310" s="16" t="s">
        <v>1453</v>
      </c>
      <c r="B310" s="7" t="s">
        <v>421</v>
      </c>
      <c r="C310" s="9" t="s">
        <v>1454</v>
      </c>
      <c r="D310" s="7" t="s">
        <v>1455</v>
      </c>
      <c r="E310" s="11">
        <v>43742.49729166667</v>
      </c>
      <c r="F310" s="7" t="s">
        <v>33</v>
      </c>
      <c r="G310" s="7"/>
      <c r="H310" s="7"/>
      <c r="I310" s="7"/>
      <c r="J310" s="7"/>
      <c r="K310" s="7" t="s">
        <v>424</v>
      </c>
      <c r="L310" s="7" t="s">
        <v>421</v>
      </c>
      <c r="M310" s="7" t="s">
        <v>424</v>
      </c>
      <c r="N310" s="7" t="s">
        <v>1456</v>
      </c>
      <c r="O310" s="14" t="s">
        <v>65</v>
      </c>
      <c r="P310" s="21" t="s">
        <v>425</v>
      </c>
      <c r="Q310" s="7">
        <v>1.1749839E7</v>
      </c>
      <c r="R310" s="7">
        <v>14.0</v>
      </c>
      <c r="S310" s="7" t="s">
        <v>40</v>
      </c>
      <c r="T310" s="26" t="s">
        <v>1457</v>
      </c>
      <c r="U310" s="14" t="s">
        <v>1458</v>
      </c>
    </row>
    <row r="311">
      <c r="A311" s="16" t="s">
        <v>1459</v>
      </c>
      <c r="B311" s="7" t="s">
        <v>125</v>
      </c>
      <c r="C311" s="9" t="s">
        <v>1460</v>
      </c>
      <c r="D311" s="7" t="s">
        <v>1461</v>
      </c>
      <c r="E311" s="11">
        <v>43741.42465277778</v>
      </c>
      <c r="F311" s="7" t="s">
        <v>33</v>
      </c>
      <c r="G311" s="7"/>
      <c r="H311" s="7"/>
      <c r="I311" s="7"/>
      <c r="J311" s="7"/>
      <c r="K311" s="7"/>
      <c r="L311" s="7"/>
      <c r="M311" s="7" t="s">
        <v>130</v>
      </c>
      <c r="N311" s="7"/>
      <c r="O311" s="14" t="s">
        <v>65</v>
      </c>
      <c r="P311" s="21" t="s">
        <v>131</v>
      </c>
      <c r="Q311" s="7">
        <v>8573099.0</v>
      </c>
      <c r="R311" s="7">
        <v>246.0</v>
      </c>
      <c r="S311" s="7" t="s">
        <v>40</v>
      </c>
      <c r="T311" s="26" t="s">
        <v>1462</v>
      </c>
      <c r="U311" s="14" t="s">
        <v>1463</v>
      </c>
    </row>
    <row r="312">
      <c r="A312" s="16" t="s">
        <v>1464</v>
      </c>
      <c r="B312" s="7" t="s">
        <v>30</v>
      </c>
      <c r="C312" s="9" t="s">
        <v>1465</v>
      </c>
      <c r="D312" s="7" t="s">
        <v>1466</v>
      </c>
      <c r="E312" s="11">
        <v>43741.17010416667</v>
      </c>
      <c r="F312" s="7" t="s">
        <v>33</v>
      </c>
      <c r="G312" s="7"/>
      <c r="H312" s="7"/>
      <c r="I312" s="7"/>
      <c r="J312" s="7"/>
      <c r="K312" s="7"/>
      <c r="L312" s="7"/>
      <c r="M312" s="7" t="s">
        <v>35</v>
      </c>
      <c r="N312" s="7"/>
      <c r="O312" s="14" t="s">
        <v>65</v>
      </c>
      <c r="P312" s="21" t="s">
        <v>38</v>
      </c>
      <c r="Q312" s="7">
        <v>5277370.0</v>
      </c>
      <c r="R312" s="7">
        <v>230.0</v>
      </c>
      <c r="S312" s="7" t="s">
        <v>40</v>
      </c>
      <c r="T312" s="26" t="s">
        <v>1467</v>
      </c>
      <c r="U312" s="14" t="s">
        <v>1468</v>
      </c>
    </row>
    <row r="313">
      <c r="A313" s="16" t="s">
        <v>1469</v>
      </c>
      <c r="B313" s="7" t="s">
        <v>83</v>
      </c>
      <c r="C313" s="9" t="s">
        <v>1470</v>
      </c>
      <c r="D313" s="7" t="s">
        <v>1471</v>
      </c>
      <c r="E313" s="11">
        <v>43740.8100462963</v>
      </c>
      <c r="F313" s="7" t="s">
        <v>33</v>
      </c>
      <c r="G313" s="7"/>
      <c r="H313" s="7"/>
      <c r="I313" s="7"/>
      <c r="J313" s="7"/>
      <c r="K313" s="7"/>
      <c r="L313" s="7"/>
      <c r="M313" s="7" t="s">
        <v>86</v>
      </c>
      <c r="N313" s="7"/>
      <c r="O313" s="14" t="s">
        <v>37</v>
      </c>
      <c r="P313" s="21" t="s">
        <v>88</v>
      </c>
      <c r="Q313" s="7">
        <v>81574.0</v>
      </c>
      <c r="R313" s="7">
        <v>86.0</v>
      </c>
      <c r="S313" s="7" t="s">
        <v>40</v>
      </c>
      <c r="T313" s="26" t="s">
        <v>1472</v>
      </c>
      <c r="U313" s="14" t="s">
        <v>1473</v>
      </c>
    </row>
    <row r="314">
      <c r="A314" s="16" t="s">
        <v>1474</v>
      </c>
      <c r="B314" s="7" t="s">
        <v>30</v>
      </c>
      <c r="C314" s="9" t="s">
        <v>1475</v>
      </c>
      <c r="D314" s="7" t="s">
        <v>1476</v>
      </c>
      <c r="E314" s="11">
        <v>43740.76274305556</v>
      </c>
      <c r="F314" s="7" t="s">
        <v>33</v>
      </c>
      <c r="G314" s="7"/>
      <c r="H314" s="7"/>
      <c r="I314" s="7"/>
      <c r="J314" s="7"/>
      <c r="K314" s="7"/>
      <c r="L314" s="7"/>
      <c r="M314" s="7" t="s">
        <v>35</v>
      </c>
      <c r="N314" s="7"/>
      <c r="O314" s="14" t="s">
        <v>37</v>
      </c>
      <c r="P314" s="21" t="s">
        <v>38</v>
      </c>
      <c r="Q314" s="7">
        <v>5277370.0</v>
      </c>
      <c r="R314" s="7">
        <v>230.0</v>
      </c>
      <c r="S314" s="7" t="s">
        <v>40</v>
      </c>
      <c r="T314" s="26" t="s">
        <v>1477</v>
      </c>
      <c r="U314" s="14" t="s">
        <v>1478</v>
      </c>
    </row>
    <row r="315">
      <c r="A315" s="16" t="s">
        <v>1479</v>
      </c>
      <c r="B315" s="7" t="s">
        <v>83</v>
      </c>
      <c r="C315" s="9" t="s">
        <v>1480</v>
      </c>
      <c r="D315" s="7" t="s">
        <v>1481</v>
      </c>
      <c r="E315" s="11">
        <v>43740.606886574074</v>
      </c>
      <c r="F315" s="7" t="s">
        <v>33</v>
      </c>
      <c r="G315" s="7"/>
      <c r="H315" s="7"/>
      <c r="I315" s="7"/>
      <c r="J315" s="7"/>
      <c r="K315" s="7"/>
      <c r="L315" s="7"/>
      <c r="M315" s="7" t="s">
        <v>86</v>
      </c>
      <c r="N315" s="7"/>
      <c r="O315" s="14" t="s">
        <v>65</v>
      </c>
      <c r="P315" s="21" t="s">
        <v>88</v>
      </c>
      <c r="Q315" s="7">
        <v>81574.0</v>
      </c>
      <c r="R315" s="7">
        <v>86.0</v>
      </c>
      <c r="S315" s="7" t="s">
        <v>40</v>
      </c>
      <c r="T315" s="26" t="s">
        <v>1482</v>
      </c>
      <c r="U315" s="14" t="s">
        <v>1483</v>
      </c>
    </row>
    <row r="316">
      <c r="A316" s="16" t="s">
        <v>1484</v>
      </c>
      <c r="B316" s="7" t="s">
        <v>30</v>
      </c>
      <c r="C316" s="9" t="s">
        <v>1485</v>
      </c>
      <c r="D316" s="7" t="s">
        <v>1486</v>
      </c>
      <c r="E316" s="11">
        <v>43739.72012731481</v>
      </c>
      <c r="F316" s="7" t="s">
        <v>33</v>
      </c>
      <c r="G316" s="7"/>
      <c r="H316" s="7"/>
      <c r="I316" s="7"/>
      <c r="J316" s="7"/>
      <c r="K316" s="7"/>
      <c r="L316" s="7"/>
      <c r="M316" s="7" t="s">
        <v>35</v>
      </c>
      <c r="N316" s="7"/>
      <c r="O316" s="14" t="s">
        <v>233</v>
      </c>
      <c r="P316" s="21" t="s">
        <v>38</v>
      </c>
      <c r="Q316" s="7">
        <v>5277370.0</v>
      </c>
      <c r="R316" s="7">
        <v>230.0</v>
      </c>
      <c r="S316" s="7" t="s">
        <v>40</v>
      </c>
      <c r="T316" s="26" t="s">
        <v>1487</v>
      </c>
      <c r="U316" s="14" t="s">
        <v>1488</v>
      </c>
    </row>
    <row r="317">
      <c r="A317" s="16" t="s">
        <v>1489</v>
      </c>
      <c r="B317" s="7" t="s">
        <v>30</v>
      </c>
      <c r="C317" s="9" t="s">
        <v>1490</v>
      </c>
      <c r="D317" s="7" t="s">
        <v>1491</v>
      </c>
      <c r="E317" s="11">
        <v>43739.71552083333</v>
      </c>
      <c r="F317" s="7" t="s">
        <v>33</v>
      </c>
      <c r="G317" s="7"/>
      <c r="H317" s="7"/>
      <c r="I317" s="7"/>
      <c r="J317" s="7"/>
      <c r="K317" s="7"/>
      <c r="L317" s="7"/>
      <c r="M317" s="7" t="s">
        <v>35</v>
      </c>
      <c r="N317" s="7"/>
      <c r="O317" s="14" t="s">
        <v>233</v>
      </c>
      <c r="P317" s="21" t="s">
        <v>38</v>
      </c>
      <c r="Q317" s="7">
        <v>5277370.0</v>
      </c>
      <c r="R317" s="7">
        <v>230.0</v>
      </c>
      <c r="S317" s="7" t="s">
        <v>40</v>
      </c>
      <c r="T317" s="26" t="s">
        <v>1492</v>
      </c>
      <c r="U317" s="14" t="s">
        <v>1493</v>
      </c>
    </row>
    <row r="318">
      <c r="A318" s="16" t="s">
        <v>1494</v>
      </c>
      <c r="B318" s="7" t="s">
        <v>30</v>
      </c>
      <c r="C318" s="9" t="s">
        <v>1495</v>
      </c>
      <c r="D318" s="7" t="s">
        <v>1496</v>
      </c>
      <c r="E318" s="11">
        <v>43739.67744212963</v>
      </c>
      <c r="F318" s="7" t="s">
        <v>33</v>
      </c>
      <c r="G318" s="7"/>
      <c r="H318" s="7"/>
      <c r="I318" s="7"/>
      <c r="J318" s="7"/>
      <c r="K318" s="7"/>
      <c r="L318" s="7"/>
      <c r="M318" s="7" t="s">
        <v>35</v>
      </c>
      <c r="N318" s="7"/>
      <c r="O318" s="14" t="s">
        <v>233</v>
      </c>
      <c r="P318" s="21" t="s">
        <v>38</v>
      </c>
      <c r="Q318" s="7">
        <v>5277370.0</v>
      </c>
      <c r="R318" s="7">
        <v>230.0</v>
      </c>
      <c r="S318" s="7" t="s">
        <v>40</v>
      </c>
      <c r="T318" s="26" t="s">
        <v>1497</v>
      </c>
      <c r="U318" s="14" t="s">
        <v>1498</v>
      </c>
    </row>
    <row r="319">
      <c r="A319" s="16" t="s">
        <v>1499</v>
      </c>
      <c r="B319" s="7" t="s">
        <v>30</v>
      </c>
      <c r="C319" s="9" t="s">
        <v>1500</v>
      </c>
      <c r="D319" s="7" t="s">
        <v>1501</v>
      </c>
      <c r="E319" s="11">
        <v>43739.58050925926</v>
      </c>
      <c r="F319" s="7" t="s">
        <v>33</v>
      </c>
      <c r="G319" s="7"/>
      <c r="H319" s="7"/>
      <c r="I319" s="7"/>
      <c r="J319" s="7"/>
      <c r="K319" s="7"/>
      <c r="L319" s="7"/>
      <c r="M319" s="7" t="s">
        <v>35</v>
      </c>
      <c r="N319" s="7"/>
      <c r="O319" s="14" t="s">
        <v>233</v>
      </c>
      <c r="P319" s="21" t="s">
        <v>38</v>
      </c>
      <c r="Q319" s="7">
        <v>5277370.0</v>
      </c>
      <c r="R319" s="7">
        <v>230.0</v>
      </c>
      <c r="S319" s="7" t="s">
        <v>40</v>
      </c>
      <c r="T319" s="26" t="s">
        <v>1502</v>
      </c>
      <c r="U319" s="14" t="s">
        <v>1503</v>
      </c>
    </row>
    <row r="320">
      <c r="A320" s="16" t="s">
        <v>1504</v>
      </c>
      <c r="B320" s="7" t="s">
        <v>30</v>
      </c>
      <c r="C320" s="9" t="s">
        <v>1505</v>
      </c>
      <c r="D320" s="7" t="s">
        <v>1506</v>
      </c>
      <c r="E320" s="11">
        <v>43739.57780092592</v>
      </c>
      <c r="F320" s="7" t="s">
        <v>33</v>
      </c>
      <c r="G320" s="7"/>
      <c r="H320" s="7"/>
      <c r="I320" s="7"/>
      <c r="J320" s="7"/>
      <c r="K320" s="7"/>
      <c r="L320" s="7"/>
      <c r="M320" s="7" t="s">
        <v>35</v>
      </c>
      <c r="N320" s="7"/>
      <c r="O320" s="14" t="s">
        <v>233</v>
      </c>
      <c r="P320" s="21" t="s">
        <v>38</v>
      </c>
      <c r="Q320" s="7">
        <v>5277370.0</v>
      </c>
      <c r="R320" s="7">
        <v>230.0</v>
      </c>
      <c r="S320" s="7" t="s">
        <v>40</v>
      </c>
      <c r="T320" s="26" t="s">
        <v>1507</v>
      </c>
      <c r="U320" s="14" t="s">
        <v>1508</v>
      </c>
    </row>
    <row r="321">
      <c r="A321" s="16" t="s">
        <v>1509</v>
      </c>
      <c r="B321" s="7" t="s">
        <v>30</v>
      </c>
      <c r="C321" s="9" t="s">
        <v>1510</v>
      </c>
      <c r="D321" s="7" t="s">
        <v>1511</v>
      </c>
      <c r="E321" s="11">
        <v>43739.40519675926</v>
      </c>
      <c r="F321" s="7" t="s">
        <v>33</v>
      </c>
      <c r="G321" s="7"/>
      <c r="H321" s="7"/>
      <c r="I321" s="7"/>
      <c r="J321" s="7"/>
      <c r="K321" s="7"/>
      <c r="L321" s="7"/>
      <c r="M321" s="7" t="s">
        <v>35</v>
      </c>
      <c r="N321" s="7"/>
      <c r="O321" s="14" t="s">
        <v>65</v>
      </c>
      <c r="P321" s="21" t="s">
        <v>38</v>
      </c>
      <c r="Q321" s="7">
        <v>5277370.0</v>
      </c>
      <c r="R321" s="7">
        <v>230.0</v>
      </c>
      <c r="S321" s="7" t="s">
        <v>40</v>
      </c>
      <c r="T321" s="26" t="s">
        <v>1512</v>
      </c>
      <c r="U321" s="14" t="s">
        <v>1513</v>
      </c>
    </row>
    <row r="322">
      <c r="A322" s="16" t="s">
        <v>1514</v>
      </c>
      <c r="B322" s="7" t="s">
        <v>101</v>
      </c>
      <c r="C322" s="9" t="s">
        <v>1515</v>
      </c>
      <c r="D322" s="7" t="s">
        <v>1516</v>
      </c>
      <c r="E322" s="11">
        <v>43739.39905092593</v>
      </c>
      <c r="F322" s="7" t="s">
        <v>33</v>
      </c>
      <c r="G322" s="7"/>
      <c r="H322" s="7"/>
      <c r="I322" s="7"/>
      <c r="J322" s="7"/>
      <c r="K322" s="7"/>
      <c r="L322" s="7"/>
      <c r="M322" s="7" t="s">
        <v>104</v>
      </c>
      <c r="N322" s="7"/>
      <c r="O322" s="14" t="s">
        <v>37</v>
      </c>
      <c r="P322" s="21" t="s">
        <v>105</v>
      </c>
      <c r="Q322" s="7">
        <v>791238.0</v>
      </c>
      <c r="R322" s="7">
        <v>33.0</v>
      </c>
      <c r="S322" s="7" t="s">
        <v>40</v>
      </c>
      <c r="T322" s="26" t="s">
        <v>1517</v>
      </c>
      <c r="U322" s="14" t="s">
        <v>1518</v>
      </c>
    </row>
    <row r="323">
      <c r="A323" s="16" t="s">
        <v>1519</v>
      </c>
      <c r="B323" s="7" t="s">
        <v>30</v>
      </c>
      <c r="C323" s="9" t="s">
        <v>1520</v>
      </c>
      <c r="D323" s="7" t="s">
        <v>1521</v>
      </c>
      <c r="E323" s="11">
        <v>43739.32460648148</v>
      </c>
      <c r="F323" s="7" t="s">
        <v>33</v>
      </c>
      <c r="G323" s="7"/>
      <c r="H323" s="7"/>
      <c r="I323" s="7"/>
      <c r="J323" s="7"/>
      <c r="K323" s="7"/>
      <c r="L323" s="7"/>
      <c r="M323" s="7" t="s">
        <v>35</v>
      </c>
      <c r="N323" s="7"/>
      <c r="O323" s="14" t="s">
        <v>65</v>
      </c>
      <c r="P323" s="21" t="s">
        <v>38</v>
      </c>
      <c r="Q323" s="7">
        <v>5277370.0</v>
      </c>
      <c r="R323" s="7">
        <v>230.0</v>
      </c>
      <c r="S323" s="7" t="s">
        <v>40</v>
      </c>
      <c r="T323" s="26" t="s">
        <v>1522</v>
      </c>
      <c r="U323" s="14" t="s">
        <v>1523</v>
      </c>
    </row>
    <row r="324">
      <c r="A324" s="16" t="s">
        <v>1524</v>
      </c>
      <c r="B324" s="7" t="s">
        <v>125</v>
      </c>
      <c r="C324" s="9" t="s">
        <v>1525</v>
      </c>
      <c r="D324" s="7" t="s">
        <v>1526</v>
      </c>
      <c r="E324" s="11">
        <v>43739.30728009259</v>
      </c>
      <c r="F324" s="7" t="s">
        <v>33</v>
      </c>
      <c r="G324" s="7"/>
      <c r="H324" s="7"/>
      <c r="I324" s="7"/>
      <c r="J324" s="7"/>
      <c r="K324" s="7"/>
      <c r="L324" s="7"/>
      <c r="M324" s="7" t="s">
        <v>130</v>
      </c>
      <c r="N324" s="7"/>
      <c r="O324" s="14" t="s">
        <v>65</v>
      </c>
      <c r="P324" s="21" t="s">
        <v>131</v>
      </c>
      <c r="Q324" s="7">
        <v>8573099.0</v>
      </c>
      <c r="R324" s="7">
        <v>246.0</v>
      </c>
      <c r="S324" s="7" t="s">
        <v>40</v>
      </c>
      <c r="T324" s="26" t="s">
        <v>1527</v>
      </c>
      <c r="U324" s="14" t="s">
        <v>1528</v>
      </c>
    </row>
    <row r="325">
      <c r="A325" s="16" t="s">
        <v>1529</v>
      </c>
      <c r="B325" s="7" t="s">
        <v>48</v>
      </c>
      <c r="C325" s="9" t="s">
        <v>1530</v>
      </c>
      <c r="D325" s="7" t="s">
        <v>1531</v>
      </c>
      <c r="E325" s="11">
        <v>43739.24068287037</v>
      </c>
      <c r="F325" s="7"/>
      <c r="G325" s="7"/>
      <c r="H325" s="7"/>
      <c r="I325" s="7"/>
      <c r="J325" s="7"/>
      <c r="K325" s="7"/>
      <c r="L325" s="7"/>
      <c r="M325" s="7" t="s">
        <v>52</v>
      </c>
      <c r="N325" s="7"/>
      <c r="O325" s="14" t="s">
        <v>65</v>
      </c>
      <c r="P325" s="21" t="s">
        <v>54</v>
      </c>
      <c r="Q325" s="7">
        <v>8399556.0</v>
      </c>
      <c r="R325" s="7">
        <v>432.0</v>
      </c>
      <c r="S325" s="7" t="s">
        <v>40</v>
      </c>
      <c r="T325" s="26" t="s">
        <v>1532</v>
      </c>
      <c r="U325" s="14" t="s">
        <v>1533</v>
      </c>
    </row>
    <row r="326">
      <c r="A326" s="16" t="s">
        <v>1534</v>
      </c>
      <c r="B326" s="7" t="s">
        <v>125</v>
      </c>
      <c r="C326" s="9" t="s">
        <v>1535</v>
      </c>
      <c r="D326" s="7" t="s">
        <v>1536</v>
      </c>
      <c r="E326" s="11">
        <v>43739.205196759256</v>
      </c>
      <c r="F326" s="7" t="s">
        <v>33</v>
      </c>
      <c r="G326" s="7"/>
      <c r="H326" s="7"/>
      <c r="I326" s="7"/>
      <c r="J326" s="7"/>
      <c r="K326" s="7"/>
      <c r="L326" s="7"/>
      <c r="M326" s="7" t="s">
        <v>130</v>
      </c>
      <c r="N326" s="7"/>
      <c r="O326" s="14" t="s">
        <v>65</v>
      </c>
      <c r="P326" s="21" t="s">
        <v>131</v>
      </c>
      <c r="Q326" s="7">
        <v>8573099.0</v>
      </c>
      <c r="R326" s="7">
        <v>246.0</v>
      </c>
      <c r="S326" s="7" t="s">
        <v>40</v>
      </c>
      <c r="T326" s="26" t="s">
        <v>1537</v>
      </c>
      <c r="U326" s="14" t="s">
        <v>1538</v>
      </c>
    </row>
    <row r="327">
      <c r="A327" s="16" t="s">
        <v>1539</v>
      </c>
      <c r="B327" s="7" t="s">
        <v>101</v>
      </c>
      <c r="C327" s="64" t="s">
        <v>1540</v>
      </c>
      <c r="D327" s="7" t="s">
        <v>1541</v>
      </c>
      <c r="E327" s="11">
        <v>43739.156180555554</v>
      </c>
      <c r="F327" s="7" t="s">
        <v>33</v>
      </c>
      <c r="G327" s="7"/>
      <c r="H327" s="7"/>
      <c r="I327" s="7"/>
      <c r="J327" s="7"/>
      <c r="K327" s="7"/>
      <c r="L327" s="7"/>
      <c r="M327" s="7" t="s">
        <v>104</v>
      </c>
      <c r="N327" s="7"/>
      <c r="O327" s="14" t="s">
        <v>412</v>
      </c>
      <c r="P327" s="21" t="s">
        <v>105</v>
      </c>
      <c r="Q327" s="7">
        <v>791238.0</v>
      </c>
      <c r="R327" s="7">
        <v>33.0</v>
      </c>
      <c r="S327" s="7" t="s">
        <v>40</v>
      </c>
      <c r="T327" s="26" t="s">
        <v>1542</v>
      </c>
      <c r="U327" s="14" t="s">
        <v>1543</v>
      </c>
    </row>
    <row r="328">
      <c r="A328" s="16" t="s">
        <v>1544</v>
      </c>
      <c r="B328" s="7" t="s">
        <v>30</v>
      </c>
      <c r="C328" s="9" t="s">
        <v>1545</v>
      </c>
      <c r="D328" s="7" t="s">
        <v>1546</v>
      </c>
      <c r="E328" s="11">
        <v>43738.73925925926</v>
      </c>
      <c r="F328" s="7" t="s">
        <v>33</v>
      </c>
      <c r="G328" s="7"/>
      <c r="H328" s="7"/>
      <c r="I328" s="7"/>
      <c r="J328" s="7"/>
      <c r="K328" s="7"/>
      <c r="L328" s="7"/>
      <c r="M328" s="7" t="s">
        <v>35</v>
      </c>
      <c r="N328" s="7"/>
      <c r="O328" s="14" t="s">
        <v>233</v>
      </c>
      <c r="P328" s="21" t="s">
        <v>38</v>
      </c>
      <c r="Q328" s="7">
        <v>5277370.0</v>
      </c>
      <c r="R328" s="7">
        <v>230.0</v>
      </c>
      <c r="S328" s="7" t="s">
        <v>40</v>
      </c>
      <c r="T328" s="26" t="s">
        <v>1547</v>
      </c>
      <c r="U328" s="14" t="s">
        <v>1548</v>
      </c>
    </row>
    <row r="329">
      <c r="A329" s="16" t="s">
        <v>1549</v>
      </c>
      <c r="B329" s="7" t="s">
        <v>30</v>
      </c>
      <c r="C329" s="9" t="s">
        <v>1550</v>
      </c>
      <c r="D329" s="7" t="s">
        <v>1551</v>
      </c>
      <c r="E329" s="11">
        <v>43738.7259375</v>
      </c>
      <c r="F329" s="7" t="s">
        <v>33</v>
      </c>
      <c r="G329" s="7"/>
      <c r="H329" s="7"/>
      <c r="I329" s="7"/>
      <c r="J329" s="7"/>
      <c r="K329" s="7"/>
      <c r="L329" s="7"/>
      <c r="M329" s="7" t="s">
        <v>35</v>
      </c>
      <c r="N329" s="7"/>
      <c r="O329" s="14" t="s">
        <v>182</v>
      </c>
      <c r="P329" s="21" t="s">
        <v>38</v>
      </c>
      <c r="Q329" s="7">
        <v>5277370.0</v>
      </c>
      <c r="R329" s="7">
        <v>230.0</v>
      </c>
      <c r="S329" s="7" t="s">
        <v>40</v>
      </c>
      <c r="T329" s="26" t="s">
        <v>1552</v>
      </c>
      <c r="U329" s="14" t="s">
        <v>1553</v>
      </c>
    </row>
    <row r="330">
      <c r="A330" s="16" t="s">
        <v>1554</v>
      </c>
      <c r="B330" s="7" t="s">
        <v>30</v>
      </c>
      <c r="C330" s="9" t="s">
        <v>1555</v>
      </c>
      <c r="D330" s="7" t="s">
        <v>1556</v>
      </c>
      <c r="E330" s="11">
        <v>43738.71914351852</v>
      </c>
      <c r="F330" s="7" t="s">
        <v>33</v>
      </c>
      <c r="G330" s="7"/>
      <c r="H330" s="7"/>
      <c r="I330" s="7"/>
      <c r="J330" s="7"/>
      <c r="K330" s="7"/>
      <c r="L330" s="7"/>
      <c r="M330" s="7" t="s">
        <v>35</v>
      </c>
      <c r="N330" s="7"/>
      <c r="O330" s="14" t="s">
        <v>65</v>
      </c>
      <c r="P330" s="21" t="s">
        <v>38</v>
      </c>
      <c r="Q330" s="7">
        <v>5277370.0</v>
      </c>
      <c r="R330" s="7">
        <v>230.0</v>
      </c>
      <c r="S330" s="7" t="s">
        <v>40</v>
      </c>
      <c r="T330" s="26" t="s">
        <v>1557</v>
      </c>
      <c r="U330" s="14" t="s">
        <v>1558</v>
      </c>
    </row>
    <row r="331">
      <c r="A331" s="16" t="s">
        <v>1559</v>
      </c>
      <c r="B331" s="7" t="s">
        <v>30</v>
      </c>
      <c r="C331" s="9" t="s">
        <v>1560</v>
      </c>
      <c r="D331" s="7" t="s">
        <v>1561</v>
      </c>
      <c r="E331" s="11">
        <v>43738.71770833334</v>
      </c>
      <c r="F331" s="7" t="s">
        <v>33</v>
      </c>
      <c r="G331" s="7"/>
      <c r="H331" s="7"/>
      <c r="I331" s="7"/>
      <c r="J331" s="7"/>
      <c r="K331" s="7"/>
      <c r="L331" s="7"/>
      <c r="M331" s="7" t="s">
        <v>35</v>
      </c>
      <c r="N331" s="7"/>
      <c r="O331" s="14" t="s">
        <v>233</v>
      </c>
      <c r="P331" s="21" t="s">
        <v>38</v>
      </c>
      <c r="Q331" s="7">
        <v>5277370.0</v>
      </c>
      <c r="R331" s="7">
        <v>230.0</v>
      </c>
      <c r="S331" s="7" t="s">
        <v>40</v>
      </c>
      <c r="T331" s="26" t="s">
        <v>1562</v>
      </c>
      <c r="U331" s="14" t="s">
        <v>1563</v>
      </c>
    </row>
    <row r="332">
      <c r="A332" s="16" t="s">
        <v>1564</v>
      </c>
      <c r="B332" s="7" t="s">
        <v>229</v>
      </c>
      <c r="C332" s="9" t="s">
        <v>1565</v>
      </c>
      <c r="D332" s="7" t="s">
        <v>1566</v>
      </c>
      <c r="E332" s="11">
        <v>43738.68802083333</v>
      </c>
      <c r="F332" s="7" t="s">
        <v>33</v>
      </c>
      <c r="G332" s="7"/>
      <c r="H332" s="7"/>
      <c r="I332" s="7"/>
      <c r="J332" s="7"/>
      <c r="K332" s="7"/>
      <c r="L332" s="7"/>
      <c r="M332" s="7" t="s">
        <v>232</v>
      </c>
      <c r="N332" s="7"/>
      <c r="O332" s="14" t="s">
        <v>233</v>
      </c>
      <c r="P332" s="21" t="s">
        <v>234</v>
      </c>
      <c r="Q332" s="7">
        <v>66982.0</v>
      </c>
      <c r="R332" s="7">
        <v>32.0</v>
      </c>
      <c r="S332" s="7" t="s">
        <v>40</v>
      </c>
      <c r="T332" s="26" t="s">
        <v>1567</v>
      </c>
      <c r="U332" s="14" t="s">
        <v>1568</v>
      </c>
    </row>
    <row r="333">
      <c r="A333" s="16" t="s">
        <v>1569</v>
      </c>
      <c r="B333" s="7" t="s">
        <v>30</v>
      </c>
      <c r="C333" s="9" t="s">
        <v>1570</v>
      </c>
      <c r="D333" s="7" t="s">
        <v>1571</v>
      </c>
      <c r="E333" s="11">
        <v>43738.579363425924</v>
      </c>
      <c r="F333" s="7" t="s">
        <v>33</v>
      </c>
      <c r="G333" s="7"/>
      <c r="H333" s="7"/>
      <c r="I333" s="7"/>
      <c r="J333" s="7"/>
      <c r="K333" s="7"/>
      <c r="L333" s="7"/>
      <c r="M333" s="7" t="s">
        <v>35</v>
      </c>
      <c r="N333" s="7"/>
      <c r="O333" s="14" t="s">
        <v>233</v>
      </c>
      <c r="P333" s="21" t="s">
        <v>38</v>
      </c>
      <c r="Q333" s="7">
        <v>5277370.0</v>
      </c>
      <c r="R333" s="7">
        <v>230.0</v>
      </c>
      <c r="S333" s="7" t="s">
        <v>40</v>
      </c>
      <c r="T333" s="26" t="s">
        <v>1572</v>
      </c>
      <c r="U333" s="14" t="s">
        <v>1573</v>
      </c>
    </row>
    <row r="334">
      <c r="A334" s="16" t="s">
        <v>1574</v>
      </c>
      <c r="B334" s="7" t="s">
        <v>30</v>
      </c>
      <c r="C334" s="9" t="s">
        <v>1575</v>
      </c>
      <c r="D334" s="7" t="s">
        <v>1576</v>
      </c>
      <c r="E334" s="11">
        <v>43738.56422453704</v>
      </c>
      <c r="F334" s="7" t="s">
        <v>33</v>
      </c>
      <c r="G334" s="7"/>
      <c r="H334" s="7"/>
      <c r="I334" s="7"/>
      <c r="J334" s="7"/>
      <c r="K334" s="7"/>
      <c r="L334" s="7"/>
      <c r="M334" s="7" t="s">
        <v>35</v>
      </c>
      <c r="N334" s="7"/>
      <c r="O334" s="14" t="s">
        <v>182</v>
      </c>
      <c r="P334" s="21" t="s">
        <v>38</v>
      </c>
      <c r="Q334" s="7">
        <v>5277370.0</v>
      </c>
      <c r="R334" s="7">
        <v>230.0</v>
      </c>
      <c r="S334" s="7" t="s">
        <v>40</v>
      </c>
      <c r="T334" s="26" t="s">
        <v>1577</v>
      </c>
      <c r="U334" s="14" t="s">
        <v>1578</v>
      </c>
    </row>
    <row r="335">
      <c r="A335" s="16" t="s">
        <v>1579</v>
      </c>
      <c r="B335" s="7" t="s">
        <v>48</v>
      </c>
      <c r="C335" s="9" t="s">
        <v>1580</v>
      </c>
      <c r="D335" s="7" t="s">
        <v>1581</v>
      </c>
      <c r="E335" s="11">
        <v>43738.49079861111</v>
      </c>
      <c r="F335" s="7"/>
      <c r="G335" s="7"/>
      <c r="H335" s="7"/>
      <c r="I335" s="7"/>
      <c r="J335" s="7"/>
      <c r="K335" s="7"/>
      <c r="L335" s="7"/>
      <c r="M335" s="7" t="s">
        <v>52</v>
      </c>
      <c r="N335" s="7"/>
      <c r="O335" s="14" t="s">
        <v>37</v>
      </c>
      <c r="P335" s="21" t="s">
        <v>54</v>
      </c>
      <c r="Q335" s="7">
        <v>8399556.0</v>
      </c>
      <c r="R335" s="7">
        <v>432.0</v>
      </c>
      <c r="S335" s="7" t="s">
        <v>40</v>
      </c>
      <c r="T335" s="26" t="s">
        <v>1582</v>
      </c>
      <c r="U335" s="14" t="s">
        <v>1583</v>
      </c>
    </row>
    <row r="336">
      <c r="A336" s="16" t="s">
        <v>1584</v>
      </c>
      <c r="B336" s="7" t="s">
        <v>101</v>
      </c>
      <c r="C336" s="9" t="s">
        <v>1585</v>
      </c>
      <c r="D336" s="7" t="s">
        <v>1586</v>
      </c>
      <c r="E336" s="11">
        <v>43738.483935185184</v>
      </c>
      <c r="F336" s="7" t="s">
        <v>33</v>
      </c>
      <c r="G336" s="7"/>
      <c r="H336" s="7"/>
      <c r="I336" s="7"/>
      <c r="J336" s="7"/>
      <c r="K336" s="7"/>
      <c r="L336" s="7"/>
      <c r="M336" s="7" t="s">
        <v>104</v>
      </c>
      <c r="N336" s="7"/>
      <c r="O336" s="14" t="s">
        <v>65</v>
      </c>
      <c r="P336" s="21" t="s">
        <v>105</v>
      </c>
      <c r="Q336" s="7">
        <v>791238.0</v>
      </c>
      <c r="R336" s="7">
        <v>33.0</v>
      </c>
      <c r="S336" s="7" t="s">
        <v>40</v>
      </c>
      <c r="T336" s="26" t="s">
        <v>1587</v>
      </c>
      <c r="U336" s="14" t="s">
        <v>1588</v>
      </c>
    </row>
    <row r="337">
      <c r="A337" s="16" t="s">
        <v>1589</v>
      </c>
      <c r="B337" s="7" t="s">
        <v>101</v>
      </c>
      <c r="C337" s="64" t="s">
        <v>1590</v>
      </c>
      <c r="D337" s="7" t="s">
        <v>1591</v>
      </c>
      <c r="E337" s="11">
        <v>43738.449016203704</v>
      </c>
      <c r="F337" s="7" t="s">
        <v>33</v>
      </c>
      <c r="G337" s="7"/>
      <c r="H337" s="7"/>
      <c r="I337" s="7"/>
      <c r="J337" s="7"/>
      <c r="K337" s="7"/>
      <c r="L337" s="7"/>
      <c r="M337" s="7" t="s">
        <v>104</v>
      </c>
      <c r="N337" s="7"/>
      <c r="O337" s="14" t="s">
        <v>65</v>
      </c>
      <c r="P337" s="21" t="s">
        <v>105</v>
      </c>
      <c r="Q337" s="7">
        <v>791238.0</v>
      </c>
      <c r="R337" s="7">
        <v>33.0</v>
      </c>
      <c r="S337" s="7" t="s">
        <v>40</v>
      </c>
      <c r="T337" s="26" t="s">
        <v>1592</v>
      </c>
      <c r="U337" s="14" t="s">
        <v>1593</v>
      </c>
    </row>
    <row r="338">
      <c r="A338" s="16" t="s">
        <v>1594</v>
      </c>
      <c r="B338" s="7" t="s">
        <v>125</v>
      </c>
      <c r="C338" s="64" t="s">
        <v>1595</v>
      </c>
      <c r="D338" s="7" t="s">
        <v>1596</v>
      </c>
      <c r="E338" s="11">
        <v>43738.4318287037</v>
      </c>
      <c r="F338" s="7" t="s">
        <v>33</v>
      </c>
      <c r="G338" s="7"/>
      <c r="H338" s="7"/>
      <c r="I338" s="7"/>
      <c r="J338" s="7"/>
      <c r="K338" s="7"/>
      <c r="L338" s="7"/>
      <c r="M338" s="7" t="s">
        <v>130</v>
      </c>
      <c r="N338" s="7"/>
      <c r="O338" s="14" t="s">
        <v>65</v>
      </c>
      <c r="P338" s="21" t="s">
        <v>131</v>
      </c>
      <c r="Q338" s="7">
        <v>8573099.0</v>
      </c>
      <c r="R338" s="7">
        <v>246.0</v>
      </c>
      <c r="S338" s="7" t="s">
        <v>40</v>
      </c>
      <c r="T338" s="26" t="s">
        <v>1597</v>
      </c>
      <c r="U338" s="14" t="s">
        <v>1598</v>
      </c>
    </row>
    <row r="339">
      <c r="A339" s="16" t="s">
        <v>1599</v>
      </c>
      <c r="B339" s="7" t="s">
        <v>101</v>
      </c>
      <c r="C339" s="64" t="s">
        <v>1600</v>
      </c>
      <c r="D339" s="7" t="s">
        <v>1601</v>
      </c>
      <c r="E339" s="11">
        <v>43738.424305555556</v>
      </c>
      <c r="F339" s="7" t="s">
        <v>33</v>
      </c>
      <c r="G339" s="7"/>
      <c r="H339" s="7"/>
      <c r="I339" s="7"/>
      <c r="J339" s="7"/>
      <c r="K339" s="7"/>
      <c r="L339" s="7"/>
      <c r="M339" s="7" t="s">
        <v>104</v>
      </c>
      <c r="N339" s="7"/>
      <c r="O339" s="14" t="s">
        <v>412</v>
      </c>
      <c r="P339" s="21" t="s">
        <v>105</v>
      </c>
      <c r="Q339" s="7">
        <v>791238.0</v>
      </c>
      <c r="R339" s="7">
        <v>33.0</v>
      </c>
      <c r="S339" s="7" t="s">
        <v>40</v>
      </c>
      <c r="T339" s="26" t="s">
        <v>1602</v>
      </c>
      <c r="U339" s="14" t="s">
        <v>1603</v>
      </c>
    </row>
    <row r="340">
      <c r="A340" s="16" t="s">
        <v>1604</v>
      </c>
      <c r="B340" s="7" t="s">
        <v>125</v>
      </c>
      <c r="C340" s="9" t="s">
        <v>1605</v>
      </c>
      <c r="D340" s="7" t="s">
        <v>1606</v>
      </c>
      <c r="E340" s="11">
        <v>43738.407060185185</v>
      </c>
      <c r="F340" s="7" t="s">
        <v>33</v>
      </c>
      <c r="G340" s="7"/>
      <c r="H340" s="7"/>
      <c r="I340" s="7"/>
      <c r="J340" s="7"/>
      <c r="K340" s="7"/>
      <c r="L340" s="7"/>
      <c r="M340" s="7" t="s">
        <v>130</v>
      </c>
      <c r="N340" s="7"/>
      <c r="O340" s="14" t="s">
        <v>65</v>
      </c>
      <c r="P340" s="21" t="s">
        <v>131</v>
      </c>
      <c r="Q340" s="7">
        <v>8573099.0</v>
      </c>
      <c r="R340" s="7">
        <v>246.0</v>
      </c>
      <c r="S340" s="7" t="s">
        <v>40</v>
      </c>
      <c r="T340" s="26" t="s">
        <v>1607</v>
      </c>
      <c r="U340" s="14" t="s">
        <v>1608</v>
      </c>
    </row>
    <row r="341">
      <c r="A341" s="16" t="s">
        <v>1609</v>
      </c>
      <c r="B341" s="7" t="s">
        <v>101</v>
      </c>
      <c r="C341" s="9" t="s">
        <v>1610</v>
      </c>
      <c r="D341" s="7" t="s">
        <v>1611</v>
      </c>
      <c r="E341" s="11">
        <v>43738.37594907408</v>
      </c>
      <c r="F341" s="7" t="s">
        <v>33</v>
      </c>
      <c r="G341" s="7"/>
      <c r="H341" s="7"/>
      <c r="I341" s="7"/>
      <c r="J341" s="7"/>
      <c r="K341" s="7"/>
      <c r="L341" s="7"/>
      <c r="M341" s="7" t="s">
        <v>104</v>
      </c>
      <c r="N341" s="7"/>
      <c r="O341" s="14" t="s">
        <v>65</v>
      </c>
      <c r="P341" s="21" t="s">
        <v>105</v>
      </c>
      <c r="Q341" s="7">
        <v>791238.0</v>
      </c>
      <c r="R341" s="7">
        <v>33.0</v>
      </c>
      <c r="S341" s="7" t="s">
        <v>40</v>
      </c>
      <c r="T341" s="26" t="s">
        <v>1612</v>
      </c>
      <c r="U341" s="14" t="s">
        <v>1613</v>
      </c>
    </row>
    <row r="342">
      <c r="A342" s="16" t="s">
        <v>1614</v>
      </c>
      <c r="B342" s="7" t="s">
        <v>48</v>
      </c>
      <c r="C342" s="9" t="s">
        <v>1615</v>
      </c>
      <c r="D342" s="7" t="s">
        <v>1616</v>
      </c>
      <c r="E342" s="11">
        <v>43738.37050925926</v>
      </c>
      <c r="F342" s="7"/>
      <c r="G342" s="7"/>
      <c r="H342" s="7"/>
      <c r="I342" s="7"/>
      <c r="J342" s="7"/>
      <c r="K342" s="7"/>
      <c r="L342" s="7"/>
      <c r="M342" s="7" t="s">
        <v>52</v>
      </c>
      <c r="N342" s="7"/>
      <c r="O342" s="14" t="s">
        <v>65</v>
      </c>
      <c r="P342" s="21" t="s">
        <v>54</v>
      </c>
      <c r="Q342" s="7">
        <v>8399556.0</v>
      </c>
      <c r="R342" s="7">
        <v>432.0</v>
      </c>
      <c r="S342" s="7" t="s">
        <v>40</v>
      </c>
      <c r="T342" s="26" t="s">
        <v>1617</v>
      </c>
      <c r="U342" s="31" t="s">
        <v>1618</v>
      </c>
    </row>
    <row r="343">
      <c r="A343" s="16" t="s">
        <v>1619</v>
      </c>
      <c r="B343" s="7" t="s">
        <v>30</v>
      </c>
      <c r="C343" s="9" t="s">
        <v>1620</v>
      </c>
      <c r="D343" s="7" t="s">
        <v>1621</v>
      </c>
      <c r="E343" s="11">
        <v>43738.35664351852</v>
      </c>
      <c r="F343" s="7" t="s">
        <v>33</v>
      </c>
      <c r="G343" s="7"/>
      <c r="H343" s="7"/>
      <c r="I343" s="7"/>
      <c r="J343" s="7"/>
      <c r="K343" s="7"/>
      <c r="L343" s="7"/>
      <c r="M343" s="7" t="s">
        <v>35</v>
      </c>
      <c r="N343" s="7"/>
      <c r="O343" s="14" t="s">
        <v>37</v>
      </c>
      <c r="P343" s="21" t="s">
        <v>38</v>
      </c>
      <c r="Q343" s="7">
        <v>5277370.0</v>
      </c>
      <c r="R343" s="7">
        <v>230.0</v>
      </c>
      <c r="S343" s="7" t="s">
        <v>40</v>
      </c>
      <c r="T343" s="26" t="s">
        <v>1622</v>
      </c>
      <c r="U343" s="14" t="s">
        <v>1623</v>
      </c>
    </row>
    <row r="344">
      <c r="A344" s="16" t="s">
        <v>1624</v>
      </c>
      <c r="B344" s="7" t="s">
        <v>48</v>
      </c>
      <c r="C344" s="9" t="s">
        <v>1625</v>
      </c>
      <c r="D344" s="7" t="s">
        <v>1626</v>
      </c>
      <c r="E344" s="11">
        <v>43738.34930555556</v>
      </c>
      <c r="F344" s="7"/>
      <c r="G344" s="7"/>
      <c r="H344" s="7"/>
      <c r="I344" s="7"/>
      <c r="J344" s="7"/>
      <c r="K344" s="7"/>
      <c r="L344" s="7"/>
      <c r="M344" s="7" t="s">
        <v>52</v>
      </c>
      <c r="N344" s="7"/>
      <c r="O344" s="14" t="s">
        <v>37</v>
      </c>
      <c r="P344" s="21" t="s">
        <v>54</v>
      </c>
      <c r="Q344" s="7">
        <v>8399556.0</v>
      </c>
      <c r="R344" s="7">
        <v>432.0</v>
      </c>
      <c r="S344" s="7" t="s">
        <v>40</v>
      </c>
      <c r="T344" s="26" t="s">
        <v>1627</v>
      </c>
      <c r="U344" s="14" t="s">
        <v>1628</v>
      </c>
    </row>
    <row r="345">
      <c r="A345" s="16" t="s">
        <v>1629</v>
      </c>
      <c r="B345" s="7" t="s">
        <v>30</v>
      </c>
      <c r="C345" s="9" t="s">
        <v>1630</v>
      </c>
      <c r="D345" s="7" t="s">
        <v>1631</v>
      </c>
      <c r="E345" s="11">
        <v>43738.23789351852</v>
      </c>
      <c r="F345" s="7" t="s">
        <v>33</v>
      </c>
      <c r="G345" s="7"/>
      <c r="H345" s="7"/>
      <c r="I345" s="7"/>
      <c r="J345" s="7"/>
      <c r="K345" s="7"/>
      <c r="L345" s="7"/>
      <c r="M345" s="7" t="s">
        <v>35</v>
      </c>
      <c r="N345" s="7"/>
      <c r="O345" s="14" t="s">
        <v>37</v>
      </c>
      <c r="P345" s="21" t="s">
        <v>38</v>
      </c>
      <c r="Q345" s="7">
        <v>5277370.0</v>
      </c>
      <c r="R345" s="7">
        <v>230.0</v>
      </c>
      <c r="S345" s="7" t="s">
        <v>40</v>
      </c>
      <c r="T345" s="26" t="s">
        <v>1632</v>
      </c>
      <c r="U345" s="14" t="s">
        <v>1633</v>
      </c>
    </row>
    <row r="346">
      <c r="A346" s="16" t="s">
        <v>1634</v>
      </c>
      <c r="B346" s="7" t="s">
        <v>125</v>
      </c>
      <c r="C346" s="64" t="s">
        <v>1635</v>
      </c>
      <c r="D346" s="7" t="s">
        <v>1636</v>
      </c>
      <c r="E346" s="11">
        <v>43737.79417824074</v>
      </c>
      <c r="F346" s="7"/>
      <c r="G346" s="7"/>
      <c r="H346" s="7"/>
      <c r="I346" s="7"/>
      <c r="J346" s="7"/>
      <c r="K346" s="7"/>
      <c r="L346" s="7"/>
      <c r="M346" s="7" t="s">
        <v>130</v>
      </c>
      <c r="N346" s="7"/>
      <c r="O346" s="14" t="s">
        <v>65</v>
      </c>
      <c r="P346" s="21" t="s">
        <v>131</v>
      </c>
      <c r="Q346" s="7">
        <v>8573099.0</v>
      </c>
      <c r="R346" s="7">
        <v>246.0</v>
      </c>
      <c r="S346" s="7" t="s">
        <v>40</v>
      </c>
      <c r="T346" s="26" t="s">
        <v>1637</v>
      </c>
      <c r="U346" s="14" t="s">
        <v>1638</v>
      </c>
    </row>
    <row r="347">
      <c r="A347" s="16" t="s">
        <v>1639</v>
      </c>
      <c r="B347" s="7" t="s">
        <v>30</v>
      </c>
      <c r="C347" s="9" t="s">
        <v>1640</v>
      </c>
      <c r="D347" s="7" t="s">
        <v>1641</v>
      </c>
      <c r="E347" s="11">
        <v>43737.577060185184</v>
      </c>
      <c r="F347" s="7" t="s">
        <v>33</v>
      </c>
      <c r="G347" s="7"/>
      <c r="H347" s="7"/>
      <c r="I347" s="7"/>
      <c r="J347" s="7"/>
      <c r="K347" s="7"/>
      <c r="L347" s="7"/>
      <c r="M347" s="7" t="s">
        <v>35</v>
      </c>
      <c r="N347" s="7"/>
      <c r="O347" s="14" t="s">
        <v>37</v>
      </c>
      <c r="P347" s="21" t="s">
        <v>38</v>
      </c>
      <c r="Q347" s="7">
        <v>5277370.0</v>
      </c>
      <c r="R347" s="7">
        <v>230.0</v>
      </c>
      <c r="S347" s="7" t="s">
        <v>40</v>
      </c>
      <c r="T347" s="26" t="s">
        <v>1642</v>
      </c>
      <c r="U347" s="14" t="s">
        <v>1643</v>
      </c>
    </row>
    <row r="348">
      <c r="A348" s="16" t="s">
        <v>1644</v>
      </c>
      <c r="B348" s="7" t="s">
        <v>101</v>
      </c>
      <c r="C348" s="9" t="s">
        <v>1645</v>
      </c>
      <c r="D348" s="7" t="s">
        <v>1646</v>
      </c>
      <c r="E348" s="11">
        <v>43737.40577546296</v>
      </c>
      <c r="F348" s="7" t="s">
        <v>33</v>
      </c>
      <c r="G348" s="7"/>
      <c r="H348" s="7"/>
      <c r="I348" s="7"/>
      <c r="J348" s="7"/>
      <c r="K348" s="7"/>
      <c r="L348" s="7"/>
      <c r="M348" s="7" t="s">
        <v>104</v>
      </c>
      <c r="N348" s="7"/>
      <c r="O348" s="14" t="s">
        <v>412</v>
      </c>
      <c r="P348" s="21" t="s">
        <v>105</v>
      </c>
      <c r="Q348" s="7">
        <v>791238.0</v>
      </c>
      <c r="R348" s="7">
        <v>33.0</v>
      </c>
      <c r="S348" s="7" t="s">
        <v>40</v>
      </c>
      <c r="T348" s="26" t="s">
        <v>1647</v>
      </c>
      <c r="U348" s="14" t="s">
        <v>1648</v>
      </c>
    </row>
    <row r="349">
      <c r="A349" s="16" t="s">
        <v>1649</v>
      </c>
      <c r="B349" s="7" t="s">
        <v>1141</v>
      </c>
      <c r="C349" s="9" t="s">
        <v>1650</v>
      </c>
      <c r="D349" s="7" t="s">
        <v>1651</v>
      </c>
      <c r="E349" s="11">
        <v>43737.32032407407</v>
      </c>
      <c r="F349" s="7" t="s">
        <v>33</v>
      </c>
      <c r="G349" s="7"/>
      <c r="H349" s="7"/>
      <c r="I349" s="7"/>
      <c r="J349" s="7"/>
      <c r="K349" s="7"/>
      <c r="L349" s="7"/>
      <c r="M349" s="7" t="s">
        <v>1144</v>
      </c>
      <c r="N349" s="7"/>
      <c r="O349" s="14" t="s">
        <v>87</v>
      </c>
      <c r="P349" s="21" t="s">
        <v>1145</v>
      </c>
      <c r="Q349" s="7">
        <v>4265457.0</v>
      </c>
      <c r="R349" s="7">
        <v>486.0</v>
      </c>
      <c r="S349" s="7" t="s">
        <v>40</v>
      </c>
      <c r="T349" s="26" t="s">
        <v>1652</v>
      </c>
      <c r="U349" s="14" t="s">
        <v>1653</v>
      </c>
    </row>
    <row r="350">
      <c r="A350" s="16" t="s">
        <v>1649</v>
      </c>
      <c r="B350" s="7" t="s">
        <v>1141</v>
      </c>
      <c r="C350" s="9" t="s">
        <v>1650</v>
      </c>
      <c r="D350" s="7" t="s">
        <v>1651</v>
      </c>
      <c r="E350" s="11">
        <v>43737.32032407407</v>
      </c>
      <c r="F350" s="7" t="s">
        <v>33</v>
      </c>
      <c r="G350" s="7"/>
      <c r="H350" s="7"/>
      <c r="I350" s="7"/>
      <c r="J350" s="7"/>
      <c r="K350" s="7"/>
      <c r="L350" s="7"/>
      <c r="M350" s="7" t="s">
        <v>1144</v>
      </c>
      <c r="N350" s="7"/>
      <c r="O350" s="14" t="s">
        <v>87</v>
      </c>
      <c r="P350" s="21" t="s">
        <v>1145</v>
      </c>
      <c r="Q350" s="7">
        <v>4265457.0</v>
      </c>
      <c r="R350" s="7">
        <v>486.0</v>
      </c>
      <c r="S350" s="7" t="s">
        <v>40</v>
      </c>
      <c r="T350" s="26" t="s">
        <v>1652</v>
      </c>
      <c r="U350" s="14" t="s">
        <v>1653</v>
      </c>
    </row>
    <row r="351">
      <c r="A351" s="126"/>
      <c r="B351" s="127"/>
      <c r="C351" s="128"/>
      <c r="D351" s="127"/>
      <c r="E351" s="103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9"/>
      <c r="T351" s="129"/>
      <c r="U351" s="127"/>
    </row>
  </sheetData>
  <autoFilter ref="$A$1:$U$350"/>
  <hyperlinks>
    <hyperlink r:id="rId1" ref="P2"/>
    <hyperlink r:id="rId2" ref="T2"/>
    <hyperlink r:id="rId3" ref="P3"/>
    <hyperlink r:id="rId4" ref="T3"/>
    <hyperlink r:id="rId5" ref="P4"/>
    <hyperlink r:id="rId6" ref="T4"/>
    <hyperlink r:id="rId7" ref="P5"/>
    <hyperlink r:id="rId8" ref="T5"/>
    <hyperlink r:id="rId9" ref="P6"/>
    <hyperlink r:id="rId10" ref="T6"/>
    <hyperlink r:id="rId11" ref="P7"/>
    <hyperlink r:id="rId12" ref="T7"/>
    <hyperlink r:id="rId13" ref="P8"/>
    <hyperlink r:id="rId14" ref="T8"/>
    <hyperlink r:id="rId15" ref="P9"/>
    <hyperlink r:id="rId16" ref="T9"/>
    <hyperlink r:id="rId17" ref="P10"/>
    <hyperlink r:id="rId18" ref="T10"/>
    <hyperlink r:id="rId19" ref="P11"/>
    <hyperlink r:id="rId20" ref="T11"/>
    <hyperlink r:id="rId21" ref="P12"/>
    <hyperlink r:id="rId22" ref="T12"/>
    <hyperlink r:id="rId23" ref="P13"/>
    <hyperlink r:id="rId24" ref="T13"/>
    <hyperlink r:id="rId25" ref="P14"/>
    <hyperlink r:id="rId26" ref="T14"/>
    <hyperlink r:id="rId27" ref="P15"/>
    <hyperlink r:id="rId28" ref="T15"/>
    <hyperlink r:id="rId29" ref="P16"/>
    <hyperlink r:id="rId30" ref="T16"/>
    <hyperlink r:id="rId31" ref="P17"/>
    <hyperlink r:id="rId32" ref="T17"/>
    <hyperlink r:id="rId33" ref="P18"/>
    <hyperlink r:id="rId34" ref="T18"/>
    <hyperlink r:id="rId35" ref="P19"/>
    <hyperlink r:id="rId36" ref="T19"/>
    <hyperlink r:id="rId37" ref="P20"/>
    <hyperlink r:id="rId38" ref="T20"/>
    <hyperlink r:id="rId39" ref="P21"/>
    <hyperlink r:id="rId40" ref="T21"/>
    <hyperlink r:id="rId41" ref="P22"/>
    <hyperlink r:id="rId42" ref="T22"/>
    <hyperlink r:id="rId43" ref="P23"/>
    <hyperlink r:id="rId44" ref="T23"/>
    <hyperlink r:id="rId45" ref="P24"/>
    <hyperlink r:id="rId46" ref="T24"/>
    <hyperlink r:id="rId47" ref="P25"/>
    <hyperlink r:id="rId48" ref="T25"/>
    <hyperlink r:id="rId49" ref="P26"/>
    <hyperlink r:id="rId50" ref="T26"/>
    <hyperlink r:id="rId51" ref="P27"/>
    <hyperlink r:id="rId52" ref="T27"/>
    <hyperlink r:id="rId53" ref="P28"/>
    <hyperlink r:id="rId54" ref="T28"/>
    <hyperlink r:id="rId55" ref="P29"/>
    <hyperlink r:id="rId56" ref="T29"/>
    <hyperlink r:id="rId57" ref="P30"/>
    <hyperlink r:id="rId58" ref="T30"/>
    <hyperlink r:id="rId59" ref="P31"/>
    <hyperlink r:id="rId60" ref="T31"/>
    <hyperlink r:id="rId61" ref="P32"/>
    <hyperlink r:id="rId62" ref="T32"/>
    <hyperlink r:id="rId63" ref="P33"/>
    <hyperlink r:id="rId64" ref="T33"/>
    <hyperlink r:id="rId65" ref="P34"/>
    <hyperlink r:id="rId66" ref="T34"/>
    <hyperlink r:id="rId67" ref="P35"/>
    <hyperlink r:id="rId68" ref="T35"/>
    <hyperlink r:id="rId69" ref="P36"/>
    <hyperlink r:id="rId70" ref="T36"/>
    <hyperlink r:id="rId71" ref="P37"/>
    <hyperlink r:id="rId72" ref="T37"/>
    <hyperlink r:id="rId73" ref="P38"/>
    <hyperlink r:id="rId74" ref="T38"/>
    <hyperlink r:id="rId75" ref="P39"/>
    <hyperlink r:id="rId76" ref="T39"/>
    <hyperlink r:id="rId77" ref="P40"/>
    <hyperlink r:id="rId78" ref="T40"/>
    <hyperlink r:id="rId79" ref="P41"/>
    <hyperlink r:id="rId80" ref="T41"/>
    <hyperlink r:id="rId81" ref="P42"/>
    <hyperlink r:id="rId82" ref="T42"/>
    <hyperlink r:id="rId83" ref="P43"/>
    <hyperlink r:id="rId84" ref="T43"/>
    <hyperlink r:id="rId85" ref="P44"/>
    <hyperlink r:id="rId86" ref="T44"/>
    <hyperlink r:id="rId87" ref="P45"/>
    <hyperlink r:id="rId88" ref="T45"/>
    <hyperlink r:id="rId89" ref="P46"/>
    <hyperlink r:id="rId90" ref="T46"/>
    <hyperlink r:id="rId91" ref="P47"/>
    <hyperlink r:id="rId92" ref="T47"/>
    <hyperlink r:id="rId93" ref="P48"/>
    <hyperlink r:id="rId94" ref="T48"/>
    <hyperlink r:id="rId95" ref="P49"/>
    <hyperlink r:id="rId96" ref="T49"/>
    <hyperlink r:id="rId97" ref="P50"/>
    <hyperlink r:id="rId98" ref="T50"/>
    <hyperlink r:id="rId99" ref="P51"/>
    <hyperlink r:id="rId100" ref="T51"/>
    <hyperlink r:id="rId101" ref="P52"/>
    <hyperlink r:id="rId102" ref="T52"/>
    <hyperlink r:id="rId103" ref="P53"/>
    <hyperlink r:id="rId104" ref="T53"/>
    <hyperlink r:id="rId105" ref="P54"/>
    <hyperlink r:id="rId106" ref="T54"/>
    <hyperlink r:id="rId107" ref="P55"/>
    <hyperlink r:id="rId108" ref="T55"/>
    <hyperlink r:id="rId109" ref="P56"/>
    <hyperlink r:id="rId110" ref="T56"/>
    <hyperlink r:id="rId111" ref="P57"/>
    <hyperlink r:id="rId112" ref="T57"/>
    <hyperlink r:id="rId113" ref="P58"/>
    <hyperlink r:id="rId114" ref="T58"/>
    <hyperlink r:id="rId115" ref="P59"/>
    <hyperlink r:id="rId116" ref="T59"/>
    <hyperlink r:id="rId117" ref="P60"/>
    <hyperlink r:id="rId118" ref="T60"/>
    <hyperlink r:id="rId119" ref="P61"/>
    <hyperlink r:id="rId120" ref="T61"/>
    <hyperlink r:id="rId121" ref="P62"/>
    <hyperlink r:id="rId122" ref="T62"/>
    <hyperlink r:id="rId123" ref="P63"/>
    <hyperlink r:id="rId124" ref="T63"/>
    <hyperlink r:id="rId125" ref="P64"/>
    <hyperlink r:id="rId126" ref="T64"/>
    <hyperlink r:id="rId127" ref="P65"/>
    <hyperlink r:id="rId128" ref="T65"/>
    <hyperlink r:id="rId129" ref="P66"/>
    <hyperlink r:id="rId130" ref="T66"/>
    <hyperlink r:id="rId131" ref="P67"/>
    <hyperlink r:id="rId132" ref="T67"/>
    <hyperlink r:id="rId133" ref="P68"/>
    <hyperlink r:id="rId134" ref="T68"/>
    <hyperlink r:id="rId135" ref="P69"/>
    <hyperlink r:id="rId136" ref="T69"/>
    <hyperlink r:id="rId137" ref="P70"/>
    <hyperlink r:id="rId138" ref="T70"/>
    <hyperlink r:id="rId139" ref="P71"/>
    <hyperlink r:id="rId140" ref="T71"/>
    <hyperlink r:id="rId141" ref="P72"/>
    <hyperlink r:id="rId142" ref="T72"/>
    <hyperlink r:id="rId143" ref="P73"/>
    <hyperlink r:id="rId144" ref="T73"/>
    <hyperlink r:id="rId145" ref="P74"/>
    <hyperlink r:id="rId146" ref="T74"/>
    <hyperlink r:id="rId147" ref="P75"/>
    <hyperlink r:id="rId148" ref="T75"/>
    <hyperlink r:id="rId149" ref="P76"/>
    <hyperlink r:id="rId150" ref="T76"/>
    <hyperlink r:id="rId151" ref="P77"/>
    <hyperlink r:id="rId152" ref="T77"/>
    <hyperlink r:id="rId153" ref="P78"/>
    <hyperlink r:id="rId154" ref="T78"/>
    <hyperlink r:id="rId155" ref="P79"/>
    <hyperlink r:id="rId156" ref="T79"/>
    <hyperlink r:id="rId157" ref="P80"/>
    <hyperlink r:id="rId158" ref="T80"/>
    <hyperlink r:id="rId159" ref="P81"/>
    <hyperlink r:id="rId160" ref="T81"/>
    <hyperlink r:id="rId161" ref="P82"/>
    <hyperlink r:id="rId162" ref="T82"/>
    <hyperlink r:id="rId163" ref="P83"/>
    <hyperlink r:id="rId164" ref="T83"/>
    <hyperlink r:id="rId165" ref="P84"/>
    <hyperlink r:id="rId166" ref="T84"/>
    <hyperlink r:id="rId167" ref="P85"/>
    <hyperlink r:id="rId168" ref="T85"/>
    <hyperlink r:id="rId169" ref="P86"/>
    <hyperlink r:id="rId170" ref="T86"/>
    <hyperlink r:id="rId171" ref="P87"/>
    <hyperlink r:id="rId172" ref="T87"/>
    <hyperlink r:id="rId173" ref="P88"/>
    <hyperlink r:id="rId174" ref="T88"/>
    <hyperlink r:id="rId175" ref="P89"/>
    <hyperlink r:id="rId176" ref="T89"/>
    <hyperlink r:id="rId177" ref="P90"/>
    <hyperlink r:id="rId178" ref="T90"/>
    <hyperlink r:id="rId179" ref="P91"/>
    <hyperlink r:id="rId180" ref="T91"/>
    <hyperlink r:id="rId181" ref="P92"/>
    <hyperlink r:id="rId182" ref="T92"/>
    <hyperlink r:id="rId183" ref="P93"/>
    <hyperlink r:id="rId184" ref="T93"/>
    <hyperlink r:id="rId185" ref="P94"/>
    <hyperlink r:id="rId186" ref="T94"/>
    <hyperlink r:id="rId187" ref="P95"/>
    <hyperlink r:id="rId188" ref="T95"/>
    <hyperlink r:id="rId189" ref="P96"/>
    <hyperlink r:id="rId190" ref="T96"/>
    <hyperlink r:id="rId191" ref="P97"/>
    <hyperlink r:id="rId192" ref="T97"/>
    <hyperlink r:id="rId193" ref="P98"/>
    <hyperlink r:id="rId194" ref="T98"/>
    <hyperlink r:id="rId195" ref="P99"/>
    <hyperlink r:id="rId196" ref="T99"/>
    <hyperlink r:id="rId197" ref="P100"/>
    <hyperlink r:id="rId198" ref="T100"/>
    <hyperlink r:id="rId199" ref="P101"/>
    <hyperlink r:id="rId200" ref="T101"/>
    <hyperlink r:id="rId201" ref="P102"/>
    <hyperlink r:id="rId202" ref="T102"/>
    <hyperlink r:id="rId203" ref="P103"/>
    <hyperlink r:id="rId204" ref="T103"/>
    <hyperlink r:id="rId205" ref="P104"/>
    <hyperlink r:id="rId206" ref="T104"/>
    <hyperlink r:id="rId207" ref="P105"/>
    <hyperlink r:id="rId208" ref="T105"/>
    <hyperlink r:id="rId209" ref="P106"/>
    <hyperlink r:id="rId210" ref="T106"/>
    <hyperlink r:id="rId211" ref="P107"/>
    <hyperlink r:id="rId212" ref="T107"/>
    <hyperlink r:id="rId213" ref="P108"/>
    <hyperlink r:id="rId214" ref="T108"/>
    <hyperlink r:id="rId215" ref="P109"/>
    <hyperlink r:id="rId216" ref="T109"/>
    <hyperlink r:id="rId217" ref="P110"/>
    <hyperlink r:id="rId218" ref="T110"/>
    <hyperlink r:id="rId219" ref="P111"/>
    <hyperlink r:id="rId220" ref="T111"/>
    <hyperlink r:id="rId221" ref="P112"/>
    <hyperlink r:id="rId222" ref="T112"/>
    <hyperlink r:id="rId223" ref="P113"/>
    <hyperlink r:id="rId224" ref="T113"/>
    <hyperlink r:id="rId225" ref="P114"/>
    <hyperlink r:id="rId226" ref="T114"/>
    <hyperlink r:id="rId227" ref="P115"/>
    <hyperlink r:id="rId228" ref="T115"/>
    <hyperlink r:id="rId229" ref="P116"/>
    <hyperlink r:id="rId230" ref="T116"/>
    <hyperlink r:id="rId231" ref="P117"/>
    <hyperlink r:id="rId232" ref="T117"/>
    <hyperlink r:id="rId233" ref="P118"/>
    <hyperlink r:id="rId234" ref="T118"/>
    <hyperlink r:id="rId235" ref="P119"/>
    <hyperlink r:id="rId236" ref="T119"/>
    <hyperlink r:id="rId237" ref="P120"/>
    <hyperlink r:id="rId238" ref="T120"/>
    <hyperlink r:id="rId239" ref="P121"/>
    <hyperlink r:id="rId240" ref="T121"/>
    <hyperlink r:id="rId241" ref="P122"/>
    <hyperlink r:id="rId242" ref="T122"/>
    <hyperlink r:id="rId243" ref="P123"/>
    <hyperlink r:id="rId244" ref="T123"/>
    <hyperlink r:id="rId245" ref="P124"/>
    <hyperlink r:id="rId246" ref="T124"/>
    <hyperlink r:id="rId247" ref="P125"/>
    <hyperlink r:id="rId248" ref="T125"/>
    <hyperlink r:id="rId249" ref="P126"/>
    <hyperlink r:id="rId250" ref="T126"/>
    <hyperlink r:id="rId251" ref="P127"/>
    <hyperlink r:id="rId252" ref="T127"/>
    <hyperlink r:id="rId253" ref="P128"/>
    <hyperlink r:id="rId254" ref="T128"/>
    <hyperlink r:id="rId255" ref="P129"/>
    <hyperlink r:id="rId256" ref="T129"/>
    <hyperlink r:id="rId257" ref="P130"/>
    <hyperlink r:id="rId258" ref="T130"/>
    <hyperlink r:id="rId259" ref="P131"/>
    <hyperlink r:id="rId260" ref="T131"/>
    <hyperlink r:id="rId261" ref="P132"/>
    <hyperlink r:id="rId262" ref="T132"/>
    <hyperlink r:id="rId263" ref="P133"/>
    <hyperlink r:id="rId264" ref="T133"/>
    <hyperlink r:id="rId265" ref="P134"/>
    <hyperlink r:id="rId266" ref="T134"/>
    <hyperlink r:id="rId267" ref="P135"/>
    <hyperlink r:id="rId268" ref="T135"/>
    <hyperlink r:id="rId269" ref="P136"/>
    <hyperlink r:id="rId270" ref="T136"/>
    <hyperlink r:id="rId271" ref="P137"/>
    <hyperlink r:id="rId272" ref="T137"/>
    <hyperlink r:id="rId273" ref="P138"/>
    <hyperlink r:id="rId274" ref="T138"/>
    <hyperlink r:id="rId275" ref="P139"/>
    <hyperlink r:id="rId276" ref="T139"/>
    <hyperlink r:id="rId277" ref="P140"/>
    <hyperlink r:id="rId278" ref="T140"/>
    <hyperlink r:id="rId279" ref="P141"/>
    <hyperlink r:id="rId280" ref="T141"/>
    <hyperlink r:id="rId281" ref="P142"/>
    <hyperlink r:id="rId282" ref="T142"/>
    <hyperlink r:id="rId283" ref="P143"/>
    <hyperlink r:id="rId284" ref="T143"/>
    <hyperlink r:id="rId285" ref="P144"/>
    <hyperlink r:id="rId286" ref="T144"/>
    <hyperlink r:id="rId287" ref="P145"/>
    <hyperlink r:id="rId288" ref="T145"/>
    <hyperlink r:id="rId289" ref="P146"/>
    <hyperlink r:id="rId290" ref="T146"/>
    <hyperlink r:id="rId291" ref="P147"/>
    <hyperlink r:id="rId292" ref="T147"/>
    <hyperlink r:id="rId293" ref="P148"/>
    <hyperlink r:id="rId294" ref="T148"/>
    <hyperlink r:id="rId295" ref="P149"/>
    <hyperlink r:id="rId296" ref="T149"/>
    <hyperlink r:id="rId297" ref="P150"/>
    <hyperlink r:id="rId298" ref="T150"/>
    <hyperlink r:id="rId299" ref="P151"/>
    <hyperlink r:id="rId300" ref="T151"/>
    <hyperlink r:id="rId301" ref="P152"/>
    <hyperlink r:id="rId302" ref="T152"/>
    <hyperlink r:id="rId303" ref="P153"/>
    <hyperlink r:id="rId304" ref="T153"/>
    <hyperlink r:id="rId305" ref="P154"/>
    <hyperlink r:id="rId306" ref="T154"/>
    <hyperlink r:id="rId307" ref="P155"/>
    <hyperlink r:id="rId308" ref="T155"/>
    <hyperlink r:id="rId309" ref="P156"/>
    <hyperlink r:id="rId310" ref="T156"/>
    <hyperlink r:id="rId311" ref="P157"/>
    <hyperlink r:id="rId312" ref="T157"/>
    <hyperlink r:id="rId313" ref="P158"/>
    <hyperlink r:id="rId314" ref="T158"/>
    <hyperlink r:id="rId315" ref="P159"/>
    <hyperlink r:id="rId316" ref="T159"/>
    <hyperlink r:id="rId317" ref="P160"/>
    <hyperlink r:id="rId318" ref="T160"/>
    <hyperlink r:id="rId319" ref="P161"/>
    <hyperlink r:id="rId320" ref="T161"/>
    <hyperlink r:id="rId321" ref="P162"/>
    <hyperlink r:id="rId322" ref="T162"/>
    <hyperlink r:id="rId323" ref="P163"/>
    <hyperlink r:id="rId324" ref="T163"/>
    <hyperlink r:id="rId325" ref="P164"/>
    <hyperlink r:id="rId326" ref="T164"/>
    <hyperlink r:id="rId327" ref="P165"/>
    <hyperlink r:id="rId328" ref="T165"/>
    <hyperlink r:id="rId329" ref="P166"/>
    <hyperlink r:id="rId330" ref="T166"/>
    <hyperlink r:id="rId331" ref="P167"/>
    <hyperlink r:id="rId332" ref="T167"/>
    <hyperlink r:id="rId333" ref="P168"/>
    <hyperlink r:id="rId334" ref="T168"/>
    <hyperlink r:id="rId335" ref="P169"/>
    <hyperlink r:id="rId336" ref="T169"/>
    <hyperlink r:id="rId337" ref="P170"/>
    <hyperlink r:id="rId338" ref="T170"/>
    <hyperlink r:id="rId339" ref="P171"/>
    <hyperlink r:id="rId340" ref="T171"/>
    <hyperlink r:id="rId341" ref="P172"/>
    <hyperlink r:id="rId342" ref="T172"/>
    <hyperlink r:id="rId343" ref="P173"/>
    <hyperlink r:id="rId344" ref="T173"/>
    <hyperlink r:id="rId345" ref="P174"/>
    <hyperlink r:id="rId346" ref="T174"/>
    <hyperlink r:id="rId347" ref="P175"/>
    <hyperlink r:id="rId348" ref="T175"/>
    <hyperlink r:id="rId349" ref="P176"/>
    <hyperlink r:id="rId350" ref="T176"/>
    <hyperlink r:id="rId351" ref="P177"/>
    <hyperlink r:id="rId352" ref="T177"/>
    <hyperlink r:id="rId353" ref="P178"/>
    <hyperlink r:id="rId354" ref="T178"/>
    <hyperlink r:id="rId355" ref="P179"/>
    <hyperlink r:id="rId356" ref="T179"/>
    <hyperlink r:id="rId357" ref="P180"/>
    <hyperlink r:id="rId358" ref="T180"/>
    <hyperlink r:id="rId359" ref="P181"/>
    <hyperlink r:id="rId360" ref="T181"/>
    <hyperlink r:id="rId361" ref="P182"/>
    <hyperlink r:id="rId362" ref="T182"/>
    <hyperlink r:id="rId363" ref="P183"/>
    <hyperlink r:id="rId364" ref="T183"/>
    <hyperlink r:id="rId365" ref="P184"/>
    <hyperlink r:id="rId366" ref="T184"/>
    <hyperlink r:id="rId367" ref="P185"/>
    <hyperlink r:id="rId368" ref="T185"/>
    <hyperlink r:id="rId369" ref="P186"/>
    <hyperlink r:id="rId370" ref="T186"/>
    <hyperlink r:id="rId371" ref="P187"/>
    <hyperlink r:id="rId372" ref="T187"/>
    <hyperlink r:id="rId373" ref="P188"/>
    <hyperlink r:id="rId374" ref="T188"/>
    <hyperlink r:id="rId375" ref="P189"/>
    <hyperlink r:id="rId376" ref="T189"/>
    <hyperlink r:id="rId377" ref="P190"/>
    <hyperlink r:id="rId378" ref="T190"/>
    <hyperlink r:id="rId379" ref="P191"/>
    <hyperlink r:id="rId380" ref="T191"/>
    <hyperlink r:id="rId381" ref="P192"/>
    <hyperlink r:id="rId382" ref="T192"/>
    <hyperlink r:id="rId383" ref="P193"/>
    <hyperlink r:id="rId384" ref="T193"/>
    <hyperlink r:id="rId385" ref="P194"/>
    <hyperlink r:id="rId386" ref="T194"/>
    <hyperlink r:id="rId387" ref="P195"/>
    <hyperlink r:id="rId388" ref="T195"/>
    <hyperlink r:id="rId389" ref="P196"/>
    <hyperlink r:id="rId390" ref="T196"/>
    <hyperlink r:id="rId391" ref="P197"/>
    <hyperlink r:id="rId392" ref="T197"/>
    <hyperlink r:id="rId393" ref="P198"/>
    <hyperlink r:id="rId394" ref="T198"/>
    <hyperlink r:id="rId395" ref="P199"/>
    <hyperlink r:id="rId396" ref="T199"/>
    <hyperlink r:id="rId397" ref="P200"/>
    <hyperlink r:id="rId398" ref="T200"/>
    <hyperlink r:id="rId399" ref="P201"/>
    <hyperlink r:id="rId400" ref="T201"/>
    <hyperlink r:id="rId401" ref="P202"/>
    <hyperlink r:id="rId402" ref="T202"/>
    <hyperlink r:id="rId403" ref="P203"/>
    <hyperlink r:id="rId404" ref="T203"/>
    <hyperlink r:id="rId405" ref="P204"/>
    <hyperlink r:id="rId406" ref="T204"/>
    <hyperlink r:id="rId407" ref="P205"/>
    <hyperlink r:id="rId408" ref="T205"/>
    <hyperlink r:id="rId409" ref="P206"/>
    <hyperlink r:id="rId410" ref="T206"/>
    <hyperlink r:id="rId411" ref="P207"/>
    <hyperlink r:id="rId412" ref="T207"/>
    <hyperlink r:id="rId413" ref="P208"/>
    <hyperlink r:id="rId414" ref="T208"/>
    <hyperlink r:id="rId415" ref="P209"/>
    <hyperlink r:id="rId416" ref="T209"/>
    <hyperlink r:id="rId417" ref="P210"/>
    <hyperlink r:id="rId418" ref="T210"/>
    <hyperlink r:id="rId419" ref="P211"/>
    <hyperlink r:id="rId420" ref="T211"/>
    <hyperlink r:id="rId421" ref="P212"/>
    <hyperlink r:id="rId422" ref="T212"/>
    <hyperlink r:id="rId423" ref="P213"/>
    <hyperlink r:id="rId424" ref="T213"/>
    <hyperlink r:id="rId425" ref="P214"/>
    <hyperlink r:id="rId426" ref="T214"/>
    <hyperlink r:id="rId427" ref="P215"/>
    <hyperlink r:id="rId428" ref="T215"/>
    <hyperlink r:id="rId429" ref="P216"/>
    <hyperlink r:id="rId430" ref="T216"/>
    <hyperlink r:id="rId431" ref="P217"/>
    <hyperlink r:id="rId432" ref="T217"/>
    <hyperlink r:id="rId433" ref="P218"/>
    <hyperlink r:id="rId434" ref="T218"/>
    <hyperlink r:id="rId435" ref="P219"/>
    <hyperlink r:id="rId436" ref="T219"/>
    <hyperlink r:id="rId437" ref="P220"/>
    <hyperlink r:id="rId438" ref="T220"/>
    <hyperlink r:id="rId439" ref="P221"/>
    <hyperlink r:id="rId440" ref="T221"/>
    <hyperlink r:id="rId441" ref="P222"/>
    <hyperlink r:id="rId442" ref="T222"/>
    <hyperlink r:id="rId443" ref="P223"/>
    <hyperlink r:id="rId444" ref="T223"/>
    <hyperlink r:id="rId445" ref="P224"/>
    <hyperlink r:id="rId446" ref="T224"/>
    <hyperlink r:id="rId447" ref="P225"/>
    <hyperlink r:id="rId448" ref="T225"/>
    <hyperlink r:id="rId449" ref="P226"/>
    <hyperlink r:id="rId450" ref="T226"/>
    <hyperlink r:id="rId451" ref="P227"/>
    <hyperlink r:id="rId452" ref="T227"/>
    <hyperlink r:id="rId453" ref="P228"/>
    <hyperlink r:id="rId454" ref="T228"/>
    <hyperlink r:id="rId455" ref="P229"/>
    <hyperlink r:id="rId456" ref="T229"/>
    <hyperlink r:id="rId457" ref="P230"/>
    <hyperlink r:id="rId458" ref="T230"/>
    <hyperlink r:id="rId459" ref="P231"/>
    <hyperlink r:id="rId460" ref="T231"/>
    <hyperlink r:id="rId461" ref="P232"/>
    <hyperlink r:id="rId462" ref="T232"/>
    <hyperlink r:id="rId463" ref="P233"/>
    <hyperlink r:id="rId464" ref="T233"/>
    <hyperlink r:id="rId465" ref="P234"/>
    <hyperlink r:id="rId466" ref="T234"/>
    <hyperlink r:id="rId467" ref="P235"/>
    <hyperlink r:id="rId468" ref="T235"/>
    <hyperlink r:id="rId469" ref="P236"/>
    <hyperlink r:id="rId470" ref="T236"/>
    <hyperlink r:id="rId471" ref="P237"/>
    <hyperlink r:id="rId472" ref="T237"/>
    <hyperlink r:id="rId473" ref="P238"/>
    <hyperlink r:id="rId474" ref="T238"/>
    <hyperlink r:id="rId475" ref="P239"/>
    <hyperlink r:id="rId476" ref="T239"/>
    <hyperlink r:id="rId477" ref="P240"/>
    <hyperlink r:id="rId478" ref="T240"/>
    <hyperlink r:id="rId479" ref="P241"/>
    <hyperlink r:id="rId480" ref="T241"/>
    <hyperlink r:id="rId481" ref="P242"/>
    <hyperlink r:id="rId482" ref="T242"/>
    <hyperlink r:id="rId483" ref="P243"/>
    <hyperlink r:id="rId484" ref="T243"/>
    <hyperlink r:id="rId485" ref="P244"/>
    <hyperlink r:id="rId486" ref="T244"/>
    <hyperlink r:id="rId487" ref="P245"/>
    <hyperlink r:id="rId488" ref="T245"/>
    <hyperlink r:id="rId489" ref="P246"/>
    <hyperlink r:id="rId490" ref="T246"/>
    <hyperlink r:id="rId491" ref="P247"/>
    <hyperlink r:id="rId492" ref="T247"/>
    <hyperlink r:id="rId493" ref="P248"/>
    <hyperlink r:id="rId494" ref="T248"/>
    <hyperlink r:id="rId495" ref="P249"/>
    <hyperlink r:id="rId496" ref="T249"/>
    <hyperlink r:id="rId497" ref="P250"/>
    <hyperlink r:id="rId498" ref="T250"/>
    <hyperlink r:id="rId499" ref="P251"/>
    <hyperlink r:id="rId500" ref="T251"/>
    <hyperlink r:id="rId501" ref="P252"/>
    <hyperlink r:id="rId502" ref="T252"/>
    <hyperlink r:id="rId503" ref="P253"/>
    <hyperlink r:id="rId504" ref="T253"/>
    <hyperlink r:id="rId505" ref="P254"/>
    <hyperlink r:id="rId506" ref="T254"/>
    <hyperlink r:id="rId507" ref="P255"/>
    <hyperlink r:id="rId508" ref="T255"/>
    <hyperlink r:id="rId509" ref="P256"/>
    <hyperlink r:id="rId510" ref="T256"/>
    <hyperlink r:id="rId511" ref="P257"/>
    <hyperlink r:id="rId512" ref="T257"/>
    <hyperlink r:id="rId513" ref="P258"/>
    <hyperlink r:id="rId514" ref="T258"/>
    <hyperlink r:id="rId515" ref="P259"/>
    <hyperlink r:id="rId516" ref="T259"/>
    <hyperlink r:id="rId517" ref="P260"/>
    <hyperlink r:id="rId518" ref="T260"/>
    <hyperlink r:id="rId519" ref="P261"/>
    <hyperlink r:id="rId520" ref="T261"/>
    <hyperlink r:id="rId521" ref="P262"/>
    <hyperlink r:id="rId522" ref="T262"/>
    <hyperlink r:id="rId523" ref="P263"/>
    <hyperlink r:id="rId524" ref="T263"/>
    <hyperlink r:id="rId525" ref="P264"/>
    <hyperlink r:id="rId526" ref="T264"/>
    <hyperlink r:id="rId527" ref="P265"/>
    <hyperlink r:id="rId528" ref="T265"/>
    <hyperlink r:id="rId529" ref="P266"/>
    <hyperlink r:id="rId530" ref="T266"/>
    <hyperlink r:id="rId531" ref="P267"/>
    <hyperlink r:id="rId532" ref="T267"/>
    <hyperlink r:id="rId533" ref="P268"/>
    <hyperlink r:id="rId534" ref="T268"/>
    <hyperlink r:id="rId535" ref="P269"/>
    <hyperlink r:id="rId536" ref="T269"/>
    <hyperlink r:id="rId537" ref="P270"/>
    <hyperlink r:id="rId538" ref="T270"/>
    <hyperlink r:id="rId539" ref="P271"/>
    <hyperlink r:id="rId540" ref="T271"/>
    <hyperlink r:id="rId541" ref="P272"/>
    <hyperlink r:id="rId542" ref="T272"/>
    <hyperlink r:id="rId543" ref="P273"/>
    <hyperlink r:id="rId544" ref="T273"/>
    <hyperlink r:id="rId545" ref="P274"/>
    <hyperlink r:id="rId546" ref="T274"/>
    <hyperlink r:id="rId547" ref="P275"/>
    <hyperlink r:id="rId548" ref="T275"/>
    <hyperlink r:id="rId549" ref="P276"/>
    <hyperlink r:id="rId550" ref="T276"/>
    <hyperlink r:id="rId551" ref="P277"/>
    <hyperlink r:id="rId552" ref="T277"/>
    <hyperlink r:id="rId553" ref="P278"/>
    <hyperlink r:id="rId554" ref="T278"/>
    <hyperlink r:id="rId555" ref="P279"/>
    <hyperlink r:id="rId556" ref="T279"/>
    <hyperlink r:id="rId557" ref="P280"/>
    <hyperlink r:id="rId558" ref="T280"/>
    <hyperlink r:id="rId559" ref="P281"/>
    <hyperlink r:id="rId560" ref="T281"/>
    <hyperlink r:id="rId561" ref="P282"/>
    <hyperlink r:id="rId562" ref="T282"/>
    <hyperlink r:id="rId563" ref="P283"/>
    <hyperlink r:id="rId564" ref="T283"/>
    <hyperlink r:id="rId565" ref="P284"/>
    <hyperlink r:id="rId566" ref="T284"/>
    <hyperlink r:id="rId567" ref="P285"/>
    <hyperlink r:id="rId568" ref="T285"/>
    <hyperlink r:id="rId569" ref="P286"/>
    <hyperlink r:id="rId570" ref="T286"/>
    <hyperlink r:id="rId571" ref="P287"/>
    <hyperlink r:id="rId572" ref="T287"/>
    <hyperlink r:id="rId573" ref="P288"/>
    <hyperlink r:id="rId574" ref="T288"/>
    <hyperlink r:id="rId575" ref="P289"/>
    <hyperlink r:id="rId576" ref="T289"/>
    <hyperlink r:id="rId577" ref="P290"/>
    <hyperlink r:id="rId578" ref="T290"/>
    <hyperlink r:id="rId579" ref="P291"/>
    <hyperlink r:id="rId580" ref="T291"/>
    <hyperlink r:id="rId581" ref="P292"/>
    <hyperlink r:id="rId582" ref="T292"/>
    <hyperlink r:id="rId583" ref="P293"/>
    <hyperlink r:id="rId584" ref="T293"/>
    <hyperlink r:id="rId585" ref="P294"/>
    <hyperlink r:id="rId586" ref="T294"/>
    <hyperlink r:id="rId587" ref="P295"/>
    <hyperlink r:id="rId588" ref="T295"/>
    <hyperlink r:id="rId589" ref="P296"/>
    <hyperlink r:id="rId590" ref="T296"/>
    <hyperlink r:id="rId591" ref="P297"/>
    <hyperlink r:id="rId592" ref="T297"/>
    <hyperlink r:id="rId593" ref="P298"/>
    <hyperlink r:id="rId594" ref="T298"/>
    <hyperlink r:id="rId595" ref="P299"/>
    <hyperlink r:id="rId596" ref="T299"/>
    <hyperlink r:id="rId597" ref="P300"/>
    <hyperlink r:id="rId598" ref="T300"/>
    <hyperlink r:id="rId599" ref="P301"/>
    <hyperlink r:id="rId600" ref="T301"/>
    <hyperlink r:id="rId601" ref="P302"/>
    <hyperlink r:id="rId602" ref="T302"/>
    <hyperlink r:id="rId603" ref="P303"/>
    <hyperlink r:id="rId604" ref="T303"/>
    <hyperlink r:id="rId605" ref="P304"/>
    <hyperlink r:id="rId606" ref="T304"/>
    <hyperlink r:id="rId607" ref="P305"/>
    <hyperlink r:id="rId608" ref="T305"/>
    <hyperlink r:id="rId609" ref="P306"/>
    <hyperlink r:id="rId610" ref="T306"/>
    <hyperlink r:id="rId611" ref="P307"/>
    <hyperlink r:id="rId612" ref="T307"/>
    <hyperlink r:id="rId613" ref="P308"/>
    <hyperlink r:id="rId614" ref="T308"/>
    <hyperlink r:id="rId615" ref="P309"/>
    <hyperlink r:id="rId616" ref="T309"/>
    <hyperlink r:id="rId617" ref="P310"/>
    <hyperlink r:id="rId618" ref="T310"/>
    <hyperlink r:id="rId619" ref="P311"/>
    <hyperlink r:id="rId620" ref="T311"/>
    <hyperlink r:id="rId621" ref="P312"/>
    <hyperlink r:id="rId622" ref="T312"/>
    <hyperlink r:id="rId623" ref="P313"/>
    <hyperlink r:id="rId624" ref="T313"/>
    <hyperlink r:id="rId625" ref="P314"/>
    <hyperlink r:id="rId626" ref="T314"/>
    <hyperlink r:id="rId627" ref="P315"/>
    <hyperlink r:id="rId628" ref="T315"/>
    <hyperlink r:id="rId629" ref="P316"/>
    <hyperlink r:id="rId630" ref="T316"/>
    <hyperlink r:id="rId631" ref="P317"/>
    <hyperlink r:id="rId632" ref="T317"/>
    <hyperlink r:id="rId633" ref="P318"/>
    <hyperlink r:id="rId634" ref="T318"/>
    <hyperlink r:id="rId635" ref="P319"/>
    <hyperlink r:id="rId636" ref="T319"/>
    <hyperlink r:id="rId637" ref="P320"/>
    <hyperlink r:id="rId638" ref="T320"/>
    <hyperlink r:id="rId639" ref="P321"/>
    <hyperlink r:id="rId640" ref="T321"/>
    <hyperlink r:id="rId641" ref="P322"/>
    <hyperlink r:id="rId642" ref="T322"/>
    <hyperlink r:id="rId643" ref="P323"/>
    <hyperlink r:id="rId644" ref="T323"/>
    <hyperlink r:id="rId645" ref="P324"/>
    <hyperlink r:id="rId646" ref="T324"/>
    <hyperlink r:id="rId647" ref="P325"/>
    <hyperlink r:id="rId648" ref="T325"/>
    <hyperlink r:id="rId649" ref="P326"/>
    <hyperlink r:id="rId650" ref="T326"/>
    <hyperlink r:id="rId651" ref="P327"/>
    <hyperlink r:id="rId652" ref="T327"/>
    <hyperlink r:id="rId653" ref="P328"/>
    <hyperlink r:id="rId654" ref="T328"/>
    <hyperlink r:id="rId655" ref="P329"/>
    <hyperlink r:id="rId656" ref="T329"/>
    <hyperlink r:id="rId657" ref="P330"/>
    <hyperlink r:id="rId658" ref="T330"/>
    <hyperlink r:id="rId659" ref="P331"/>
    <hyperlink r:id="rId660" ref="T331"/>
    <hyperlink r:id="rId661" ref="P332"/>
    <hyperlink r:id="rId662" ref="T332"/>
    <hyperlink r:id="rId663" ref="P333"/>
    <hyperlink r:id="rId664" ref="T333"/>
    <hyperlink r:id="rId665" ref="P334"/>
    <hyperlink r:id="rId666" ref="T334"/>
    <hyperlink r:id="rId667" ref="P335"/>
    <hyperlink r:id="rId668" ref="T335"/>
    <hyperlink r:id="rId669" ref="P336"/>
    <hyperlink r:id="rId670" ref="T336"/>
    <hyperlink r:id="rId671" ref="P337"/>
    <hyperlink r:id="rId672" ref="T337"/>
    <hyperlink r:id="rId673" ref="P338"/>
    <hyperlink r:id="rId674" ref="T338"/>
    <hyperlink r:id="rId675" ref="P339"/>
    <hyperlink r:id="rId676" ref="T339"/>
    <hyperlink r:id="rId677" ref="P340"/>
    <hyperlink r:id="rId678" ref="T340"/>
    <hyperlink r:id="rId679" ref="P341"/>
    <hyperlink r:id="rId680" ref="T341"/>
    <hyperlink r:id="rId681" ref="P342"/>
    <hyperlink r:id="rId682" ref="T342"/>
    <hyperlink r:id="rId683" ref="P343"/>
    <hyperlink r:id="rId684" ref="T343"/>
    <hyperlink r:id="rId685" ref="P344"/>
    <hyperlink r:id="rId686" ref="T344"/>
    <hyperlink r:id="rId687" ref="P345"/>
    <hyperlink r:id="rId688" ref="T345"/>
    <hyperlink r:id="rId689" ref="P346"/>
    <hyperlink r:id="rId690" ref="T346"/>
    <hyperlink r:id="rId691" ref="P347"/>
    <hyperlink r:id="rId692" ref="T347"/>
    <hyperlink r:id="rId693" ref="P348"/>
    <hyperlink r:id="rId694" ref="T348"/>
    <hyperlink r:id="rId695" ref="P349"/>
    <hyperlink r:id="rId696" ref="T349"/>
    <hyperlink r:id="rId697" ref="P350"/>
    <hyperlink r:id="rId698" ref="T350"/>
  </hyperlinks>
  <drawing r:id="rId69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1.57"/>
    <col customWidth="1" min="4" max="6" width="5.71"/>
    <col customWidth="1" min="7" max="7" width="16.57"/>
    <col customWidth="1" min="8" max="8" width="5.14"/>
    <col customWidth="1" min="9" max="9" width="21.14"/>
    <col customWidth="1" min="10" max="10" width="19.86"/>
    <col customWidth="1" min="11" max="11" width="33.14"/>
    <col customWidth="1" min="12" max="12" width="8.0"/>
    <col customWidth="1" hidden="1" min="13" max="13" width="7.29"/>
  </cols>
  <sheetData>
    <row r="1" ht="24.0" customHeight="1">
      <c r="A1" s="1"/>
      <c r="B1" s="2" t="s">
        <v>2</v>
      </c>
      <c r="C1" s="6" t="str">
        <f>IFERROR(__xludf.DUMMYFUNCTION("IF(Summary!sCalc=""On"",QUERY(Archive!B:M,"" Select B, COUNT(J)  WHERE B &lt;&gt; '' GROUP BY B ORDER BY COUNT(J) desc LABEL B 'Top Tweeters', COUNT(J) 'No.'"",TRUE),SPLIT(""Top Tweeters,No."","",""))"),"Top Tweeters")</f>
        <v>Top Tweeters</v>
      </c>
      <c r="D1" s="8" t="str">
        <f>IFERROR(__xludf.DUMMYFUNCTION("""COMPUTED_VALUE"""),"No.")</f>
        <v>No.</v>
      </c>
      <c r="E1" s="10" t="s">
        <v>6</v>
      </c>
      <c r="F1" s="13" t="s">
        <v>9</v>
      </c>
      <c r="G1" s="10" t="s">
        <v>21</v>
      </c>
      <c r="H1" s="1"/>
      <c r="K1" s="15" t="s">
        <v>22</v>
      </c>
      <c r="L1" s="15" t="s">
        <v>34</v>
      </c>
      <c r="M1" s="17" t="s">
        <v>36</v>
      </c>
    </row>
    <row r="2" ht="22.5" customHeight="1">
      <c r="A2" s="1"/>
      <c r="B2" s="24" t="str">
        <f t="array" ref="B2">IF(Summary!sCalc="On",IF(LEN(C2:C1233)&gt;0,HYPERLINK("http://hawksey.info/tagsexplorer/arc.html?key="&amp;getSheetKey()&amp;"&amp;gid="&amp;getSheetGID()&amp;"&amp;screenname="&amp;C2:C1233, "Link"),""),"")</f>
        <v/>
      </c>
      <c r="C2" s="25"/>
      <c r="D2" s="28"/>
      <c r="E2" s="33" t="str">
        <f>IFERROR(__xludf.DUMMYFUNCTION("IF(LEN(C2)=0,"""",QUERY(Archive!C:C,""Select COUNT(C) WHERE lower(C) contains '""&amp;LOWER(C2)&amp;""' LABEL COUNT(C) ''""))"),"")</f>
        <v/>
      </c>
      <c r="F2" s="35" t="str">
        <f>IFERROR(__xludf.DUMMYFUNCTION("IF(LEN(C2)=0,"""",QUERY(Archive!B:C,""Select COUNT(B) WHERE C starts with 'RT' AND B ='""&amp;C2&amp;""' LABEL COUNT(B) ''"")/D2)"),"")</f>
        <v/>
      </c>
      <c r="G2" s="37" t="str">
        <f>IFERROR(__xludf.DUMMYFUNCTION("IF(LEN(C2)=0,"""",SPARKLINE(FREQUENCY(FILTER(Archive!E:E,Archive!B:B=C2),M$2:M$21)))"),"")</f>
        <v/>
      </c>
      <c r="H2" s="1"/>
      <c r="I2" s="39" t="s">
        <v>56</v>
      </c>
      <c r="J2" s="44" t="str">
        <f t="array" ref="J2">IF(Summary!sCalc="On",SUM(IF(ISERROR(FIND("https://",LOWER(Archive!C:C))),0,1)),"")</f>
        <v/>
      </c>
      <c r="K2" s="1"/>
      <c r="L2" s="1"/>
      <c r="M2">
        <f>ROUNDDOWN(J6)</f>
        <v>0</v>
      </c>
    </row>
    <row r="3" ht="22.5" customHeight="1">
      <c r="A3" s="1"/>
      <c r="B3" s="46"/>
      <c r="C3" s="49"/>
      <c r="D3" s="33"/>
      <c r="E3" s="33" t="str">
        <f>IFERROR(__xludf.DUMMYFUNCTION("IF(LEN(C3)=0,"""",QUERY(Archive!C:C,""Select COUNT(C) WHERE lower(C) contains '""&amp;LOWER(C3)&amp;""' LABEL COUNT(C) ''""))"),"")</f>
        <v/>
      </c>
      <c r="F3" s="35" t="str">
        <f>IFERROR(__xludf.DUMMYFUNCTION("IF(LEN(C3)=0,"""",QUERY(Archive!B:C,""Select COUNT(B) WHERE C starts with 'RT' AND B ='""&amp;C3&amp;""' LABEL COUNT(B) ''"")/D3)"),"")</f>
        <v/>
      </c>
      <c r="G3" s="37" t="str">
        <f>IFERROR(__xludf.DUMMYFUNCTION("IF(LEN(C3)=0,"""",SPARKLINE(FREQUENCY(FILTER(Archive!E:E,Archive!B:B=C3),M$2:M$21)))"),"")</f>
        <v/>
      </c>
      <c r="H3" s="1"/>
      <c r="I3" s="39" t="s">
        <v>80</v>
      </c>
      <c r="J3" s="44" t="str">
        <f t="array" ref="J3">IF(Summary!sCalc="On",SUM(IF(ISERROR(FIND("RT",Archive!C:C)),0,1)),"")</f>
        <v/>
      </c>
      <c r="K3" s="56" t="s">
        <v>97</v>
      </c>
      <c r="L3" s="1"/>
      <c r="M3">
        <f t="shared" ref="M3:M20" si="1">(M$21-M$2)/20*(ROW()-1)+M$2</f>
        <v>0</v>
      </c>
    </row>
    <row r="4" ht="22.5" customHeight="1">
      <c r="A4" s="1"/>
      <c r="B4" s="46"/>
      <c r="C4" s="49"/>
      <c r="D4" s="33"/>
      <c r="E4" s="33" t="str">
        <f>IFERROR(__xludf.DUMMYFUNCTION("IF(LEN(C4)=0,"""",QUERY(Archive!C:C,""Select COUNT(C) WHERE lower(C) contains '""&amp;LOWER(C4)&amp;""' LABEL COUNT(C) ''""))"),"")</f>
        <v/>
      </c>
      <c r="F4" s="35" t="str">
        <f>IFERROR(__xludf.DUMMYFUNCTION("IF(LEN(C4)=0,"""",QUERY(Archive!B:C,""Select COUNT(B) WHERE C starts with 'RT' AND B ='""&amp;C4&amp;""' LABEL COUNT(B) ''"")/D4)"),"")</f>
        <v/>
      </c>
      <c r="G4" s="37" t="str">
        <f>IFERROR(__xludf.DUMMYFUNCTION("IF(LEN(C4)=0,"""",SPARKLINE(FREQUENCY(FILTER(Archive!E:E,Archive!B:B=C4),M$2:M$21)))"),"")</f>
        <v/>
      </c>
      <c r="H4" s="1"/>
      <c r="I4" s="39" t="s">
        <v>96</v>
      </c>
      <c r="J4" s="44" t="str">
        <f>IF(Summary!sCalc="On",COUNTA(Archive!A:A)-1,"")</f>
        <v/>
      </c>
      <c r="K4" s="1"/>
      <c r="L4" s="1"/>
      <c r="M4">
        <f t="shared" si="1"/>
        <v>0</v>
      </c>
    </row>
    <row r="5" ht="22.5" customHeight="1">
      <c r="A5" s="1"/>
      <c r="B5" s="46"/>
      <c r="C5" s="49"/>
      <c r="D5" s="33"/>
      <c r="E5" s="33" t="str">
        <f>IFERROR(__xludf.DUMMYFUNCTION("IF(LEN(C5)=0,"""",QUERY(Archive!C:C,""Select COUNT(C) WHERE lower(C) contains '""&amp;LOWER(C5)&amp;""' LABEL COUNT(C) ''""))"),"")</f>
        <v/>
      </c>
      <c r="F5" s="35" t="str">
        <f>IFERROR(__xludf.DUMMYFUNCTION("IF(LEN(C5)=0,"""",QUERY(Archive!B:C,""Select COUNT(B) WHERE C starts with 'RT' AND B ='""&amp;C5&amp;""' LABEL COUNT(B) ''"")/D5)"),"")</f>
        <v/>
      </c>
      <c r="G5" s="37" t="str">
        <f>IFERROR(__xludf.DUMMYFUNCTION("IF(LEN(C5)=0,"""",SPARKLINE(FREQUENCY(FILTER(Archive!E:E,Archive!B:B=C5),M$2:M$21)))"),"")</f>
        <v/>
      </c>
      <c r="H5" s="1"/>
      <c r="I5" s="39" t="s">
        <v>107</v>
      </c>
      <c r="J5" s="44" t="str">
        <f>IFERROR(__xludf.DUMMYFUNCTION("IF(Summary!sCalc=""On"",COUNTA(UNIQUE(Archive!A:A))-1,"""")"),"")</f>
        <v/>
      </c>
      <c r="K5" s="56" t="s">
        <v>121</v>
      </c>
      <c r="L5" s="1"/>
      <c r="M5">
        <f t="shared" si="1"/>
        <v>0</v>
      </c>
    </row>
    <row r="6" ht="22.5" customHeight="1">
      <c r="A6" s="1"/>
      <c r="B6" s="46"/>
      <c r="C6" s="49"/>
      <c r="D6" s="33"/>
      <c r="E6" s="33" t="str">
        <f>IFERROR(__xludf.DUMMYFUNCTION("IF(LEN(C6)=0,"""",QUERY(Archive!C:C,""Select COUNT(C) WHERE lower(C) contains '""&amp;LOWER(C6)&amp;""' LABEL COUNT(C) ''""))"),"")</f>
        <v/>
      </c>
      <c r="F6" s="35" t="str">
        <f>IFERROR(__xludf.DUMMYFUNCTION("IF(LEN(C6)=0,"""",QUERY(Archive!B:C,""Select COUNT(B) WHERE C starts with 'RT' AND B ='""&amp;C6&amp;""' LABEL COUNT(B) ''"")/D6)"),"")</f>
        <v/>
      </c>
      <c r="G6" s="37" t="str">
        <f>IFERROR(__xludf.DUMMYFUNCTION("IF(LEN(C6)=0,"""",SPARKLINE(FREQUENCY(FILTER(Archive!E:E,Archive!B:B=C6),M$2:M$21)))"),"")</f>
        <v/>
      </c>
      <c r="H6" s="1"/>
      <c r="I6" s="39" t="s">
        <v>129</v>
      </c>
      <c r="J6" s="67" t="str">
        <f>IF(Summary!sCalc="On",MIN(Archive!E:E),"")</f>
        <v/>
      </c>
      <c r="K6" s="56" t="s">
        <v>133</v>
      </c>
      <c r="L6" s="1"/>
      <c r="M6">
        <f t="shared" si="1"/>
        <v>0</v>
      </c>
    </row>
    <row r="7" ht="22.5" customHeight="1">
      <c r="A7" s="1"/>
      <c r="B7" s="46"/>
      <c r="C7" s="49"/>
      <c r="D7" s="33"/>
      <c r="E7" s="33" t="str">
        <f>IFERROR(__xludf.DUMMYFUNCTION("IF(LEN(C7)=0,"""",QUERY(Archive!C:C,""Select COUNT(C) WHERE lower(C) contains '""&amp;LOWER(C7)&amp;""' LABEL COUNT(C) ''""))"),"")</f>
        <v/>
      </c>
      <c r="F7" s="35" t="str">
        <f>IFERROR(__xludf.DUMMYFUNCTION("IF(LEN(C7)=0,"""",QUERY(Archive!B:C,""Select COUNT(B) WHERE C starts with 'RT' AND B ='""&amp;C7&amp;""' LABEL COUNT(B) ''"")/D7)"),"")</f>
        <v/>
      </c>
      <c r="G7" s="37" t="str">
        <f>IFERROR(__xludf.DUMMYFUNCTION("IF(LEN(C7)=0,"""",SPARKLINE(FREQUENCY(FILTER(Archive!E:E,Archive!B:B=C7),M$2:M$21)))"),"")</f>
        <v/>
      </c>
      <c r="H7" s="1"/>
      <c r="I7" s="39" t="s">
        <v>138</v>
      </c>
      <c r="J7" s="67" t="str">
        <f>IF(Summary!sCalc="On",MAX(Archive!E:E),"")</f>
        <v/>
      </c>
      <c r="K7" s="56" t="s">
        <v>133</v>
      </c>
      <c r="L7" s="1"/>
      <c r="M7">
        <f t="shared" si="1"/>
        <v>0</v>
      </c>
    </row>
    <row r="8" ht="22.5" customHeight="1">
      <c r="A8" s="1"/>
      <c r="B8" s="46"/>
      <c r="C8" s="49"/>
      <c r="D8" s="33"/>
      <c r="E8" s="33" t="str">
        <f>IFERROR(__xludf.DUMMYFUNCTION("IF(LEN(C8)=0,"""",QUERY(Archive!C:C,""Select COUNT(C) WHERE lower(C) contains '""&amp;LOWER(C8)&amp;""' LABEL COUNT(C) ''""))"),"")</f>
        <v/>
      </c>
      <c r="F8" s="35" t="str">
        <f>IFERROR(__xludf.DUMMYFUNCTION("IF(LEN(C8)=0,"""",QUERY(Archive!B:C,""Select COUNT(B) WHERE C starts with 'RT' AND B ='""&amp;C8&amp;""' LABEL COUNT(B) ''"")/D8)"),"")</f>
        <v/>
      </c>
      <c r="G8" s="37" t="str">
        <f>IFERROR(__xludf.DUMMYFUNCTION("IF(LEN(C8)=0,"""",SPARKLINE(FREQUENCY(FILTER(Archive!E:E,Archive!B:B=C8),M$2:M$21)))"),"")</f>
        <v/>
      </c>
      <c r="H8" s="1"/>
      <c r="I8" s="39" t="s">
        <v>143</v>
      </c>
      <c r="J8" s="44" t="str">
        <f>IF(Summary!sCalc="On",COUNTA(Archive!N:N)-1,"")</f>
        <v/>
      </c>
      <c r="K8" s="1"/>
      <c r="L8" s="1"/>
      <c r="M8">
        <f t="shared" si="1"/>
        <v>0</v>
      </c>
    </row>
    <row r="9" ht="22.5" customHeight="1">
      <c r="A9" s="1"/>
      <c r="B9" s="46"/>
      <c r="C9" s="49"/>
      <c r="D9" s="33"/>
      <c r="E9" s="33" t="str">
        <f>IFERROR(__xludf.DUMMYFUNCTION("IF(LEN(C9)=0,"""",QUERY(Archive!C:C,""Select COUNT(C) WHERE lower(C) contains '""&amp;LOWER(C9)&amp;""' LABEL COUNT(C) ''""))"),"")</f>
        <v/>
      </c>
      <c r="F9" s="35" t="str">
        <f>IFERROR(__xludf.DUMMYFUNCTION("IF(LEN(C9)=0,"""",QUERY(Archive!B:C,""Select COUNT(B) WHERE C starts with 'RT' AND B ='""&amp;C9&amp;""' LABEL COUNT(B) ''"")/D9)"),"")</f>
        <v/>
      </c>
      <c r="G9" s="37" t="str">
        <f>IFERROR(__xludf.DUMMYFUNCTION("IF(LEN(C9)=0,"""",SPARKLINE(FREQUENCY(FILTER(Archive!E:E,Archive!B:B=C9),M$2:M$21)))"),"")</f>
        <v/>
      </c>
      <c r="H9" s="1"/>
      <c r="I9" s="39" t="s">
        <v>149</v>
      </c>
      <c r="J9" s="44" t="str">
        <f t="array" ref="J9">IF(Summary!sCalc="On",COUNTIF(LEFT(Archive!C:C,1),"@"),"")</f>
        <v/>
      </c>
      <c r="K9" s="1"/>
      <c r="L9" s="1"/>
      <c r="M9">
        <f t="shared" si="1"/>
        <v>0</v>
      </c>
    </row>
    <row r="10" ht="22.5" customHeight="1">
      <c r="A10" s="1"/>
      <c r="B10" s="46"/>
      <c r="C10" s="49"/>
      <c r="D10" s="33"/>
      <c r="E10" s="33" t="str">
        <f>IFERROR(__xludf.DUMMYFUNCTION("IF(LEN(C10)=0,"""",QUERY(Archive!C:C,""Select COUNT(C) WHERE lower(C) contains '""&amp;LOWER(C10)&amp;""' LABEL COUNT(C) ''""))"),"")</f>
        <v/>
      </c>
      <c r="F10" s="35" t="str">
        <f>IFERROR(__xludf.DUMMYFUNCTION("IF(LEN(C10)=0,"""",QUERY(Archive!B:C,""Select COUNT(B) WHERE C starts with 'RT' AND B ='""&amp;C10&amp;""' LABEL COUNT(B) ''"")/D10)"),"")</f>
        <v/>
      </c>
      <c r="G10" s="37" t="str">
        <f>IFERROR(__xludf.DUMMYFUNCTION("IF(LEN(C10)=0,"""",SPARKLINE(FREQUENCY(FILTER(Archive!E:E,Archive!B:B=C10),M$2:M$21)))"),"")</f>
        <v/>
      </c>
      <c r="H10" s="1"/>
      <c r="I10" s="39" t="s">
        <v>159</v>
      </c>
      <c r="J10" s="44" t="str">
        <f>IF(Summary!sCalc="On",COUNTIF(Archive!E:E,"&gt;"&amp;J7-1/24/60*10)/10,"")</f>
        <v/>
      </c>
      <c r="K10" s="56" t="s">
        <v>165</v>
      </c>
      <c r="L10" s="1"/>
      <c r="M10">
        <f t="shared" si="1"/>
        <v>0</v>
      </c>
    </row>
    <row r="11" ht="22.5" customHeight="1">
      <c r="A11" s="1"/>
      <c r="B11" s="46"/>
      <c r="C11" s="49"/>
      <c r="D11" s="33"/>
      <c r="E11" s="33" t="str">
        <f>IFERROR(__xludf.DUMMYFUNCTION("IF(LEN(C11)=0,"""",QUERY(Archive!C:C,""Select COUNT(C) WHERE lower(C) contains '""&amp;LOWER(C11)&amp;""' LABEL COUNT(C) ''""))"),"")</f>
        <v/>
      </c>
      <c r="F11" s="35" t="str">
        <f>IFERROR(__xludf.DUMMYFUNCTION("IF(LEN(C11)=0,"""",QUERY(Archive!B:C,""Select COUNT(B) WHERE C starts with 'RT' AND B ='""&amp;C11&amp;""' LABEL COUNT(B) ''"")/D11)"),"")</f>
        <v/>
      </c>
      <c r="G11" s="37" t="str">
        <f>IFERROR(__xludf.DUMMYFUNCTION("IF(LEN(C11)=0,"""",SPARKLINE(FREQUENCY(FILTER(Archive!E:E,Archive!B:B=C11),M$2:M$21)))"),"")</f>
        <v/>
      </c>
      <c r="H11" s="1"/>
      <c r="I11" s="79"/>
      <c r="J11" s="1"/>
      <c r="K11" s="1"/>
      <c r="L11" s="1"/>
      <c r="M11">
        <f t="shared" si="1"/>
        <v>0</v>
      </c>
    </row>
    <row r="12" ht="22.5" customHeight="1">
      <c r="A12" s="1"/>
      <c r="B12" s="46"/>
      <c r="C12" s="49"/>
      <c r="D12" s="33"/>
      <c r="E12" s="33" t="str">
        <f>IFERROR(__xludf.DUMMYFUNCTION("IF(LEN(C12)=0,"""",QUERY(Archive!C:C,""Select COUNT(C) WHERE lower(C) contains '""&amp;LOWER(C12)&amp;""' LABEL COUNT(C) ''""))"),"")</f>
        <v/>
      </c>
      <c r="F12" s="35" t="str">
        <f>IFERROR(__xludf.DUMMYFUNCTION("IF(LEN(C12)=0,"""",QUERY(Archive!B:C,""Select COUNT(B) WHERE C starts with 'RT' AND B ='""&amp;C12&amp;""' LABEL COUNT(B) ''"")/D12)"),"")</f>
        <v/>
      </c>
      <c r="G12" s="37" t="str">
        <f>IFERROR(__xludf.DUMMYFUNCTION("IF(LEN(C12)=0,"""",SPARKLINE(FREQUENCY(FILTER(Archive!E:E,Archive!B:B=C12),M$2:M$21)))"),"")</f>
        <v/>
      </c>
      <c r="H12" s="1"/>
      <c r="I12" s="39"/>
      <c r="J12" s="80"/>
      <c r="K12" s="81"/>
      <c r="L12" s="81"/>
      <c r="M12">
        <f t="shared" si="1"/>
        <v>0</v>
      </c>
    </row>
    <row r="13" ht="22.5" customHeight="1">
      <c r="A13" s="1"/>
      <c r="B13" s="46"/>
      <c r="C13" s="49"/>
      <c r="D13" s="33"/>
      <c r="E13" s="33" t="str">
        <f>IFERROR(__xludf.DUMMYFUNCTION("IF(LEN(C13)=0,"""",QUERY(Archive!C:C,""Select COUNT(C) WHERE lower(C) contains '""&amp;LOWER(C13)&amp;""' LABEL COUNT(C) ''""))"),"")</f>
        <v/>
      </c>
      <c r="F13" s="35" t="str">
        <f>IFERROR(__xludf.DUMMYFUNCTION("IF(LEN(C13)=0,"""",QUERY(Archive!B:C,""Select COUNT(B) WHERE C starts with 'RT' AND B ='""&amp;C13&amp;""' LABEL COUNT(B) ''"")/D13)"),"")</f>
        <v/>
      </c>
      <c r="G13" s="37" t="str">
        <f>IFERROR(__xludf.DUMMYFUNCTION("IF(LEN(C13)=0,"""",SPARKLINE(FREQUENCY(FILTER(Archive!E:E,Archive!B:B=C13),M$2:M$21)))"),"")</f>
        <v/>
      </c>
      <c r="H13" s="1"/>
      <c r="I13" s="39"/>
      <c r="J13" s="82"/>
      <c r="K13" s="81"/>
      <c r="L13" s="81"/>
      <c r="M13">
        <f t="shared" si="1"/>
        <v>0</v>
      </c>
    </row>
    <row r="14" ht="22.5" customHeight="1">
      <c r="A14" s="1"/>
      <c r="B14" s="46"/>
      <c r="C14" s="49"/>
      <c r="D14" s="33"/>
      <c r="E14" s="33" t="str">
        <f>IFERROR(__xludf.DUMMYFUNCTION("IF(LEN(C14)=0,"""",QUERY(Archive!C:C,""Select COUNT(C) WHERE lower(C) contains '""&amp;LOWER(C14)&amp;""' LABEL COUNT(C) ''""))"),"")</f>
        <v/>
      </c>
      <c r="F14" s="35" t="str">
        <f>IFERROR(__xludf.DUMMYFUNCTION("IF(LEN(C14)=0,"""",QUERY(Archive!B:C,""Select COUNT(B) WHERE C starts with 'RT' AND B ='""&amp;C14&amp;""' LABEL COUNT(B) ''"")/D14)"),"")</f>
        <v/>
      </c>
      <c r="G14" s="37" t="str">
        <f>IFERROR(__xludf.DUMMYFUNCTION("IF(LEN(C14)=0,"""",SPARKLINE(FREQUENCY(FILTER(Archive!E:E,Archive!B:B=C14),M$2:M$21)))"),"")</f>
        <v/>
      </c>
      <c r="H14" s="1"/>
      <c r="I14" s="79"/>
      <c r="J14" s="82"/>
      <c r="K14" s="83"/>
      <c r="L14" s="83"/>
      <c r="M14">
        <f t="shared" si="1"/>
        <v>0</v>
      </c>
    </row>
    <row r="15" ht="22.5" customHeight="1">
      <c r="A15" s="1"/>
      <c r="B15" s="46"/>
      <c r="C15" s="49"/>
      <c r="D15" s="33"/>
      <c r="E15" s="33" t="str">
        <f>IFERROR(__xludf.DUMMYFUNCTION("IF(LEN(C15)=0,"""",QUERY(Archive!C:C,""Select COUNT(C) WHERE lower(C) contains '""&amp;LOWER(C15)&amp;""' LABEL COUNT(C) ''""))"),"")</f>
        <v/>
      </c>
      <c r="F15" s="35" t="str">
        <f>IFERROR(__xludf.DUMMYFUNCTION("IF(LEN(C15)=0,"""",QUERY(Archive!B:C,""Select COUNT(B) WHERE C starts with 'RT' AND B ='""&amp;C15&amp;""' LABEL COUNT(B) ''"")/D15)"),"")</f>
        <v/>
      </c>
      <c r="G15" s="37" t="str">
        <f>IFERROR(__xludf.DUMMYFUNCTION("IF(LEN(C15)=0,"""",SPARKLINE(FREQUENCY(FILTER(Archive!E:E,Archive!B:B=C15),M$2:M$21)))"),"")</f>
        <v/>
      </c>
      <c r="H15" s="1"/>
      <c r="I15" s="39" t="s">
        <v>176</v>
      </c>
      <c r="J15" s="84" t="str">
        <f>HYPERLINK("http://hawksey.info/tagsexplorer/?key="&amp;getSheetKey(ReadmeSettings!B6)&amp;"&amp;gid="&amp;getSheetGID(), "TAGSExplorer")</f>
        <v>TAGSExplorer</v>
      </c>
      <c r="K15" s="56" t="s">
        <v>139</v>
      </c>
      <c r="L15" s="83"/>
      <c r="M15">
        <f t="shared" si="1"/>
        <v>0</v>
      </c>
    </row>
    <row r="16" ht="22.5" customHeight="1">
      <c r="A16" s="1"/>
      <c r="B16" s="46"/>
      <c r="C16" s="49"/>
      <c r="D16" s="33"/>
      <c r="E16" s="33" t="str">
        <f>IFERROR(__xludf.DUMMYFUNCTION("IF(LEN(C16)=0,"""",QUERY(Archive!C:C,""Select COUNT(C) WHERE lower(C) contains '""&amp;LOWER(C16)&amp;""' LABEL COUNT(C) ''""))"),"")</f>
        <v/>
      </c>
      <c r="F16" s="35" t="str">
        <f>IFERROR(__xludf.DUMMYFUNCTION("IF(LEN(C16)=0,"""",QUERY(Archive!B:C,""Select COUNT(B) WHERE C starts with 'RT' AND B ='""&amp;C16&amp;""' LABEL COUNT(B) ''"")/D16)"),"")</f>
        <v/>
      </c>
      <c r="G16" s="37" t="str">
        <f>IFERROR(__xludf.DUMMYFUNCTION("IF(LEN(C16)=0,"""",SPARKLINE(FREQUENCY(FILTER(Archive!E:E,Archive!B:B=C16),M$2:M$21)))"),"")</f>
        <v/>
      </c>
      <c r="H16" s="1"/>
      <c r="I16" s="1"/>
      <c r="J16" s="68" t="str">
        <f>HYPERLINK("http://hawksey.info/tagsexplorer/arc.html?key="&amp;getSheetKey(ReadmeSettings!B9)&amp;"&amp;gid="&amp;getSheetGID(), "TAGS Archive")</f>
        <v>TAGS Archive</v>
      </c>
      <c r="K16" s="85" t="s">
        <v>146</v>
      </c>
      <c r="L16" s="83"/>
      <c r="M16">
        <f t="shared" si="1"/>
        <v>0</v>
      </c>
    </row>
    <row r="17" ht="22.5" customHeight="1">
      <c r="A17" s="1"/>
      <c r="B17" s="46"/>
      <c r="C17" s="49"/>
      <c r="D17" s="33"/>
      <c r="E17" s="33" t="str">
        <f>IFERROR(__xludf.DUMMYFUNCTION("IF(LEN(C17)=0,"""",QUERY(Archive!C:C,""Select COUNT(C) WHERE lower(C) contains '""&amp;LOWER(C17)&amp;""' LABEL COUNT(C) ''""))"),"")</f>
        <v/>
      </c>
      <c r="F17" s="35" t="str">
        <f>IFERROR(__xludf.DUMMYFUNCTION("IF(LEN(C17)=0,"""",QUERY(Archive!B:C,""Select COUNT(B) WHERE C starts with 'RT' AND B ='""&amp;C17&amp;""' LABEL COUNT(B) ''"")/D17)"),"")</f>
        <v/>
      </c>
      <c r="G17" s="37" t="str">
        <f>IFERROR(__xludf.DUMMYFUNCTION("IF(LEN(C17)=0,"""",SPARKLINE(FREQUENCY(FILTER(Archive!E:E,Archive!B:B=C17),M$2:M$21)))"),"")</f>
        <v/>
      </c>
      <c r="H17" s="1"/>
      <c r="I17" s="1"/>
      <c r="J17" s="86"/>
      <c r="K17" s="83"/>
      <c r="L17" s="83"/>
      <c r="M17">
        <f t="shared" si="1"/>
        <v>0</v>
      </c>
    </row>
    <row r="18" ht="22.5" customHeight="1">
      <c r="A18" s="1"/>
      <c r="B18" s="46"/>
      <c r="C18" s="49"/>
      <c r="D18" s="33"/>
      <c r="E18" s="33" t="str">
        <f>IFERROR(__xludf.DUMMYFUNCTION("IF(LEN(C18)=0,"""",QUERY(Archive!C:C,""Select COUNT(C) WHERE lower(C) contains '""&amp;LOWER(C18)&amp;""' LABEL COUNT(C) ''""))"),"")</f>
        <v/>
      </c>
      <c r="F18" s="35" t="str">
        <f>IFERROR(__xludf.DUMMYFUNCTION("IF(LEN(C18)=0,"""",QUERY(Archive!B:C,""Select COUNT(B) WHERE C starts with 'RT' AND B ='""&amp;C18&amp;""' LABEL COUNT(B) ''"")/D18)"),"")</f>
        <v/>
      </c>
      <c r="G18" s="37" t="str">
        <f>IFERROR(__xludf.DUMMYFUNCTION("IF(LEN(C18)=0,"""",SPARKLINE(FREQUENCY(FILTER(Archive!E:E,Archive!B:B=C18),M$2:M$21)))"),"")</f>
        <v/>
      </c>
      <c r="H18" s="1"/>
      <c r="I18" s="1"/>
      <c r="J18" s="83"/>
      <c r="K18" s="83"/>
      <c r="L18" s="83"/>
      <c r="M18">
        <f t="shared" si="1"/>
        <v>0</v>
      </c>
    </row>
    <row r="19" ht="22.5" customHeight="1">
      <c r="A19" s="1"/>
      <c r="B19" s="46"/>
      <c r="C19" s="49"/>
      <c r="D19" s="33"/>
      <c r="E19" s="33" t="str">
        <f>IFERROR(__xludf.DUMMYFUNCTION("IF(LEN(C19)=0,"""",QUERY(Archive!C:C,""Select COUNT(C) WHERE lower(C) contains '""&amp;LOWER(C19)&amp;""' LABEL COUNT(C) ''""))"),"")</f>
        <v/>
      </c>
      <c r="F19" s="35" t="str">
        <f>IFERROR(__xludf.DUMMYFUNCTION("IF(LEN(C19)=0,"""",QUERY(Archive!B:C,""Select COUNT(B) WHERE C starts with 'RT' AND B ='""&amp;C19&amp;""' LABEL COUNT(B) ''"")/D19)"),"")</f>
        <v/>
      </c>
      <c r="G19" s="37" t="str">
        <f>IFERROR(__xludf.DUMMYFUNCTION("IF(LEN(C19)=0,"""",SPARKLINE(FREQUENCY(FILTER(Archive!E:E,Archive!B:B=C19),M$2:M$21)))"),"")</f>
        <v/>
      </c>
      <c r="H19" s="1"/>
      <c r="I19" s="87" t="s">
        <v>187</v>
      </c>
      <c r="J19" s="88" t="s">
        <v>189</v>
      </c>
      <c r="K19" s="83"/>
      <c r="L19" s="83"/>
      <c r="M19">
        <f t="shared" si="1"/>
        <v>0</v>
      </c>
    </row>
    <row r="20" ht="22.5" customHeight="1">
      <c r="A20" s="1"/>
      <c r="B20" s="46"/>
      <c r="C20" s="49"/>
      <c r="D20" s="33"/>
      <c r="E20" s="33" t="str">
        <f>IFERROR(__xludf.DUMMYFUNCTION("IF(LEN(C20)=0,"""",QUERY(Archive!C:C,""Select COUNT(C) WHERE lower(C) contains '""&amp;LOWER(C20)&amp;""' LABEL COUNT(C) ''""))"),"")</f>
        <v/>
      </c>
      <c r="F20" s="35" t="str">
        <f>IFERROR(__xludf.DUMMYFUNCTION("IF(LEN(C20)=0,"""",QUERY(Archive!B:C,""Select COUNT(B) WHERE C starts with 'RT' AND B ='""&amp;C20&amp;""' LABEL COUNT(B) ''"")/D20)"),"")</f>
        <v/>
      </c>
      <c r="G20" s="37" t="str">
        <f>IFERROR(__xludf.DUMMYFUNCTION("IF(LEN(C20)=0,"""",SPARKLINE(FREQUENCY(FILTER(Archive!E:E,Archive!B:B=C20),M$2:M$21)))"),"")</f>
        <v/>
      </c>
      <c r="H20" s="1"/>
      <c r="I20" s="1"/>
      <c r="J20" s="89" t="s">
        <v>195</v>
      </c>
      <c r="K20" s="83"/>
      <c r="L20" s="83"/>
      <c r="M20">
        <f t="shared" si="1"/>
        <v>0</v>
      </c>
    </row>
    <row r="21" ht="22.5" customHeight="1">
      <c r="A21" s="1"/>
      <c r="B21" s="46"/>
      <c r="C21" s="49"/>
      <c r="D21" s="33"/>
      <c r="E21" s="33" t="str">
        <f>IFERROR(__xludf.DUMMYFUNCTION("IF(LEN(C21)=0,"""",QUERY(Archive!C:C,""Select COUNT(C) WHERE lower(C) contains '""&amp;LOWER(C21)&amp;""' LABEL COUNT(C) ''""))"),"")</f>
        <v/>
      </c>
      <c r="F21" s="35" t="str">
        <f>IFERROR(__xludf.DUMMYFUNCTION("IF(LEN(C21)=0,"""",QUERY(Archive!B:C,""Select COUNT(B) WHERE C starts with 'RT' AND B ='""&amp;C21&amp;""' LABEL COUNT(B) ''"")/D21)"),"")</f>
        <v/>
      </c>
      <c r="G21" s="37" t="str">
        <f>IFERROR(__xludf.DUMMYFUNCTION("IF(LEN(C21)=0,"""",SPARKLINE(FREQUENCY(FILTER(Archive!E:E,Archive!B:B=C21),M$2:M$21)))"),"")</f>
        <v/>
      </c>
      <c r="H21" s="1"/>
      <c r="I21" s="1"/>
      <c r="J21" s="83"/>
      <c r="K21" s="83"/>
      <c r="L21" s="83"/>
      <c r="M21">
        <f>ROUNDDOWN(J7)</f>
        <v>0</v>
      </c>
    </row>
    <row r="22" ht="22.5" customHeight="1">
      <c r="A22" s="1"/>
      <c r="B22" s="46"/>
      <c r="C22" s="49"/>
      <c r="D22" s="33"/>
      <c r="E22" s="33" t="str">
        <f>IFERROR(__xludf.DUMMYFUNCTION("IF(LEN(C22)=0,"""",QUERY(Archive!C:C,""Select COUNT(C) WHERE lower(C) contains '""&amp;LOWER(C22)&amp;""' LABEL COUNT(C) ''""))"),"")</f>
        <v/>
      </c>
      <c r="F22" s="35" t="str">
        <f>IFERROR(__xludf.DUMMYFUNCTION("IF(LEN(C22)=0,"""",QUERY(Archive!B:C,""Select COUNT(B) WHERE C starts with 'RT' AND B ='""&amp;C22&amp;""' LABEL COUNT(B) ''"")/D22)"),"")</f>
        <v/>
      </c>
      <c r="G22" s="37" t="str">
        <f>IFERROR(__xludf.DUMMYFUNCTION("IF(LEN(C22)=0,"""",SPARKLINE(FREQUENCY(FILTER(Archive!E:E,Archive!B:B=C22),M$2:M$21)))"),"")</f>
        <v/>
      </c>
      <c r="H22" s="1"/>
      <c r="I22" s="1"/>
      <c r="J22" s="83"/>
      <c r="K22" s="83"/>
      <c r="L22" s="83"/>
      <c r="M22" s="90"/>
    </row>
    <row r="23" ht="22.5" customHeight="1">
      <c r="A23" s="1"/>
      <c r="B23" s="46"/>
      <c r="C23" s="49"/>
      <c r="D23" s="33"/>
      <c r="E23" s="33" t="str">
        <f>IFERROR(__xludf.DUMMYFUNCTION("IF(LEN(C23)=0,"""",QUERY(Archive!C:C,""Select COUNT(C) WHERE lower(C) contains '""&amp;LOWER(C23)&amp;""' LABEL COUNT(C) ''""))"),"")</f>
        <v/>
      </c>
      <c r="F23" s="35" t="str">
        <f>IFERROR(__xludf.DUMMYFUNCTION("IF(LEN(C23)=0,"""",QUERY(Archive!B:C,""Select COUNT(B) WHERE C starts with 'RT' AND B ='""&amp;C23&amp;""' LABEL COUNT(B) ''"")/D23)"),"")</f>
        <v/>
      </c>
      <c r="G23" s="37" t="str">
        <f>IFERROR(__xludf.DUMMYFUNCTION("IF(LEN(C23)=0,"""",SPARKLINE(FREQUENCY(FILTER(Archive!E:E,Archive!B:B=C23),M$2:M$21)))"),"")</f>
        <v/>
      </c>
      <c r="H23" s="1"/>
      <c r="I23" s="1"/>
      <c r="J23" s="83"/>
      <c r="K23" s="83"/>
      <c r="L23" s="83"/>
      <c r="M23" s="90"/>
    </row>
    <row r="24" ht="22.5" customHeight="1">
      <c r="A24" s="1"/>
      <c r="B24" s="46"/>
      <c r="C24" s="49"/>
      <c r="D24" s="33"/>
      <c r="E24" s="33" t="str">
        <f>IFERROR(__xludf.DUMMYFUNCTION("IF(LEN(C24)=0,"""",QUERY(Archive!C:C,""Select COUNT(C) WHERE lower(C) contains '""&amp;LOWER(C24)&amp;""' LABEL COUNT(C) ''""))"),"")</f>
        <v/>
      </c>
      <c r="F24" s="35" t="str">
        <f>IFERROR(__xludf.DUMMYFUNCTION("IF(LEN(C24)=0,"""",QUERY(Archive!B:C,""Select COUNT(B) WHERE C starts with 'RT' AND B ='""&amp;C24&amp;""' LABEL COUNT(B) ''"")/D24)"),"")</f>
        <v/>
      </c>
      <c r="G24" s="37" t="str">
        <f>IFERROR(__xludf.DUMMYFUNCTION("IF(LEN(C24)=0,"""",SPARKLINE(FREQUENCY(FILTER(Archive!E:E,Archive!B:B=C24),M$2:M$21)))"),"")</f>
        <v/>
      </c>
      <c r="H24" s="1"/>
      <c r="I24" s="1"/>
      <c r="J24" s="1"/>
      <c r="K24" s="1"/>
      <c r="L24" s="1"/>
    </row>
    <row r="25" ht="22.5" customHeight="1">
      <c r="A25" s="1"/>
      <c r="B25" s="46"/>
      <c r="C25" s="49"/>
      <c r="D25" s="33"/>
      <c r="E25" s="33" t="str">
        <f>IFERROR(__xludf.DUMMYFUNCTION("IF(LEN(C25)=0,"""",QUERY(Archive!C:C,""Select COUNT(C) WHERE lower(C) contains '""&amp;LOWER(C25)&amp;""' LABEL COUNT(C) ''""))"),"")</f>
        <v/>
      </c>
      <c r="F25" s="35" t="str">
        <f>IFERROR(__xludf.DUMMYFUNCTION("IF(LEN(C25)=0,"""",QUERY(Archive!B:C,""Select COUNT(B) WHERE C starts with 'RT' AND B ='""&amp;C25&amp;""' LABEL COUNT(B) ''"")/D25)"),"")</f>
        <v/>
      </c>
      <c r="G25" s="37" t="str">
        <f>IFERROR(__xludf.DUMMYFUNCTION("IF(LEN(C25)=0,"""",SPARKLINE(FREQUENCY(FILTER(Archive!E:E,Archive!B:B=C25),M$2:M$21)))"),"")</f>
        <v/>
      </c>
      <c r="H25" s="1"/>
      <c r="I25" s="1"/>
      <c r="J25" s="1"/>
      <c r="K25" s="1"/>
      <c r="L25" s="1"/>
    </row>
    <row r="26" ht="22.5" customHeight="1">
      <c r="A26" s="1"/>
      <c r="B26" s="46"/>
      <c r="C26" s="49"/>
      <c r="D26" s="33"/>
      <c r="E26" s="33" t="str">
        <f>IFERROR(__xludf.DUMMYFUNCTION("IF(LEN(C26)=0,"""",QUERY(Archive!C:C,""Select COUNT(C) WHERE lower(C) contains '""&amp;LOWER(C26)&amp;""' LABEL COUNT(C) ''""))"),"")</f>
        <v/>
      </c>
      <c r="F26" s="35" t="str">
        <f>IFERROR(__xludf.DUMMYFUNCTION("IF(LEN(C26)=0,"""",QUERY(Archive!B:C,""Select COUNT(B) WHERE C starts with 'RT' AND B ='""&amp;C26&amp;""' LABEL COUNT(B) ''"")/D26)"),"")</f>
        <v/>
      </c>
      <c r="G26" s="37" t="str">
        <f>IFERROR(__xludf.DUMMYFUNCTION("IF(LEN(C26)=0,"""",SPARKLINE(FREQUENCY(FILTER(Archive!E:E,Archive!B:B=C26),M$2:M$21)))"),"")</f>
        <v/>
      </c>
      <c r="H26" s="1"/>
      <c r="I26" s="1"/>
      <c r="J26" s="1"/>
      <c r="K26" s="1"/>
      <c r="L26" s="1"/>
    </row>
    <row r="27" ht="22.5" customHeight="1">
      <c r="A27" s="1"/>
      <c r="B27" s="46"/>
      <c r="C27" s="49"/>
      <c r="D27" s="33"/>
      <c r="E27" s="33" t="str">
        <f>IFERROR(__xludf.DUMMYFUNCTION("IF(LEN(C27)=0,"""",QUERY(Archive!C:C,""Select COUNT(C) WHERE lower(C) contains '""&amp;LOWER(C27)&amp;""' LABEL COUNT(C) ''""))"),"")</f>
        <v/>
      </c>
      <c r="F27" s="35" t="str">
        <f>IFERROR(__xludf.DUMMYFUNCTION("IF(LEN(C27)=0,"""",QUERY(Archive!B:C,""Select COUNT(B) WHERE C starts with 'RT' AND B ='""&amp;C27&amp;""' LABEL COUNT(B) ''"")/D27)"),"")</f>
        <v/>
      </c>
      <c r="G27" s="37" t="str">
        <f>IFERROR(__xludf.DUMMYFUNCTION("IF(LEN(C27)=0,"""",SPARKLINE(FREQUENCY(FILTER(Archive!E:E,Archive!B:B=C27),M$2:M$21)))"),"")</f>
        <v/>
      </c>
      <c r="H27" s="1"/>
      <c r="I27" s="1"/>
      <c r="J27" s="1"/>
      <c r="K27" s="1"/>
      <c r="L27" s="1"/>
    </row>
    <row r="28" ht="22.5" customHeight="1">
      <c r="A28" s="1"/>
      <c r="B28" s="46"/>
      <c r="C28" s="49"/>
      <c r="D28" s="33"/>
      <c r="E28" s="33" t="str">
        <f>IFERROR(__xludf.DUMMYFUNCTION("IF(LEN(C28)=0,"""",QUERY(Archive!C:C,""Select COUNT(C) WHERE lower(C) contains '""&amp;LOWER(C28)&amp;""' LABEL COUNT(C) ''""))"),"")</f>
        <v/>
      </c>
      <c r="F28" s="35" t="str">
        <f>IFERROR(__xludf.DUMMYFUNCTION("IF(LEN(C28)=0,"""",QUERY(Archive!B:C,""Select COUNT(B) WHERE C starts with 'RT' AND B ='""&amp;C28&amp;""' LABEL COUNT(B) ''"")/D28)"),"")</f>
        <v/>
      </c>
      <c r="G28" s="37" t="str">
        <f>IFERROR(__xludf.DUMMYFUNCTION("IF(LEN(C28)=0,"""",SPARKLINE(FREQUENCY(FILTER(Archive!E:E,Archive!B:B=C28),M$2:M$21)))"),"")</f>
        <v/>
      </c>
      <c r="H28" s="1"/>
      <c r="I28" s="1"/>
      <c r="J28" s="1"/>
      <c r="K28" s="1"/>
      <c r="L28" s="1"/>
    </row>
    <row r="29" ht="22.5" customHeight="1">
      <c r="A29" s="1"/>
      <c r="B29" s="46"/>
      <c r="C29" s="49"/>
      <c r="D29" s="33"/>
      <c r="E29" s="33" t="str">
        <f>IFERROR(__xludf.DUMMYFUNCTION("IF(LEN(C29)=0,"""",QUERY(Archive!C:C,""Select COUNT(C) WHERE lower(C) contains '""&amp;LOWER(C29)&amp;""' LABEL COUNT(C) ''""))"),"")</f>
        <v/>
      </c>
      <c r="F29" s="35" t="str">
        <f>IFERROR(__xludf.DUMMYFUNCTION("IF(LEN(C29)=0,"""",QUERY(Archive!B:C,""Select COUNT(B) WHERE C starts with 'RT' AND B ='""&amp;C29&amp;""' LABEL COUNT(B) ''"")/D29)"),"")</f>
        <v/>
      </c>
      <c r="G29" s="37" t="str">
        <f>IFERROR(__xludf.DUMMYFUNCTION("IF(LEN(C29)=0,"""",SPARKLINE(FREQUENCY(FILTER(Archive!E:E,Archive!B:B=C29),M$2:M$21)))"),"")</f>
        <v/>
      </c>
      <c r="H29" s="1"/>
      <c r="I29" s="1"/>
      <c r="J29" s="1"/>
      <c r="K29" s="1"/>
      <c r="L29" s="1"/>
    </row>
    <row r="30" ht="22.5" customHeight="1">
      <c r="A30" s="1"/>
      <c r="B30" s="46"/>
      <c r="C30" s="49"/>
      <c r="D30" s="33"/>
      <c r="E30" s="33" t="str">
        <f>IFERROR(__xludf.DUMMYFUNCTION("IF(LEN(C30)=0,"""",QUERY(Archive!C:C,""Select COUNT(C) WHERE lower(C) contains '""&amp;LOWER(C30)&amp;""' LABEL COUNT(C) ''""))"),"")</f>
        <v/>
      </c>
      <c r="F30" s="35" t="str">
        <f>IFERROR(__xludf.DUMMYFUNCTION("IF(LEN(C30)=0,"""",QUERY(Archive!B:C,""Select COUNT(B) WHERE C starts with 'RT' AND B ='""&amp;C30&amp;""' LABEL COUNT(B) ''"")/D30)"),"")</f>
        <v/>
      </c>
      <c r="G30" s="37" t="str">
        <f>IFERROR(__xludf.DUMMYFUNCTION("IF(LEN(C30)=0,"""",SPARKLINE(FREQUENCY(FILTER(Archive!E:E,Archive!B:B=C30),M$2:M$21)))"),"")</f>
        <v/>
      </c>
      <c r="H30" s="1"/>
      <c r="I30" s="1"/>
      <c r="J30" s="1"/>
      <c r="K30" s="1"/>
      <c r="L30" s="1"/>
    </row>
    <row r="31" ht="22.5" customHeight="1">
      <c r="A31" s="1"/>
      <c r="B31" s="46"/>
      <c r="C31" s="49"/>
      <c r="D31" s="33"/>
      <c r="E31" s="33" t="str">
        <f>IFERROR(__xludf.DUMMYFUNCTION("IF(LEN(C31)=0,"""",QUERY(Archive!C:C,""Select COUNT(C) WHERE lower(C) contains '""&amp;LOWER(C31)&amp;""' LABEL COUNT(C) ''""))"),"")</f>
        <v/>
      </c>
      <c r="F31" s="35" t="str">
        <f>IFERROR(__xludf.DUMMYFUNCTION("IF(LEN(C31)=0,"""",QUERY(Archive!B:C,""Select COUNT(B) WHERE C starts with 'RT' AND B ='""&amp;C31&amp;""' LABEL COUNT(B) ''"")/D31)"),"")</f>
        <v/>
      </c>
      <c r="G31" s="37" t="str">
        <f>IFERROR(__xludf.DUMMYFUNCTION("IF(LEN(C31)=0,"""",SPARKLINE(FREQUENCY(FILTER(Archive!E:E,Archive!B:B=C31),M$2:M$21)))"),"")</f>
        <v/>
      </c>
      <c r="H31" s="1"/>
      <c r="I31" s="1"/>
      <c r="J31" s="1"/>
      <c r="K31" s="1"/>
      <c r="L31" s="1"/>
    </row>
    <row r="32" ht="16.5" customHeight="1">
      <c r="A32" s="1"/>
      <c r="B32" s="46"/>
      <c r="C32" s="49"/>
      <c r="D32" s="33"/>
      <c r="E32" s="33" t="str">
        <f>IFERROR(__xludf.DUMMYFUNCTION("IF(LEN(C32)=0,"""",QUERY(Archive!C:C,""Select COUNT(C) WHERE lower(C) contains '""&amp;LOWER(C32)&amp;""' LABEL COUNT(C) ''""))"),"")</f>
        <v/>
      </c>
      <c r="F32" s="91"/>
      <c r="G32" s="92"/>
      <c r="H32" s="1"/>
      <c r="I32" s="1"/>
      <c r="J32" s="1"/>
      <c r="K32" s="1"/>
      <c r="L32" s="1"/>
    </row>
    <row r="33" ht="16.5" customHeight="1">
      <c r="A33" s="1"/>
      <c r="B33" s="46"/>
      <c r="C33" s="49"/>
      <c r="D33" s="33"/>
      <c r="E33" s="33" t="str">
        <f>IFERROR(__xludf.DUMMYFUNCTION("IF(LEN(C33)=0,"""",QUERY(Archive!C:C,""Select COUNT(C) WHERE lower(C) contains '""&amp;LOWER(C33)&amp;""' LABEL COUNT(C) ''""))"),"")</f>
        <v/>
      </c>
      <c r="F33" s="91"/>
      <c r="G33" s="92"/>
      <c r="H33" s="1"/>
      <c r="I33" s="1"/>
      <c r="J33" s="1"/>
      <c r="K33" s="1"/>
      <c r="L33" s="1"/>
    </row>
    <row r="34" ht="16.5" customHeight="1">
      <c r="A34" s="1"/>
      <c r="B34" s="46"/>
      <c r="C34" s="49"/>
      <c r="D34" s="33"/>
      <c r="E34" s="33" t="str">
        <f>IFERROR(__xludf.DUMMYFUNCTION("IF(LEN(C34)=0,"""",QUERY(Archive!C:C,""Select COUNT(C) WHERE lower(C) contains '""&amp;LOWER(C34)&amp;""' LABEL COUNT(C) ''""))"),"")</f>
        <v/>
      </c>
      <c r="F34" s="91"/>
      <c r="G34" s="92"/>
      <c r="H34" s="1"/>
      <c r="I34" s="1"/>
      <c r="J34" s="1"/>
      <c r="K34" s="1"/>
      <c r="L34" s="1"/>
    </row>
    <row r="35" ht="16.5" customHeight="1">
      <c r="A35" s="1"/>
      <c r="B35" s="46"/>
      <c r="C35" s="49"/>
      <c r="D35" s="33"/>
      <c r="E35" s="33" t="str">
        <f>IFERROR(__xludf.DUMMYFUNCTION("IF(LEN(C35)=0,"""",QUERY(Archive!C:C,""Select COUNT(C) WHERE lower(C) contains '""&amp;LOWER(C35)&amp;""' LABEL COUNT(C) ''""))"),"")</f>
        <v/>
      </c>
      <c r="F35" s="91"/>
      <c r="G35" s="92"/>
      <c r="H35" s="1"/>
      <c r="I35" s="1"/>
      <c r="J35" s="1"/>
      <c r="K35" s="1"/>
      <c r="L35" s="1"/>
    </row>
    <row r="36" ht="16.5" customHeight="1">
      <c r="A36" s="1"/>
      <c r="B36" s="46"/>
      <c r="C36" s="49"/>
      <c r="D36" s="33"/>
      <c r="E36" s="33" t="str">
        <f>IFERROR(__xludf.DUMMYFUNCTION("IF(LEN(C36)=0,"""",QUERY(Archive!C:C,""Select COUNT(C) WHERE lower(C) contains '""&amp;LOWER(C36)&amp;""' LABEL COUNT(C) ''""))"),"")</f>
        <v/>
      </c>
      <c r="F36" s="91"/>
      <c r="G36" s="92"/>
      <c r="H36" s="1"/>
      <c r="I36" s="1"/>
      <c r="J36" s="1"/>
      <c r="K36" s="1"/>
      <c r="L36" s="1"/>
    </row>
    <row r="37" ht="16.5" customHeight="1">
      <c r="A37" s="1"/>
      <c r="B37" s="46"/>
      <c r="C37" s="49"/>
      <c r="D37" s="33"/>
      <c r="E37" s="33" t="str">
        <f>IFERROR(__xludf.DUMMYFUNCTION("IF(LEN(C37)=0,"""",QUERY(Archive!C:C,""Select COUNT(C) WHERE lower(C) contains '""&amp;LOWER(C37)&amp;""' LABEL COUNT(C) ''""))"),"")</f>
        <v/>
      </c>
      <c r="F37" s="91"/>
      <c r="G37" s="92"/>
      <c r="H37" s="1"/>
      <c r="I37" s="1"/>
      <c r="J37" s="1"/>
      <c r="K37" s="1"/>
      <c r="L37" s="1"/>
    </row>
    <row r="38" ht="16.5" customHeight="1">
      <c r="A38" s="1"/>
      <c r="B38" s="46"/>
      <c r="C38" s="49"/>
      <c r="D38" s="33"/>
      <c r="E38" s="33" t="str">
        <f>IFERROR(__xludf.DUMMYFUNCTION("IF(LEN(C38)=0,"""",QUERY(Archive!C:C,""Select COUNT(C) WHERE lower(C) contains '""&amp;LOWER(C38)&amp;""' LABEL COUNT(C) ''""))"),"")</f>
        <v/>
      </c>
      <c r="F38" s="91"/>
      <c r="G38" s="92"/>
      <c r="H38" s="1"/>
      <c r="I38" s="1"/>
      <c r="J38" s="1"/>
      <c r="K38" s="1"/>
      <c r="L38" s="1"/>
    </row>
    <row r="39" ht="16.5" customHeight="1">
      <c r="A39" s="1"/>
      <c r="B39" s="46"/>
      <c r="C39" s="49"/>
      <c r="D39" s="33"/>
      <c r="E39" s="33" t="str">
        <f>IFERROR(__xludf.DUMMYFUNCTION("IF(LEN(C39)=0,"""",QUERY(Archive!C:C,""Select COUNT(C) WHERE lower(C) contains '""&amp;LOWER(C39)&amp;""' LABEL COUNT(C) ''""))"),"")</f>
        <v/>
      </c>
      <c r="F39" s="91"/>
      <c r="G39" s="92"/>
      <c r="H39" s="1"/>
      <c r="I39" s="1"/>
      <c r="J39" s="1"/>
      <c r="K39" s="1"/>
      <c r="L39" s="1"/>
    </row>
    <row r="40" ht="16.5" customHeight="1">
      <c r="A40" s="1"/>
      <c r="B40" s="46"/>
      <c r="C40" s="49"/>
      <c r="D40" s="33"/>
      <c r="E40" s="33" t="str">
        <f>IFERROR(__xludf.DUMMYFUNCTION("IF(LEN(C40)=0,"""",QUERY(Archive!C:C,""Select COUNT(C) WHERE lower(C) contains '""&amp;LOWER(C40)&amp;""' LABEL COUNT(C) ''""))"),"")</f>
        <v/>
      </c>
      <c r="F40" s="91"/>
      <c r="G40" s="92"/>
      <c r="H40" s="1"/>
      <c r="I40" s="1"/>
      <c r="J40" s="1"/>
      <c r="K40" s="1"/>
      <c r="L40" s="1"/>
    </row>
    <row r="41" ht="16.5" customHeight="1">
      <c r="A41" s="1"/>
      <c r="B41" s="46"/>
      <c r="C41" s="49"/>
      <c r="D41" s="33"/>
      <c r="E41" s="33" t="str">
        <f>IFERROR(__xludf.DUMMYFUNCTION("IF(LEN(C41)=0,"""",QUERY(Archive!C:C,""Select COUNT(C) WHERE lower(C) contains '""&amp;LOWER(C41)&amp;""' LABEL COUNT(C) ''""))"),"")</f>
        <v/>
      </c>
      <c r="F41" s="91"/>
      <c r="G41" s="92"/>
      <c r="H41" s="1"/>
      <c r="I41" s="1"/>
      <c r="J41" s="1"/>
      <c r="K41" s="1"/>
      <c r="L41" s="1"/>
    </row>
    <row r="42" ht="16.5" customHeight="1">
      <c r="A42" s="1"/>
      <c r="B42" s="46"/>
      <c r="C42" s="49"/>
      <c r="D42" s="33"/>
      <c r="E42" s="33" t="str">
        <f>IFERROR(__xludf.DUMMYFUNCTION("IF(LEN(C42)=0,"""",QUERY(Archive!C:C,""Select COUNT(C) WHERE lower(C) contains '""&amp;LOWER(C42)&amp;""' LABEL COUNT(C) ''""))"),"")</f>
        <v/>
      </c>
      <c r="F42" s="91"/>
      <c r="G42" s="92"/>
      <c r="H42" s="1"/>
      <c r="I42" s="1"/>
      <c r="J42" s="1"/>
      <c r="K42" s="1"/>
      <c r="L42" s="1"/>
    </row>
    <row r="43" ht="16.5" customHeight="1">
      <c r="A43" s="1"/>
      <c r="B43" s="46"/>
      <c r="C43" s="49"/>
      <c r="D43" s="33"/>
      <c r="E43" s="33" t="str">
        <f>IFERROR(__xludf.DUMMYFUNCTION("IF(LEN(C43)=0,"""",QUERY(Archive!C:C,""Select COUNT(C) WHERE lower(C) contains '""&amp;LOWER(C43)&amp;""' LABEL COUNT(C) ''""))"),"")</f>
        <v/>
      </c>
      <c r="F43" s="91"/>
      <c r="G43" s="92"/>
      <c r="H43" s="1"/>
      <c r="I43" s="1"/>
      <c r="J43" s="1"/>
      <c r="K43" s="1"/>
      <c r="L43" s="1"/>
    </row>
    <row r="44" ht="16.5" customHeight="1">
      <c r="A44" s="1"/>
      <c r="B44" s="46"/>
      <c r="C44" s="49"/>
      <c r="D44" s="33"/>
      <c r="E44" s="33" t="str">
        <f>IFERROR(__xludf.DUMMYFUNCTION("IF(LEN(C44)=0,"""",QUERY(Archive!C:C,""Select COUNT(C) WHERE lower(C) contains '""&amp;LOWER(C44)&amp;""' LABEL COUNT(C) ''""))"),"")</f>
        <v/>
      </c>
      <c r="F44" s="91"/>
      <c r="G44" s="92"/>
      <c r="H44" s="1"/>
      <c r="I44" s="1"/>
      <c r="J44" s="1"/>
      <c r="K44" s="1"/>
      <c r="L44" s="1"/>
    </row>
    <row r="45" ht="16.5" customHeight="1">
      <c r="A45" s="1"/>
      <c r="B45" s="46"/>
      <c r="C45" s="49"/>
      <c r="D45" s="33"/>
      <c r="E45" s="33" t="str">
        <f>IFERROR(__xludf.DUMMYFUNCTION("IF(LEN(C45)=0,"""",QUERY(Archive!C:C,""Select COUNT(C) WHERE lower(C) contains '""&amp;LOWER(C45)&amp;""' LABEL COUNT(C) ''""))"),"")</f>
        <v/>
      </c>
      <c r="F45" s="91"/>
      <c r="G45" s="92"/>
      <c r="H45" s="1"/>
      <c r="I45" s="1"/>
      <c r="J45" s="1"/>
      <c r="K45" s="1"/>
      <c r="L45" s="1"/>
    </row>
    <row r="46" ht="16.5" customHeight="1">
      <c r="A46" s="1"/>
      <c r="B46" s="46"/>
      <c r="C46" s="49"/>
      <c r="D46" s="33"/>
      <c r="E46" s="33" t="str">
        <f>IFERROR(__xludf.DUMMYFUNCTION("IF(LEN(C46)=0,"""",QUERY(Archive!C:C,""Select COUNT(C) WHERE lower(C) contains '""&amp;LOWER(C46)&amp;""' LABEL COUNT(C) ''""))"),"")</f>
        <v/>
      </c>
      <c r="F46" s="91"/>
      <c r="G46" s="92"/>
      <c r="H46" s="1"/>
      <c r="I46" s="1"/>
      <c r="J46" s="1"/>
      <c r="K46" s="1"/>
      <c r="L46" s="1"/>
    </row>
    <row r="47" ht="16.5" customHeight="1">
      <c r="A47" s="1"/>
      <c r="B47" s="46"/>
      <c r="C47" s="49"/>
      <c r="D47" s="33"/>
      <c r="E47" s="33" t="str">
        <f>IFERROR(__xludf.DUMMYFUNCTION("IF(LEN(C47)=0,"""",QUERY(Archive!C:C,""Select COUNT(C) WHERE lower(C) contains '""&amp;LOWER(C47)&amp;""' LABEL COUNT(C) ''""))"),"")</f>
        <v/>
      </c>
      <c r="F47" s="91"/>
      <c r="G47" s="92"/>
      <c r="H47" s="1"/>
      <c r="I47" s="1"/>
      <c r="J47" s="1"/>
      <c r="K47" s="1"/>
      <c r="L47" s="1"/>
    </row>
    <row r="48" ht="16.5" customHeight="1">
      <c r="A48" s="1"/>
      <c r="B48" s="46"/>
      <c r="C48" s="49"/>
      <c r="D48" s="33"/>
      <c r="E48" s="33" t="str">
        <f>IFERROR(__xludf.DUMMYFUNCTION("IF(LEN(C48)=0,"""",QUERY(Archive!C:C,""Select COUNT(C) WHERE lower(C) contains '""&amp;LOWER(C48)&amp;""' LABEL COUNT(C) ''""))"),"")</f>
        <v/>
      </c>
      <c r="F48" s="91"/>
      <c r="G48" s="92"/>
      <c r="H48" s="1"/>
      <c r="I48" s="1"/>
      <c r="J48" s="1"/>
      <c r="K48" s="1"/>
      <c r="L48" s="1"/>
    </row>
    <row r="49" ht="16.5" customHeight="1">
      <c r="A49" s="1"/>
      <c r="B49" s="46"/>
      <c r="C49" s="49"/>
      <c r="D49" s="33"/>
      <c r="E49" s="33" t="str">
        <f>IFERROR(__xludf.DUMMYFUNCTION("IF(LEN(C49)=0,"""",QUERY(Archive!C:C,""Select COUNT(C) WHERE lower(C) contains '""&amp;LOWER(C49)&amp;""' LABEL COUNT(C) ''""))"),"")</f>
        <v/>
      </c>
      <c r="F49" s="91"/>
      <c r="G49" s="92"/>
      <c r="H49" s="1"/>
      <c r="I49" s="1"/>
      <c r="J49" s="1"/>
      <c r="K49" s="1"/>
      <c r="L49" s="1"/>
    </row>
    <row r="50" ht="16.5" customHeight="1">
      <c r="A50" s="1"/>
      <c r="B50" s="46"/>
      <c r="C50" s="49"/>
      <c r="D50" s="33"/>
      <c r="E50" s="33" t="str">
        <f>IFERROR(__xludf.DUMMYFUNCTION("IF(LEN(C50)=0,"""",QUERY(Archive!C:C,""Select COUNT(C) WHERE lower(C) contains '""&amp;LOWER(C50)&amp;""' LABEL COUNT(C) ''""))"),"")</f>
        <v/>
      </c>
      <c r="F50" s="91"/>
      <c r="G50" s="92"/>
      <c r="H50" s="1"/>
      <c r="I50" s="1"/>
      <c r="J50" s="1"/>
      <c r="K50" s="1"/>
      <c r="L50" s="1"/>
    </row>
    <row r="51" ht="16.5" customHeight="1">
      <c r="A51" s="1"/>
      <c r="B51" s="46"/>
      <c r="C51" s="49"/>
      <c r="D51" s="33"/>
      <c r="E51" s="33" t="str">
        <f>IFERROR(__xludf.DUMMYFUNCTION("IF(LEN(C51)=0,"""",QUERY(Archive!C:C,""Select COUNT(C) WHERE lower(C) contains '""&amp;LOWER(C51)&amp;""' LABEL COUNT(C) ''""))"),"")</f>
        <v/>
      </c>
      <c r="F51" s="91"/>
      <c r="G51" s="92"/>
      <c r="H51" s="1"/>
      <c r="I51" s="1"/>
      <c r="J51" s="1"/>
      <c r="K51" s="1"/>
      <c r="L51" s="1"/>
    </row>
    <row r="52" ht="16.5" customHeight="1">
      <c r="A52" s="1"/>
      <c r="B52" s="46"/>
      <c r="C52" s="49"/>
      <c r="D52" s="33"/>
      <c r="E52" s="33" t="str">
        <f>IFERROR(__xludf.DUMMYFUNCTION("IF(LEN(C52)=0,"""",QUERY(Archive!C:C,""Select COUNT(C) WHERE lower(C) contains '""&amp;LOWER(C52)&amp;""' LABEL COUNT(C) ''""))"),"")</f>
        <v/>
      </c>
      <c r="F52" s="91"/>
      <c r="G52" s="92"/>
      <c r="H52" s="1"/>
      <c r="I52" s="1"/>
      <c r="J52" s="1"/>
      <c r="K52" s="1"/>
      <c r="L52" s="1"/>
    </row>
    <row r="53" ht="16.5" customHeight="1">
      <c r="A53" s="1"/>
      <c r="B53" s="46"/>
      <c r="C53" s="49"/>
      <c r="D53" s="33"/>
      <c r="E53" s="33" t="str">
        <f>IFERROR(__xludf.DUMMYFUNCTION("IF(LEN(C53)=0,"""",QUERY(Archive!C:C,""Select COUNT(C) WHERE lower(C) contains '""&amp;LOWER(C53)&amp;""' LABEL COUNT(C) ''""))"),"")</f>
        <v/>
      </c>
      <c r="F53" s="91"/>
      <c r="G53" s="92"/>
      <c r="H53" s="1"/>
      <c r="I53" s="1"/>
      <c r="J53" s="1"/>
      <c r="K53" s="1"/>
      <c r="L53" s="1"/>
    </row>
    <row r="54" ht="16.5" customHeight="1">
      <c r="A54" s="1"/>
      <c r="B54" s="46"/>
      <c r="C54" s="49"/>
      <c r="D54" s="33"/>
      <c r="E54" s="33" t="str">
        <f>IFERROR(__xludf.DUMMYFUNCTION("IF(LEN(C54)=0,"""",QUERY(Archive!C:C,""Select COUNT(C) WHERE lower(C) contains '""&amp;LOWER(C54)&amp;""' LABEL COUNT(C) ''""))"),"")</f>
        <v/>
      </c>
      <c r="F54" s="91"/>
      <c r="G54" s="92"/>
      <c r="H54" s="1"/>
      <c r="I54" s="1"/>
      <c r="J54" s="1"/>
      <c r="K54" s="1"/>
      <c r="L54" s="1"/>
    </row>
    <row r="55" ht="16.5" customHeight="1">
      <c r="A55" s="1"/>
      <c r="B55" s="46"/>
      <c r="C55" s="49"/>
      <c r="D55" s="33"/>
      <c r="E55" s="33" t="str">
        <f>IFERROR(__xludf.DUMMYFUNCTION("IF(LEN(C55)=0,"""",QUERY(Archive!C:C,""Select COUNT(C) WHERE lower(C) contains '""&amp;LOWER(C55)&amp;""' LABEL COUNT(C) ''""))"),"")</f>
        <v/>
      </c>
      <c r="F55" s="91"/>
      <c r="G55" s="92"/>
      <c r="H55" s="1"/>
      <c r="I55" s="1"/>
      <c r="J55" s="1"/>
      <c r="K55" s="1"/>
      <c r="L55" s="1"/>
    </row>
    <row r="56" ht="16.5" customHeight="1">
      <c r="A56" s="1"/>
      <c r="B56" s="46"/>
      <c r="C56" s="49"/>
      <c r="D56" s="33"/>
      <c r="E56" s="33" t="str">
        <f>IFERROR(__xludf.DUMMYFUNCTION("IF(LEN(C56)=0,"""",QUERY(Archive!C:C,""Select COUNT(C) WHERE lower(C) contains '""&amp;LOWER(C56)&amp;""' LABEL COUNT(C) ''""))"),"")</f>
        <v/>
      </c>
      <c r="F56" s="91"/>
      <c r="G56" s="92"/>
      <c r="H56" s="1"/>
      <c r="I56" s="1"/>
      <c r="J56" s="1"/>
      <c r="K56" s="1"/>
      <c r="L56" s="1"/>
    </row>
    <row r="57" ht="16.5" customHeight="1">
      <c r="A57" s="1"/>
      <c r="B57" s="46"/>
      <c r="C57" s="49"/>
      <c r="D57" s="33"/>
      <c r="E57" s="33" t="str">
        <f>IFERROR(__xludf.DUMMYFUNCTION("IF(LEN(C57)=0,"""",QUERY(Archive!C:C,""Select COUNT(C) WHERE lower(C) contains '""&amp;LOWER(C57)&amp;""' LABEL COUNT(C) ''""))"),"")</f>
        <v/>
      </c>
      <c r="F57" s="91"/>
      <c r="G57" s="92"/>
      <c r="H57" s="1"/>
      <c r="I57" s="1"/>
      <c r="J57" s="1"/>
      <c r="K57" s="1"/>
      <c r="L57" s="1"/>
    </row>
    <row r="58" ht="16.5" customHeight="1">
      <c r="A58" s="1"/>
      <c r="B58" s="46"/>
      <c r="C58" s="49"/>
      <c r="D58" s="33"/>
      <c r="E58" s="33" t="str">
        <f>IFERROR(__xludf.DUMMYFUNCTION("IF(LEN(C58)=0,"""",QUERY(Archive!C:C,""Select COUNT(C) WHERE lower(C) contains '""&amp;LOWER(C58)&amp;""' LABEL COUNT(C) ''""))"),"")</f>
        <v/>
      </c>
      <c r="F58" s="91"/>
      <c r="G58" s="92"/>
      <c r="H58" s="1"/>
      <c r="I58" s="1"/>
      <c r="J58" s="1"/>
      <c r="K58" s="1"/>
      <c r="L58" s="1"/>
    </row>
    <row r="59" ht="16.5" customHeight="1">
      <c r="A59" s="1"/>
      <c r="B59" s="46"/>
      <c r="C59" s="49"/>
      <c r="D59" s="33"/>
      <c r="E59" s="33" t="str">
        <f>IFERROR(__xludf.DUMMYFUNCTION("IF(LEN(C59)=0,"""",QUERY(Archive!C:C,""Select COUNT(C) WHERE lower(C) contains '""&amp;LOWER(C59)&amp;""' LABEL COUNT(C) ''""))"),"")</f>
        <v/>
      </c>
      <c r="F59" s="91"/>
      <c r="G59" s="92"/>
      <c r="H59" s="1"/>
      <c r="I59" s="1"/>
      <c r="J59" s="1"/>
      <c r="K59" s="1"/>
      <c r="L59" s="1"/>
    </row>
    <row r="60" ht="16.5" customHeight="1">
      <c r="A60" s="1"/>
      <c r="B60" s="46"/>
      <c r="C60" s="49"/>
      <c r="D60" s="33"/>
      <c r="E60" s="33" t="str">
        <f>IFERROR(__xludf.DUMMYFUNCTION("IF(LEN(C60)=0,"""",QUERY(Archive!C:C,""Select COUNT(C) WHERE lower(C) contains '""&amp;LOWER(C60)&amp;""' LABEL COUNT(C) ''""))"),"")</f>
        <v/>
      </c>
      <c r="F60" s="91"/>
      <c r="G60" s="92"/>
      <c r="H60" s="1"/>
      <c r="I60" s="1"/>
      <c r="J60" s="1"/>
      <c r="K60" s="1"/>
      <c r="L60" s="1"/>
    </row>
    <row r="61" ht="16.5" customHeight="1">
      <c r="A61" s="1"/>
      <c r="B61" s="46"/>
      <c r="C61" s="49"/>
      <c r="D61" s="33"/>
      <c r="E61" s="33" t="str">
        <f>IFERROR(__xludf.DUMMYFUNCTION("IF(LEN(C61)=0,"""",QUERY(Archive!C:C,""Select COUNT(C) WHERE lower(C) contains '""&amp;LOWER(C61)&amp;""' LABEL COUNT(C) ''""))"),"")</f>
        <v/>
      </c>
      <c r="F61" s="91"/>
      <c r="G61" s="92"/>
      <c r="H61" s="1"/>
      <c r="I61" s="1"/>
      <c r="J61" s="1"/>
      <c r="K61" s="1"/>
      <c r="L61" s="1"/>
    </row>
    <row r="62" ht="16.5" customHeight="1">
      <c r="A62" s="1"/>
      <c r="B62" s="46"/>
      <c r="C62" s="49"/>
      <c r="D62" s="33"/>
      <c r="E62" s="33" t="str">
        <f>IFERROR(__xludf.DUMMYFUNCTION("IF(LEN(C62)=0,"""",QUERY(Archive!C:C,""Select COUNT(C) WHERE lower(C) contains '""&amp;LOWER(C62)&amp;""' LABEL COUNT(C) ''""))"),"")</f>
        <v/>
      </c>
      <c r="F62" s="91"/>
      <c r="G62" s="92"/>
      <c r="H62" s="1"/>
      <c r="I62" s="1"/>
      <c r="J62" s="1"/>
      <c r="K62" s="1"/>
      <c r="L62" s="1"/>
    </row>
    <row r="63" ht="16.5" customHeight="1">
      <c r="A63" s="1"/>
      <c r="B63" s="46"/>
      <c r="C63" s="49"/>
      <c r="D63" s="33"/>
      <c r="E63" s="33" t="str">
        <f>IFERROR(__xludf.DUMMYFUNCTION("IF(LEN(C63)=0,"""",QUERY(Archive!C:C,""Select COUNT(C) WHERE lower(C) contains '""&amp;LOWER(C63)&amp;""' LABEL COUNT(C) ''""))"),"")</f>
        <v/>
      </c>
      <c r="F63" s="91"/>
      <c r="G63" s="92"/>
      <c r="H63" s="1"/>
      <c r="I63" s="1"/>
      <c r="J63" s="1"/>
      <c r="K63" s="1"/>
      <c r="L63" s="1"/>
    </row>
    <row r="64" ht="16.5" customHeight="1">
      <c r="A64" s="1"/>
      <c r="B64" s="46"/>
      <c r="C64" s="49"/>
      <c r="D64" s="33"/>
      <c r="E64" s="33" t="str">
        <f>IFERROR(__xludf.DUMMYFUNCTION("IF(LEN(C64)=0,"""",QUERY(Archive!C:C,""Select COUNT(C) WHERE lower(C) contains '""&amp;LOWER(C64)&amp;""' LABEL COUNT(C) ''""))"),"")</f>
        <v/>
      </c>
      <c r="F64" s="91"/>
      <c r="G64" s="92"/>
      <c r="H64" s="1"/>
      <c r="I64" s="1"/>
      <c r="J64" s="1"/>
      <c r="K64" s="1"/>
      <c r="L64" s="1"/>
    </row>
    <row r="65" ht="16.5" customHeight="1">
      <c r="A65" s="1"/>
      <c r="B65" s="46"/>
      <c r="C65" s="49"/>
      <c r="D65" s="33"/>
      <c r="E65" s="33" t="str">
        <f>IFERROR(__xludf.DUMMYFUNCTION("IF(LEN(C65)=0,"""",QUERY(Archive!C:C,""Select COUNT(C) WHERE lower(C) contains '""&amp;LOWER(C65)&amp;""' LABEL COUNT(C) ''""))"),"")</f>
        <v/>
      </c>
      <c r="F65" s="91"/>
      <c r="G65" s="92"/>
      <c r="H65" s="1"/>
      <c r="I65" s="1"/>
      <c r="J65" s="1"/>
      <c r="K65" s="1"/>
      <c r="L65" s="1"/>
    </row>
    <row r="66" ht="16.5" customHeight="1">
      <c r="A66" s="1"/>
      <c r="B66" s="46"/>
      <c r="C66" s="49"/>
      <c r="D66" s="33"/>
      <c r="E66" s="33" t="str">
        <f>IFERROR(__xludf.DUMMYFUNCTION("IF(LEN(C66)=0,"""",QUERY(Archive!C:C,""Select COUNT(C) WHERE lower(C) contains '""&amp;LOWER(C66)&amp;""' LABEL COUNT(C) ''""))"),"")</f>
        <v/>
      </c>
      <c r="F66" s="91"/>
      <c r="G66" s="92"/>
      <c r="H66" s="1"/>
      <c r="I66" s="1"/>
      <c r="J66" s="1"/>
      <c r="K66" s="1"/>
      <c r="L66" s="1"/>
    </row>
    <row r="67" ht="16.5" customHeight="1">
      <c r="A67" s="1"/>
      <c r="B67" s="46"/>
      <c r="C67" s="49"/>
      <c r="D67" s="33"/>
      <c r="E67" s="33" t="str">
        <f>IFERROR(__xludf.DUMMYFUNCTION("IF(LEN(C67)=0,"""",QUERY(Archive!C:C,""Select COUNT(C) WHERE lower(C) contains '""&amp;LOWER(C67)&amp;""' LABEL COUNT(C) ''""))"),"")</f>
        <v/>
      </c>
      <c r="F67" s="91"/>
      <c r="G67" s="92"/>
      <c r="H67" s="1"/>
      <c r="I67" s="1"/>
      <c r="J67" s="1"/>
      <c r="K67" s="1"/>
      <c r="L67" s="1"/>
    </row>
    <row r="68" ht="16.5" customHeight="1">
      <c r="A68" s="1"/>
      <c r="B68" s="46"/>
      <c r="C68" s="49"/>
      <c r="D68" s="33"/>
      <c r="E68" s="33" t="str">
        <f>IFERROR(__xludf.DUMMYFUNCTION("IF(LEN(C68)=0,"""",QUERY(Archive!C:C,""Select COUNT(C) WHERE lower(C) contains '""&amp;LOWER(C68)&amp;""' LABEL COUNT(C) ''""))"),"")</f>
        <v/>
      </c>
      <c r="F68" s="91"/>
      <c r="G68" s="92"/>
      <c r="H68" s="1"/>
      <c r="I68" s="1"/>
      <c r="J68" s="1"/>
      <c r="K68" s="1"/>
      <c r="L68" s="1"/>
    </row>
    <row r="69" ht="16.5" customHeight="1">
      <c r="A69" s="1"/>
      <c r="B69" s="46"/>
      <c r="C69" s="49"/>
      <c r="D69" s="33"/>
      <c r="E69" s="33" t="str">
        <f>IFERROR(__xludf.DUMMYFUNCTION("IF(LEN(C69)=0,"""",QUERY(Archive!C:C,""Select COUNT(C) WHERE lower(C) contains '""&amp;LOWER(C69)&amp;""' LABEL COUNT(C) ''""))"),"")</f>
        <v/>
      </c>
      <c r="F69" s="91"/>
      <c r="G69" s="92"/>
      <c r="H69" s="1"/>
      <c r="I69" s="1"/>
      <c r="J69" s="1"/>
      <c r="K69" s="1"/>
      <c r="L69" s="1"/>
    </row>
    <row r="70" ht="16.5" customHeight="1">
      <c r="A70" s="1"/>
      <c r="B70" s="46"/>
      <c r="C70" s="49"/>
      <c r="D70" s="33"/>
      <c r="E70" s="33" t="str">
        <f>IFERROR(__xludf.DUMMYFUNCTION("IF(LEN(C70)=0,"""",QUERY(Archive!C:C,""Select COUNT(C) WHERE lower(C) contains '""&amp;LOWER(C70)&amp;""' LABEL COUNT(C) ''""))"),"")</f>
        <v/>
      </c>
      <c r="F70" s="91"/>
      <c r="G70" s="92"/>
      <c r="H70" s="1"/>
      <c r="I70" s="1"/>
      <c r="J70" s="1"/>
      <c r="K70" s="1"/>
      <c r="L70" s="1"/>
    </row>
    <row r="71" ht="16.5" customHeight="1">
      <c r="A71" s="1"/>
      <c r="B71" s="46"/>
      <c r="C71" s="49"/>
      <c r="D71" s="33"/>
      <c r="E71" s="33" t="str">
        <f>IFERROR(__xludf.DUMMYFUNCTION("IF(LEN(C71)=0,"""",QUERY(Archive!C:C,""Select COUNT(C) WHERE lower(C) contains '""&amp;LOWER(C71)&amp;""' LABEL COUNT(C) ''""))"),"")</f>
        <v/>
      </c>
      <c r="F71" s="91"/>
      <c r="G71" s="92"/>
      <c r="H71" s="1"/>
      <c r="I71" s="1"/>
      <c r="J71" s="1"/>
      <c r="K71" s="1"/>
      <c r="L71" s="1"/>
    </row>
    <row r="72" ht="16.5" customHeight="1">
      <c r="A72" s="1"/>
      <c r="B72" s="46"/>
      <c r="C72" s="49"/>
      <c r="D72" s="33"/>
      <c r="E72" s="33" t="str">
        <f>IFERROR(__xludf.DUMMYFUNCTION("IF(LEN(C72)=0,"""",QUERY(Archive!C:C,""Select COUNT(C) WHERE lower(C) contains '""&amp;LOWER(C72)&amp;""' LABEL COUNT(C) ''""))"),"")</f>
        <v/>
      </c>
      <c r="F72" s="91"/>
      <c r="G72" s="92"/>
      <c r="H72" s="1"/>
      <c r="I72" s="1"/>
      <c r="J72" s="1"/>
      <c r="K72" s="1"/>
      <c r="L72" s="1"/>
    </row>
    <row r="73" ht="16.5" customHeight="1">
      <c r="A73" s="1"/>
      <c r="B73" s="46"/>
      <c r="C73" s="49"/>
      <c r="D73" s="33"/>
      <c r="E73" s="33" t="str">
        <f>IFERROR(__xludf.DUMMYFUNCTION("IF(LEN(C73)=0,"""",QUERY(Archive!C:C,""Select COUNT(C) WHERE lower(C) contains '""&amp;LOWER(C73)&amp;""' LABEL COUNT(C) ''""))"),"")</f>
        <v/>
      </c>
      <c r="F73" s="91"/>
      <c r="G73" s="92"/>
      <c r="H73" s="1"/>
      <c r="I73" s="1"/>
      <c r="J73" s="1"/>
      <c r="K73" s="1"/>
      <c r="L73" s="1"/>
    </row>
    <row r="74" ht="16.5" customHeight="1">
      <c r="A74" s="1"/>
      <c r="B74" s="46"/>
      <c r="C74" s="49"/>
      <c r="D74" s="33"/>
      <c r="E74" s="33" t="str">
        <f>IFERROR(__xludf.DUMMYFUNCTION("IF(LEN(C74)=0,"""",QUERY(Archive!C:C,""Select COUNT(C) WHERE lower(C) contains '""&amp;LOWER(C74)&amp;""' LABEL COUNT(C) ''""))"),"")</f>
        <v/>
      </c>
      <c r="F74" s="91"/>
      <c r="G74" s="92"/>
      <c r="H74" s="1"/>
      <c r="I74" s="1"/>
      <c r="J74" s="1"/>
      <c r="K74" s="1"/>
      <c r="L74" s="1"/>
    </row>
    <row r="75" ht="16.5" customHeight="1">
      <c r="A75" s="1"/>
      <c r="B75" s="46"/>
      <c r="C75" s="49"/>
      <c r="D75" s="33"/>
      <c r="E75" s="33" t="str">
        <f>IFERROR(__xludf.DUMMYFUNCTION("IF(LEN(C75)=0,"""",QUERY(Archive!C:C,""Select COUNT(C) WHERE lower(C) contains '""&amp;LOWER(C75)&amp;""' LABEL COUNT(C) ''""))"),"")</f>
        <v/>
      </c>
      <c r="F75" s="91"/>
      <c r="G75" s="92"/>
      <c r="H75" s="1"/>
      <c r="I75" s="1"/>
      <c r="J75" s="1"/>
      <c r="K75" s="1"/>
      <c r="L75" s="1"/>
    </row>
    <row r="76" ht="16.5" customHeight="1">
      <c r="A76" s="1"/>
      <c r="B76" s="46"/>
      <c r="C76" s="49"/>
      <c r="D76" s="33"/>
      <c r="E76" s="33" t="str">
        <f>IFERROR(__xludf.DUMMYFUNCTION("IF(LEN(C76)=0,"""",QUERY(Archive!C:C,""Select COUNT(C) WHERE lower(C) contains '""&amp;LOWER(C76)&amp;""' LABEL COUNT(C) ''""))"),"")</f>
        <v/>
      </c>
      <c r="F76" s="91"/>
      <c r="G76" s="92"/>
      <c r="H76" s="1"/>
      <c r="I76" s="1"/>
      <c r="J76" s="1"/>
      <c r="K76" s="1"/>
      <c r="L76" s="1"/>
    </row>
    <row r="77" ht="16.5" customHeight="1">
      <c r="A77" s="1"/>
      <c r="B77" s="46"/>
      <c r="C77" s="49"/>
      <c r="D77" s="33"/>
      <c r="E77" s="33" t="str">
        <f>IFERROR(__xludf.DUMMYFUNCTION("IF(LEN(C77)=0,"""",QUERY(Archive!C:C,""Select COUNT(C) WHERE lower(C) contains '""&amp;LOWER(C77)&amp;""' LABEL COUNT(C) ''""))"),"")</f>
        <v/>
      </c>
      <c r="F77" s="91"/>
      <c r="G77" s="92"/>
      <c r="H77" s="1"/>
      <c r="I77" s="1"/>
      <c r="J77" s="1"/>
      <c r="K77" s="1"/>
      <c r="L77" s="1"/>
    </row>
    <row r="78" ht="16.5" customHeight="1">
      <c r="A78" s="1"/>
      <c r="B78" s="46"/>
      <c r="C78" s="49"/>
      <c r="D78" s="33"/>
      <c r="E78" s="33" t="str">
        <f>IFERROR(__xludf.DUMMYFUNCTION("IF(LEN(C78)=0,"""",QUERY(Archive!C:C,""Select COUNT(C) WHERE lower(C) contains '""&amp;LOWER(C78)&amp;""' LABEL COUNT(C) ''""))"),"")</f>
        <v/>
      </c>
      <c r="F78" s="91"/>
      <c r="G78" s="92"/>
      <c r="H78" s="1"/>
      <c r="I78" s="1"/>
      <c r="J78" s="1"/>
      <c r="K78" s="1"/>
      <c r="L78" s="1"/>
    </row>
    <row r="79" ht="16.5" customHeight="1">
      <c r="A79" s="1"/>
      <c r="B79" s="46"/>
      <c r="C79" s="49"/>
      <c r="D79" s="33"/>
      <c r="E79" s="33" t="str">
        <f>IFERROR(__xludf.DUMMYFUNCTION("IF(LEN(C79)=0,"""",QUERY(Archive!C:C,""Select COUNT(C) WHERE lower(C) contains '""&amp;LOWER(C79)&amp;""' LABEL COUNT(C) ''""))"),"")</f>
        <v/>
      </c>
      <c r="F79" s="91"/>
      <c r="G79" s="92"/>
      <c r="H79" s="1"/>
      <c r="I79" s="1"/>
      <c r="J79" s="1"/>
      <c r="K79" s="1"/>
      <c r="L79" s="1"/>
    </row>
    <row r="80" ht="16.5" customHeight="1">
      <c r="A80" s="1"/>
      <c r="B80" s="46"/>
      <c r="C80" s="49"/>
      <c r="D80" s="33"/>
      <c r="E80" s="33" t="str">
        <f>IFERROR(__xludf.DUMMYFUNCTION("IF(LEN(C80)=0,"""",QUERY(Archive!C:C,""Select COUNT(C) WHERE lower(C) contains '""&amp;LOWER(C80)&amp;""' LABEL COUNT(C) ''""))"),"")</f>
        <v/>
      </c>
      <c r="F80" s="91"/>
      <c r="G80" s="92"/>
      <c r="H80" s="1"/>
      <c r="I80" s="1"/>
      <c r="J80" s="1"/>
      <c r="K80" s="1"/>
      <c r="L80" s="1"/>
    </row>
    <row r="81" ht="16.5" customHeight="1">
      <c r="A81" s="1"/>
      <c r="B81" s="46"/>
      <c r="C81" s="49"/>
      <c r="D81" s="33"/>
      <c r="E81" s="33" t="str">
        <f>IFERROR(__xludf.DUMMYFUNCTION("IF(LEN(C81)=0,"""",QUERY(Archive!C:C,""Select COUNT(C) WHERE lower(C) contains '""&amp;LOWER(C81)&amp;""' LABEL COUNT(C) ''""))"),"")</f>
        <v/>
      </c>
      <c r="F81" s="91"/>
      <c r="G81" s="92"/>
      <c r="H81" s="1"/>
      <c r="I81" s="1"/>
      <c r="J81" s="1"/>
      <c r="K81" s="1"/>
      <c r="L81" s="1"/>
    </row>
    <row r="82" ht="16.5" customHeight="1">
      <c r="A82" s="1"/>
      <c r="B82" s="46"/>
      <c r="C82" s="49"/>
      <c r="D82" s="33"/>
      <c r="E82" s="33" t="str">
        <f>IFERROR(__xludf.DUMMYFUNCTION("IF(LEN(C82)=0,"""",QUERY(Archive!C:C,""Select COUNT(C) WHERE lower(C) contains '""&amp;LOWER(C82)&amp;""' LABEL COUNT(C) ''""))"),"")</f>
        <v/>
      </c>
      <c r="F82" s="91"/>
      <c r="G82" s="92"/>
      <c r="H82" s="1"/>
      <c r="I82" s="1"/>
      <c r="J82" s="1"/>
      <c r="K82" s="1"/>
      <c r="L82" s="1"/>
    </row>
    <row r="83" ht="16.5" customHeight="1">
      <c r="A83" s="1"/>
      <c r="B83" s="46"/>
      <c r="C83" s="49"/>
      <c r="D83" s="33"/>
      <c r="E83" s="33" t="str">
        <f>IFERROR(__xludf.DUMMYFUNCTION("IF(LEN(C83)=0,"""",QUERY(Archive!C:C,""Select COUNT(C) WHERE lower(C) contains '""&amp;LOWER(C83)&amp;""' LABEL COUNT(C) ''""))"),"")</f>
        <v/>
      </c>
      <c r="F83" s="91"/>
      <c r="G83" s="92"/>
      <c r="H83" s="1"/>
      <c r="I83" s="1"/>
      <c r="J83" s="1"/>
      <c r="K83" s="1"/>
      <c r="L83" s="1"/>
    </row>
    <row r="84" ht="16.5" customHeight="1">
      <c r="A84" s="1"/>
      <c r="B84" s="46"/>
      <c r="C84" s="49"/>
      <c r="D84" s="33"/>
      <c r="E84" s="33" t="str">
        <f>IFERROR(__xludf.DUMMYFUNCTION("IF(LEN(C84)=0,"""",QUERY(Archive!C:C,""Select COUNT(C) WHERE lower(C) contains '""&amp;LOWER(C84)&amp;""' LABEL COUNT(C) ''""))"),"")</f>
        <v/>
      </c>
      <c r="F84" s="91"/>
      <c r="G84" s="92"/>
      <c r="H84" s="1"/>
      <c r="I84" s="1"/>
      <c r="J84" s="1"/>
      <c r="K84" s="1"/>
      <c r="L84" s="1"/>
    </row>
    <row r="85" ht="16.5" customHeight="1">
      <c r="A85" s="1"/>
      <c r="B85" s="46"/>
      <c r="C85" s="49"/>
      <c r="D85" s="33"/>
      <c r="E85" s="33" t="str">
        <f>IFERROR(__xludf.DUMMYFUNCTION("IF(LEN(C85)=0,"""",QUERY(Archive!C:C,""Select COUNT(C) WHERE lower(C) contains '""&amp;LOWER(C85)&amp;""' LABEL COUNT(C) ''""))"),"")</f>
        <v/>
      </c>
      <c r="F85" s="91"/>
      <c r="G85" s="92"/>
      <c r="H85" s="1"/>
      <c r="I85" s="1"/>
      <c r="J85" s="1"/>
      <c r="K85" s="1"/>
      <c r="L85" s="1"/>
    </row>
    <row r="86" ht="16.5" customHeight="1">
      <c r="A86" s="1"/>
      <c r="B86" s="46"/>
      <c r="C86" s="49"/>
      <c r="D86" s="33"/>
      <c r="E86" s="33" t="str">
        <f>IFERROR(__xludf.DUMMYFUNCTION("IF(LEN(C86)=0,"""",QUERY(Archive!C:C,""Select COUNT(C) WHERE lower(C) contains '""&amp;LOWER(C86)&amp;""' LABEL COUNT(C) ''""))"),"")</f>
        <v/>
      </c>
      <c r="F86" s="91"/>
      <c r="G86" s="92"/>
      <c r="H86" s="1"/>
      <c r="I86" s="1"/>
      <c r="J86" s="1"/>
      <c r="K86" s="1"/>
      <c r="L86" s="1"/>
    </row>
    <row r="87" ht="16.5" customHeight="1">
      <c r="A87" s="1"/>
      <c r="B87" s="46"/>
      <c r="C87" s="49"/>
      <c r="D87" s="33"/>
      <c r="E87" s="33" t="str">
        <f>IFERROR(__xludf.DUMMYFUNCTION("IF(LEN(C87)=0,"""",QUERY(Archive!C:C,""Select COUNT(C) WHERE lower(C) contains '""&amp;LOWER(C87)&amp;""' LABEL COUNT(C) ''""))"),"")</f>
        <v/>
      </c>
      <c r="F87" s="91"/>
      <c r="G87" s="92"/>
      <c r="H87" s="1"/>
      <c r="I87" s="1"/>
      <c r="J87" s="1"/>
      <c r="K87" s="1"/>
      <c r="L87" s="1"/>
    </row>
    <row r="88" ht="16.5" customHeight="1">
      <c r="A88" s="1"/>
      <c r="B88" s="46"/>
      <c r="C88" s="49"/>
      <c r="D88" s="33"/>
      <c r="E88" s="33" t="str">
        <f>IFERROR(__xludf.DUMMYFUNCTION("IF(LEN(C88)=0,"""",QUERY(Archive!C:C,""Select COUNT(C) WHERE lower(C) contains '""&amp;LOWER(C88)&amp;""' LABEL COUNT(C) ''""))"),"")</f>
        <v/>
      </c>
      <c r="F88" s="91"/>
      <c r="G88" s="92"/>
      <c r="H88" s="1"/>
      <c r="I88" s="1"/>
      <c r="J88" s="1"/>
      <c r="K88" s="1"/>
      <c r="L88" s="1"/>
    </row>
    <row r="89" ht="16.5" customHeight="1">
      <c r="A89" s="1"/>
      <c r="B89" s="46"/>
      <c r="C89" s="49"/>
      <c r="D89" s="33"/>
      <c r="E89" s="33" t="str">
        <f>IFERROR(__xludf.DUMMYFUNCTION("IF(LEN(C89)=0,"""",QUERY(Archive!C:C,""Select COUNT(C) WHERE lower(C) contains '""&amp;LOWER(C89)&amp;""' LABEL COUNT(C) ''""))"),"")</f>
        <v/>
      </c>
      <c r="F89" s="91"/>
      <c r="G89" s="92"/>
      <c r="H89" s="1"/>
      <c r="I89" s="1"/>
      <c r="J89" s="1"/>
      <c r="K89" s="1"/>
      <c r="L89" s="1"/>
    </row>
    <row r="90" ht="16.5" customHeight="1">
      <c r="A90" s="1"/>
      <c r="B90" s="46"/>
      <c r="C90" s="49"/>
      <c r="D90" s="33"/>
      <c r="E90" s="33" t="str">
        <f>IFERROR(__xludf.DUMMYFUNCTION("IF(LEN(C90)=0,"""",QUERY(Archive!C:C,""Select COUNT(C) WHERE lower(C) contains '""&amp;LOWER(C90)&amp;""' LABEL COUNT(C) ''""))"),"")</f>
        <v/>
      </c>
      <c r="F90" s="91"/>
      <c r="G90" s="92"/>
      <c r="H90" s="1"/>
      <c r="I90" s="1"/>
      <c r="J90" s="1"/>
      <c r="K90" s="1"/>
      <c r="L90" s="1"/>
    </row>
    <row r="91" ht="16.5" customHeight="1">
      <c r="A91" s="1"/>
      <c r="B91" s="46"/>
      <c r="C91" s="49"/>
      <c r="D91" s="33"/>
      <c r="E91" s="33" t="str">
        <f>IFERROR(__xludf.DUMMYFUNCTION("IF(LEN(C91)=0,"""",QUERY(Archive!C:C,""Select COUNT(C) WHERE lower(C) contains '""&amp;LOWER(C91)&amp;""' LABEL COUNT(C) ''""))"),"")</f>
        <v/>
      </c>
      <c r="F91" s="91"/>
      <c r="G91" s="92"/>
      <c r="H91" s="1"/>
      <c r="I91" s="1"/>
      <c r="J91" s="1"/>
      <c r="K91" s="1"/>
      <c r="L91" s="1"/>
    </row>
    <row r="92" ht="16.5" customHeight="1">
      <c r="A92" s="1"/>
      <c r="B92" s="46"/>
      <c r="C92" s="49"/>
      <c r="D92" s="33"/>
      <c r="E92" s="33" t="str">
        <f>IFERROR(__xludf.DUMMYFUNCTION("IF(LEN(C92)=0,"""",QUERY(Archive!C:C,""Select COUNT(C) WHERE lower(C) contains '""&amp;LOWER(C92)&amp;""' LABEL COUNT(C) ''""))"),"")</f>
        <v/>
      </c>
      <c r="F92" s="91"/>
      <c r="G92" s="92"/>
      <c r="H92" s="1"/>
      <c r="I92" s="1"/>
      <c r="J92" s="1"/>
      <c r="K92" s="1"/>
      <c r="L92" s="1"/>
    </row>
    <row r="93" ht="16.5" customHeight="1">
      <c r="A93" s="1"/>
      <c r="B93" s="46"/>
      <c r="C93" s="49"/>
      <c r="D93" s="33"/>
      <c r="E93" s="33" t="str">
        <f>IFERROR(__xludf.DUMMYFUNCTION("IF(LEN(C93)=0,"""",QUERY(Archive!C:C,""Select COUNT(C) WHERE lower(C) contains '""&amp;LOWER(C93)&amp;""' LABEL COUNT(C) ''""))"),"")</f>
        <v/>
      </c>
      <c r="F93" s="91"/>
      <c r="G93" s="92"/>
      <c r="H93" s="1"/>
      <c r="I93" s="1"/>
      <c r="J93" s="1"/>
      <c r="K93" s="1"/>
      <c r="L93" s="1"/>
    </row>
    <row r="94" ht="16.5" customHeight="1">
      <c r="A94" s="1"/>
      <c r="B94" s="46"/>
      <c r="C94" s="49"/>
      <c r="D94" s="33"/>
      <c r="E94" s="33" t="str">
        <f>IFERROR(__xludf.DUMMYFUNCTION("IF(LEN(C94)=0,"""",QUERY(Archive!C:C,""Select COUNT(C) WHERE lower(C) contains '""&amp;LOWER(C94)&amp;""' LABEL COUNT(C) ''""))"),"")</f>
        <v/>
      </c>
      <c r="F94" s="91"/>
      <c r="G94" s="92"/>
      <c r="H94" s="1"/>
      <c r="I94" s="1"/>
      <c r="J94" s="1"/>
      <c r="K94" s="1"/>
      <c r="L94" s="1"/>
    </row>
    <row r="95" ht="16.5" customHeight="1">
      <c r="A95" s="1"/>
      <c r="B95" s="46"/>
      <c r="C95" s="49"/>
      <c r="D95" s="33"/>
      <c r="E95" s="33" t="str">
        <f>IFERROR(__xludf.DUMMYFUNCTION("IF(LEN(C95)=0,"""",QUERY(Archive!C:C,""Select COUNT(C) WHERE lower(C) contains '""&amp;LOWER(C95)&amp;""' LABEL COUNT(C) ''""))"),"")</f>
        <v/>
      </c>
      <c r="F95" s="91"/>
      <c r="G95" s="92"/>
      <c r="H95" s="1"/>
      <c r="I95" s="1"/>
      <c r="J95" s="1"/>
      <c r="K95" s="1"/>
      <c r="L95" s="1"/>
    </row>
    <row r="96" ht="16.5" customHeight="1">
      <c r="A96" s="1"/>
      <c r="B96" s="46"/>
      <c r="C96" s="49"/>
      <c r="D96" s="33"/>
      <c r="E96" s="33" t="str">
        <f>IFERROR(__xludf.DUMMYFUNCTION("IF(LEN(C96)=0,"""",QUERY(Archive!C:C,""Select COUNT(C) WHERE lower(C) contains '""&amp;LOWER(C96)&amp;""' LABEL COUNT(C) ''""))"),"")</f>
        <v/>
      </c>
      <c r="F96" s="91"/>
      <c r="G96" s="92"/>
      <c r="H96" s="1"/>
      <c r="I96" s="1"/>
      <c r="J96" s="1"/>
      <c r="K96" s="1"/>
      <c r="L96" s="1"/>
    </row>
    <row r="97" ht="16.5" customHeight="1">
      <c r="A97" s="1"/>
      <c r="B97" s="46"/>
      <c r="C97" s="49"/>
      <c r="D97" s="33"/>
      <c r="E97" s="33" t="str">
        <f>IFERROR(__xludf.DUMMYFUNCTION("IF(LEN(C97)=0,"""",QUERY(Archive!C:C,""Select COUNT(C) WHERE lower(C) contains '""&amp;LOWER(C97)&amp;""' LABEL COUNT(C) ''""))"),"")</f>
        <v/>
      </c>
      <c r="F97" s="91"/>
      <c r="G97" s="92"/>
      <c r="H97" s="1"/>
      <c r="I97" s="1"/>
      <c r="J97" s="1"/>
      <c r="K97" s="1"/>
      <c r="L97" s="1"/>
    </row>
    <row r="98" ht="16.5" customHeight="1">
      <c r="A98" s="1"/>
      <c r="B98" s="46"/>
      <c r="C98" s="49"/>
      <c r="D98" s="33"/>
      <c r="E98" s="33" t="str">
        <f>IFERROR(__xludf.DUMMYFUNCTION("IF(LEN(C98)=0,"""",QUERY(Archive!C:C,""Select COUNT(C) WHERE lower(C) contains '""&amp;LOWER(C98)&amp;""' LABEL COUNT(C) ''""))"),"")</f>
        <v/>
      </c>
      <c r="F98" s="91"/>
      <c r="G98" s="92"/>
      <c r="H98" s="1"/>
      <c r="I98" s="1"/>
      <c r="J98" s="1"/>
      <c r="K98" s="1"/>
      <c r="L98" s="1"/>
    </row>
    <row r="99" ht="16.5" customHeight="1">
      <c r="A99" s="1"/>
      <c r="B99" s="46"/>
      <c r="C99" s="49"/>
      <c r="D99" s="33"/>
      <c r="E99" s="33" t="str">
        <f>IFERROR(__xludf.DUMMYFUNCTION("IF(LEN(C99)=0,"""",QUERY(Archive!C:C,""Select COUNT(C) WHERE lower(C) contains '""&amp;LOWER(C99)&amp;""' LABEL COUNT(C) ''""))"),"")</f>
        <v/>
      </c>
      <c r="F99" s="91"/>
      <c r="G99" s="92"/>
      <c r="H99" s="1"/>
      <c r="I99" s="1"/>
      <c r="J99" s="1"/>
      <c r="K99" s="1"/>
      <c r="L99" s="1"/>
    </row>
    <row r="100" ht="16.5" customHeight="1">
      <c r="A100" s="1"/>
      <c r="B100" s="46"/>
      <c r="C100" s="49"/>
      <c r="D100" s="33"/>
      <c r="E100" s="33" t="str">
        <f>IFERROR(__xludf.DUMMYFUNCTION("IF(LEN(C100)=0,"""",QUERY(Archive!C:C,""Select COUNT(C) WHERE lower(C) contains '""&amp;LOWER(C100)&amp;""' LABEL COUNT(C) ''""))"),"")</f>
        <v/>
      </c>
      <c r="F100" s="91"/>
      <c r="G100" s="92"/>
      <c r="H100" s="1"/>
      <c r="I100" s="1"/>
      <c r="J100" s="1"/>
      <c r="K100" s="1"/>
      <c r="L100" s="1"/>
    </row>
    <row r="101" ht="16.5" customHeight="1">
      <c r="A101" s="1"/>
      <c r="B101" s="46"/>
      <c r="C101" s="49"/>
      <c r="D101" s="33"/>
      <c r="E101" s="33" t="str">
        <f>IFERROR(__xludf.DUMMYFUNCTION("IF(LEN(C101)=0,"""",QUERY(Archive!C:C,""Select COUNT(C) WHERE lower(C) contains '""&amp;LOWER(C101)&amp;""' LABEL COUNT(C) ''""))"),"")</f>
        <v/>
      </c>
      <c r="F101" s="91"/>
      <c r="G101" s="92"/>
      <c r="H101" s="1"/>
      <c r="I101" s="1"/>
      <c r="J101" s="1"/>
      <c r="K101" s="1"/>
      <c r="L101" s="1"/>
    </row>
    <row r="102" ht="16.5" customHeight="1">
      <c r="A102" s="1"/>
      <c r="B102" s="46"/>
      <c r="C102" s="49"/>
      <c r="D102" s="33"/>
      <c r="E102" s="33" t="str">
        <f>IFERROR(__xludf.DUMMYFUNCTION("IF(LEN(C102)=0,"""",QUERY(Archive!C:C,""Select COUNT(C) WHERE lower(C) contains '""&amp;LOWER(C102)&amp;""' LABEL COUNT(C) ''""))"),"")</f>
        <v/>
      </c>
      <c r="F102" s="91"/>
      <c r="G102" s="92"/>
      <c r="H102" s="1"/>
      <c r="I102" s="1"/>
      <c r="J102" s="1"/>
      <c r="K102" s="1"/>
      <c r="L102" s="1"/>
    </row>
    <row r="103" ht="16.5" customHeight="1">
      <c r="A103" s="1"/>
      <c r="B103" s="46"/>
      <c r="C103" s="49"/>
      <c r="D103" s="33"/>
      <c r="E103" s="33" t="str">
        <f>IFERROR(__xludf.DUMMYFUNCTION("IF(LEN(C103)=0,"""",QUERY(Archive!C:C,""Select COUNT(C) WHERE lower(C) contains '""&amp;LOWER(C103)&amp;""' LABEL COUNT(C) ''""))"),"")</f>
        <v/>
      </c>
      <c r="F103" s="91"/>
      <c r="G103" s="92"/>
      <c r="H103" s="1"/>
      <c r="I103" s="1"/>
      <c r="J103" s="1"/>
      <c r="K103" s="1"/>
      <c r="L103" s="1"/>
    </row>
    <row r="104" ht="16.5" customHeight="1">
      <c r="A104" s="1"/>
      <c r="B104" s="46"/>
      <c r="C104" s="49"/>
      <c r="D104" s="33"/>
      <c r="E104" s="33" t="str">
        <f>IFERROR(__xludf.DUMMYFUNCTION("IF(LEN(C104)=0,"""",QUERY(Archive!C:C,""Select COUNT(C) WHERE lower(C) contains '""&amp;LOWER(C104)&amp;""' LABEL COUNT(C) ''""))"),"")</f>
        <v/>
      </c>
      <c r="F104" s="91"/>
      <c r="G104" s="92"/>
      <c r="H104" s="1"/>
      <c r="I104" s="1"/>
      <c r="J104" s="1"/>
      <c r="K104" s="1"/>
      <c r="L104" s="1"/>
    </row>
    <row r="105" ht="16.5" customHeight="1">
      <c r="A105" s="1"/>
      <c r="B105" s="46"/>
      <c r="C105" s="49"/>
      <c r="D105" s="33"/>
      <c r="E105" s="33" t="str">
        <f>IFERROR(__xludf.DUMMYFUNCTION("IF(LEN(C105)=0,"""",QUERY(Archive!C:C,""Select COUNT(C) WHERE lower(C) contains '""&amp;LOWER(C105)&amp;""' LABEL COUNT(C) ''""))"),"")</f>
        <v/>
      </c>
      <c r="F105" s="91"/>
      <c r="G105" s="92"/>
      <c r="H105" s="1"/>
      <c r="I105" s="1"/>
      <c r="J105" s="1"/>
      <c r="K105" s="1"/>
      <c r="L105" s="1"/>
    </row>
    <row r="106" ht="16.5" customHeight="1">
      <c r="A106" s="1"/>
      <c r="B106" s="46"/>
      <c r="C106" s="49"/>
      <c r="D106" s="33"/>
      <c r="E106" s="33" t="str">
        <f>IFERROR(__xludf.DUMMYFUNCTION("IF(LEN(C106)=0,"""",QUERY(Archive!C:C,""Select COUNT(C) WHERE lower(C) contains '""&amp;LOWER(C106)&amp;""' LABEL COUNT(C) ''""))"),"")</f>
        <v/>
      </c>
      <c r="F106" s="91"/>
      <c r="G106" s="92"/>
      <c r="H106" s="1"/>
      <c r="I106" s="1"/>
      <c r="J106" s="1"/>
      <c r="K106" s="1"/>
      <c r="L106" s="1"/>
    </row>
    <row r="107" ht="16.5" customHeight="1">
      <c r="A107" s="1"/>
      <c r="B107" s="46"/>
      <c r="C107" s="49"/>
      <c r="D107" s="33"/>
      <c r="E107" s="33" t="str">
        <f>IFERROR(__xludf.DUMMYFUNCTION("IF(LEN(C107)=0,"""",QUERY(Archive!C:C,""Select COUNT(C) WHERE lower(C) contains '""&amp;LOWER(C107)&amp;""' LABEL COUNT(C) ''""))"),"")</f>
        <v/>
      </c>
      <c r="F107" s="91"/>
      <c r="G107" s="92"/>
      <c r="H107" s="1"/>
      <c r="I107" s="1"/>
      <c r="J107" s="1"/>
      <c r="K107" s="1"/>
      <c r="L107" s="1"/>
    </row>
    <row r="108" ht="16.5" customHeight="1">
      <c r="A108" s="1"/>
      <c r="B108" s="46"/>
      <c r="C108" s="49"/>
      <c r="D108" s="33"/>
      <c r="E108" s="33" t="str">
        <f>IFERROR(__xludf.DUMMYFUNCTION("IF(LEN(C108)=0,"""",QUERY(Archive!C:C,""Select COUNT(C) WHERE lower(C) contains '""&amp;LOWER(C108)&amp;""' LABEL COUNT(C) ''""))"),"")</f>
        <v/>
      </c>
      <c r="F108" s="91"/>
      <c r="G108" s="92"/>
      <c r="H108" s="1"/>
      <c r="I108" s="1"/>
      <c r="J108" s="1"/>
      <c r="K108" s="1"/>
      <c r="L108" s="1"/>
    </row>
    <row r="109" ht="16.5" customHeight="1">
      <c r="A109" s="1"/>
      <c r="B109" s="46"/>
      <c r="C109" s="49"/>
      <c r="D109" s="33"/>
      <c r="E109" s="33" t="str">
        <f>IFERROR(__xludf.DUMMYFUNCTION("IF(LEN(C109)=0,"""",QUERY(Archive!C:C,""Select COUNT(C) WHERE lower(C) contains '""&amp;LOWER(C109)&amp;""' LABEL COUNT(C) ''""))"),"")</f>
        <v/>
      </c>
      <c r="F109" s="91"/>
      <c r="G109" s="92"/>
      <c r="H109" s="1"/>
      <c r="I109" s="1"/>
      <c r="J109" s="1"/>
      <c r="K109" s="1"/>
      <c r="L109" s="1"/>
    </row>
    <row r="110" ht="16.5" customHeight="1">
      <c r="A110" s="1"/>
      <c r="B110" s="46"/>
      <c r="C110" s="49"/>
      <c r="D110" s="33"/>
      <c r="E110" s="33" t="str">
        <f>IFERROR(__xludf.DUMMYFUNCTION("IF(LEN(C110)=0,"""",QUERY(Archive!C:C,""Select COUNT(C) WHERE lower(C) contains '""&amp;LOWER(C110)&amp;""' LABEL COUNT(C) ''""))"),"")</f>
        <v/>
      </c>
      <c r="F110" s="91"/>
      <c r="G110" s="92"/>
      <c r="H110" s="1"/>
      <c r="I110" s="1"/>
      <c r="J110" s="1"/>
      <c r="K110" s="1"/>
      <c r="L110" s="1"/>
    </row>
    <row r="111" ht="16.5" customHeight="1">
      <c r="A111" s="1"/>
      <c r="B111" s="46"/>
      <c r="C111" s="49"/>
      <c r="D111" s="33"/>
      <c r="E111" s="33" t="str">
        <f>IFERROR(__xludf.DUMMYFUNCTION("IF(LEN(C111)=0,"""",QUERY(Archive!C:C,""Select COUNT(C) WHERE lower(C) contains '""&amp;LOWER(C111)&amp;""' LABEL COUNT(C) ''""))"),"")</f>
        <v/>
      </c>
      <c r="F111" s="91"/>
      <c r="G111" s="92"/>
      <c r="H111" s="1"/>
      <c r="I111" s="1"/>
      <c r="J111" s="1"/>
      <c r="K111" s="1"/>
      <c r="L111" s="1"/>
    </row>
    <row r="112" ht="16.5" customHeight="1">
      <c r="A112" s="1"/>
      <c r="B112" s="46"/>
      <c r="C112" s="49"/>
      <c r="D112" s="33"/>
      <c r="E112" s="33" t="str">
        <f>IFERROR(__xludf.DUMMYFUNCTION("IF(LEN(C112)=0,"""",QUERY(Archive!C:C,""Select COUNT(C) WHERE lower(C) contains '""&amp;LOWER(C112)&amp;""' LABEL COUNT(C) ''""))"),"")</f>
        <v/>
      </c>
      <c r="F112" s="91"/>
      <c r="G112" s="92"/>
      <c r="H112" s="1"/>
      <c r="I112" s="1"/>
      <c r="J112" s="1"/>
      <c r="K112" s="1"/>
      <c r="L112" s="1"/>
    </row>
    <row r="113" ht="16.5" customHeight="1">
      <c r="A113" s="1"/>
      <c r="B113" s="46"/>
      <c r="C113" s="49"/>
      <c r="D113" s="33"/>
      <c r="E113" s="33" t="str">
        <f>IFERROR(__xludf.DUMMYFUNCTION("IF(LEN(C113)=0,"""",QUERY(Archive!C:C,""Select COUNT(C) WHERE lower(C) contains '""&amp;LOWER(C113)&amp;""' LABEL COUNT(C) ''""))"),"")</f>
        <v/>
      </c>
      <c r="F113" s="91"/>
      <c r="G113" s="92"/>
      <c r="H113" s="1"/>
      <c r="I113" s="1"/>
      <c r="J113" s="1"/>
      <c r="K113" s="1"/>
      <c r="L113" s="1"/>
    </row>
    <row r="114" ht="16.5" customHeight="1">
      <c r="A114" s="1"/>
      <c r="B114" s="46"/>
      <c r="C114" s="49"/>
      <c r="D114" s="33"/>
      <c r="E114" s="33" t="str">
        <f>IFERROR(__xludf.DUMMYFUNCTION("IF(LEN(C114)=0,"""",QUERY(Archive!C:C,""Select COUNT(C) WHERE lower(C) contains '""&amp;LOWER(C114)&amp;""' LABEL COUNT(C) ''""))"),"")</f>
        <v/>
      </c>
      <c r="F114" s="91"/>
      <c r="G114" s="92"/>
      <c r="H114" s="1"/>
      <c r="I114" s="1"/>
      <c r="J114" s="1"/>
      <c r="K114" s="1"/>
      <c r="L114" s="1"/>
    </row>
    <row r="115" ht="16.5" customHeight="1">
      <c r="A115" s="1"/>
      <c r="B115" s="46"/>
      <c r="C115" s="49"/>
      <c r="D115" s="33"/>
      <c r="E115" s="33" t="str">
        <f>IFERROR(__xludf.DUMMYFUNCTION("IF(LEN(C115)=0,"""",QUERY(Archive!C:C,""Select COUNT(C) WHERE lower(C) contains '""&amp;LOWER(C115)&amp;""' LABEL COUNT(C) ''""))"),"")</f>
        <v/>
      </c>
      <c r="F115" s="91"/>
      <c r="G115" s="92"/>
      <c r="H115" s="1"/>
      <c r="I115" s="1"/>
      <c r="J115" s="1"/>
      <c r="K115" s="1"/>
      <c r="L115" s="1"/>
    </row>
    <row r="116" ht="16.5" customHeight="1">
      <c r="A116" s="1"/>
      <c r="B116" s="46"/>
      <c r="C116" s="49"/>
      <c r="D116" s="33"/>
      <c r="E116" s="33" t="str">
        <f>IFERROR(__xludf.DUMMYFUNCTION("IF(LEN(C116)=0,"""",QUERY(Archive!C:C,""Select COUNT(C) WHERE lower(C) contains '""&amp;LOWER(C116)&amp;""' LABEL COUNT(C) ''""))"),"")</f>
        <v/>
      </c>
      <c r="F116" s="91"/>
      <c r="G116" s="92"/>
      <c r="H116" s="1"/>
      <c r="I116" s="1"/>
      <c r="J116" s="1"/>
      <c r="K116" s="1"/>
      <c r="L116" s="1"/>
    </row>
    <row r="117" ht="16.5" customHeight="1">
      <c r="A117" s="1"/>
      <c r="B117" s="46"/>
      <c r="C117" s="49"/>
      <c r="D117" s="33"/>
      <c r="E117" s="33" t="str">
        <f>IFERROR(__xludf.DUMMYFUNCTION("IF(LEN(C117)=0,"""",QUERY(Archive!C:C,""Select COUNT(C) WHERE lower(C) contains '""&amp;LOWER(C117)&amp;""' LABEL COUNT(C) ''""))"),"")</f>
        <v/>
      </c>
      <c r="F117" s="91"/>
      <c r="G117" s="92"/>
      <c r="H117" s="1"/>
      <c r="I117" s="1"/>
      <c r="J117" s="1"/>
      <c r="K117" s="1"/>
      <c r="L117" s="1"/>
    </row>
    <row r="118" ht="16.5" customHeight="1">
      <c r="A118" s="1"/>
      <c r="B118" s="46"/>
      <c r="C118" s="49"/>
      <c r="D118" s="33"/>
      <c r="E118" s="33" t="str">
        <f>IFERROR(__xludf.DUMMYFUNCTION("IF(LEN(C118)=0,"""",QUERY(Archive!C:C,""Select COUNT(C) WHERE lower(C) contains '""&amp;LOWER(C118)&amp;""' LABEL COUNT(C) ''""))"),"")</f>
        <v/>
      </c>
      <c r="F118" s="91"/>
      <c r="G118" s="92"/>
      <c r="H118" s="1"/>
      <c r="I118" s="1"/>
      <c r="J118" s="1"/>
      <c r="K118" s="1"/>
      <c r="L118" s="1"/>
    </row>
    <row r="119" ht="16.5" customHeight="1">
      <c r="A119" s="1"/>
      <c r="B119" s="46"/>
      <c r="C119" s="49"/>
      <c r="D119" s="33"/>
      <c r="E119" s="33" t="str">
        <f>IFERROR(__xludf.DUMMYFUNCTION("IF(LEN(C119)=0,"""",QUERY(Archive!C:C,""Select COUNT(C) WHERE lower(C) contains '""&amp;LOWER(C119)&amp;""' LABEL COUNT(C) ''""))"),"")</f>
        <v/>
      </c>
      <c r="F119" s="91"/>
      <c r="G119" s="92"/>
      <c r="H119" s="1"/>
      <c r="I119" s="1"/>
      <c r="J119" s="1"/>
      <c r="K119" s="1"/>
      <c r="L119" s="1"/>
    </row>
    <row r="120" ht="16.5" customHeight="1">
      <c r="A120" s="1"/>
      <c r="B120" s="46"/>
      <c r="C120" s="49"/>
      <c r="D120" s="33"/>
      <c r="E120" s="33" t="str">
        <f>IFERROR(__xludf.DUMMYFUNCTION("IF(LEN(C120)=0,"""",QUERY(Archive!C:C,""Select COUNT(C) WHERE lower(C) contains '""&amp;LOWER(C120)&amp;""' LABEL COUNT(C) ''""))"),"")</f>
        <v/>
      </c>
      <c r="F120" s="91"/>
      <c r="G120" s="92"/>
      <c r="H120" s="1"/>
      <c r="I120" s="1"/>
      <c r="J120" s="1"/>
      <c r="K120" s="1"/>
      <c r="L120" s="1"/>
    </row>
    <row r="121" ht="16.5" customHeight="1">
      <c r="A121" s="1"/>
      <c r="B121" s="46"/>
      <c r="C121" s="49"/>
      <c r="D121" s="33"/>
      <c r="E121" s="33" t="str">
        <f>IFERROR(__xludf.DUMMYFUNCTION("IF(LEN(C121)=0,"""",QUERY(Archive!C:C,""Select COUNT(C) WHERE lower(C) contains '""&amp;LOWER(C121)&amp;""' LABEL COUNT(C) ''""))"),"")</f>
        <v/>
      </c>
      <c r="F121" s="91"/>
      <c r="G121" s="92"/>
      <c r="H121" s="1"/>
      <c r="I121" s="1"/>
      <c r="J121" s="1"/>
      <c r="K121" s="1"/>
      <c r="L121" s="1"/>
    </row>
    <row r="122" ht="16.5" customHeight="1">
      <c r="A122" s="1"/>
      <c r="B122" s="46"/>
      <c r="C122" s="49"/>
      <c r="D122" s="33"/>
      <c r="E122" s="33" t="str">
        <f>IFERROR(__xludf.DUMMYFUNCTION("IF(LEN(C122)=0,"""",QUERY(Archive!C:C,""Select COUNT(C) WHERE lower(C) contains '""&amp;LOWER(C122)&amp;""' LABEL COUNT(C) ''""))"),"")</f>
        <v/>
      </c>
      <c r="F122" s="91"/>
      <c r="G122" s="92"/>
      <c r="H122" s="1"/>
      <c r="I122" s="1"/>
      <c r="J122" s="1"/>
      <c r="K122" s="1"/>
      <c r="L122" s="1"/>
    </row>
    <row r="123" ht="16.5" customHeight="1">
      <c r="A123" s="1"/>
      <c r="B123" s="46"/>
      <c r="C123" s="49"/>
      <c r="D123" s="33"/>
      <c r="E123" s="33" t="str">
        <f>IFERROR(__xludf.DUMMYFUNCTION("IF(LEN(C123)=0,"""",QUERY(Archive!C:C,""Select COUNT(C) WHERE lower(C) contains '""&amp;LOWER(C123)&amp;""' LABEL COUNT(C) ''""))"),"")</f>
        <v/>
      </c>
      <c r="F123" s="91"/>
      <c r="G123" s="92"/>
      <c r="H123" s="1"/>
      <c r="I123" s="1"/>
      <c r="J123" s="1"/>
      <c r="K123" s="1"/>
      <c r="L123" s="1"/>
    </row>
    <row r="124" ht="16.5" customHeight="1">
      <c r="A124" s="1"/>
      <c r="B124" s="46"/>
      <c r="C124" s="49"/>
      <c r="D124" s="33"/>
      <c r="E124" s="33" t="str">
        <f>IFERROR(__xludf.DUMMYFUNCTION("IF(LEN(C124)=0,"""",QUERY(Archive!C:C,""Select COUNT(C) WHERE lower(C) contains '""&amp;LOWER(C124)&amp;""' LABEL COUNT(C) ''""))"),"")</f>
        <v/>
      </c>
      <c r="F124" s="91"/>
      <c r="G124" s="92"/>
      <c r="H124" s="1"/>
      <c r="I124" s="1"/>
      <c r="J124" s="1"/>
      <c r="K124" s="1"/>
      <c r="L124" s="1"/>
    </row>
    <row r="125" ht="16.5" customHeight="1">
      <c r="A125" s="1"/>
      <c r="B125" s="46"/>
      <c r="C125" s="49"/>
      <c r="D125" s="33"/>
      <c r="E125" s="33" t="str">
        <f>IFERROR(__xludf.DUMMYFUNCTION("IF(LEN(C125)=0,"""",QUERY(Archive!C:C,""Select COUNT(C) WHERE lower(C) contains '""&amp;LOWER(C125)&amp;""' LABEL COUNT(C) ''""))"),"")</f>
        <v/>
      </c>
      <c r="F125" s="91"/>
      <c r="G125" s="92"/>
      <c r="H125" s="1"/>
      <c r="I125" s="1"/>
      <c r="J125" s="1"/>
      <c r="K125" s="1"/>
      <c r="L125" s="1"/>
    </row>
    <row r="126" ht="16.5" customHeight="1">
      <c r="A126" s="1"/>
      <c r="B126" s="46"/>
      <c r="C126" s="49"/>
      <c r="D126" s="33"/>
      <c r="E126" s="33" t="str">
        <f>IFERROR(__xludf.DUMMYFUNCTION("IF(LEN(C126)=0,"""",QUERY(Archive!C:C,""Select COUNT(C) WHERE lower(C) contains '""&amp;LOWER(C126)&amp;""' LABEL COUNT(C) ''""))"),"")</f>
        <v/>
      </c>
      <c r="F126" s="91"/>
      <c r="G126" s="92"/>
      <c r="H126" s="1"/>
      <c r="I126" s="1"/>
      <c r="J126" s="1"/>
      <c r="K126" s="1"/>
      <c r="L126" s="1"/>
    </row>
    <row r="127" ht="16.5" customHeight="1">
      <c r="A127" s="1"/>
      <c r="B127" s="46"/>
      <c r="C127" s="49"/>
      <c r="D127" s="33"/>
      <c r="E127" s="33" t="str">
        <f>IFERROR(__xludf.DUMMYFUNCTION("IF(LEN(C127)=0,"""",QUERY(Archive!C:C,""Select COUNT(C) WHERE lower(C) contains '""&amp;LOWER(C127)&amp;""' LABEL COUNT(C) ''""))"),"")</f>
        <v/>
      </c>
      <c r="F127" s="91"/>
      <c r="G127" s="92"/>
      <c r="H127" s="1"/>
      <c r="I127" s="1"/>
      <c r="J127" s="1"/>
      <c r="K127" s="1"/>
      <c r="L127" s="1"/>
    </row>
    <row r="128" ht="16.5" customHeight="1">
      <c r="A128" s="1"/>
      <c r="B128" s="46"/>
      <c r="C128" s="49"/>
      <c r="D128" s="33"/>
      <c r="E128" s="33" t="str">
        <f>IFERROR(__xludf.DUMMYFUNCTION("IF(LEN(C128)=0,"""",QUERY(Archive!C:C,""Select COUNT(C) WHERE lower(C) contains '""&amp;LOWER(C128)&amp;""' LABEL COUNT(C) ''""))"),"")</f>
        <v/>
      </c>
      <c r="F128" s="91"/>
      <c r="G128" s="92"/>
      <c r="H128" s="1"/>
      <c r="I128" s="1"/>
      <c r="J128" s="1"/>
      <c r="K128" s="1"/>
      <c r="L128" s="1"/>
    </row>
    <row r="129" ht="16.5" customHeight="1">
      <c r="A129" s="1"/>
      <c r="B129" s="46"/>
      <c r="C129" s="49"/>
      <c r="D129" s="33"/>
      <c r="E129" s="33" t="str">
        <f>IFERROR(__xludf.DUMMYFUNCTION("IF(LEN(C129)=0,"""",QUERY(Archive!C:C,""Select COUNT(C) WHERE lower(C) contains '""&amp;LOWER(C129)&amp;""' LABEL COUNT(C) ''""))"),"")</f>
        <v/>
      </c>
      <c r="F129" s="91"/>
      <c r="G129" s="92"/>
      <c r="H129" s="1"/>
      <c r="I129" s="1"/>
      <c r="J129" s="1"/>
      <c r="K129" s="1"/>
      <c r="L129" s="1"/>
    </row>
    <row r="130" ht="16.5" customHeight="1">
      <c r="A130" s="1"/>
      <c r="B130" s="46"/>
      <c r="C130" s="49"/>
      <c r="D130" s="33"/>
      <c r="E130" s="33" t="str">
        <f>IFERROR(__xludf.DUMMYFUNCTION("IF(LEN(C130)=0,"""",QUERY(Archive!C:C,""Select COUNT(C) WHERE lower(C) contains '""&amp;LOWER(C130)&amp;""' LABEL COUNT(C) ''""))"),"")</f>
        <v/>
      </c>
      <c r="F130" s="91"/>
      <c r="G130" s="92"/>
      <c r="H130" s="1"/>
      <c r="I130" s="1"/>
      <c r="J130" s="1"/>
      <c r="K130" s="1"/>
      <c r="L130" s="1"/>
    </row>
    <row r="131" ht="16.5" customHeight="1">
      <c r="A131" s="1"/>
      <c r="B131" s="46"/>
      <c r="C131" s="49"/>
      <c r="D131" s="33"/>
      <c r="E131" s="33" t="str">
        <f>IFERROR(__xludf.DUMMYFUNCTION("IF(LEN(C131)=0,"""",QUERY(Archive!C:C,""Select COUNT(C) WHERE lower(C) contains '""&amp;LOWER(C131)&amp;""' LABEL COUNT(C) ''""))"),"")</f>
        <v/>
      </c>
      <c r="F131" s="91"/>
      <c r="G131" s="92"/>
      <c r="H131" s="1"/>
      <c r="I131" s="1"/>
      <c r="J131" s="1"/>
      <c r="K131" s="1"/>
      <c r="L131" s="1"/>
    </row>
    <row r="132" ht="16.5" customHeight="1">
      <c r="A132" s="1"/>
      <c r="B132" s="46"/>
      <c r="C132" s="49"/>
      <c r="D132" s="33"/>
      <c r="E132" s="33" t="str">
        <f>IFERROR(__xludf.DUMMYFUNCTION("IF(LEN(C132)=0,"""",QUERY(Archive!C:C,""Select COUNT(C) WHERE lower(C) contains '""&amp;LOWER(C132)&amp;""' LABEL COUNT(C) ''""))"),"")</f>
        <v/>
      </c>
      <c r="F132" s="91"/>
      <c r="G132" s="92"/>
      <c r="H132" s="1"/>
      <c r="I132" s="1"/>
      <c r="J132" s="1"/>
      <c r="K132" s="1"/>
      <c r="L132" s="1"/>
    </row>
    <row r="133" ht="16.5" customHeight="1">
      <c r="A133" s="1"/>
      <c r="B133" s="46"/>
      <c r="C133" s="49"/>
      <c r="D133" s="33"/>
      <c r="E133" s="33" t="str">
        <f>IFERROR(__xludf.DUMMYFUNCTION("IF(LEN(C133)=0,"""",QUERY(Archive!C:C,""Select COUNT(C) WHERE lower(C) contains '""&amp;LOWER(C133)&amp;""' LABEL COUNT(C) ''""))"),"")</f>
        <v/>
      </c>
      <c r="F133" s="91"/>
      <c r="G133" s="92"/>
      <c r="H133" s="1"/>
      <c r="I133" s="1"/>
      <c r="J133" s="1"/>
      <c r="K133" s="1"/>
      <c r="L133" s="1"/>
    </row>
    <row r="134" ht="16.5" customHeight="1">
      <c r="A134" s="1"/>
      <c r="B134" s="46"/>
      <c r="C134" s="49"/>
      <c r="D134" s="33"/>
      <c r="E134" s="33" t="str">
        <f>IFERROR(__xludf.DUMMYFUNCTION("IF(LEN(C134)=0,"""",QUERY(Archive!C:C,""Select COUNT(C) WHERE lower(C) contains '""&amp;LOWER(C134)&amp;""' LABEL COUNT(C) ''""))"),"")</f>
        <v/>
      </c>
      <c r="F134" s="91"/>
      <c r="G134" s="92"/>
      <c r="H134" s="1"/>
      <c r="I134" s="1"/>
      <c r="J134" s="1"/>
      <c r="K134" s="1"/>
      <c r="L134" s="1"/>
    </row>
    <row r="135" ht="16.5" customHeight="1">
      <c r="A135" s="1"/>
      <c r="B135" s="46"/>
      <c r="C135" s="49"/>
      <c r="D135" s="33"/>
      <c r="E135" s="33" t="str">
        <f>IFERROR(__xludf.DUMMYFUNCTION("IF(LEN(C135)=0,"""",QUERY(Archive!C:C,""Select COUNT(C) WHERE lower(C) contains '""&amp;LOWER(C135)&amp;""' LABEL COUNT(C) ''""))"),"")</f>
        <v/>
      </c>
      <c r="F135" s="91"/>
      <c r="G135" s="92"/>
      <c r="H135" s="1"/>
      <c r="I135" s="1"/>
      <c r="J135" s="1"/>
      <c r="K135" s="1"/>
      <c r="L135" s="1"/>
    </row>
    <row r="136" ht="16.5" customHeight="1">
      <c r="A136" s="1"/>
      <c r="B136" s="46"/>
      <c r="C136" s="49"/>
      <c r="D136" s="33"/>
      <c r="E136" s="33" t="str">
        <f>IFERROR(__xludf.DUMMYFUNCTION("IF(LEN(C136)=0,"""",QUERY(Archive!C:C,""Select COUNT(C) WHERE lower(C) contains '""&amp;LOWER(C136)&amp;""' LABEL COUNT(C) ''""))"),"")</f>
        <v/>
      </c>
      <c r="F136" s="91"/>
      <c r="G136" s="92"/>
      <c r="H136" s="1"/>
      <c r="I136" s="1"/>
      <c r="J136" s="1"/>
      <c r="K136" s="1"/>
      <c r="L136" s="1"/>
    </row>
    <row r="137" ht="16.5" customHeight="1">
      <c r="A137" s="1"/>
      <c r="B137" s="46"/>
      <c r="C137" s="49"/>
      <c r="D137" s="33"/>
      <c r="E137" s="33" t="str">
        <f>IFERROR(__xludf.DUMMYFUNCTION("IF(LEN(C137)=0,"""",QUERY(Archive!C:C,""Select COUNT(C) WHERE lower(C) contains '""&amp;LOWER(C137)&amp;""' LABEL COUNT(C) ''""))"),"")</f>
        <v/>
      </c>
      <c r="F137" s="91"/>
      <c r="G137" s="92"/>
      <c r="H137" s="1"/>
      <c r="I137" s="1"/>
      <c r="J137" s="1"/>
      <c r="K137" s="1"/>
      <c r="L137" s="1"/>
    </row>
    <row r="138" ht="16.5" customHeight="1">
      <c r="A138" s="1"/>
      <c r="B138" s="46"/>
      <c r="C138" s="49"/>
      <c r="D138" s="33"/>
      <c r="E138" s="33" t="str">
        <f>IFERROR(__xludf.DUMMYFUNCTION("IF(LEN(C138)=0,"""",QUERY(Archive!C:C,""Select COUNT(C) WHERE lower(C) contains '""&amp;LOWER(C138)&amp;""' LABEL COUNT(C) ''""))"),"")</f>
        <v/>
      </c>
      <c r="F138" s="91"/>
      <c r="G138" s="92"/>
      <c r="H138" s="1"/>
      <c r="I138" s="1"/>
      <c r="J138" s="1"/>
      <c r="K138" s="1"/>
      <c r="L138" s="1"/>
    </row>
    <row r="139" ht="16.5" customHeight="1">
      <c r="A139" s="1"/>
      <c r="B139" s="46"/>
      <c r="C139" s="49"/>
      <c r="D139" s="33"/>
      <c r="E139" s="33" t="str">
        <f>IFERROR(__xludf.DUMMYFUNCTION("IF(LEN(C139)=0,"""",QUERY(Archive!C:C,""Select COUNT(C) WHERE lower(C) contains '""&amp;LOWER(C139)&amp;""' LABEL COUNT(C) ''""))"),"")</f>
        <v/>
      </c>
      <c r="F139" s="91"/>
      <c r="G139" s="92"/>
      <c r="H139" s="1"/>
      <c r="I139" s="1"/>
      <c r="J139" s="1"/>
      <c r="K139" s="1"/>
      <c r="L139" s="1"/>
    </row>
    <row r="140" ht="16.5" customHeight="1">
      <c r="A140" s="1"/>
      <c r="B140" s="46"/>
      <c r="C140" s="49"/>
      <c r="D140" s="33"/>
      <c r="E140" s="33" t="str">
        <f>IFERROR(__xludf.DUMMYFUNCTION("IF(LEN(C140)=0,"""",QUERY(Archive!C:C,""Select COUNT(C) WHERE lower(C) contains '""&amp;LOWER(C140)&amp;""' LABEL COUNT(C) ''""))"),"")</f>
        <v/>
      </c>
      <c r="F140" s="91"/>
      <c r="G140" s="92"/>
      <c r="H140" s="1"/>
      <c r="I140" s="1"/>
      <c r="J140" s="1"/>
      <c r="K140" s="1"/>
      <c r="L140" s="1"/>
    </row>
    <row r="141" ht="16.5" customHeight="1">
      <c r="A141" s="1"/>
      <c r="B141" s="46"/>
      <c r="C141" s="49"/>
      <c r="D141" s="33"/>
      <c r="E141" s="33" t="str">
        <f>IFERROR(__xludf.DUMMYFUNCTION("IF(LEN(C141)=0,"""",QUERY(Archive!C:C,""Select COUNT(C) WHERE lower(C) contains '""&amp;LOWER(C141)&amp;""' LABEL COUNT(C) ''""))"),"")</f>
        <v/>
      </c>
      <c r="F141" s="91"/>
      <c r="G141" s="92"/>
      <c r="H141" s="1"/>
      <c r="I141" s="1"/>
      <c r="J141" s="1"/>
      <c r="K141" s="1"/>
      <c r="L141" s="1"/>
    </row>
    <row r="142" ht="16.5" customHeight="1">
      <c r="A142" s="1"/>
      <c r="B142" s="46"/>
      <c r="C142" s="49"/>
      <c r="D142" s="33"/>
      <c r="E142" s="33" t="str">
        <f>IFERROR(__xludf.DUMMYFUNCTION("IF(LEN(C142)=0,"""",QUERY(Archive!C:C,""Select COUNT(C) WHERE lower(C) contains '""&amp;LOWER(C142)&amp;""' LABEL COUNT(C) ''""))"),"")</f>
        <v/>
      </c>
      <c r="F142" s="91"/>
      <c r="G142" s="92"/>
      <c r="H142" s="1"/>
      <c r="I142" s="1"/>
      <c r="J142" s="1"/>
      <c r="K142" s="1"/>
      <c r="L142" s="1"/>
    </row>
    <row r="143" ht="16.5" customHeight="1">
      <c r="A143" s="1"/>
      <c r="B143" s="46"/>
      <c r="C143" s="49"/>
      <c r="D143" s="33"/>
      <c r="E143" s="33" t="str">
        <f>IFERROR(__xludf.DUMMYFUNCTION("IF(LEN(C143)=0,"""",QUERY(Archive!C:C,""Select COUNT(C) WHERE lower(C) contains '""&amp;LOWER(C143)&amp;""' LABEL COUNT(C) ''""))"),"")</f>
        <v/>
      </c>
      <c r="F143" s="91"/>
      <c r="G143" s="92"/>
      <c r="H143" s="1"/>
      <c r="I143" s="1"/>
      <c r="J143" s="1"/>
      <c r="K143" s="1"/>
      <c r="L143" s="1"/>
    </row>
    <row r="144" ht="16.5" customHeight="1">
      <c r="A144" s="1"/>
      <c r="B144" s="46"/>
      <c r="C144" s="49"/>
      <c r="D144" s="33"/>
      <c r="E144" s="33" t="str">
        <f>IFERROR(__xludf.DUMMYFUNCTION("IF(LEN(C144)=0,"""",QUERY(Archive!C:C,""Select COUNT(C) WHERE lower(C) contains '""&amp;LOWER(C144)&amp;""' LABEL COUNT(C) ''""))"),"")</f>
        <v/>
      </c>
      <c r="F144" s="91"/>
      <c r="G144" s="92"/>
      <c r="H144" s="1"/>
      <c r="I144" s="1"/>
      <c r="J144" s="1"/>
      <c r="K144" s="1"/>
      <c r="L144" s="1"/>
    </row>
    <row r="145" ht="16.5" customHeight="1">
      <c r="A145" s="1"/>
      <c r="B145" s="46"/>
      <c r="C145" s="49"/>
      <c r="D145" s="33"/>
      <c r="E145" s="33" t="str">
        <f>IFERROR(__xludf.DUMMYFUNCTION("IF(LEN(C145)=0,"""",QUERY(Archive!C:C,""Select COUNT(C) WHERE lower(C) contains '""&amp;LOWER(C145)&amp;""' LABEL COUNT(C) ''""))"),"")</f>
        <v/>
      </c>
      <c r="F145" s="91"/>
      <c r="G145" s="92"/>
      <c r="H145" s="1"/>
      <c r="I145" s="1"/>
      <c r="J145" s="1"/>
      <c r="K145" s="1"/>
      <c r="L145" s="1"/>
    </row>
    <row r="146" ht="16.5" customHeight="1">
      <c r="A146" s="1"/>
      <c r="B146" s="46"/>
      <c r="C146" s="49"/>
      <c r="D146" s="33"/>
      <c r="E146" s="93"/>
      <c r="F146" s="91"/>
      <c r="G146" s="92"/>
      <c r="H146" s="1"/>
      <c r="I146" s="1"/>
      <c r="J146" s="1"/>
      <c r="K146" s="1"/>
      <c r="L146" s="1"/>
    </row>
    <row r="147" ht="16.5" customHeight="1">
      <c r="A147" s="1"/>
      <c r="B147" s="46"/>
      <c r="C147" s="49"/>
      <c r="D147" s="33"/>
      <c r="E147" s="93"/>
      <c r="F147" s="91"/>
      <c r="G147" s="92"/>
      <c r="H147" s="1"/>
      <c r="I147" s="1"/>
      <c r="J147" s="1"/>
      <c r="K147" s="1"/>
      <c r="L147" s="1"/>
    </row>
    <row r="148" ht="16.5" customHeight="1">
      <c r="A148" s="1"/>
      <c r="B148" s="46"/>
      <c r="C148" s="49"/>
      <c r="D148" s="33"/>
      <c r="E148" s="93"/>
      <c r="F148" s="91"/>
      <c r="G148" s="92"/>
      <c r="H148" s="1"/>
      <c r="I148" s="1"/>
      <c r="J148" s="1"/>
      <c r="K148" s="1"/>
      <c r="L148" s="1"/>
    </row>
    <row r="149" ht="16.5" customHeight="1">
      <c r="A149" s="1"/>
      <c r="B149" s="46"/>
      <c r="C149" s="49"/>
      <c r="D149" s="33"/>
      <c r="E149" s="93"/>
      <c r="F149" s="91"/>
      <c r="G149" s="92"/>
      <c r="H149" s="1"/>
      <c r="I149" s="1"/>
      <c r="J149" s="1"/>
      <c r="K149" s="1"/>
      <c r="L149" s="1"/>
    </row>
    <row r="150" ht="16.5" customHeight="1">
      <c r="A150" s="1"/>
      <c r="B150" s="46"/>
      <c r="C150" s="49"/>
      <c r="D150" s="33"/>
      <c r="E150" s="93"/>
      <c r="F150" s="91"/>
      <c r="G150" s="92"/>
      <c r="H150" s="1"/>
      <c r="I150" s="1"/>
      <c r="J150" s="1"/>
      <c r="K150" s="1"/>
      <c r="L150" s="1"/>
    </row>
    <row r="151" ht="16.5" customHeight="1">
      <c r="A151" s="1"/>
      <c r="B151" s="46"/>
      <c r="C151" s="49"/>
      <c r="D151" s="33"/>
      <c r="E151" s="93"/>
      <c r="F151" s="91"/>
      <c r="G151" s="92"/>
      <c r="H151" s="1"/>
      <c r="I151" s="1"/>
      <c r="J151" s="1"/>
      <c r="K151" s="1"/>
      <c r="L151" s="1"/>
    </row>
    <row r="152" ht="16.5" customHeight="1">
      <c r="A152" s="1"/>
      <c r="B152" s="46"/>
      <c r="C152" s="49"/>
      <c r="D152" s="33"/>
      <c r="E152" s="93"/>
      <c r="F152" s="91"/>
      <c r="G152" s="92"/>
      <c r="H152" s="1"/>
      <c r="I152" s="1"/>
      <c r="J152" s="1"/>
      <c r="K152" s="1"/>
      <c r="L152" s="1"/>
    </row>
    <row r="153" ht="16.5" customHeight="1">
      <c r="A153" s="1"/>
      <c r="B153" s="46"/>
      <c r="C153" s="49"/>
      <c r="D153" s="33"/>
      <c r="E153" s="93"/>
      <c r="F153" s="91"/>
      <c r="G153" s="92"/>
      <c r="H153" s="1"/>
      <c r="I153" s="1"/>
      <c r="J153" s="1"/>
      <c r="K153" s="1"/>
      <c r="L153" s="1"/>
    </row>
    <row r="154" ht="16.5" customHeight="1">
      <c r="A154" s="1"/>
      <c r="B154" s="46"/>
      <c r="C154" s="49"/>
      <c r="D154" s="33"/>
      <c r="E154" s="93"/>
      <c r="F154" s="91"/>
      <c r="G154" s="92"/>
      <c r="H154" s="1"/>
      <c r="I154" s="1"/>
      <c r="J154" s="1"/>
      <c r="K154" s="1"/>
      <c r="L154" s="1"/>
    </row>
    <row r="155" ht="16.5" customHeight="1">
      <c r="A155" s="1"/>
      <c r="B155" s="46"/>
      <c r="C155" s="49"/>
      <c r="D155" s="33"/>
      <c r="E155" s="93"/>
      <c r="F155" s="91"/>
      <c r="G155" s="92"/>
      <c r="H155" s="1"/>
      <c r="I155" s="1"/>
      <c r="J155" s="1"/>
      <c r="K155" s="1"/>
      <c r="L155" s="1"/>
    </row>
    <row r="156" ht="16.5" customHeight="1">
      <c r="A156" s="1"/>
      <c r="B156" s="46"/>
      <c r="C156" s="49"/>
      <c r="D156" s="33"/>
      <c r="E156" s="93"/>
      <c r="F156" s="91"/>
      <c r="G156" s="92"/>
      <c r="H156" s="1"/>
      <c r="I156" s="1"/>
      <c r="J156" s="1"/>
      <c r="K156" s="1"/>
      <c r="L156" s="1"/>
    </row>
    <row r="157" ht="16.5" customHeight="1">
      <c r="A157" s="1"/>
      <c r="B157" s="46"/>
      <c r="C157" s="49"/>
      <c r="D157" s="33"/>
      <c r="E157" s="93"/>
      <c r="F157" s="91"/>
      <c r="G157" s="92"/>
      <c r="H157" s="1"/>
      <c r="I157" s="1"/>
      <c r="J157" s="1"/>
      <c r="K157" s="1"/>
      <c r="L157" s="1"/>
    </row>
    <row r="158" ht="16.5" customHeight="1">
      <c r="A158" s="1"/>
      <c r="B158" s="46"/>
      <c r="C158" s="49"/>
      <c r="D158" s="33"/>
      <c r="E158" s="93"/>
      <c r="F158" s="91"/>
      <c r="G158" s="92"/>
      <c r="H158" s="1"/>
      <c r="I158" s="1"/>
      <c r="J158" s="1"/>
      <c r="K158" s="1"/>
      <c r="L158" s="1"/>
    </row>
    <row r="159" ht="16.5" customHeight="1">
      <c r="A159" s="1"/>
      <c r="B159" s="46"/>
      <c r="C159" s="49"/>
      <c r="D159" s="33"/>
      <c r="E159" s="93"/>
      <c r="F159" s="91"/>
      <c r="G159" s="92"/>
      <c r="H159" s="1"/>
      <c r="I159" s="1"/>
      <c r="J159" s="1"/>
      <c r="K159" s="1"/>
      <c r="L159" s="1"/>
    </row>
    <row r="160" ht="16.5" customHeight="1">
      <c r="A160" s="1"/>
      <c r="B160" s="46"/>
      <c r="C160" s="49"/>
      <c r="D160" s="33"/>
      <c r="E160" s="93"/>
      <c r="F160" s="91"/>
      <c r="G160" s="92"/>
      <c r="H160" s="1"/>
      <c r="I160" s="1"/>
      <c r="J160" s="1"/>
      <c r="K160" s="1"/>
      <c r="L160" s="1"/>
    </row>
    <row r="161" ht="16.5" customHeight="1">
      <c r="A161" s="1"/>
      <c r="B161" s="46"/>
      <c r="C161" s="49"/>
      <c r="D161" s="33"/>
      <c r="E161" s="93"/>
      <c r="F161" s="91"/>
      <c r="G161" s="92"/>
      <c r="H161" s="1"/>
      <c r="I161" s="1"/>
      <c r="J161" s="1"/>
      <c r="K161" s="1"/>
      <c r="L161" s="1"/>
    </row>
    <row r="162" ht="16.5" customHeight="1">
      <c r="A162" s="1"/>
      <c r="B162" s="46"/>
      <c r="C162" s="49"/>
      <c r="D162" s="33"/>
      <c r="E162" s="93"/>
      <c r="F162" s="91"/>
      <c r="G162" s="92"/>
      <c r="H162" s="1"/>
      <c r="I162" s="1"/>
      <c r="J162" s="1"/>
      <c r="K162" s="1"/>
      <c r="L162" s="1"/>
    </row>
    <row r="163" ht="16.5" customHeight="1">
      <c r="A163" s="1"/>
      <c r="B163" s="46"/>
      <c r="C163" s="49"/>
      <c r="D163" s="33"/>
      <c r="E163" s="93"/>
      <c r="F163" s="91"/>
      <c r="G163" s="92"/>
      <c r="H163" s="1"/>
      <c r="I163" s="1"/>
      <c r="J163" s="1"/>
      <c r="K163" s="1"/>
      <c r="L163" s="1"/>
    </row>
    <row r="164" ht="16.5" customHeight="1">
      <c r="A164" s="1"/>
      <c r="B164" s="46"/>
      <c r="C164" s="49"/>
      <c r="D164" s="33"/>
      <c r="E164" s="93"/>
      <c r="F164" s="91"/>
      <c r="G164" s="92"/>
      <c r="H164" s="1"/>
      <c r="I164" s="1"/>
      <c r="J164" s="1"/>
      <c r="K164" s="1"/>
      <c r="L164" s="1"/>
    </row>
    <row r="165" ht="16.5" customHeight="1">
      <c r="A165" s="1"/>
      <c r="B165" s="46"/>
      <c r="C165" s="49"/>
      <c r="D165" s="33"/>
      <c r="E165" s="93"/>
      <c r="F165" s="91"/>
      <c r="G165" s="92"/>
      <c r="H165" s="1"/>
      <c r="I165" s="1"/>
      <c r="J165" s="1"/>
      <c r="K165" s="1"/>
      <c r="L165" s="1"/>
    </row>
    <row r="166" ht="16.5" customHeight="1">
      <c r="A166" s="1"/>
      <c r="B166" s="46"/>
      <c r="C166" s="49"/>
      <c r="D166" s="33"/>
      <c r="E166" s="93"/>
      <c r="F166" s="91"/>
      <c r="G166" s="92"/>
      <c r="H166" s="1"/>
      <c r="I166" s="1"/>
      <c r="J166" s="1"/>
      <c r="K166" s="1"/>
      <c r="L166" s="1"/>
    </row>
    <row r="167" ht="16.5" customHeight="1">
      <c r="A167" s="1"/>
      <c r="B167" s="46"/>
      <c r="C167" s="49"/>
      <c r="D167" s="33"/>
      <c r="E167" s="93"/>
      <c r="F167" s="91"/>
      <c r="G167" s="92"/>
      <c r="H167" s="1"/>
      <c r="I167" s="1"/>
      <c r="J167" s="1"/>
      <c r="K167" s="1"/>
      <c r="L167" s="1"/>
    </row>
    <row r="168" ht="16.5" customHeight="1">
      <c r="A168" s="1"/>
      <c r="B168" s="46"/>
      <c r="C168" s="49"/>
      <c r="D168" s="33"/>
      <c r="E168" s="93"/>
      <c r="F168" s="91"/>
      <c r="G168" s="92"/>
      <c r="H168" s="1"/>
      <c r="I168" s="1"/>
      <c r="J168" s="1"/>
      <c r="K168" s="1"/>
      <c r="L168" s="1"/>
    </row>
    <row r="169" ht="16.5" customHeight="1">
      <c r="A169" s="1"/>
      <c r="B169" s="46"/>
      <c r="C169" s="49"/>
      <c r="D169" s="33"/>
      <c r="E169" s="93"/>
      <c r="F169" s="91"/>
      <c r="G169" s="92"/>
      <c r="H169" s="1"/>
      <c r="I169" s="1"/>
      <c r="J169" s="1"/>
      <c r="K169" s="1"/>
      <c r="L169" s="1"/>
    </row>
    <row r="170" ht="16.5" customHeight="1">
      <c r="A170" s="1"/>
      <c r="B170" s="46"/>
      <c r="C170" s="49"/>
      <c r="D170" s="33"/>
      <c r="E170" s="93"/>
      <c r="F170" s="91"/>
      <c r="G170" s="92"/>
      <c r="H170" s="1"/>
      <c r="I170" s="1"/>
      <c r="J170" s="1"/>
      <c r="K170" s="1"/>
      <c r="L170" s="1"/>
    </row>
    <row r="171" ht="16.5" customHeight="1">
      <c r="A171" s="1"/>
      <c r="B171" s="46"/>
      <c r="C171" s="49"/>
      <c r="D171" s="33"/>
      <c r="E171" s="93"/>
      <c r="F171" s="91"/>
      <c r="G171" s="92"/>
      <c r="H171" s="1"/>
      <c r="I171" s="1"/>
      <c r="J171" s="1"/>
      <c r="K171" s="1"/>
      <c r="L171" s="1"/>
    </row>
    <row r="172" ht="16.5" customHeight="1">
      <c r="A172" s="1"/>
      <c r="B172" s="46"/>
      <c r="C172" s="49"/>
      <c r="D172" s="33"/>
      <c r="E172" s="93"/>
      <c r="F172" s="91"/>
      <c r="G172" s="92"/>
      <c r="H172" s="1"/>
      <c r="I172" s="1"/>
      <c r="J172" s="1"/>
      <c r="K172" s="1"/>
      <c r="L172" s="1"/>
    </row>
    <row r="173" ht="16.5" customHeight="1">
      <c r="A173" s="1"/>
      <c r="B173" s="46"/>
      <c r="C173" s="49"/>
      <c r="D173" s="33"/>
      <c r="E173" s="93"/>
      <c r="F173" s="91"/>
      <c r="G173" s="92"/>
      <c r="H173" s="1"/>
      <c r="I173" s="1"/>
      <c r="J173" s="1"/>
      <c r="K173" s="1"/>
      <c r="L173" s="1"/>
    </row>
    <row r="174" ht="16.5" customHeight="1">
      <c r="A174" s="1"/>
      <c r="B174" s="46"/>
      <c r="C174" s="49"/>
      <c r="D174" s="33"/>
      <c r="E174" s="93"/>
      <c r="F174" s="91"/>
      <c r="G174" s="92"/>
      <c r="H174" s="1"/>
      <c r="I174" s="1"/>
      <c r="J174" s="1"/>
      <c r="K174" s="1"/>
      <c r="L174" s="1"/>
    </row>
    <row r="175" ht="16.5" customHeight="1">
      <c r="A175" s="1"/>
      <c r="B175" s="46"/>
      <c r="C175" s="49"/>
      <c r="D175" s="33"/>
      <c r="E175" s="93"/>
      <c r="F175" s="91"/>
      <c r="G175" s="92"/>
      <c r="H175" s="1"/>
      <c r="I175" s="1"/>
      <c r="J175" s="1"/>
      <c r="K175" s="1"/>
      <c r="L175" s="1"/>
    </row>
    <row r="176" ht="16.5" customHeight="1">
      <c r="A176" s="1"/>
      <c r="B176" s="46"/>
      <c r="C176" s="49"/>
      <c r="D176" s="33"/>
      <c r="E176" s="93"/>
      <c r="F176" s="91"/>
      <c r="G176" s="92"/>
      <c r="H176" s="1"/>
      <c r="I176" s="1"/>
      <c r="J176" s="1"/>
      <c r="K176" s="1"/>
      <c r="L176" s="1"/>
    </row>
    <row r="177" ht="16.5" customHeight="1">
      <c r="A177" s="1"/>
      <c r="B177" s="46"/>
      <c r="C177" s="49"/>
      <c r="D177" s="33"/>
      <c r="E177" s="93"/>
      <c r="F177" s="91"/>
      <c r="G177" s="92"/>
      <c r="H177" s="1"/>
      <c r="I177" s="1"/>
      <c r="J177" s="1"/>
      <c r="K177" s="1"/>
      <c r="L177" s="1"/>
    </row>
    <row r="178" ht="16.5" customHeight="1">
      <c r="A178" s="1"/>
      <c r="B178" s="46"/>
      <c r="C178" s="49"/>
      <c r="D178" s="33"/>
      <c r="E178" s="93"/>
      <c r="F178" s="91"/>
      <c r="G178" s="92"/>
      <c r="H178" s="1"/>
      <c r="I178" s="1"/>
      <c r="J178" s="1"/>
      <c r="K178" s="1"/>
      <c r="L178" s="1"/>
    </row>
    <row r="179" ht="16.5" customHeight="1">
      <c r="A179" s="1"/>
      <c r="B179" s="46"/>
      <c r="C179" s="49"/>
      <c r="D179" s="33"/>
      <c r="E179" s="93"/>
      <c r="F179" s="91"/>
      <c r="G179" s="92"/>
      <c r="H179" s="1"/>
      <c r="I179" s="1"/>
      <c r="J179" s="1"/>
      <c r="K179" s="1"/>
      <c r="L179" s="1"/>
    </row>
    <row r="180" ht="16.5" customHeight="1">
      <c r="A180" s="1"/>
      <c r="B180" s="46"/>
      <c r="C180" s="49"/>
      <c r="D180" s="33"/>
      <c r="E180" s="93"/>
      <c r="F180" s="91"/>
      <c r="G180" s="92"/>
      <c r="H180" s="1"/>
      <c r="I180" s="1"/>
      <c r="J180" s="1"/>
      <c r="K180" s="1"/>
      <c r="L180" s="1"/>
    </row>
    <row r="181" ht="16.5" customHeight="1">
      <c r="A181" s="1"/>
      <c r="B181" s="46"/>
      <c r="C181" s="49"/>
      <c r="D181" s="33"/>
      <c r="E181" s="93"/>
      <c r="F181" s="91"/>
      <c r="G181" s="92"/>
      <c r="H181" s="1"/>
      <c r="I181" s="1"/>
      <c r="J181" s="1"/>
      <c r="K181" s="1"/>
      <c r="L181" s="1"/>
    </row>
    <row r="182" ht="16.5" customHeight="1">
      <c r="A182" s="1"/>
      <c r="B182" s="46"/>
      <c r="C182" s="49"/>
      <c r="D182" s="33"/>
      <c r="E182" s="93"/>
      <c r="F182" s="91"/>
      <c r="G182" s="92"/>
      <c r="H182" s="1"/>
      <c r="I182" s="1"/>
      <c r="J182" s="1"/>
      <c r="K182" s="1"/>
      <c r="L182" s="1"/>
    </row>
    <row r="183" ht="16.5" customHeight="1">
      <c r="A183" s="1"/>
      <c r="B183" s="46"/>
      <c r="C183" s="49"/>
      <c r="D183" s="33"/>
      <c r="E183" s="93"/>
      <c r="F183" s="91"/>
      <c r="G183" s="92"/>
      <c r="H183" s="1"/>
      <c r="I183" s="1"/>
      <c r="J183" s="1"/>
      <c r="K183" s="1"/>
      <c r="L183" s="1"/>
    </row>
    <row r="184" ht="16.5" customHeight="1">
      <c r="A184" s="1"/>
      <c r="B184" s="46"/>
      <c r="C184" s="49"/>
      <c r="D184" s="33"/>
      <c r="E184" s="93"/>
      <c r="F184" s="91"/>
      <c r="G184" s="92"/>
      <c r="H184" s="1"/>
      <c r="I184" s="1"/>
      <c r="J184" s="1"/>
      <c r="K184" s="1"/>
      <c r="L184" s="1"/>
    </row>
    <row r="185" ht="16.5" customHeight="1">
      <c r="A185" s="1"/>
      <c r="B185" s="46"/>
      <c r="C185" s="49"/>
      <c r="D185" s="33"/>
      <c r="E185" s="93"/>
      <c r="F185" s="91"/>
      <c r="G185" s="92"/>
      <c r="H185" s="1"/>
      <c r="I185" s="1"/>
      <c r="J185" s="1"/>
      <c r="K185" s="1"/>
      <c r="L185" s="1"/>
    </row>
    <row r="186" ht="16.5" customHeight="1">
      <c r="A186" s="1"/>
      <c r="B186" s="46"/>
      <c r="C186" s="49"/>
      <c r="D186" s="33"/>
      <c r="E186" s="93"/>
      <c r="F186" s="91"/>
      <c r="G186" s="92"/>
      <c r="H186" s="1"/>
      <c r="I186" s="1"/>
      <c r="J186" s="1"/>
      <c r="K186" s="1"/>
      <c r="L186" s="1"/>
    </row>
    <row r="187" ht="16.5" customHeight="1">
      <c r="A187" s="1"/>
      <c r="B187" s="46"/>
      <c r="C187" s="49"/>
      <c r="D187" s="33"/>
      <c r="E187" s="93"/>
      <c r="F187" s="91"/>
      <c r="G187" s="92"/>
      <c r="H187" s="1"/>
      <c r="I187" s="1"/>
      <c r="J187" s="1"/>
      <c r="K187" s="1"/>
      <c r="L187" s="1"/>
    </row>
    <row r="188" ht="16.5" customHeight="1">
      <c r="A188" s="1"/>
      <c r="B188" s="46"/>
      <c r="C188" s="49"/>
      <c r="D188" s="33"/>
      <c r="E188" s="93"/>
      <c r="F188" s="91"/>
      <c r="G188" s="92"/>
      <c r="H188" s="1"/>
      <c r="I188" s="1"/>
      <c r="J188" s="1"/>
      <c r="K188" s="1"/>
      <c r="L188" s="1"/>
    </row>
    <row r="189" ht="16.5" customHeight="1">
      <c r="A189" s="1"/>
      <c r="B189" s="46"/>
      <c r="C189" s="49"/>
      <c r="D189" s="33"/>
      <c r="E189" s="93"/>
      <c r="F189" s="91"/>
      <c r="G189" s="92"/>
      <c r="H189" s="1"/>
      <c r="I189" s="1"/>
      <c r="J189" s="1"/>
      <c r="K189" s="1"/>
      <c r="L189" s="1"/>
    </row>
    <row r="190" ht="16.5" customHeight="1">
      <c r="A190" s="1"/>
      <c r="B190" s="46"/>
      <c r="C190" s="49"/>
      <c r="D190" s="33"/>
      <c r="E190" s="93"/>
      <c r="F190" s="91"/>
      <c r="G190" s="92"/>
      <c r="H190" s="1"/>
      <c r="I190" s="1"/>
      <c r="J190" s="1"/>
      <c r="K190" s="1"/>
      <c r="L190" s="1"/>
    </row>
    <row r="191" ht="16.5" customHeight="1">
      <c r="A191" s="1"/>
      <c r="B191" s="46"/>
      <c r="C191" s="49"/>
      <c r="D191" s="33"/>
      <c r="E191" s="93"/>
      <c r="F191" s="91"/>
      <c r="G191" s="92"/>
      <c r="H191" s="1"/>
      <c r="I191" s="1"/>
      <c r="J191" s="1"/>
      <c r="K191" s="1"/>
      <c r="L191" s="1"/>
    </row>
    <row r="192" ht="16.5" customHeight="1">
      <c r="A192" s="1"/>
      <c r="B192" s="46"/>
      <c r="C192" s="49"/>
      <c r="D192" s="33"/>
      <c r="E192" s="93"/>
      <c r="F192" s="91"/>
      <c r="G192" s="92"/>
      <c r="H192" s="1"/>
      <c r="I192" s="1"/>
      <c r="J192" s="1"/>
      <c r="K192" s="1"/>
      <c r="L192" s="1"/>
    </row>
    <row r="193" ht="16.5" customHeight="1">
      <c r="A193" s="1"/>
      <c r="B193" s="46"/>
      <c r="C193" s="49"/>
      <c r="D193" s="33"/>
      <c r="E193" s="93"/>
      <c r="F193" s="91"/>
      <c r="G193" s="92"/>
      <c r="H193" s="1"/>
      <c r="I193" s="1"/>
      <c r="J193" s="1"/>
      <c r="K193" s="1"/>
      <c r="L193" s="1"/>
    </row>
    <row r="194" ht="16.5" customHeight="1">
      <c r="A194" s="1"/>
      <c r="B194" s="46"/>
      <c r="C194" s="49"/>
      <c r="D194" s="33"/>
      <c r="E194" s="93"/>
      <c r="F194" s="91"/>
      <c r="G194" s="92"/>
      <c r="H194" s="1"/>
      <c r="I194" s="1"/>
      <c r="J194" s="1"/>
      <c r="K194" s="1"/>
      <c r="L194" s="1"/>
    </row>
    <row r="195" ht="16.5" customHeight="1">
      <c r="A195" s="1"/>
      <c r="B195" s="46"/>
      <c r="C195" s="49"/>
      <c r="D195" s="33"/>
      <c r="E195" s="93"/>
      <c r="F195" s="91"/>
      <c r="G195" s="92"/>
      <c r="H195" s="1"/>
      <c r="I195" s="1"/>
      <c r="J195" s="1"/>
      <c r="K195" s="1"/>
      <c r="L195" s="1"/>
    </row>
    <row r="196" ht="16.5" customHeight="1">
      <c r="A196" s="1"/>
      <c r="B196" s="46"/>
      <c r="C196" s="49"/>
      <c r="D196" s="33"/>
      <c r="E196" s="93"/>
      <c r="F196" s="91"/>
      <c r="G196" s="92"/>
      <c r="H196" s="1"/>
      <c r="I196" s="1"/>
      <c r="J196" s="1"/>
      <c r="K196" s="1"/>
      <c r="L196" s="1"/>
    </row>
    <row r="197" ht="16.5" customHeight="1">
      <c r="A197" s="1"/>
      <c r="B197" s="46"/>
      <c r="C197" s="49"/>
      <c r="D197" s="33"/>
      <c r="E197" s="93"/>
      <c r="F197" s="91"/>
      <c r="G197" s="92"/>
      <c r="H197" s="1"/>
      <c r="I197" s="1"/>
      <c r="J197" s="1"/>
      <c r="K197" s="1"/>
      <c r="L197" s="1"/>
    </row>
    <row r="198" ht="16.5" customHeight="1">
      <c r="A198" s="1"/>
      <c r="B198" s="46"/>
      <c r="C198" s="49"/>
      <c r="D198" s="33"/>
      <c r="E198" s="93"/>
      <c r="F198" s="91"/>
      <c r="G198" s="92"/>
      <c r="H198" s="1"/>
      <c r="I198" s="1"/>
      <c r="J198" s="1"/>
      <c r="K198" s="1"/>
      <c r="L198" s="1"/>
    </row>
    <row r="199" ht="16.5" customHeight="1">
      <c r="A199" s="1"/>
      <c r="B199" s="46"/>
      <c r="C199" s="49"/>
      <c r="D199" s="33"/>
      <c r="E199" s="93"/>
      <c r="F199" s="91"/>
      <c r="G199" s="92"/>
      <c r="H199" s="1"/>
      <c r="I199" s="1"/>
      <c r="J199" s="1"/>
      <c r="K199" s="1"/>
      <c r="L199" s="1"/>
    </row>
    <row r="200" ht="16.5" customHeight="1">
      <c r="A200" s="1"/>
      <c r="B200" s="46"/>
      <c r="C200" s="49"/>
      <c r="D200" s="33"/>
      <c r="E200" s="93"/>
      <c r="F200" s="91"/>
      <c r="G200" s="92"/>
      <c r="H200" s="1"/>
      <c r="I200" s="1"/>
      <c r="J200" s="1"/>
      <c r="K200" s="1"/>
      <c r="L200" s="1"/>
    </row>
    <row r="201" ht="16.5" customHeight="1">
      <c r="A201" s="1"/>
      <c r="B201" s="46"/>
      <c r="C201" s="49"/>
      <c r="D201" s="33"/>
      <c r="E201" s="93"/>
      <c r="F201" s="91"/>
      <c r="G201" s="92"/>
      <c r="H201" s="1"/>
      <c r="I201" s="1"/>
      <c r="J201" s="1"/>
      <c r="K201" s="1"/>
      <c r="L201" s="1"/>
    </row>
    <row r="202" ht="16.5" customHeight="1">
      <c r="A202" s="1"/>
      <c r="B202" s="46"/>
      <c r="C202" s="49"/>
      <c r="D202" s="33"/>
      <c r="E202" s="93"/>
      <c r="F202" s="91"/>
      <c r="G202" s="92"/>
      <c r="H202" s="1"/>
      <c r="I202" s="1"/>
      <c r="J202" s="1"/>
      <c r="K202" s="1"/>
      <c r="L202" s="1"/>
    </row>
    <row r="203" ht="16.5" customHeight="1">
      <c r="A203" s="1"/>
      <c r="B203" s="46"/>
      <c r="C203" s="49"/>
      <c r="D203" s="33"/>
      <c r="E203" s="93"/>
      <c r="F203" s="91"/>
      <c r="G203" s="92"/>
      <c r="H203" s="1"/>
      <c r="I203" s="1"/>
      <c r="J203" s="1"/>
      <c r="K203" s="1"/>
      <c r="L203" s="1"/>
    </row>
    <row r="204" ht="16.5" customHeight="1">
      <c r="A204" s="1"/>
      <c r="B204" s="46"/>
      <c r="C204" s="49"/>
      <c r="D204" s="33"/>
      <c r="E204" s="93"/>
      <c r="F204" s="91"/>
      <c r="G204" s="92"/>
      <c r="H204" s="1"/>
      <c r="I204" s="1"/>
      <c r="J204" s="1"/>
      <c r="K204" s="1"/>
      <c r="L204" s="1"/>
    </row>
    <row r="205" ht="16.5" customHeight="1">
      <c r="A205" s="1"/>
      <c r="B205" s="46"/>
      <c r="C205" s="49"/>
      <c r="D205" s="33"/>
      <c r="E205" s="93"/>
      <c r="F205" s="91"/>
      <c r="G205" s="92"/>
      <c r="H205" s="1"/>
      <c r="I205" s="1"/>
      <c r="J205" s="1"/>
      <c r="K205" s="1"/>
      <c r="L205" s="1"/>
    </row>
    <row r="206" ht="16.5" customHeight="1">
      <c r="A206" s="1"/>
      <c r="B206" s="46"/>
      <c r="C206" s="49"/>
      <c r="D206" s="33"/>
      <c r="E206" s="93"/>
      <c r="F206" s="91"/>
      <c r="G206" s="92"/>
      <c r="H206" s="1"/>
      <c r="I206" s="1"/>
      <c r="J206" s="1"/>
      <c r="K206" s="1"/>
      <c r="L206" s="1"/>
    </row>
    <row r="207" ht="16.5" customHeight="1">
      <c r="A207" s="1"/>
      <c r="B207" s="46"/>
      <c r="C207" s="49"/>
      <c r="D207" s="33"/>
      <c r="E207" s="93"/>
      <c r="F207" s="91"/>
      <c r="G207" s="92"/>
      <c r="H207" s="1"/>
      <c r="I207" s="1"/>
      <c r="J207" s="1"/>
      <c r="K207" s="1"/>
      <c r="L207" s="1"/>
    </row>
    <row r="208" ht="16.5" customHeight="1">
      <c r="A208" s="1"/>
      <c r="B208" s="46"/>
      <c r="C208" s="49"/>
      <c r="D208" s="33"/>
      <c r="E208" s="93"/>
      <c r="F208" s="91"/>
      <c r="G208" s="92"/>
      <c r="H208" s="1"/>
      <c r="I208" s="1"/>
      <c r="J208" s="1"/>
      <c r="K208" s="1"/>
      <c r="L208" s="1"/>
    </row>
    <row r="209" ht="16.5" customHeight="1">
      <c r="A209" s="1"/>
      <c r="B209" s="46"/>
      <c r="C209" s="49"/>
      <c r="D209" s="33"/>
      <c r="E209" s="93"/>
      <c r="F209" s="91"/>
      <c r="G209" s="92"/>
      <c r="H209" s="1"/>
      <c r="I209" s="1"/>
      <c r="J209" s="1"/>
      <c r="K209" s="1"/>
      <c r="L209" s="1"/>
    </row>
    <row r="210" ht="16.5" customHeight="1">
      <c r="A210" s="1"/>
      <c r="B210" s="46"/>
      <c r="C210" s="49"/>
      <c r="D210" s="33"/>
      <c r="E210" s="93"/>
      <c r="F210" s="91"/>
      <c r="G210" s="92"/>
      <c r="H210" s="1"/>
      <c r="I210" s="1"/>
      <c r="J210" s="1"/>
      <c r="K210" s="1"/>
      <c r="L210" s="1"/>
    </row>
    <row r="211" ht="16.5" customHeight="1">
      <c r="A211" s="1"/>
      <c r="B211" s="46"/>
      <c r="C211" s="49"/>
      <c r="D211" s="33"/>
      <c r="E211" s="93"/>
      <c r="F211" s="91"/>
      <c r="G211" s="92"/>
      <c r="H211" s="1"/>
      <c r="I211" s="1"/>
      <c r="J211" s="1"/>
      <c r="K211" s="1"/>
      <c r="L211" s="1"/>
    </row>
    <row r="212" ht="16.5" customHeight="1">
      <c r="A212" s="1"/>
      <c r="B212" s="46"/>
      <c r="C212" s="49"/>
      <c r="D212" s="33"/>
      <c r="E212" s="93"/>
      <c r="F212" s="91"/>
      <c r="G212" s="92"/>
      <c r="H212" s="1"/>
      <c r="I212" s="1"/>
      <c r="J212" s="1"/>
      <c r="K212" s="1"/>
      <c r="L212" s="1"/>
    </row>
    <row r="213" ht="16.5" customHeight="1">
      <c r="A213" s="1"/>
      <c r="B213" s="46"/>
      <c r="C213" s="49"/>
      <c r="D213" s="33"/>
      <c r="E213" s="93"/>
      <c r="F213" s="91"/>
      <c r="G213" s="92"/>
      <c r="H213" s="1"/>
      <c r="I213" s="1"/>
      <c r="J213" s="1"/>
      <c r="K213" s="1"/>
      <c r="L213" s="1"/>
    </row>
    <row r="214" ht="16.5" customHeight="1">
      <c r="A214" s="1"/>
      <c r="B214" s="46"/>
      <c r="C214" s="49"/>
      <c r="D214" s="33"/>
      <c r="E214" s="93"/>
      <c r="F214" s="91"/>
      <c r="G214" s="92"/>
      <c r="H214" s="1"/>
      <c r="I214" s="1"/>
      <c r="J214" s="1"/>
      <c r="K214" s="1"/>
      <c r="L214" s="1"/>
    </row>
    <row r="215" ht="16.5" customHeight="1">
      <c r="A215" s="1"/>
      <c r="B215" s="46"/>
      <c r="C215" s="49"/>
      <c r="D215" s="33"/>
      <c r="E215" s="93"/>
      <c r="F215" s="91"/>
      <c r="G215" s="92"/>
      <c r="H215" s="1"/>
      <c r="I215" s="1"/>
      <c r="J215" s="1"/>
      <c r="K215" s="1"/>
      <c r="L215" s="1"/>
    </row>
    <row r="216" ht="16.5" customHeight="1">
      <c r="A216" s="1"/>
      <c r="B216" s="46"/>
      <c r="C216" s="49"/>
      <c r="D216" s="33"/>
      <c r="E216" s="93"/>
      <c r="F216" s="91"/>
      <c r="G216" s="92"/>
      <c r="H216" s="1"/>
      <c r="I216" s="1"/>
      <c r="J216" s="1"/>
      <c r="K216" s="1"/>
      <c r="L216" s="1"/>
    </row>
    <row r="217" ht="16.5" customHeight="1">
      <c r="A217" s="1"/>
      <c r="B217" s="46"/>
      <c r="C217" s="49"/>
      <c r="D217" s="33"/>
      <c r="E217" s="93"/>
      <c r="F217" s="91"/>
      <c r="G217" s="92"/>
      <c r="H217" s="1"/>
      <c r="I217" s="1"/>
      <c r="J217" s="1"/>
      <c r="K217" s="1"/>
      <c r="L217" s="1"/>
    </row>
    <row r="218" ht="16.5" customHeight="1">
      <c r="A218" s="1"/>
      <c r="B218" s="46"/>
      <c r="C218" s="49"/>
      <c r="D218" s="33"/>
      <c r="E218" s="93"/>
      <c r="F218" s="91"/>
      <c r="G218" s="92"/>
      <c r="H218" s="1"/>
      <c r="I218" s="1"/>
      <c r="J218" s="1"/>
      <c r="K218" s="1"/>
      <c r="L218" s="1"/>
    </row>
    <row r="219" ht="16.5" customHeight="1">
      <c r="A219" s="1"/>
      <c r="B219" s="46"/>
      <c r="C219" s="49"/>
      <c r="D219" s="33"/>
      <c r="E219" s="93"/>
      <c r="F219" s="91"/>
      <c r="G219" s="92"/>
      <c r="H219" s="1"/>
      <c r="I219" s="1"/>
      <c r="J219" s="1"/>
      <c r="K219" s="1"/>
      <c r="L219" s="1"/>
    </row>
    <row r="220" ht="16.5" customHeight="1">
      <c r="A220" s="1"/>
      <c r="B220" s="46"/>
      <c r="C220" s="49"/>
      <c r="D220" s="33"/>
      <c r="E220" s="93"/>
      <c r="F220" s="91"/>
      <c r="G220" s="92"/>
      <c r="H220" s="1"/>
      <c r="I220" s="1"/>
      <c r="J220" s="1"/>
      <c r="K220" s="1"/>
      <c r="L220" s="1"/>
    </row>
    <row r="221" ht="16.5" customHeight="1">
      <c r="A221" s="1"/>
      <c r="B221" s="46"/>
      <c r="C221" s="49"/>
      <c r="D221" s="33"/>
      <c r="E221" s="93"/>
      <c r="F221" s="91"/>
      <c r="G221" s="92"/>
      <c r="H221" s="1"/>
      <c r="I221" s="1"/>
      <c r="J221" s="1"/>
      <c r="K221" s="1"/>
      <c r="L221" s="1"/>
    </row>
    <row r="222" ht="16.5" customHeight="1">
      <c r="A222" s="1"/>
      <c r="B222" s="46"/>
      <c r="C222" s="49"/>
      <c r="D222" s="33"/>
      <c r="E222" s="93"/>
      <c r="F222" s="91"/>
      <c r="G222" s="92"/>
      <c r="H222" s="1"/>
      <c r="I222" s="1"/>
      <c r="J222" s="1"/>
      <c r="K222" s="1"/>
      <c r="L222" s="1"/>
    </row>
    <row r="223" ht="16.5" customHeight="1">
      <c r="A223" s="1"/>
      <c r="B223" s="46"/>
      <c r="C223" s="49"/>
      <c r="D223" s="33"/>
      <c r="E223" s="93"/>
      <c r="F223" s="91"/>
      <c r="G223" s="92"/>
      <c r="H223" s="1"/>
      <c r="I223" s="1"/>
      <c r="J223" s="1"/>
      <c r="K223" s="1"/>
      <c r="L223" s="1"/>
    </row>
    <row r="224" ht="16.5" customHeight="1">
      <c r="A224" s="1"/>
      <c r="B224" s="46"/>
      <c r="C224" s="49"/>
      <c r="D224" s="33"/>
      <c r="E224" s="93"/>
      <c r="F224" s="91"/>
      <c r="G224" s="92"/>
      <c r="H224" s="1"/>
      <c r="I224" s="1"/>
      <c r="J224" s="1"/>
      <c r="K224" s="1"/>
      <c r="L224" s="1"/>
    </row>
    <row r="225" ht="16.5" customHeight="1">
      <c r="A225" s="1"/>
      <c r="B225" s="46"/>
      <c r="C225" s="49"/>
      <c r="D225" s="33"/>
      <c r="E225" s="93"/>
      <c r="F225" s="91"/>
      <c r="G225" s="92"/>
      <c r="H225" s="1"/>
      <c r="I225" s="1"/>
      <c r="J225" s="1"/>
      <c r="K225" s="1"/>
      <c r="L225" s="1"/>
    </row>
    <row r="226" ht="16.5" customHeight="1">
      <c r="A226" s="1"/>
      <c r="B226" s="46"/>
      <c r="C226" s="49"/>
      <c r="D226" s="33"/>
      <c r="E226" s="93"/>
      <c r="F226" s="91"/>
      <c r="G226" s="92"/>
      <c r="H226" s="1"/>
      <c r="I226" s="1"/>
      <c r="J226" s="1"/>
      <c r="K226" s="1"/>
      <c r="L226" s="1"/>
    </row>
    <row r="227" ht="16.5" customHeight="1">
      <c r="A227" s="1"/>
      <c r="B227" s="46"/>
      <c r="C227" s="49"/>
      <c r="D227" s="33"/>
      <c r="E227" s="93"/>
      <c r="F227" s="91"/>
      <c r="G227" s="92"/>
      <c r="H227" s="1"/>
      <c r="I227" s="1"/>
      <c r="J227" s="1"/>
      <c r="K227" s="1"/>
      <c r="L227" s="1"/>
    </row>
    <row r="228" ht="16.5" customHeight="1">
      <c r="A228" s="1"/>
      <c r="B228" s="46"/>
      <c r="C228" s="49"/>
      <c r="D228" s="33"/>
      <c r="E228" s="93"/>
      <c r="F228" s="91"/>
      <c r="G228" s="92"/>
      <c r="H228" s="1"/>
      <c r="I228" s="1"/>
      <c r="J228" s="1"/>
      <c r="K228" s="1"/>
      <c r="L228" s="1"/>
    </row>
    <row r="229" ht="16.5" customHeight="1">
      <c r="A229" s="1"/>
      <c r="B229" s="46"/>
      <c r="C229" s="49"/>
      <c r="D229" s="33"/>
      <c r="E229" s="93"/>
      <c r="F229" s="91"/>
      <c r="G229" s="92"/>
      <c r="H229" s="1"/>
      <c r="I229" s="1"/>
      <c r="J229" s="1"/>
      <c r="K229" s="1"/>
      <c r="L229" s="1"/>
    </row>
    <row r="230" ht="16.5" customHeight="1">
      <c r="A230" s="1"/>
      <c r="B230" s="46"/>
      <c r="C230" s="49"/>
      <c r="D230" s="33"/>
      <c r="E230" s="93"/>
      <c r="F230" s="91"/>
      <c r="G230" s="92"/>
      <c r="H230" s="1"/>
      <c r="I230" s="1"/>
      <c r="J230" s="1"/>
      <c r="K230" s="1"/>
      <c r="L230" s="1"/>
    </row>
    <row r="231" ht="16.5" customHeight="1">
      <c r="A231" s="1"/>
      <c r="B231" s="46"/>
      <c r="C231" s="49"/>
      <c r="D231" s="33"/>
      <c r="E231" s="93"/>
      <c r="F231" s="91"/>
      <c r="G231" s="92"/>
      <c r="H231" s="1"/>
      <c r="I231" s="1"/>
      <c r="J231" s="1"/>
      <c r="K231" s="1"/>
      <c r="L231" s="1"/>
    </row>
    <row r="232" ht="16.5" customHeight="1">
      <c r="A232" s="1"/>
      <c r="B232" s="46"/>
      <c r="C232" s="49"/>
      <c r="D232" s="33"/>
      <c r="E232" s="93"/>
      <c r="F232" s="91"/>
      <c r="G232" s="92"/>
      <c r="H232" s="1"/>
      <c r="I232" s="1"/>
      <c r="J232" s="1"/>
      <c r="K232" s="1"/>
      <c r="L232" s="1"/>
    </row>
    <row r="233" ht="16.5" customHeight="1">
      <c r="A233" s="1"/>
      <c r="B233" s="46"/>
      <c r="C233" s="49"/>
      <c r="D233" s="33"/>
      <c r="E233" s="93"/>
      <c r="F233" s="91"/>
      <c r="G233" s="92"/>
      <c r="H233" s="1"/>
      <c r="I233" s="1"/>
      <c r="J233" s="1"/>
      <c r="K233" s="1"/>
      <c r="L233" s="1"/>
    </row>
    <row r="234" ht="16.5" customHeight="1">
      <c r="A234" s="1"/>
      <c r="B234" s="46"/>
      <c r="C234" s="49"/>
      <c r="D234" s="33"/>
      <c r="E234" s="93"/>
      <c r="F234" s="91"/>
      <c r="G234" s="92"/>
      <c r="H234" s="1"/>
      <c r="I234" s="1"/>
      <c r="J234" s="1"/>
      <c r="K234" s="1"/>
      <c r="L234" s="1"/>
    </row>
    <row r="235" ht="16.5" customHeight="1">
      <c r="A235" s="1"/>
      <c r="B235" s="46"/>
      <c r="C235" s="49"/>
      <c r="D235" s="33"/>
      <c r="E235" s="93"/>
      <c r="F235" s="91"/>
      <c r="G235" s="92"/>
      <c r="H235" s="1"/>
      <c r="I235" s="1"/>
      <c r="J235" s="1"/>
      <c r="K235" s="1"/>
      <c r="L235" s="1"/>
    </row>
    <row r="236" ht="16.5" customHeight="1">
      <c r="A236" s="1"/>
      <c r="B236" s="46"/>
      <c r="C236" s="49"/>
      <c r="D236" s="33"/>
      <c r="E236" s="93"/>
      <c r="F236" s="91"/>
      <c r="G236" s="92"/>
      <c r="H236" s="1"/>
      <c r="I236" s="1"/>
      <c r="J236" s="1"/>
      <c r="K236" s="1"/>
      <c r="L236" s="1"/>
    </row>
    <row r="237" ht="16.5" customHeight="1">
      <c r="A237" s="1"/>
      <c r="B237" s="46"/>
      <c r="C237" s="49"/>
      <c r="D237" s="33"/>
      <c r="E237" s="93"/>
      <c r="F237" s="91"/>
      <c r="G237" s="92"/>
      <c r="H237" s="1"/>
      <c r="I237" s="1"/>
      <c r="J237" s="1"/>
      <c r="K237" s="1"/>
      <c r="L237" s="1"/>
    </row>
    <row r="238" ht="16.5" customHeight="1">
      <c r="A238" s="1"/>
      <c r="B238" s="46"/>
      <c r="C238" s="49"/>
      <c r="D238" s="33"/>
      <c r="E238" s="93"/>
      <c r="F238" s="91"/>
      <c r="G238" s="92"/>
      <c r="H238" s="1"/>
      <c r="I238" s="1"/>
      <c r="J238" s="1"/>
      <c r="K238" s="1"/>
      <c r="L238" s="1"/>
    </row>
    <row r="239" ht="16.5" customHeight="1">
      <c r="A239" s="1"/>
      <c r="B239" s="46"/>
      <c r="C239" s="49"/>
      <c r="D239" s="33"/>
      <c r="E239" s="93"/>
      <c r="F239" s="91"/>
      <c r="G239" s="92"/>
      <c r="H239" s="1"/>
      <c r="I239" s="1"/>
      <c r="J239" s="1"/>
      <c r="K239" s="1"/>
      <c r="L239" s="1"/>
    </row>
    <row r="240" ht="16.5" customHeight="1">
      <c r="A240" s="1"/>
      <c r="B240" s="46"/>
      <c r="C240" s="49"/>
      <c r="D240" s="33"/>
      <c r="E240" s="93"/>
      <c r="F240" s="91"/>
      <c r="G240" s="92"/>
      <c r="H240" s="1"/>
      <c r="I240" s="1"/>
      <c r="J240" s="1"/>
      <c r="K240" s="1"/>
      <c r="L240" s="1"/>
    </row>
    <row r="241" ht="16.5" customHeight="1">
      <c r="A241" s="1"/>
      <c r="B241" s="46"/>
      <c r="C241" s="49"/>
      <c r="D241" s="33"/>
      <c r="E241" s="93"/>
      <c r="F241" s="91"/>
      <c r="G241" s="92"/>
      <c r="H241" s="1"/>
      <c r="I241" s="1"/>
      <c r="J241" s="1"/>
      <c r="K241" s="1"/>
      <c r="L241" s="1"/>
    </row>
    <row r="242" ht="16.5" customHeight="1">
      <c r="A242" s="1"/>
      <c r="B242" s="46"/>
      <c r="C242" s="49"/>
      <c r="D242" s="33"/>
      <c r="E242" s="93"/>
      <c r="F242" s="91"/>
      <c r="G242" s="92"/>
      <c r="H242" s="1"/>
      <c r="I242" s="1"/>
      <c r="J242" s="1"/>
      <c r="K242" s="1"/>
      <c r="L242" s="1"/>
    </row>
    <row r="243" ht="16.5" customHeight="1">
      <c r="A243" s="1"/>
      <c r="B243" s="46"/>
      <c r="C243" s="49"/>
      <c r="D243" s="33"/>
      <c r="E243" s="93"/>
      <c r="F243" s="91"/>
      <c r="G243" s="92"/>
      <c r="H243" s="1"/>
      <c r="I243" s="1"/>
      <c r="J243" s="1"/>
      <c r="K243" s="1"/>
      <c r="L243" s="1"/>
    </row>
    <row r="244" ht="16.5" customHeight="1">
      <c r="A244" s="1"/>
      <c r="B244" s="46"/>
      <c r="C244" s="49"/>
      <c r="D244" s="33"/>
      <c r="E244" s="93"/>
      <c r="F244" s="91"/>
      <c r="G244" s="92"/>
      <c r="H244" s="1"/>
      <c r="I244" s="1"/>
      <c r="J244" s="1"/>
      <c r="K244" s="1"/>
      <c r="L244" s="1"/>
    </row>
    <row r="245" ht="16.5" customHeight="1">
      <c r="A245" s="1"/>
      <c r="B245" s="46"/>
      <c r="C245" s="49"/>
      <c r="D245" s="33"/>
      <c r="E245" s="93"/>
      <c r="F245" s="91"/>
      <c r="G245" s="92"/>
      <c r="H245" s="1"/>
      <c r="I245" s="1"/>
      <c r="J245" s="1"/>
      <c r="K245" s="1"/>
      <c r="L245" s="1"/>
    </row>
    <row r="246" ht="16.5" customHeight="1">
      <c r="A246" s="1"/>
      <c r="B246" s="46"/>
      <c r="C246" s="49"/>
      <c r="D246" s="33"/>
      <c r="E246" s="93"/>
      <c r="F246" s="91"/>
      <c r="G246" s="92"/>
      <c r="H246" s="1"/>
      <c r="I246" s="1"/>
      <c r="J246" s="1"/>
      <c r="K246" s="1"/>
      <c r="L246" s="1"/>
    </row>
    <row r="247" ht="16.5" customHeight="1">
      <c r="A247" s="1"/>
      <c r="B247" s="46"/>
      <c r="C247" s="49"/>
      <c r="D247" s="33"/>
      <c r="E247" s="93"/>
      <c r="F247" s="91"/>
      <c r="G247" s="92"/>
      <c r="H247" s="1"/>
      <c r="I247" s="1"/>
      <c r="J247" s="1"/>
      <c r="K247" s="1"/>
      <c r="L247" s="1"/>
    </row>
    <row r="248" ht="16.5" customHeight="1">
      <c r="A248" s="1"/>
      <c r="B248" s="46"/>
      <c r="C248" s="49"/>
      <c r="D248" s="33"/>
      <c r="E248" s="93"/>
      <c r="F248" s="91"/>
      <c r="G248" s="92"/>
      <c r="H248" s="1"/>
      <c r="I248" s="1"/>
      <c r="J248" s="1"/>
      <c r="K248" s="1"/>
      <c r="L248" s="1"/>
    </row>
    <row r="249" ht="16.5" customHeight="1">
      <c r="A249" s="1"/>
      <c r="B249" s="46"/>
      <c r="C249" s="49"/>
      <c r="D249" s="33"/>
      <c r="E249" s="93"/>
      <c r="F249" s="91"/>
      <c r="G249" s="92"/>
      <c r="H249" s="1"/>
      <c r="I249" s="1"/>
      <c r="J249" s="1"/>
      <c r="K249" s="1"/>
      <c r="L249" s="1"/>
    </row>
    <row r="250" ht="16.5" customHeight="1">
      <c r="A250" s="1"/>
      <c r="B250" s="46"/>
      <c r="C250" s="49"/>
      <c r="D250" s="33"/>
      <c r="E250" s="93"/>
      <c r="F250" s="91"/>
      <c r="G250" s="92"/>
      <c r="H250" s="1"/>
      <c r="I250" s="1"/>
      <c r="J250" s="1"/>
      <c r="K250" s="1"/>
      <c r="L250" s="1"/>
    </row>
    <row r="251" ht="16.5" customHeight="1">
      <c r="A251" s="1"/>
      <c r="B251" s="46"/>
      <c r="C251" s="49"/>
      <c r="D251" s="33"/>
      <c r="E251" s="93"/>
      <c r="F251" s="91"/>
      <c r="G251" s="92"/>
      <c r="H251" s="1"/>
      <c r="I251" s="1"/>
      <c r="J251" s="1"/>
      <c r="K251" s="1"/>
      <c r="L251" s="1"/>
    </row>
    <row r="252" ht="16.5" customHeight="1">
      <c r="A252" s="1"/>
      <c r="B252" s="46"/>
      <c r="C252" s="49"/>
      <c r="D252" s="33"/>
      <c r="E252" s="93"/>
      <c r="F252" s="91"/>
      <c r="G252" s="92"/>
      <c r="H252" s="1"/>
      <c r="I252" s="1"/>
      <c r="J252" s="1"/>
      <c r="K252" s="1"/>
      <c r="L252" s="1"/>
    </row>
    <row r="253" ht="16.5" customHeight="1">
      <c r="A253" s="1"/>
      <c r="B253" s="46"/>
      <c r="C253" s="49"/>
      <c r="D253" s="33"/>
      <c r="E253" s="93"/>
      <c r="F253" s="91"/>
      <c r="G253" s="92"/>
      <c r="H253" s="1"/>
      <c r="I253" s="1"/>
      <c r="J253" s="1"/>
      <c r="K253" s="1"/>
      <c r="L253" s="1"/>
    </row>
    <row r="254" ht="16.5" customHeight="1">
      <c r="A254" s="1"/>
      <c r="B254" s="46"/>
      <c r="C254" s="49"/>
      <c r="D254" s="33"/>
      <c r="E254" s="93"/>
      <c r="F254" s="91"/>
      <c r="G254" s="92"/>
      <c r="H254" s="1"/>
      <c r="I254" s="1"/>
      <c r="J254" s="1"/>
      <c r="K254" s="1"/>
      <c r="L254" s="1"/>
    </row>
    <row r="255" ht="16.5" customHeight="1">
      <c r="A255" s="1"/>
      <c r="B255" s="46"/>
      <c r="C255" s="49"/>
      <c r="D255" s="33"/>
      <c r="E255" s="93"/>
      <c r="F255" s="91"/>
      <c r="G255" s="92"/>
      <c r="H255" s="1"/>
      <c r="I255" s="1"/>
      <c r="J255" s="1"/>
      <c r="K255" s="1"/>
      <c r="L255" s="1"/>
    </row>
    <row r="256" ht="16.5" customHeight="1">
      <c r="A256" s="1"/>
      <c r="B256" s="46"/>
      <c r="C256" s="49"/>
      <c r="D256" s="33"/>
      <c r="E256" s="93"/>
      <c r="F256" s="91"/>
      <c r="G256" s="92"/>
      <c r="H256" s="1"/>
      <c r="I256" s="1"/>
      <c r="J256" s="1"/>
      <c r="K256" s="1"/>
      <c r="L256" s="1"/>
    </row>
    <row r="257" ht="16.5" customHeight="1">
      <c r="A257" s="1"/>
      <c r="B257" s="46"/>
      <c r="C257" s="49"/>
      <c r="D257" s="33"/>
      <c r="E257" s="93"/>
      <c r="F257" s="91"/>
      <c r="G257" s="92"/>
      <c r="H257" s="1"/>
      <c r="I257" s="1"/>
      <c r="J257" s="1"/>
      <c r="K257" s="1"/>
      <c r="L257" s="1"/>
    </row>
    <row r="258" ht="16.5" customHeight="1">
      <c r="A258" s="1"/>
      <c r="B258" s="46"/>
      <c r="C258" s="49"/>
      <c r="D258" s="33"/>
      <c r="E258" s="93"/>
      <c r="F258" s="91"/>
      <c r="G258" s="92"/>
      <c r="H258" s="1"/>
      <c r="I258" s="1"/>
      <c r="J258" s="1"/>
      <c r="K258" s="1"/>
      <c r="L258" s="1"/>
    </row>
    <row r="259" ht="16.5" customHeight="1">
      <c r="A259" s="1"/>
      <c r="B259" s="46"/>
      <c r="C259" s="49"/>
      <c r="D259" s="33"/>
      <c r="E259" s="93"/>
      <c r="F259" s="91"/>
      <c r="G259" s="92"/>
      <c r="H259" s="1"/>
      <c r="I259" s="1"/>
      <c r="J259" s="1"/>
      <c r="K259" s="1"/>
      <c r="L259" s="1"/>
    </row>
    <row r="260" ht="16.5" customHeight="1">
      <c r="A260" s="1"/>
      <c r="B260" s="46"/>
      <c r="C260" s="49"/>
      <c r="D260" s="33"/>
      <c r="E260" s="93"/>
      <c r="F260" s="91"/>
      <c r="G260" s="92"/>
      <c r="H260" s="1"/>
      <c r="I260" s="1"/>
      <c r="J260" s="1"/>
      <c r="K260" s="1"/>
      <c r="L260" s="1"/>
    </row>
    <row r="261" ht="16.5" customHeight="1">
      <c r="A261" s="1"/>
      <c r="B261" s="46"/>
      <c r="C261" s="49"/>
      <c r="D261" s="33"/>
      <c r="E261" s="93"/>
      <c r="F261" s="91"/>
      <c r="G261" s="92"/>
      <c r="H261" s="1"/>
      <c r="I261" s="1"/>
      <c r="J261" s="1"/>
      <c r="K261" s="1"/>
      <c r="L261" s="1"/>
    </row>
    <row r="262" ht="16.5" customHeight="1">
      <c r="A262" s="1"/>
      <c r="B262" s="46"/>
      <c r="C262" s="49"/>
      <c r="D262" s="33"/>
      <c r="E262" s="93"/>
      <c r="F262" s="91"/>
      <c r="G262" s="92"/>
      <c r="H262" s="1"/>
      <c r="I262" s="1"/>
      <c r="J262" s="1"/>
      <c r="K262" s="1"/>
      <c r="L262" s="1"/>
    </row>
    <row r="263" ht="16.5" customHeight="1">
      <c r="A263" s="1"/>
      <c r="B263" s="46"/>
      <c r="C263" s="49"/>
      <c r="D263" s="33"/>
      <c r="E263" s="93"/>
      <c r="F263" s="91"/>
      <c r="G263" s="92"/>
      <c r="H263" s="1"/>
      <c r="I263" s="1"/>
      <c r="J263" s="1"/>
      <c r="K263" s="1"/>
      <c r="L263" s="1"/>
    </row>
    <row r="264" ht="16.5" customHeight="1">
      <c r="A264" s="1"/>
      <c r="B264" s="46"/>
      <c r="C264" s="49"/>
      <c r="D264" s="33"/>
      <c r="E264" s="93"/>
      <c r="F264" s="91"/>
      <c r="G264" s="92"/>
      <c r="H264" s="1"/>
      <c r="I264" s="1"/>
      <c r="J264" s="1"/>
      <c r="K264" s="1"/>
      <c r="L264" s="1"/>
    </row>
    <row r="265" ht="16.5" customHeight="1">
      <c r="A265" s="1"/>
      <c r="B265" s="46"/>
      <c r="C265" s="49"/>
      <c r="D265" s="33"/>
      <c r="E265" s="93"/>
      <c r="F265" s="91"/>
      <c r="G265" s="92"/>
      <c r="H265" s="1"/>
      <c r="I265" s="1"/>
      <c r="J265" s="1"/>
      <c r="K265" s="1"/>
      <c r="L265" s="1"/>
    </row>
    <row r="266" ht="16.5" customHeight="1">
      <c r="A266" s="1"/>
      <c r="B266" s="46"/>
      <c r="C266" s="49"/>
      <c r="D266" s="33"/>
      <c r="E266" s="93"/>
      <c r="F266" s="91"/>
      <c r="G266" s="92"/>
      <c r="H266" s="1"/>
      <c r="I266" s="1"/>
      <c r="J266" s="1"/>
      <c r="K266" s="1"/>
      <c r="L266" s="1"/>
    </row>
    <row r="267" ht="16.5" customHeight="1">
      <c r="A267" s="1"/>
      <c r="B267" s="46"/>
      <c r="C267" s="49"/>
      <c r="D267" s="33"/>
      <c r="E267" s="93"/>
      <c r="F267" s="91"/>
      <c r="G267" s="92"/>
      <c r="H267" s="1"/>
      <c r="I267" s="1"/>
      <c r="J267" s="1"/>
      <c r="K267" s="1"/>
      <c r="L267" s="1"/>
    </row>
    <row r="268" ht="16.5" customHeight="1">
      <c r="A268" s="1"/>
      <c r="B268" s="46"/>
      <c r="C268" s="49"/>
      <c r="D268" s="33"/>
      <c r="E268" s="93"/>
      <c r="F268" s="91"/>
      <c r="G268" s="92"/>
      <c r="H268" s="1"/>
      <c r="I268" s="1"/>
      <c r="J268" s="1"/>
      <c r="K268" s="1"/>
      <c r="L268" s="1"/>
    </row>
    <row r="269" ht="16.5" customHeight="1">
      <c r="A269" s="1"/>
      <c r="B269" s="46"/>
      <c r="C269" s="49"/>
      <c r="D269" s="33"/>
      <c r="E269" s="93"/>
      <c r="F269" s="91"/>
      <c r="G269" s="92"/>
      <c r="H269" s="1"/>
      <c r="I269" s="1"/>
      <c r="J269" s="1"/>
      <c r="K269" s="1"/>
      <c r="L269" s="1"/>
    </row>
    <row r="270" ht="16.5" customHeight="1">
      <c r="A270" s="1"/>
      <c r="B270" s="46"/>
      <c r="C270" s="49"/>
      <c r="D270" s="33"/>
      <c r="E270" s="93"/>
      <c r="F270" s="91"/>
      <c r="G270" s="92"/>
      <c r="H270" s="1"/>
      <c r="I270" s="1"/>
      <c r="J270" s="1"/>
      <c r="K270" s="1"/>
      <c r="L270" s="1"/>
    </row>
    <row r="271" ht="16.5" customHeight="1">
      <c r="A271" s="1"/>
      <c r="B271" s="46"/>
      <c r="C271" s="49"/>
      <c r="D271" s="33"/>
      <c r="E271" s="93"/>
      <c r="F271" s="91"/>
      <c r="G271" s="92"/>
      <c r="H271" s="1"/>
      <c r="I271" s="1"/>
      <c r="J271" s="1"/>
      <c r="K271" s="1"/>
      <c r="L271" s="1"/>
    </row>
    <row r="272" ht="16.5" customHeight="1">
      <c r="A272" s="1"/>
      <c r="B272" s="46"/>
      <c r="C272" s="49"/>
      <c r="D272" s="33"/>
      <c r="E272" s="93"/>
      <c r="F272" s="91"/>
      <c r="G272" s="92"/>
      <c r="H272" s="1"/>
      <c r="I272" s="1"/>
      <c r="J272" s="1"/>
      <c r="K272" s="1"/>
      <c r="L272" s="1"/>
    </row>
    <row r="273" ht="16.5" customHeight="1">
      <c r="A273" s="1"/>
      <c r="B273" s="46"/>
      <c r="C273" s="49"/>
      <c r="D273" s="33"/>
      <c r="E273" s="93"/>
      <c r="F273" s="91"/>
      <c r="G273" s="92"/>
      <c r="H273" s="1"/>
      <c r="I273" s="1"/>
      <c r="J273" s="1"/>
      <c r="K273" s="1"/>
      <c r="L273" s="1"/>
    </row>
    <row r="274" ht="16.5" customHeight="1">
      <c r="A274" s="1"/>
      <c r="B274" s="46"/>
      <c r="C274" s="49"/>
      <c r="D274" s="33"/>
      <c r="E274" s="93"/>
      <c r="F274" s="91"/>
      <c r="G274" s="92"/>
      <c r="H274" s="1"/>
      <c r="I274" s="1"/>
      <c r="J274" s="1"/>
      <c r="K274" s="1"/>
      <c r="L274" s="1"/>
    </row>
    <row r="275" ht="16.5" customHeight="1">
      <c r="A275" s="1"/>
      <c r="B275" s="46"/>
      <c r="C275" s="49"/>
      <c r="D275" s="33"/>
      <c r="E275" s="93"/>
      <c r="F275" s="91"/>
      <c r="G275" s="92"/>
      <c r="H275" s="1"/>
      <c r="I275" s="1"/>
      <c r="J275" s="1"/>
      <c r="K275" s="1"/>
      <c r="L275" s="1"/>
    </row>
    <row r="276" ht="16.5" customHeight="1">
      <c r="A276" s="1"/>
      <c r="B276" s="46"/>
      <c r="C276" s="49"/>
      <c r="D276" s="33"/>
      <c r="E276" s="93"/>
      <c r="F276" s="91"/>
      <c r="G276" s="92"/>
      <c r="H276" s="1"/>
      <c r="I276" s="1"/>
      <c r="J276" s="1"/>
      <c r="K276" s="1"/>
      <c r="L276" s="1"/>
    </row>
    <row r="277" ht="16.5" customHeight="1">
      <c r="A277" s="1"/>
      <c r="B277" s="46"/>
      <c r="C277" s="49"/>
      <c r="D277" s="33"/>
      <c r="E277" s="93"/>
      <c r="F277" s="91"/>
      <c r="G277" s="92"/>
      <c r="H277" s="1"/>
      <c r="I277" s="1"/>
      <c r="J277" s="1"/>
      <c r="K277" s="1"/>
      <c r="L277" s="1"/>
    </row>
    <row r="278" ht="16.5" customHeight="1">
      <c r="A278" s="1"/>
      <c r="B278" s="46"/>
      <c r="C278" s="49"/>
      <c r="D278" s="33"/>
      <c r="E278" s="93"/>
      <c r="F278" s="91"/>
      <c r="G278" s="92"/>
      <c r="H278" s="1"/>
      <c r="I278" s="1"/>
      <c r="J278" s="1"/>
      <c r="K278" s="1"/>
      <c r="L278" s="1"/>
    </row>
    <row r="279" ht="16.5" customHeight="1">
      <c r="A279" s="1"/>
      <c r="B279" s="46"/>
      <c r="C279" s="49"/>
      <c r="D279" s="33"/>
      <c r="E279" s="93"/>
      <c r="F279" s="91"/>
      <c r="G279" s="92"/>
      <c r="H279" s="1"/>
      <c r="I279" s="1"/>
      <c r="J279" s="1"/>
      <c r="K279" s="1"/>
      <c r="L279" s="1"/>
    </row>
    <row r="280" ht="16.5" customHeight="1">
      <c r="A280" s="1"/>
      <c r="B280" s="46"/>
      <c r="C280" s="49"/>
      <c r="D280" s="33"/>
      <c r="E280" s="93"/>
      <c r="F280" s="91"/>
      <c r="G280" s="92"/>
      <c r="H280" s="1"/>
      <c r="I280" s="1"/>
      <c r="J280" s="1"/>
      <c r="K280" s="1"/>
      <c r="L280" s="1"/>
    </row>
    <row r="281" ht="16.5" customHeight="1">
      <c r="A281" s="1"/>
      <c r="B281" s="46"/>
      <c r="C281" s="49"/>
      <c r="D281" s="33"/>
      <c r="E281" s="93"/>
      <c r="F281" s="91"/>
      <c r="G281" s="92"/>
      <c r="H281" s="1"/>
      <c r="I281" s="1"/>
      <c r="J281" s="1"/>
      <c r="K281" s="1"/>
      <c r="L281" s="1"/>
    </row>
    <row r="282" ht="16.5" customHeight="1">
      <c r="A282" s="1"/>
      <c r="B282" s="46"/>
      <c r="C282" s="49"/>
      <c r="D282" s="33"/>
      <c r="E282" s="93"/>
      <c r="F282" s="91"/>
      <c r="G282" s="92"/>
      <c r="H282" s="1"/>
      <c r="I282" s="1"/>
      <c r="J282" s="1"/>
      <c r="K282" s="1"/>
      <c r="L282" s="1"/>
    </row>
    <row r="283" ht="16.5" customHeight="1">
      <c r="A283" s="1"/>
      <c r="B283" s="46"/>
      <c r="C283" s="49"/>
      <c r="D283" s="33"/>
      <c r="E283" s="93"/>
      <c r="F283" s="91"/>
      <c r="G283" s="92"/>
      <c r="H283" s="1"/>
      <c r="I283" s="1"/>
      <c r="J283" s="1"/>
      <c r="K283" s="1"/>
      <c r="L283" s="1"/>
    </row>
    <row r="284" ht="16.5" customHeight="1">
      <c r="A284" s="1"/>
      <c r="B284" s="46"/>
      <c r="C284" s="49"/>
      <c r="D284" s="33"/>
      <c r="E284" s="93"/>
      <c r="F284" s="91"/>
      <c r="G284" s="92"/>
      <c r="H284" s="1"/>
      <c r="I284" s="1"/>
      <c r="J284" s="1"/>
      <c r="K284" s="1"/>
      <c r="L284" s="1"/>
    </row>
    <row r="285" ht="16.5" customHeight="1">
      <c r="A285" s="1"/>
      <c r="B285" s="46"/>
      <c r="C285" s="49"/>
      <c r="D285" s="33"/>
      <c r="E285" s="93"/>
      <c r="F285" s="91"/>
      <c r="G285" s="92"/>
      <c r="H285" s="1"/>
      <c r="I285" s="1"/>
      <c r="J285" s="1"/>
      <c r="K285" s="1"/>
      <c r="L285" s="1"/>
    </row>
    <row r="286" ht="16.5" customHeight="1">
      <c r="A286" s="1"/>
      <c r="B286" s="46"/>
      <c r="C286" s="49"/>
      <c r="D286" s="33"/>
      <c r="E286" s="93"/>
      <c r="F286" s="91"/>
      <c r="G286" s="92"/>
      <c r="H286" s="1"/>
      <c r="I286" s="1"/>
      <c r="J286" s="1"/>
      <c r="K286" s="1"/>
      <c r="L286" s="1"/>
    </row>
    <row r="287" ht="16.5" customHeight="1">
      <c r="A287" s="1"/>
      <c r="B287" s="46"/>
      <c r="C287" s="49"/>
      <c r="D287" s="33"/>
      <c r="E287" s="93"/>
      <c r="F287" s="91"/>
      <c r="G287" s="92"/>
      <c r="H287" s="1"/>
      <c r="I287" s="1"/>
      <c r="J287" s="1"/>
      <c r="K287" s="1"/>
      <c r="L287" s="1"/>
    </row>
    <row r="288" ht="16.5" customHeight="1">
      <c r="A288" s="1"/>
      <c r="B288" s="46"/>
      <c r="C288" s="49"/>
      <c r="D288" s="33"/>
      <c r="E288" s="93"/>
      <c r="F288" s="91"/>
      <c r="G288" s="92"/>
      <c r="H288" s="1"/>
      <c r="I288" s="1"/>
      <c r="J288" s="1"/>
      <c r="K288" s="1"/>
      <c r="L288" s="1"/>
    </row>
    <row r="289" ht="16.5" customHeight="1">
      <c r="A289" s="1"/>
      <c r="B289" s="46"/>
      <c r="C289" s="49"/>
      <c r="D289" s="33"/>
      <c r="E289" s="93"/>
      <c r="F289" s="91"/>
      <c r="G289" s="92"/>
      <c r="H289" s="1"/>
      <c r="I289" s="1"/>
      <c r="J289" s="1"/>
      <c r="K289" s="1"/>
      <c r="L289" s="1"/>
    </row>
    <row r="290" ht="16.5" customHeight="1">
      <c r="A290" s="1"/>
      <c r="B290" s="46"/>
      <c r="C290" s="49"/>
      <c r="D290" s="33"/>
      <c r="E290" s="93"/>
      <c r="F290" s="91"/>
      <c r="G290" s="92"/>
      <c r="H290" s="1"/>
      <c r="I290" s="1"/>
      <c r="J290" s="1"/>
      <c r="K290" s="1"/>
      <c r="L290" s="1"/>
    </row>
    <row r="291" ht="16.5" customHeight="1">
      <c r="A291" s="1"/>
      <c r="B291" s="46"/>
      <c r="C291" s="49"/>
      <c r="D291" s="33"/>
      <c r="E291" s="93"/>
      <c r="F291" s="91"/>
      <c r="G291" s="92"/>
      <c r="H291" s="1"/>
      <c r="I291" s="1"/>
      <c r="J291" s="1"/>
      <c r="K291" s="1"/>
      <c r="L291" s="1"/>
    </row>
    <row r="292" ht="16.5" customHeight="1">
      <c r="A292" s="1"/>
      <c r="B292" s="46"/>
      <c r="C292" s="49"/>
      <c r="D292" s="33"/>
      <c r="E292" s="93"/>
      <c r="F292" s="91"/>
      <c r="G292" s="92"/>
      <c r="H292" s="1"/>
      <c r="I292" s="1"/>
      <c r="J292" s="1"/>
      <c r="K292" s="1"/>
      <c r="L292" s="1"/>
    </row>
    <row r="293" ht="16.5" customHeight="1">
      <c r="A293" s="1"/>
      <c r="B293" s="46"/>
      <c r="C293" s="49"/>
      <c r="D293" s="33"/>
      <c r="E293" s="93"/>
      <c r="F293" s="91"/>
      <c r="G293" s="92"/>
      <c r="H293" s="1"/>
      <c r="I293" s="1"/>
      <c r="J293" s="1"/>
      <c r="K293" s="1"/>
      <c r="L293" s="1"/>
    </row>
    <row r="294" ht="16.5" customHeight="1">
      <c r="A294" s="1"/>
      <c r="B294" s="46"/>
      <c r="C294" s="49"/>
      <c r="D294" s="33"/>
      <c r="E294" s="93"/>
      <c r="F294" s="91"/>
      <c r="G294" s="92"/>
      <c r="H294" s="1"/>
      <c r="I294" s="1"/>
      <c r="J294" s="1"/>
      <c r="K294" s="1"/>
      <c r="L294" s="1"/>
    </row>
    <row r="295" ht="16.5" customHeight="1">
      <c r="A295" s="1"/>
      <c r="B295" s="46"/>
      <c r="C295" s="49"/>
      <c r="D295" s="33"/>
      <c r="E295" s="93"/>
      <c r="F295" s="91"/>
      <c r="G295" s="92"/>
      <c r="H295" s="1"/>
      <c r="I295" s="1"/>
      <c r="J295" s="1"/>
      <c r="K295" s="1"/>
      <c r="L295" s="1"/>
    </row>
    <row r="296" ht="16.5" customHeight="1">
      <c r="A296" s="1"/>
      <c r="B296" s="46"/>
      <c r="C296" s="49"/>
      <c r="D296" s="33"/>
      <c r="E296" s="93"/>
      <c r="F296" s="91"/>
      <c r="G296" s="92"/>
      <c r="H296" s="1"/>
      <c r="I296" s="1"/>
      <c r="J296" s="1"/>
      <c r="K296" s="1"/>
      <c r="L296" s="1"/>
    </row>
    <row r="297" ht="16.5" customHeight="1">
      <c r="A297" s="1"/>
      <c r="B297" s="46"/>
      <c r="C297" s="49"/>
      <c r="D297" s="33"/>
      <c r="E297" s="93"/>
      <c r="F297" s="91"/>
      <c r="G297" s="92"/>
      <c r="H297" s="1"/>
      <c r="I297" s="1"/>
      <c r="J297" s="1"/>
      <c r="K297" s="1"/>
      <c r="L297" s="1"/>
    </row>
    <row r="298" ht="16.5" customHeight="1">
      <c r="A298" s="1"/>
      <c r="B298" s="46"/>
      <c r="C298" s="49"/>
      <c r="D298" s="33"/>
      <c r="E298" s="93"/>
      <c r="F298" s="91"/>
      <c r="G298" s="92"/>
      <c r="H298" s="1"/>
      <c r="I298" s="1"/>
      <c r="J298" s="1"/>
      <c r="K298" s="1"/>
      <c r="L298" s="1"/>
    </row>
    <row r="299" ht="16.5" customHeight="1">
      <c r="A299" s="1"/>
      <c r="B299" s="46"/>
      <c r="C299" s="49"/>
      <c r="D299" s="33"/>
      <c r="E299" s="93"/>
      <c r="F299" s="91"/>
      <c r="G299" s="92"/>
      <c r="H299" s="1"/>
      <c r="I299" s="1"/>
      <c r="J299" s="1"/>
      <c r="K299" s="1"/>
      <c r="L299" s="1"/>
    </row>
    <row r="300" ht="16.5" customHeight="1">
      <c r="A300" s="1"/>
      <c r="B300" s="46"/>
      <c r="C300" s="49"/>
      <c r="D300" s="33"/>
      <c r="E300" s="93"/>
      <c r="F300" s="91"/>
      <c r="G300" s="92"/>
      <c r="H300" s="1"/>
      <c r="I300" s="1"/>
      <c r="J300" s="1"/>
      <c r="K300" s="1"/>
      <c r="L300" s="1"/>
    </row>
    <row r="301" ht="16.5" customHeight="1">
      <c r="A301" s="1"/>
      <c r="B301" s="46"/>
      <c r="C301" s="49"/>
      <c r="D301" s="33"/>
      <c r="E301" s="93"/>
      <c r="F301" s="91"/>
      <c r="G301" s="92"/>
      <c r="H301" s="1"/>
      <c r="I301" s="1"/>
      <c r="J301" s="1"/>
      <c r="K301" s="1"/>
      <c r="L301" s="1"/>
    </row>
    <row r="302" ht="16.5" customHeight="1">
      <c r="A302" s="1"/>
      <c r="B302" s="46"/>
      <c r="C302" s="49"/>
      <c r="D302" s="33"/>
      <c r="E302" s="93"/>
      <c r="F302" s="91"/>
      <c r="G302" s="92"/>
      <c r="H302" s="1"/>
      <c r="I302" s="1"/>
      <c r="J302" s="1"/>
      <c r="K302" s="1"/>
      <c r="L302" s="1"/>
    </row>
    <row r="303" ht="16.5" customHeight="1">
      <c r="A303" s="1"/>
      <c r="B303" s="46"/>
      <c r="C303" s="49"/>
      <c r="D303" s="33"/>
      <c r="E303" s="93"/>
      <c r="F303" s="91"/>
      <c r="G303" s="92"/>
      <c r="H303" s="1"/>
      <c r="I303" s="1"/>
      <c r="J303" s="1"/>
      <c r="K303" s="1"/>
      <c r="L303" s="1"/>
    </row>
    <row r="304" ht="16.5" customHeight="1">
      <c r="A304" s="1"/>
      <c r="B304" s="46"/>
      <c r="C304" s="49"/>
      <c r="D304" s="33"/>
      <c r="E304" s="93"/>
      <c r="F304" s="91"/>
      <c r="G304" s="92"/>
      <c r="H304" s="1"/>
      <c r="I304" s="1"/>
      <c r="J304" s="1"/>
      <c r="K304" s="1"/>
      <c r="L304" s="1"/>
    </row>
    <row r="305" ht="16.5" customHeight="1">
      <c r="A305" s="1"/>
      <c r="B305" s="46"/>
      <c r="C305" s="49"/>
      <c r="D305" s="33"/>
      <c r="E305" s="93"/>
      <c r="F305" s="91"/>
      <c r="G305" s="92"/>
      <c r="H305" s="1"/>
      <c r="I305" s="1"/>
      <c r="J305" s="1"/>
      <c r="K305" s="1"/>
      <c r="L305" s="1"/>
    </row>
    <row r="306" ht="16.5" customHeight="1">
      <c r="A306" s="1"/>
      <c r="B306" s="46"/>
      <c r="C306" s="49"/>
      <c r="D306" s="33"/>
      <c r="E306" s="93"/>
      <c r="F306" s="91"/>
      <c r="G306" s="92"/>
      <c r="H306" s="1"/>
      <c r="I306" s="1"/>
      <c r="J306" s="1"/>
      <c r="K306" s="1"/>
      <c r="L306" s="1"/>
    </row>
    <row r="307" ht="16.5" customHeight="1">
      <c r="A307" s="1"/>
      <c r="B307" s="46"/>
      <c r="C307" s="49"/>
      <c r="D307" s="33"/>
      <c r="E307" s="93"/>
      <c r="F307" s="91"/>
      <c r="G307" s="92"/>
      <c r="H307" s="1"/>
      <c r="I307" s="1"/>
      <c r="J307" s="1"/>
      <c r="K307" s="1"/>
      <c r="L307" s="1"/>
    </row>
    <row r="308" ht="16.5" customHeight="1">
      <c r="A308" s="1"/>
      <c r="B308" s="46"/>
      <c r="C308" s="49"/>
      <c r="D308" s="33"/>
      <c r="E308" s="93"/>
      <c r="F308" s="91"/>
      <c r="G308" s="92"/>
      <c r="H308" s="1"/>
      <c r="I308" s="1"/>
      <c r="J308" s="1"/>
      <c r="K308" s="1"/>
      <c r="L308" s="1"/>
    </row>
    <row r="309" ht="16.5" customHeight="1">
      <c r="A309" s="1"/>
      <c r="B309" s="46"/>
      <c r="C309" s="49"/>
      <c r="D309" s="33"/>
      <c r="E309" s="1"/>
      <c r="F309" s="91"/>
      <c r="G309" s="92"/>
      <c r="H309" s="1"/>
      <c r="I309" s="1"/>
      <c r="J309" s="1"/>
      <c r="K309" s="1"/>
      <c r="L309" s="1"/>
    </row>
    <row r="310" ht="16.5" customHeight="1">
      <c r="A310" s="1"/>
      <c r="B310" s="46"/>
      <c r="C310" s="49"/>
      <c r="D310" s="33"/>
      <c r="E310" s="1"/>
      <c r="F310" s="91"/>
      <c r="G310" s="92"/>
      <c r="H310" s="1"/>
      <c r="I310" s="1"/>
      <c r="J310" s="1"/>
      <c r="K310" s="1"/>
      <c r="L310" s="1"/>
    </row>
    <row r="311" ht="16.5" customHeight="1">
      <c r="A311" s="1"/>
      <c r="B311" s="46"/>
      <c r="C311" s="49"/>
      <c r="D311" s="33"/>
      <c r="E311" s="1"/>
      <c r="F311" s="91"/>
      <c r="G311" s="92"/>
      <c r="H311" s="1"/>
      <c r="I311" s="1"/>
      <c r="J311" s="1"/>
      <c r="K311" s="1"/>
      <c r="L311" s="1"/>
    </row>
    <row r="312" ht="16.5" customHeight="1">
      <c r="A312" s="1"/>
      <c r="B312" s="46"/>
      <c r="C312" s="49"/>
      <c r="D312" s="33"/>
      <c r="E312" s="1"/>
      <c r="F312" s="91"/>
      <c r="G312" s="92"/>
      <c r="H312" s="1"/>
      <c r="I312" s="1"/>
      <c r="J312" s="1"/>
      <c r="K312" s="1"/>
      <c r="L312" s="1"/>
    </row>
    <row r="313" ht="16.5" customHeight="1">
      <c r="A313" s="1"/>
      <c r="B313" s="46"/>
      <c r="C313" s="49"/>
      <c r="D313" s="33"/>
      <c r="E313" s="1"/>
      <c r="F313" s="91"/>
      <c r="G313" s="92"/>
      <c r="H313" s="1"/>
      <c r="I313" s="1"/>
      <c r="J313" s="1"/>
      <c r="K313" s="1"/>
      <c r="L313" s="1"/>
    </row>
    <row r="314" ht="16.5" customHeight="1">
      <c r="A314" s="1"/>
      <c r="B314" s="46"/>
      <c r="C314" s="49"/>
      <c r="D314" s="33"/>
      <c r="E314" s="1"/>
      <c r="F314" s="91"/>
      <c r="G314" s="92"/>
      <c r="H314" s="1"/>
      <c r="I314" s="1"/>
      <c r="J314" s="1"/>
      <c r="K314" s="1"/>
      <c r="L314" s="1"/>
    </row>
    <row r="315" ht="16.5" customHeight="1">
      <c r="A315" s="1"/>
      <c r="B315" s="46"/>
      <c r="C315" s="49"/>
      <c r="D315" s="33"/>
      <c r="E315" s="1"/>
      <c r="F315" s="91"/>
      <c r="G315" s="92"/>
      <c r="H315" s="1"/>
      <c r="I315" s="1"/>
      <c r="J315" s="1"/>
      <c r="K315" s="1"/>
      <c r="L315" s="1"/>
    </row>
    <row r="316" ht="16.5" customHeight="1">
      <c r="A316" s="1"/>
      <c r="B316" s="46"/>
      <c r="C316" s="49"/>
      <c r="D316" s="33"/>
      <c r="E316" s="1"/>
      <c r="F316" s="91"/>
      <c r="G316" s="92"/>
      <c r="H316" s="1"/>
      <c r="I316" s="1"/>
      <c r="J316" s="1"/>
      <c r="K316" s="1"/>
      <c r="L316" s="1"/>
    </row>
    <row r="317" ht="16.5" customHeight="1">
      <c r="A317" s="1"/>
      <c r="B317" s="46"/>
      <c r="C317" s="49"/>
      <c r="D317" s="33"/>
      <c r="E317" s="1"/>
      <c r="F317" s="91"/>
      <c r="G317" s="92"/>
      <c r="H317" s="1"/>
      <c r="I317" s="1"/>
      <c r="J317" s="1"/>
      <c r="K317" s="1"/>
      <c r="L317" s="1"/>
    </row>
    <row r="318" ht="16.5" customHeight="1">
      <c r="A318" s="1"/>
      <c r="B318" s="46"/>
      <c r="C318" s="49"/>
      <c r="D318" s="33"/>
      <c r="E318" s="1"/>
      <c r="F318" s="91"/>
      <c r="G318" s="92"/>
      <c r="H318" s="1"/>
      <c r="I318" s="1"/>
      <c r="J318" s="1"/>
      <c r="K318" s="1"/>
      <c r="L318" s="1"/>
    </row>
    <row r="319" ht="16.5" customHeight="1">
      <c r="A319" s="1"/>
      <c r="B319" s="46"/>
      <c r="C319" s="49"/>
      <c r="D319" s="33"/>
      <c r="E319" s="1"/>
      <c r="F319" s="91"/>
      <c r="G319" s="92"/>
      <c r="H319" s="1"/>
      <c r="I319" s="1"/>
      <c r="J319" s="1"/>
      <c r="K319" s="1"/>
      <c r="L319" s="1"/>
    </row>
    <row r="320" ht="16.5" customHeight="1">
      <c r="A320" s="1"/>
      <c r="B320" s="46"/>
      <c r="C320" s="49"/>
      <c r="D320" s="33"/>
      <c r="E320" s="1"/>
      <c r="F320" s="91"/>
      <c r="G320" s="92"/>
      <c r="H320" s="1"/>
      <c r="I320" s="1"/>
      <c r="J320" s="1"/>
      <c r="K320" s="1"/>
      <c r="L320" s="1"/>
    </row>
    <row r="321" ht="16.5" customHeight="1">
      <c r="A321" s="1"/>
      <c r="B321" s="46"/>
      <c r="C321" s="49"/>
      <c r="D321" s="33"/>
      <c r="E321" s="1"/>
      <c r="F321" s="91"/>
      <c r="G321" s="92"/>
      <c r="H321" s="1"/>
      <c r="I321" s="1"/>
      <c r="J321" s="1"/>
      <c r="K321" s="1"/>
      <c r="L321" s="1"/>
    </row>
    <row r="322" ht="16.5" customHeight="1">
      <c r="A322" s="1"/>
      <c r="B322" s="46"/>
      <c r="C322" s="49"/>
      <c r="D322" s="33"/>
      <c r="E322" s="1"/>
      <c r="F322" s="91"/>
      <c r="G322" s="92"/>
      <c r="H322" s="1"/>
      <c r="I322" s="1"/>
      <c r="J322" s="1"/>
      <c r="K322" s="1"/>
      <c r="L322" s="1"/>
    </row>
    <row r="323" ht="16.5" customHeight="1">
      <c r="A323" s="1"/>
      <c r="B323" s="46"/>
      <c r="C323" s="49"/>
      <c r="D323" s="33"/>
      <c r="E323" s="1"/>
      <c r="F323" s="91"/>
      <c r="G323" s="92"/>
      <c r="H323" s="1"/>
      <c r="I323" s="1"/>
      <c r="J323" s="1"/>
      <c r="K323" s="1"/>
      <c r="L323" s="1"/>
    </row>
    <row r="324" ht="16.5" customHeight="1">
      <c r="A324" s="1"/>
      <c r="B324" s="46"/>
      <c r="C324" s="49"/>
      <c r="D324" s="33"/>
      <c r="E324" s="1"/>
      <c r="F324" s="91"/>
      <c r="G324" s="92"/>
      <c r="H324" s="1"/>
      <c r="I324" s="1"/>
      <c r="J324" s="1"/>
      <c r="K324" s="1"/>
      <c r="L324" s="1"/>
    </row>
    <row r="325" ht="16.5" customHeight="1">
      <c r="A325" s="1"/>
      <c r="B325" s="46"/>
      <c r="C325" s="49"/>
      <c r="D325" s="33"/>
      <c r="E325" s="1"/>
      <c r="F325" s="91"/>
      <c r="G325" s="92"/>
      <c r="H325" s="1"/>
      <c r="I325" s="1"/>
      <c r="J325" s="1"/>
      <c r="K325" s="1"/>
      <c r="L325" s="1"/>
    </row>
    <row r="326" ht="16.5" customHeight="1">
      <c r="A326" s="1"/>
      <c r="B326" s="46"/>
      <c r="C326" s="49"/>
      <c r="D326" s="33"/>
      <c r="E326" s="1"/>
      <c r="F326" s="91"/>
      <c r="G326" s="92"/>
      <c r="H326" s="1"/>
      <c r="I326" s="1"/>
      <c r="J326" s="1"/>
      <c r="K326" s="1"/>
      <c r="L326" s="1"/>
    </row>
    <row r="327" ht="16.5" customHeight="1">
      <c r="A327" s="1"/>
      <c r="B327" s="46"/>
      <c r="C327" s="49"/>
      <c r="D327" s="33"/>
      <c r="E327" s="1"/>
      <c r="F327" s="91"/>
      <c r="G327" s="92"/>
      <c r="H327" s="1"/>
      <c r="I327" s="1"/>
      <c r="J327" s="1"/>
      <c r="K327" s="1"/>
      <c r="L327" s="1"/>
    </row>
    <row r="328" ht="16.5" customHeight="1">
      <c r="A328" s="1"/>
      <c r="B328" s="46"/>
      <c r="C328" s="49"/>
      <c r="D328" s="33"/>
      <c r="E328" s="1"/>
      <c r="F328" s="91"/>
      <c r="G328" s="92"/>
      <c r="H328" s="1"/>
      <c r="I328" s="1"/>
      <c r="J328" s="1"/>
      <c r="K328" s="1"/>
      <c r="L328" s="1"/>
    </row>
    <row r="329" ht="16.5" customHeight="1">
      <c r="A329" s="1"/>
      <c r="B329" s="46"/>
      <c r="C329" s="49"/>
      <c r="D329" s="33"/>
      <c r="E329" s="1"/>
      <c r="F329" s="91"/>
      <c r="G329" s="92"/>
      <c r="H329" s="1"/>
      <c r="I329" s="1"/>
      <c r="J329" s="1"/>
      <c r="K329" s="1"/>
      <c r="L329" s="1"/>
    </row>
    <row r="330" ht="16.5" customHeight="1">
      <c r="A330" s="1"/>
      <c r="B330" s="46"/>
      <c r="C330" s="49"/>
      <c r="D330" s="33"/>
      <c r="E330" s="1"/>
      <c r="F330" s="91"/>
      <c r="G330" s="92"/>
      <c r="H330" s="1"/>
      <c r="I330" s="1"/>
      <c r="J330" s="1"/>
      <c r="K330" s="1"/>
      <c r="L330" s="1"/>
    </row>
    <row r="331" ht="16.5" customHeight="1">
      <c r="A331" s="1"/>
      <c r="B331" s="46"/>
      <c r="C331" s="49"/>
      <c r="D331" s="33"/>
      <c r="E331" s="1"/>
      <c r="F331" s="91"/>
      <c r="G331" s="92"/>
      <c r="H331" s="1"/>
      <c r="I331" s="1"/>
      <c r="J331" s="1"/>
      <c r="K331" s="1"/>
      <c r="L331" s="1"/>
    </row>
    <row r="332" ht="16.5" customHeight="1">
      <c r="A332" s="1"/>
      <c r="B332" s="46"/>
      <c r="C332" s="49"/>
      <c r="D332" s="33"/>
      <c r="E332" s="1"/>
      <c r="F332" s="91"/>
      <c r="G332" s="92"/>
      <c r="H332" s="1"/>
      <c r="I332" s="1"/>
      <c r="J332" s="1"/>
      <c r="K332" s="1"/>
      <c r="L332" s="1"/>
    </row>
    <row r="333" ht="16.5" customHeight="1">
      <c r="A333" s="1"/>
      <c r="B333" s="46"/>
      <c r="C333" s="49"/>
      <c r="D333" s="33"/>
      <c r="E333" s="1"/>
      <c r="F333" s="91"/>
      <c r="G333" s="92"/>
      <c r="H333" s="1"/>
      <c r="I333" s="1"/>
      <c r="J333" s="1"/>
      <c r="K333" s="1"/>
      <c r="L333" s="1"/>
    </row>
    <row r="334" ht="16.5" customHeight="1">
      <c r="A334" s="1"/>
      <c r="B334" s="46"/>
      <c r="C334" s="49"/>
      <c r="D334" s="33"/>
      <c r="E334" s="1"/>
      <c r="F334" s="91"/>
      <c r="G334" s="92"/>
      <c r="H334" s="1"/>
      <c r="I334" s="1"/>
      <c r="J334" s="1"/>
      <c r="K334" s="1"/>
      <c r="L334" s="1"/>
    </row>
    <row r="335" ht="16.5" customHeight="1">
      <c r="A335" s="1"/>
      <c r="B335" s="46"/>
      <c r="C335" s="49"/>
      <c r="D335" s="33"/>
      <c r="E335" s="1"/>
      <c r="F335" s="91"/>
      <c r="G335" s="92"/>
      <c r="H335" s="1"/>
      <c r="I335" s="1"/>
      <c r="J335" s="1"/>
      <c r="K335" s="1"/>
      <c r="L335" s="1"/>
    </row>
    <row r="336" ht="16.5" customHeight="1">
      <c r="A336" s="1"/>
      <c r="B336" s="46"/>
      <c r="C336" s="49"/>
      <c r="D336" s="33"/>
      <c r="E336" s="1"/>
      <c r="F336" s="91"/>
      <c r="G336" s="92"/>
      <c r="H336" s="1"/>
      <c r="I336" s="1"/>
      <c r="J336" s="1"/>
      <c r="K336" s="1"/>
      <c r="L336" s="1"/>
    </row>
    <row r="337" ht="16.5" customHeight="1">
      <c r="A337" s="1"/>
      <c r="B337" s="46"/>
      <c r="C337" s="49"/>
      <c r="D337" s="33"/>
      <c r="E337" s="1"/>
      <c r="F337" s="91"/>
      <c r="G337" s="92"/>
      <c r="H337" s="1"/>
      <c r="I337" s="1"/>
      <c r="J337" s="1"/>
      <c r="K337" s="1"/>
      <c r="L337" s="1"/>
    </row>
    <row r="338" ht="16.5" customHeight="1">
      <c r="A338" s="1"/>
      <c r="B338" s="46"/>
      <c r="C338" s="49"/>
      <c r="D338" s="33"/>
      <c r="E338" s="1"/>
      <c r="F338" s="91"/>
      <c r="G338" s="92"/>
      <c r="H338" s="1"/>
      <c r="I338" s="1"/>
      <c r="J338" s="1"/>
      <c r="K338" s="1"/>
      <c r="L338" s="1"/>
    </row>
    <row r="339" ht="16.5" customHeight="1">
      <c r="A339" s="1"/>
      <c r="B339" s="46"/>
      <c r="C339" s="49"/>
      <c r="D339" s="33"/>
      <c r="E339" s="1"/>
      <c r="F339" s="91"/>
      <c r="G339" s="92"/>
      <c r="H339" s="1"/>
      <c r="I339" s="1"/>
      <c r="J339" s="1"/>
      <c r="K339" s="1"/>
      <c r="L339" s="1"/>
    </row>
    <row r="340" ht="16.5" customHeight="1">
      <c r="A340" s="1"/>
      <c r="B340" s="46"/>
      <c r="C340" s="49"/>
      <c r="D340" s="33"/>
      <c r="E340" s="1"/>
      <c r="F340" s="91"/>
      <c r="G340" s="92"/>
      <c r="H340" s="1"/>
      <c r="I340" s="1"/>
      <c r="J340" s="1"/>
      <c r="K340" s="1"/>
      <c r="L340" s="1"/>
    </row>
    <row r="341" ht="16.5" customHeight="1">
      <c r="A341" s="1"/>
      <c r="B341" s="46"/>
      <c r="C341" s="49"/>
      <c r="D341" s="33"/>
      <c r="E341" s="1"/>
      <c r="F341" s="91"/>
      <c r="G341" s="92"/>
      <c r="H341" s="1"/>
      <c r="I341" s="1"/>
      <c r="J341" s="1"/>
      <c r="K341" s="1"/>
      <c r="L341" s="1"/>
    </row>
    <row r="342" ht="16.5" customHeight="1">
      <c r="A342" s="1"/>
      <c r="B342" s="46"/>
      <c r="C342" s="49"/>
      <c r="D342" s="33"/>
      <c r="E342" s="1"/>
      <c r="F342" s="91"/>
      <c r="G342" s="92"/>
      <c r="H342" s="1"/>
      <c r="I342" s="1"/>
      <c r="J342" s="1"/>
      <c r="K342" s="1"/>
      <c r="L342" s="1"/>
    </row>
    <row r="343" ht="16.5" customHeight="1">
      <c r="A343" s="1"/>
      <c r="B343" s="46"/>
      <c r="C343" s="49"/>
      <c r="D343" s="33"/>
      <c r="E343" s="1"/>
      <c r="F343" s="91"/>
      <c r="G343" s="92"/>
      <c r="H343" s="1"/>
      <c r="I343" s="1"/>
      <c r="J343" s="1"/>
      <c r="K343" s="1"/>
      <c r="L343" s="1"/>
    </row>
    <row r="344" ht="16.5" customHeight="1">
      <c r="A344" s="1"/>
      <c r="B344" s="46"/>
      <c r="C344" s="49"/>
      <c r="D344" s="33"/>
      <c r="E344" s="1"/>
      <c r="F344" s="91"/>
      <c r="G344" s="92"/>
      <c r="H344" s="1"/>
      <c r="I344" s="1"/>
      <c r="J344" s="1"/>
      <c r="K344" s="1"/>
      <c r="L344" s="1"/>
    </row>
    <row r="345" ht="16.5" customHeight="1">
      <c r="A345" s="1"/>
      <c r="B345" s="46"/>
      <c r="C345" s="49"/>
      <c r="D345" s="33"/>
      <c r="E345" s="1"/>
      <c r="F345" s="91"/>
      <c r="G345" s="92"/>
      <c r="H345" s="1"/>
      <c r="I345" s="1"/>
      <c r="J345" s="1"/>
      <c r="K345" s="1"/>
      <c r="L345" s="1"/>
    </row>
    <row r="346" ht="16.5" customHeight="1">
      <c r="A346" s="1"/>
      <c r="B346" s="46"/>
      <c r="C346" s="49"/>
      <c r="D346" s="33"/>
      <c r="E346" s="1"/>
      <c r="F346" s="91"/>
      <c r="G346" s="92"/>
      <c r="H346" s="1"/>
      <c r="I346" s="1"/>
      <c r="J346" s="1"/>
      <c r="K346" s="1"/>
      <c r="L346" s="1"/>
    </row>
    <row r="347" ht="16.5" customHeight="1">
      <c r="A347" s="1"/>
      <c r="B347" s="46"/>
      <c r="C347" s="49"/>
      <c r="D347" s="33"/>
      <c r="E347" s="1"/>
      <c r="F347" s="91"/>
      <c r="G347" s="92"/>
      <c r="H347" s="1"/>
      <c r="I347" s="1"/>
      <c r="J347" s="1"/>
      <c r="K347" s="1"/>
      <c r="L347" s="1"/>
    </row>
    <row r="348" ht="16.5" customHeight="1">
      <c r="A348" s="1"/>
      <c r="B348" s="46"/>
      <c r="C348" s="49"/>
      <c r="D348" s="33"/>
      <c r="E348" s="1"/>
      <c r="F348" s="91"/>
      <c r="G348" s="92"/>
      <c r="H348" s="1"/>
      <c r="I348" s="1"/>
      <c r="J348" s="1"/>
      <c r="K348" s="1"/>
      <c r="L348" s="1"/>
    </row>
    <row r="349" ht="16.5" customHeight="1">
      <c r="A349" s="1"/>
      <c r="B349" s="46"/>
      <c r="C349" s="49"/>
      <c r="D349" s="33"/>
      <c r="E349" s="1"/>
      <c r="F349" s="91"/>
      <c r="G349" s="92"/>
      <c r="H349" s="1"/>
      <c r="I349" s="1"/>
      <c r="J349" s="1"/>
      <c r="K349" s="1"/>
      <c r="L349" s="1"/>
    </row>
    <row r="350" ht="16.5" customHeight="1">
      <c r="A350" s="1"/>
      <c r="B350" s="46"/>
      <c r="C350" s="49"/>
      <c r="D350" s="33"/>
      <c r="E350" s="1"/>
      <c r="F350" s="91"/>
      <c r="G350" s="92"/>
      <c r="H350" s="1"/>
      <c r="I350" s="1"/>
      <c r="J350" s="1"/>
      <c r="K350" s="1"/>
      <c r="L350" s="1"/>
    </row>
    <row r="351" ht="16.5" customHeight="1">
      <c r="A351" s="1"/>
      <c r="B351" s="46"/>
      <c r="C351" s="49"/>
      <c r="D351" s="33"/>
      <c r="E351" s="1"/>
      <c r="F351" s="91"/>
      <c r="G351" s="92"/>
      <c r="H351" s="1"/>
      <c r="I351" s="1"/>
      <c r="J351" s="1"/>
      <c r="K351" s="1"/>
      <c r="L351" s="1"/>
    </row>
    <row r="352" ht="16.5" customHeight="1">
      <c r="A352" s="1"/>
      <c r="B352" s="46"/>
      <c r="C352" s="49"/>
      <c r="D352" s="33"/>
      <c r="E352" s="1"/>
      <c r="F352" s="91"/>
      <c r="G352" s="92"/>
      <c r="H352" s="1"/>
      <c r="I352" s="1"/>
      <c r="J352" s="1"/>
      <c r="K352" s="1"/>
      <c r="L352" s="1"/>
    </row>
    <row r="353" ht="16.5" customHeight="1">
      <c r="A353" s="1"/>
      <c r="B353" s="46"/>
      <c r="C353" s="49"/>
      <c r="D353" s="33"/>
      <c r="E353" s="1"/>
      <c r="F353" s="91"/>
      <c r="G353" s="92"/>
      <c r="H353" s="1"/>
      <c r="I353" s="1"/>
      <c r="J353" s="1"/>
      <c r="K353" s="1"/>
      <c r="L353" s="1"/>
    </row>
    <row r="354" ht="16.5" customHeight="1">
      <c r="A354" s="1"/>
      <c r="B354" s="46"/>
      <c r="C354" s="49"/>
      <c r="D354" s="33"/>
      <c r="E354" s="1"/>
      <c r="F354" s="91"/>
      <c r="G354" s="92"/>
      <c r="H354" s="1"/>
      <c r="I354" s="1"/>
      <c r="J354" s="1"/>
      <c r="K354" s="1"/>
      <c r="L354" s="1"/>
    </row>
    <row r="355" ht="16.5" customHeight="1">
      <c r="A355" s="1"/>
      <c r="B355" s="46"/>
      <c r="C355" s="49"/>
      <c r="D355" s="33"/>
      <c r="E355" s="1"/>
      <c r="F355" s="91"/>
      <c r="G355" s="92"/>
      <c r="H355" s="1"/>
      <c r="I355" s="1"/>
      <c r="J355" s="1"/>
      <c r="K355" s="1"/>
      <c r="L355" s="1"/>
    </row>
    <row r="356" ht="16.5" customHeight="1">
      <c r="A356" s="1"/>
      <c r="B356" s="46"/>
      <c r="C356" s="49"/>
      <c r="D356" s="33"/>
      <c r="E356" s="1"/>
      <c r="F356" s="91"/>
      <c r="G356" s="92"/>
      <c r="H356" s="1"/>
      <c r="I356" s="1"/>
      <c r="J356" s="1"/>
      <c r="K356" s="1"/>
      <c r="L356" s="1"/>
    </row>
    <row r="357" ht="16.5" customHeight="1">
      <c r="A357" s="1"/>
      <c r="B357" s="46"/>
      <c r="C357" s="49"/>
      <c r="D357" s="33"/>
      <c r="E357" s="1"/>
      <c r="F357" s="91"/>
      <c r="G357" s="92"/>
      <c r="H357" s="1"/>
      <c r="I357" s="1"/>
      <c r="J357" s="1"/>
      <c r="K357" s="1"/>
      <c r="L357" s="1"/>
    </row>
    <row r="358" ht="16.5" customHeight="1">
      <c r="A358" s="1"/>
      <c r="B358" s="46"/>
      <c r="C358" s="49"/>
      <c r="D358" s="33"/>
      <c r="E358" s="1"/>
      <c r="F358" s="91"/>
      <c r="G358" s="92"/>
      <c r="H358" s="1"/>
      <c r="I358" s="1"/>
      <c r="J358" s="1"/>
      <c r="K358" s="1"/>
      <c r="L358" s="1"/>
    </row>
    <row r="359" ht="16.5" customHeight="1">
      <c r="A359" s="1"/>
      <c r="B359" s="46"/>
      <c r="C359" s="49"/>
      <c r="D359" s="33"/>
      <c r="E359" s="1"/>
      <c r="F359" s="91"/>
      <c r="G359" s="92"/>
      <c r="H359" s="1"/>
      <c r="I359" s="1"/>
      <c r="J359" s="1"/>
      <c r="K359" s="1"/>
      <c r="L359" s="1"/>
    </row>
    <row r="360" ht="16.5" customHeight="1">
      <c r="A360" s="1"/>
      <c r="B360" s="46"/>
      <c r="C360" s="49"/>
      <c r="D360" s="33"/>
      <c r="E360" s="1"/>
      <c r="F360" s="91"/>
      <c r="G360" s="92"/>
      <c r="H360" s="1"/>
      <c r="I360" s="1"/>
      <c r="J360" s="1"/>
      <c r="K360" s="1"/>
      <c r="L360" s="1"/>
    </row>
    <row r="361" ht="16.5" customHeight="1">
      <c r="A361" s="1"/>
      <c r="B361" s="46"/>
      <c r="C361" s="49"/>
      <c r="D361" s="33"/>
      <c r="E361" s="1"/>
      <c r="F361" s="91"/>
      <c r="G361" s="92"/>
      <c r="H361" s="1"/>
      <c r="I361" s="1"/>
      <c r="J361" s="1"/>
      <c r="K361" s="1"/>
      <c r="L361" s="1"/>
    </row>
    <row r="362" ht="16.5" customHeight="1">
      <c r="A362" s="1"/>
      <c r="B362" s="46"/>
      <c r="C362" s="49"/>
      <c r="D362" s="33"/>
      <c r="E362" s="1"/>
      <c r="F362" s="91"/>
      <c r="G362" s="92"/>
      <c r="H362" s="1"/>
      <c r="I362" s="1"/>
      <c r="J362" s="1"/>
      <c r="K362" s="1"/>
      <c r="L362" s="1"/>
    </row>
    <row r="363" ht="16.5" customHeight="1">
      <c r="A363" s="1"/>
      <c r="B363" s="46"/>
      <c r="C363" s="49"/>
      <c r="D363" s="33"/>
      <c r="E363" s="1"/>
      <c r="F363" s="91"/>
      <c r="G363" s="92"/>
      <c r="H363" s="1"/>
      <c r="I363" s="1"/>
      <c r="J363" s="1"/>
      <c r="K363" s="1"/>
      <c r="L363" s="1"/>
    </row>
    <row r="364" ht="16.5" customHeight="1">
      <c r="A364" s="1"/>
      <c r="B364" s="46"/>
      <c r="C364" s="49"/>
      <c r="D364" s="33"/>
      <c r="E364" s="1"/>
      <c r="F364" s="91"/>
      <c r="G364" s="92"/>
      <c r="H364" s="1"/>
      <c r="I364" s="1"/>
      <c r="J364" s="1"/>
      <c r="K364" s="1"/>
      <c r="L364" s="1"/>
    </row>
    <row r="365" ht="16.5" customHeight="1">
      <c r="A365" s="1"/>
      <c r="B365" s="46"/>
      <c r="C365" s="49"/>
      <c r="D365" s="33"/>
      <c r="E365" s="1"/>
      <c r="F365" s="91"/>
      <c r="G365" s="92"/>
      <c r="H365" s="1"/>
      <c r="I365" s="1"/>
      <c r="J365" s="1"/>
      <c r="K365" s="1"/>
      <c r="L365" s="1"/>
    </row>
    <row r="366" ht="16.5" customHeight="1">
      <c r="A366" s="1"/>
      <c r="B366" s="46"/>
      <c r="C366" s="49"/>
      <c r="D366" s="33"/>
      <c r="E366" s="1"/>
      <c r="F366" s="91"/>
      <c r="G366" s="92"/>
      <c r="H366" s="1"/>
      <c r="I366" s="1"/>
      <c r="J366" s="1"/>
      <c r="K366" s="1"/>
      <c r="L366" s="1"/>
    </row>
    <row r="367" ht="16.5" customHeight="1">
      <c r="A367" s="1"/>
      <c r="B367" s="46"/>
      <c r="C367" s="49"/>
      <c r="D367" s="33"/>
      <c r="E367" s="1"/>
      <c r="F367" s="91"/>
      <c r="G367" s="92"/>
      <c r="H367" s="1"/>
      <c r="I367" s="1"/>
      <c r="J367" s="1"/>
      <c r="K367" s="1"/>
      <c r="L367" s="1"/>
    </row>
    <row r="368" ht="16.5" customHeight="1">
      <c r="A368" s="1"/>
      <c r="B368" s="46"/>
      <c r="C368" s="49"/>
      <c r="D368" s="33"/>
      <c r="E368" s="1"/>
      <c r="F368" s="91"/>
      <c r="G368" s="92"/>
      <c r="H368" s="1"/>
      <c r="I368" s="1"/>
      <c r="J368" s="1"/>
      <c r="K368" s="1"/>
      <c r="L368" s="1"/>
    </row>
    <row r="369" ht="16.5" customHeight="1">
      <c r="A369" s="1"/>
      <c r="B369" s="46"/>
      <c r="C369" s="49"/>
      <c r="D369" s="33"/>
      <c r="E369" s="1"/>
      <c r="F369" s="91"/>
      <c r="G369" s="92"/>
      <c r="H369" s="1"/>
      <c r="I369" s="1"/>
      <c r="J369" s="1"/>
      <c r="K369" s="1"/>
      <c r="L369" s="1"/>
    </row>
    <row r="370" ht="16.5" customHeight="1">
      <c r="A370" s="1"/>
      <c r="B370" s="46"/>
      <c r="C370" s="49"/>
      <c r="D370" s="33"/>
      <c r="E370" s="1"/>
      <c r="F370" s="91"/>
      <c r="G370" s="92"/>
      <c r="H370" s="1"/>
      <c r="I370" s="1"/>
      <c r="J370" s="1"/>
      <c r="K370" s="1"/>
      <c r="L370" s="1"/>
    </row>
    <row r="371" ht="16.5" customHeight="1">
      <c r="A371" s="1"/>
      <c r="B371" s="46"/>
      <c r="C371" s="49"/>
      <c r="D371" s="33"/>
      <c r="E371" s="1"/>
      <c r="F371" s="91"/>
      <c r="G371" s="92"/>
      <c r="H371" s="1"/>
      <c r="I371" s="1"/>
      <c r="J371" s="1"/>
      <c r="K371" s="1"/>
      <c r="L371" s="1"/>
    </row>
    <row r="372" ht="16.5" customHeight="1">
      <c r="A372" s="1"/>
      <c r="B372" s="46"/>
      <c r="C372" s="49"/>
      <c r="D372" s="33"/>
      <c r="E372" s="1"/>
      <c r="F372" s="91"/>
      <c r="G372" s="92"/>
      <c r="H372" s="1"/>
      <c r="I372" s="1"/>
      <c r="J372" s="1"/>
      <c r="K372" s="1"/>
      <c r="L372" s="1"/>
    </row>
    <row r="373" ht="16.5" customHeight="1">
      <c r="A373" s="1"/>
      <c r="B373" s="46"/>
      <c r="C373" s="49"/>
      <c r="D373" s="33"/>
      <c r="E373" s="1"/>
      <c r="F373" s="91"/>
      <c r="G373" s="92"/>
      <c r="H373" s="1"/>
      <c r="I373" s="1"/>
      <c r="J373" s="1"/>
      <c r="K373" s="1"/>
      <c r="L373" s="1"/>
    </row>
    <row r="374" ht="16.5" customHeight="1">
      <c r="A374" s="1"/>
      <c r="B374" s="46"/>
      <c r="C374" s="49"/>
      <c r="D374" s="33"/>
      <c r="E374" s="1"/>
      <c r="F374" s="91"/>
      <c r="G374" s="92"/>
      <c r="H374" s="1"/>
      <c r="I374" s="1"/>
      <c r="J374" s="1"/>
      <c r="K374" s="1"/>
      <c r="L374" s="1"/>
    </row>
    <row r="375" ht="16.5" customHeight="1">
      <c r="A375" s="1"/>
      <c r="B375" s="46"/>
      <c r="C375" s="49"/>
      <c r="D375" s="33"/>
      <c r="E375" s="1"/>
      <c r="F375" s="91"/>
      <c r="G375" s="92"/>
      <c r="H375" s="1"/>
      <c r="I375" s="1"/>
      <c r="J375" s="1"/>
      <c r="K375" s="1"/>
      <c r="L375" s="1"/>
    </row>
    <row r="376" ht="16.5" customHeight="1">
      <c r="A376" s="1"/>
      <c r="B376" s="46"/>
      <c r="C376" s="49"/>
      <c r="D376" s="33"/>
      <c r="E376" s="1"/>
      <c r="F376" s="91"/>
      <c r="G376" s="92"/>
      <c r="H376" s="1"/>
      <c r="I376" s="1"/>
      <c r="J376" s="1"/>
      <c r="K376" s="1"/>
      <c r="L376" s="1"/>
    </row>
    <row r="377" ht="16.5" customHeight="1">
      <c r="A377" s="1"/>
      <c r="B377" s="46"/>
      <c r="C377" s="49"/>
      <c r="D377" s="33"/>
      <c r="E377" s="1"/>
      <c r="F377" s="91"/>
      <c r="G377" s="92"/>
      <c r="H377" s="1"/>
      <c r="I377" s="1"/>
      <c r="J377" s="1"/>
      <c r="K377" s="1"/>
      <c r="L377" s="1"/>
    </row>
    <row r="378" ht="16.5" customHeight="1">
      <c r="A378" s="1"/>
      <c r="B378" s="46"/>
      <c r="C378" s="49"/>
      <c r="D378" s="33"/>
      <c r="E378" s="1"/>
      <c r="F378" s="91"/>
      <c r="G378" s="92"/>
      <c r="H378" s="1"/>
      <c r="I378" s="1"/>
      <c r="J378" s="1"/>
      <c r="K378" s="1"/>
      <c r="L378" s="1"/>
    </row>
    <row r="379" ht="16.5" customHeight="1">
      <c r="A379" s="1"/>
      <c r="B379" s="46"/>
      <c r="C379" s="49"/>
      <c r="D379" s="33"/>
      <c r="E379" s="1"/>
      <c r="F379" s="91"/>
      <c r="G379" s="92"/>
      <c r="H379" s="1"/>
      <c r="I379" s="1"/>
      <c r="J379" s="1"/>
      <c r="K379" s="1"/>
      <c r="L379" s="1"/>
    </row>
    <row r="380" ht="16.5" customHeight="1">
      <c r="A380" s="1"/>
      <c r="B380" s="46"/>
      <c r="C380" s="49"/>
      <c r="D380" s="33"/>
      <c r="E380" s="1"/>
      <c r="F380" s="91"/>
      <c r="G380" s="92"/>
      <c r="H380" s="1"/>
      <c r="I380" s="1"/>
      <c r="J380" s="1"/>
      <c r="K380" s="1"/>
      <c r="L380" s="1"/>
    </row>
    <row r="381" ht="16.5" customHeight="1">
      <c r="A381" s="1"/>
      <c r="B381" s="46"/>
      <c r="C381" s="49"/>
      <c r="D381" s="33"/>
      <c r="E381" s="1"/>
      <c r="F381" s="91"/>
      <c r="G381" s="92"/>
      <c r="H381" s="1"/>
      <c r="I381" s="1"/>
      <c r="J381" s="1"/>
      <c r="K381" s="1"/>
      <c r="L381" s="1"/>
    </row>
    <row r="382" ht="16.5" customHeight="1">
      <c r="A382" s="1"/>
      <c r="B382" s="46"/>
      <c r="C382" s="49"/>
      <c r="D382" s="33"/>
      <c r="E382" s="1"/>
      <c r="F382" s="91"/>
      <c r="G382" s="92"/>
      <c r="H382" s="1"/>
      <c r="I382" s="1"/>
      <c r="J382" s="1"/>
      <c r="K382" s="1"/>
      <c r="L382" s="1"/>
    </row>
    <row r="383" ht="16.5" customHeight="1">
      <c r="A383" s="1"/>
      <c r="B383" s="46"/>
      <c r="C383" s="49"/>
      <c r="D383" s="33"/>
      <c r="E383" s="1"/>
      <c r="F383" s="91"/>
      <c r="G383" s="92"/>
      <c r="H383" s="1"/>
      <c r="I383" s="1"/>
      <c r="J383" s="1"/>
      <c r="K383" s="1"/>
      <c r="L383" s="1"/>
    </row>
    <row r="384" ht="16.5" customHeight="1">
      <c r="A384" s="1"/>
      <c r="B384" s="46"/>
      <c r="C384" s="49"/>
      <c r="D384" s="33"/>
      <c r="E384" s="1"/>
      <c r="F384" s="91"/>
      <c r="G384" s="92"/>
      <c r="H384" s="1"/>
      <c r="I384" s="1"/>
      <c r="J384" s="1"/>
      <c r="K384" s="1"/>
      <c r="L384" s="1"/>
    </row>
    <row r="385" ht="16.5" customHeight="1">
      <c r="A385" s="1"/>
      <c r="B385" s="46"/>
      <c r="C385" s="49"/>
      <c r="D385" s="33"/>
      <c r="E385" s="1"/>
      <c r="F385" s="91"/>
      <c r="G385" s="92"/>
      <c r="H385" s="1"/>
      <c r="I385" s="1"/>
      <c r="J385" s="1"/>
      <c r="K385" s="1"/>
      <c r="L385" s="1"/>
    </row>
    <row r="386" ht="16.5" customHeight="1">
      <c r="A386" s="1"/>
      <c r="B386" s="46"/>
      <c r="C386" s="49"/>
      <c r="D386" s="33"/>
      <c r="E386" s="1"/>
      <c r="F386" s="91"/>
      <c r="G386" s="92"/>
      <c r="H386" s="1"/>
      <c r="I386" s="1"/>
      <c r="J386" s="1"/>
      <c r="K386" s="1"/>
      <c r="L386" s="1"/>
    </row>
    <row r="387" ht="16.5" customHeight="1">
      <c r="A387" s="1"/>
      <c r="B387" s="46"/>
      <c r="C387" s="49"/>
      <c r="D387" s="33"/>
      <c r="E387" s="1"/>
      <c r="F387" s="91"/>
      <c r="G387" s="92"/>
      <c r="H387" s="1"/>
      <c r="I387" s="1"/>
      <c r="J387" s="1"/>
      <c r="K387" s="1"/>
      <c r="L387" s="1"/>
    </row>
    <row r="388" ht="16.5" customHeight="1">
      <c r="A388" s="1"/>
      <c r="B388" s="46"/>
      <c r="C388" s="49"/>
      <c r="D388" s="33"/>
      <c r="E388" s="1"/>
      <c r="F388" s="91"/>
      <c r="G388" s="92"/>
      <c r="H388" s="1"/>
      <c r="I388" s="1"/>
      <c r="J388" s="1"/>
      <c r="K388" s="1"/>
      <c r="L388" s="1"/>
    </row>
    <row r="389" ht="16.5" customHeight="1">
      <c r="A389" s="1"/>
      <c r="B389" s="46"/>
      <c r="C389" s="49"/>
      <c r="D389" s="33"/>
      <c r="E389" s="1"/>
      <c r="F389" s="91"/>
      <c r="G389" s="92"/>
      <c r="H389" s="1"/>
      <c r="I389" s="1"/>
      <c r="J389" s="1"/>
      <c r="K389" s="1"/>
      <c r="L389" s="1"/>
    </row>
    <row r="390" ht="16.5" customHeight="1">
      <c r="A390" s="1"/>
      <c r="B390" s="46"/>
      <c r="C390" s="49"/>
      <c r="D390" s="33"/>
      <c r="E390" s="1"/>
      <c r="F390" s="91"/>
      <c r="G390" s="92"/>
      <c r="H390" s="1"/>
      <c r="I390" s="1"/>
      <c r="J390" s="1"/>
      <c r="K390" s="1"/>
      <c r="L390" s="1"/>
    </row>
    <row r="391" ht="16.5" customHeight="1">
      <c r="A391" s="1"/>
      <c r="B391" s="46"/>
      <c r="C391" s="49"/>
      <c r="D391" s="33"/>
      <c r="E391" s="1"/>
      <c r="F391" s="91"/>
      <c r="G391" s="92"/>
      <c r="H391" s="1"/>
      <c r="I391" s="1"/>
      <c r="J391" s="1"/>
      <c r="K391" s="1"/>
      <c r="L391" s="1"/>
    </row>
    <row r="392" ht="16.5" customHeight="1">
      <c r="A392" s="1"/>
      <c r="B392" s="46"/>
      <c r="C392" s="49"/>
      <c r="D392" s="33"/>
      <c r="E392" s="1"/>
      <c r="F392" s="91"/>
      <c r="G392" s="92"/>
      <c r="H392" s="1"/>
      <c r="I392" s="1"/>
      <c r="J392" s="1"/>
      <c r="K392" s="1"/>
      <c r="L392" s="1"/>
    </row>
    <row r="393" ht="16.5" customHeight="1">
      <c r="A393" s="1"/>
      <c r="B393" s="46"/>
      <c r="C393" s="49"/>
      <c r="D393" s="33"/>
      <c r="E393" s="1"/>
      <c r="F393" s="91"/>
      <c r="G393" s="92"/>
      <c r="H393" s="1"/>
      <c r="I393" s="1"/>
      <c r="J393" s="1"/>
      <c r="K393" s="1"/>
      <c r="L393" s="1"/>
    </row>
    <row r="394" ht="16.5" customHeight="1">
      <c r="A394" s="1"/>
      <c r="B394" s="46"/>
      <c r="C394" s="49"/>
      <c r="D394" s="33"/>
      <c r="E394" s="1"/>
      <c r="F394" s="91"/>
      <c r="G394" s="92"/>
      <c r="H394" s="1"/>
      <c r="I394" s="1"/>
      <c r="J394" s="1"/>
      <c r="K394" s="1"/>
      <c r="L394" s="1"/>
    </row>
    <row r="395" ht="16.5" customHeight="1">
      <c r="A395" s="1"/>
      <c r="B395" s="46"/>
      <c r="C395" s="49"/>
      <c r="D395" s="33"/>
      <c r="E395" s="1"/>
      <c r="F395" s="91"/>
      <c r="G395" s="92"/>
      <c r="H395" s="1"/>
      <c r="I395" s="1"/>
      <c r="J395" s="1"/>
      <c r="K395" s="1"/>
      <c r="L395" s="1"/>
    </row>
    <row r="396" ht="16.5" customHeight="1">
      <c r="A396" s="1"/>
      <c r="B396" s="46"/>
      <c r="C396" s="49"/>
      <c r="D396" s="33"/>
      <c r="E396" s="1"/>
      <c r="F396" s="91"/>
      <c r="G396" s="92"/>
      <c r="H396" s="1"/>
      <c r="I396" s="1"/>
      <c r="J396" s="1"/>
      <c r="K396" s="1"/>
      <c r="L396" s="1"/>
    </row>
    <row r="397" ht="16.5" customHeight="1">
      <c r="A397" s="1"/>
      <c r="B397" s="46"/>
      <c r="C397" s="49"/>
      <c r="D397" s="33"/>
      <c r="E397" s="1"/>
      <c r="F397" s="91"/>
      <c r="G397" s="92"/>
      <c r="H397" s="1"/>
      <c r="I397" s="1"/>
      <c r="J397" s="1"/>
      <c r="K397" s="1"/>
      <c r="L397" s="1"/>
    </row>
    <row r="398" ht="16.5" customHeight="1">
      <c r="A398" s="1"/>
      <c r="B398" s="46"/>
      <c r="C398" s="49"/>
      <c r="D398" s="33"/>
      <c r="E398" s="1"/>
      <c r="F398" s="91"/>
      <c r="G398" s="92"/>
      <c r="H398" s="1"/>
      <c r="I398" s="1"/>
      <c r="J398" s="1"/>
      <c r="K398" s="1"/>
      <c r="L398" s="1"/>
    </row>
    <row r="399" ht="16.5" customHeight="1">
      <c r="A399" s="1"/>
      <c r="B399" s="46"/>
      <c r="C399" s="49"/>
      <c r="D399" s="33"/>
      <c r="E399" s="1"/>
      <c r="F399" s="91"/>
      <c r="G399" s="92"/>
      <c r="H399" s="1"/>
      <c r="I399" s="1"/>
      <c r="J399" s="1"/>
      <c r="K399" s="1"/>
      <c r="L399" s="1"/>
    </row>
    <row r="400" ht="16.5" customHeight="1">
      <c r="A400" s="1"/>
      <c r="B400" s="46"/>
      <c r="C400" s="49"/>
      <c r="D400" s="33"/>
      <c r="E400" s="1"/>
      <c r="F400" s="91"/>
      <c r="G400" s="92"/>
      <c r="H400" s="1"/>
      <c r="I400" s="1"/>
      <c r="J400" s="1"/>
      <c r="K400" s="1"/>
      <c r="L400" s="1"/>
    </row>
    <row r="401" ht="16.5" customHeight="1">
      <c r="A401" s="1"/>
      <c r="B401" s="46"/>
      <c r="C401" s="49"/>
      <c r="D401" s="33"/>
      <c r="E401" s="1"/>
      <c r="F401" s="91"/>
      <c r="G401" s="92"/>
      <c r="H401" s="1"/>
      <c r="I401" s="1"/>
      <c r="J401" s="1"/>
      <c r="K401" s="1"/>
      <c r="L401" s="1"/>
    </row>
    <row r="402" ht="16.5" customHeight="1">
      <c r="A402" s="1"/>
      <c r="B402" s="46"/>
      <c r="C402" s="49"/>
      <c r="D402" s="33"/>
      <c r="E402" s="1"/>
      <c r="F402" s="91"/>
      <c r="G402" s="92"/>
      <c r="H402" s="1"/>
      <c r="I402" s="1"/>
      <c r="J402" s="1"/>
      <c r="K402" s="1"/>
      <c r="L402" s="1"/>
    </row>
    <row r="403" ht="16.5" customHeight="1">
      <c r="A403" s="1"/>
      <c r="B403" s="46"/>
      <c r="C403" s="49"/>
      <c r="D403" s="33"/>
      <c r="E403" s="1"/>
      <c r="F403" s="91"/>
      <c r="G403" s="92"/>
      <c r="H403" s="1"/>
      <c r="I403" s="1"/>
      <c r="J403" s="1"/>
      <c r="K403" s="1"/>
      <c r="L403" s="1"/>
    </row>
    <row r="404" ht="16.5" customHeight="1">
      <c r="A404" s="1"/>
      <c r="B404" s="46"/>
      <c r="C404" s="49"/>
      <c r="D404" s="33"/>
      <c r="E404" s="1"/>
      <c r="F404" s="91"/>
      <c r="G404" s="92"/>
      <c r="H404" s="1"/>
      <c r="I404" s="1"/>
      <c r="J404" s="1"/>
      <c r="K404" s="1"/>
      <c r="L404" s="1"/>
    </row>
    <row r="405" ht="16.5" customHeight="1">
      <c r="A405" s="1"/>
      <c r="B405" s="46"/>
      <c r="C405" s="49"/>
      <c r="D405" s="33"/>
      <c r="E405" s="1"/>
      <c r="F405" s="91"/>
      <c r="G405" s="92"/>
      <c r="H405" s="1"/>
      <c r="I405" s="1"/>
      <c r="J405" s="1"/>
      <c r="K405" s="1"/>
      <c r="L405" s="1"/>
    </row>
    <row r="406" ht="16.5" customHeight="1">
      <c r="A406" s="1"/>
      <c r="B406" s="46"/>
      <c r="C406" s="49"/>
      <c r="D406" s="33"/>
      <c r="E406" s="1"/>
      <c r="F406" s="91"/>
      <c r="G406" s="92"/>
      <c r="H406" s="1"/>
      <c r="I406" s="1"/>
      <c r="J406" s="1"/>
      <c r="K406" s="1"/>
      <c r="L406" s="1"/>
    </row>
    <row r="407" ht="16.5" customHeight="1">
      <c r="A407" s="1"/>
      <c r="B407" s="46"/>
      <c r="C407" s="49"/>
      <c r="D407" s="33"/>
      <c r="E407" s="1"/>
      <c r="F407" s="91"/>
      <c r="G407" s="92"/>
      <c r="H407" s="1"/>
      <c r="I407" s="1"/>
      <c r="J407" s="1"/>
      <c r="K407" s="1"/>
      <c r="L407" s="1"/>
    </row>
    <row r="408" ht="16.5" customHeight="1">
      <c r="A408" s="1"/>
      <c r="B408" s="46"/>
      <c r="C408" s="49"/>
      <c r="D408" s="33"/>
      <c r="E408" s="1"/>
      <c r="F408" s="91"/>
      <c r="G408" s="92"/>
      <c r="H408" s="1"/>
      <c r="I408" s="1"/>
      <c r="J408" s="1"/>
      <c r="K408" s="1"/>
      <c r="L408" s="1"/>
    </row>
    <row r="409" ht="16.5" customHeight="1">
      <c r="A409" s="1"/>
      <c r="B409" s="46"/>
      <c r="C409" s="49"/>
      <c r="D409" s="33"/>
      <c r="E409" s="1"/>
      <c r="F409" s="91"/>
      <c r="G409" s="92"/>
      <c r="H409" s="1"/>
      <c r="I409" s="1"/>
      <c r="J409" s="1"/>
      <c r="K409" s="1"/>
      <c r="L409" s="1"/>
    </row>
    <row r="410" ht="16.5" customHeight="1">
      <c r="A410" s="1"/>
      <c r="B410" s="46"/>
      <c r="C410" s="49"/>
      <c r="D410" s="33"/>
      <c r="E410" s="1"/>
      <c r="F410" s="91"/>
      <c r="G410" s="92"/>
      <c r="H410" s="1"/>
      <c r="I410" s="1"/>
      <c r="J410" s="1"/>
      <c r="K410" s="1"/>
      <c r="L410" s="1"/>
    </row>
    <row r="411" ht="16.5" customHeight="1">
      <c r="A411" s="1"/>
      <c r="B411" s="46"/>
      <c r="C411" s="49"/>
      <c r="D411" s="33"/>
      <c r="E411" s="1"/>
      <c r="F411" s="91"/>
      <c r="G411" s="92"/>
      <c r="H411" s="1"/>
      <c r="I411" s="1"/>
      <c r="J411" s="1"/>
      <c r="K411" s="1"/>
      <c r="L411" s="1"/>
    </row>
    <row r="412" ht="16.5" customHeight="1">
      <c r="A412" s="1"/>
      <c r="B412" s="46"/>
      <c r="C412" s="49"/>
      <c r="D412" s="33"/>
      <c r="E412" s="1"/>
      <c r="F412" s="91"/>
      <c r="G412" s="92"/>
      <c r="H412" s="1"/>
      <c r="I412" s="1"/>
      <c r="J412" s="1"/>
      <c r="K412" s="1"/>
      <c r="L412" s="1"/>
    </row>
    <row r="413" ht="16.5" customHeight="1">
      <c r="A413" s="1"/>
      <c r="B413" s="46"/>
      <c r="C413" s="49"/>
      <c r="D413" s="33"/>
      <c r="E413" s="1"/>
      <c r="F413" s="91"/>
      <c r="G413" s="92"/>
      <c r="H413" s="1"/>
      <c r="I413" s="1"/>
      <c r="J413" s="1"/>
      <c r="K413" s="1"/>
      <c r="L413" s="1"/>
    </row>
    <row r="414" ht="16.5" customHeight="1">
      <c r="A414" s="1"/>
      <c r="B414" s="46"/>
      <c r="C414" s="49"/>
      <c r="D414" s="33"/>
      <c r="E414" s="1"/>
      <c r="F414" s="91"/>
      <c r="G414" s="92"/>
      <c r="H414" s="1"/>
      <c r="I414" s="1"/>
      <c r="J414" s="1"/>
      <c r="K414" s="1"/>
      <c r="L414" s="1"/>
    </row>
    <row r="415" ht="16.5" customHeight="1">
      <c r="A415" s="1"/>
      <c r="B415" s="46"/>
      <c r="C415" s="49"/>
      <c r="D415" s="33"/>
      <c r="E415" s="1"/>
      <c r="F415" s="91"/>
      <c r="G415" s="92"/>
      <c r="H415" s="1"/>
      <c r="I415" s="1"/>
      <c r="J415" s="1"/>
      <c r="K415" s="1"/>
      <c r="L415" s="1"/>
    </row>
    <row r="416" ht="16.5" customHeight="1">
      <c r="A416" s="1"/>
      <c r="B416" s="46"/>
      <c r="C416" s="49"/>
      <c r="D416" s="33"/>
      <c r="E416" s="1"/>
      <c r="F416" s="91"/>
      <c r="G416" s="92"/>
      <c r="H416" s="1"/>
      <c r="I416" s="1"/>
      <c r="J416" s="1"/>
      <c r="K416" s="1"/>
      <c r="L416" s="1"/>
    </row>
    <row r="417" ht="16.5" customHeight="1">
      <c r="A417" s="1"/>
      <c r="B417" s="46"/>
      <c r="C417" s="49"/>
      <c r="D417" s="33"/>
      <c r="E417" s="1"/>
      <c r="F417" s="91"/>
      <c r="G417" s="92"/>
      <c r="H417" s="1"/>
      <c r="I417" s="1"/>
      <c r="J417" s="1"/>
      <c r="K417" s="1"/>
      <c r="L417" s="1"/>
    </row>
    <row r="418" ht="16.5" customHeight="1">
      <c r="A418" s="1"/>
      <c r="B418" s="46"/>
      <c r="C418" s="49"/>
      <c r="D418" s="33"/>
      <c r="E418" s="1"/>
      <c r="F418" s="91"/>
      <c r="G418" s="92"/>
      <c r="H418" s="1"/>
      <c r="I418" s="1"/>
      <c r="J418" s="1"/>
      <c r="K418" s="1"/>
      <c r="L418" s="1"/>
    </row>
    <row r="419" ht="16.5" customHeight="1">
      <c r="A419" s="1"/>
      <c r="B419" s="46"/>
      <c r="C419" s="49"/>
      <c r="D419" s="33"/>
      <c r="E419" s="1"/>
      <c r="F419" s="91"/>
      <c r="G419" s="92"/>
      <c r="H419" s="1"/>
      <c r="I419" s="1"/>
      <c r="J419" s="1"/>
      <c r="K419" s="1"/>
      <c r="L419" s="1"/>
    </row>
    <row r="420" ht="16.5" customHeight="1">
      <c r="A420" s="1"/>
      <c r="B420" s="46"/>
      <c r="C420" s="49"/>
      <c r="D420" s="33"/>
      <c r="E420" s="1"/>
      <c r="F420" s="91"/>
      <c r="G420" s="92"/>
      <c r="H420" s="1"/>
      <c r="I420" s="1"/>
      <c r="J420" s="1"/>
      <c r="K420" s="1"/>
      <c r="L420" s="1"/>
    </row>
    <row r="421" ht="16.5" customHeight="1">
      <c r="A421" s="1"/>
      <c r="B421" s="46"/>
      <c r="C421" s="49"/>
      <c r="D421" s="33"/>
      <c r="E421" s="1"/>
      <c r="F421" s="91"/>
      <c r="G421" s="92"/>
      <c r="H421" s="1"/>
      <c r="I421" s="1"/>
      <c r="J421" s="1"/>
      <c r="K421" s="1"/>
      <c r="L421" s="1"/>
    </row>
    <row r="422" ht="16.5" customHeight="1">
      <c r="A422" s="1"/>
      <c r="B422" s="46"/>
      <c r="C422" s="49"/>
      <c r="D422" s="33"/>
      <c r="E422" s="1"/>
      <c r="F422" s="91"/>
      <c r="G422" s="92"/>
      <c r="H422" s="1"/>
      <c r="I422" s="1"/>
      <c r="J422" s="1"/>
      <c r="K422" s="1"/>
      <c r="L422" s="1"/>
    </row>
    <row r="423" ht="16.5" customHeight="1">
      <c r="A423" s="1"/>
      <c r="B423" s="46"/>
      <c r="C423" s="49"/>
      <c r="D423" s="33"/>
      <c r="E423" s="1"/>
      <c r="F423" s="91"/>
      <c r="G423" s="92"/>
      <c r="H423" s="1"/>
      <c r="I423" s="1"/>
      <c r="J423" s="1"/>
      <c r="K423" s="1"/>
      <c r="L423" s="1"/>
    </row>
    <row r="424" ht="16.5" customHeight="1">
      <c r="A424" s="1"/>
      <c r="B424" s="46"/>
      <c r="C424" s="49"/>
      <c r="D424" s="33"/>
      <c r="E424" s="1"/>
      <c r="F424" s="91"/>
      <c r="G424" s="92"/>
      <c r="H424" s="1"/>
      <c r="I424" s="1"/>
      <c r="J424" s="1"/>
      <c r="K424" s="1"/>
      <c r="L424" s="1"/>
    </row>
    <row r="425" ht="16.5" customHeight="1">
      <c r="A425" s="1"/>
      <c r="B425" s="46"/>
      <c r="C425" s="49"/>
      <c r="D425" s="33"/>
      <c r="E425" s="1"/>
      <c r="F425" s="91"/>
      <c r="G425" s="92"/>
      <c r="H425" s="1"/>
      <c r="I425" s="1"/>
      <c r="J425" s="1"/>
      <c r="K425" s="1"/>
      <c r="L425" s="1"/>
    </row>
    <row r="426" ht="16.5" customHeight="1">
      <c r="A426" s="1"/>
      <c r="B426" s="46"/>
      <c r="C426" s="49"/>
      <c r="D426" s="33"/>
      <c r="E426" s="1"/>
      <c r="F426" s="91"/>
      <c r="G426" s="92"/>
      <c r="H426" s="1"/>
      <c r="I426" s="1"/>
      <c r="J426" s="1"/>
      <c r="K426" s="1"/>
      <c r="L426" s="1"/>
    </row>
    <row r="427" ht="16.5" customHeight="1">
      <c r="A427" s="1"/>
      <c r="B427" s="46"/>
      <c r="C427" s="49"/>
      <c r="D427" s="33"/>
      <c r="E427" s="1"/>
      <c r="F427" s="91"/>
      <c r="G427" s="92"/>
      <c r="H427" s="1"/>
      <c r="I427" s="1"/>
      <c r="J427" s="1"/>
      <c r="K427" s="1"/>
      <c r="L427" s="1"/>
    </row>
    <row r="428" ht="16.5" customHeight="1">
      <c r="A428" s="1"/>
      <c r="B428" s="46"/>
      <c r="C428" s="49"/>
      <c r="D428" s="33"/>
      <c r="E428" s="1"/>
      <c r="F428" s="91"/>
      <c r="G428" s="92"/>
      <c r="H428" s="1"/>
      <c r="I428" s="1"/>
      <c r="J428" s="1"/>
      <c r="K428" s="1"/>
      <c r="L428" s="1"/>
    </row>
    <row r="429" ht="16.5" customHeight="1">
      <c r="A429" s="1"/>
      <c r="B429" s="46"/>
      <c r="C429" s="49"/>
      <c r="D429" s="33"/>
      <c r="E429" s="1"/>
      <c r="F429" s="91"/>
      <c r="G429" s="92"/>
      <c r="H429" s="1"/>
      <c r="I429" s="1"/>
      <c r="J429" s="1"/>
      <c r="K429" s="1"/>
      <c r="L429" s="1"/>
    </row>
    <row r="430" ht="16.5" customHeight="1">
      <c r="A430" s="1"/>
      <c r="B430" s="46"/>
      <c r="C430" s="49"/>
      <c r="D430" s="33"/>
      <c r="E430" s="1"/>
      <c r="F430" s="91"/>
      <c r="G430" s="92"/>
      <c r="H430" s="1"/>
      <c r="I430" s="1"/>
      <c r="J430" s="1"/>
      <c r="K430" s="1"/>
      <c r="L430" s="1"/>
    </row>
    <row r="431" ht="16.5" customHeight="1">
      <c r="A431" s="1"/>
      <c r="B431" s="46"/>
      <c r="C431" s="49"/>
      <c r="D431" s="33"/>
      <c r="E431" s="1"/>
      <c r="F431" s="91"/>
      <c r="G431" s="92"/>
      <c r="H431" s="1"/>
      <c r="I431" s="1"/>
      <c r="J431" s="1"/>
      <c r="K431" s="1"/>
      <c r="L431" s="1"/>
    </row>
    <row r="432" ht="16.5" customHeight="1">
      <c r="A432" s="1"/>
      <c r="B432" s="46"/>
      <c r="C432" s="49"/>
      <c r="D432" s="33"/>
      <c r="E432" s="1"/>
      <c r="F432" s="91"/>
      <c r="G432" s="92"/>
      <c r="H432" s="1"/>
      <c r="I432" s="1"/>
      <c r="J432" s="1"/>
      <c r="K432" s="1"/>
      <c r="L432" s="1"/>
    </row>
    <row r="433" ht="16.5" customHeight="1">
      <c r="A433" s="1"/>
      <c r="B433" s="46"/>
      <c r="C433" s="49"/>
      <c r="D433" s="33"/>
      <c r="E433" s="1"/>
      <c r="F433" s="91"/>
      <c r="G433" s="92"/>
      <c r="H433" s="1"/>
      <c r="I433" s="1"/>
      <c r="J433" s="1"/>
      <c r="K433" s="1"/>
      <c r="L433" s="1"/>
    </row>
    <row r="434" ht="16.5" customHeight="1">
      <c r="A434" s="1"/>
      <c r="B434" s="46"/>
      <c r="C434" s="49"/>
      <c r="D434" s="33"/>
      <c r="E434" s="1"/>
      <c r="F434" s="91"/>
      <c r="G434" s="92"/>
      <c r="H434" s="1"/>
      <c r="I434" s="1"/>
      <c r="J434" s="1"/>
      <c r="K434" s="1"/>
      <c r="L434" s="1"/>
    </row>
    <row r="435" ht="16.5" customHeight="1">
      <c r="A435" s="1"/>
      <c r="B435" s="46"/>
      <c r="C435" s="49"/>
      <c r="D435" s="33"/>
      <c r="E435" s="1"/>
      <c r="F435" s="91"/>
      <c r="G435" s="92"/>
      <c r="H435" s="1"/>
      <c r="I435" s="1"/>
      <c r="J435" s="1"/>
      <c r="K435" s="1"/>
      <c r="L435" s="1"/>
    </row>
    <row r="436" ht="16.5" customHeight="1">
      <c r="A436" s="1"/>
      <c r="B436" s="46"/>
      <c r="C436" s="49"/>
      <c r="D436" s="33"/>
      <c r="E436" s="1"/>
      <c r="F436" s="91"/>
      <c r="G436" s="92"/>
      <c r="H436" s="1"/>
      <c r="I436" s="1"/>
      <c r="J436" s="1"/>
      <c r="K436" s="1"/>
      <c r="L436" s="1"/>
    </row>
    <row r="437" ht="16.5" customHeight="1">
      <c r="A437" s="1"/>
      <c r="B437" s="46"/>
      <c r="C437" s="49"/>
      <c r="D437" s="33"/>
      <c r="E437" s="1"/>
      <c r="F437" s="91"/>
      <c r="G437" s="92"/>
      <c r="H437" s="1"/>
      <c r="I437" s="1"/>
      <c r="J437" s="1"/>
      <c r="K437" s="1"/>
      <c r="L437" s="1"/>
    </row>
    <row r="438" ht="16.5" customHeight="1">
      <c r="A438" s="1"/>
      <c r="B438" s="46"/>
      <c r="C438" s="49"/>
      <c r="D438" s="33"/>
      <c r="E438" s="1"/>
      <c r="F438" s="91"/>
      <c r="G438" s="92"/>
      <c r="H438" s="1"/>
      <c r="I438" s="1"/>
      <c r="J438" s="1"/>
      <c r="K438" s="1"/>
      <c r="L438" s="1"/>
    </row>
    <row r="439" ht="16.5" customHeight="1">
      <c r="A439" s="1"/>
      <c r="B439" s="46"/>
      <c r="C439" s="49"/>
      <c r="D439" s="33"/>
      <c r="E439" s="1"/>
      <c r="F439" s="91"/>
      <c r="G439" s="92"/>
      <c r="H439" s="1"/>
      <c r="I439" s="1"/>
      <c r="J439" s="1"/>
      <c r="K439" s="1"/>
      <c r="L439" s="1"/>
    </row>
    <row r="440" ht="16.5" customHeight="1">
      <c r="A440" s="1"/>
      <c r="B440" s="46"/>
      <c r="C440" s="49"/>
      <c r="D440" s="33"/>
      <c r="E440" s="1"/>
      <c r="F440" s="91"/>
      <c r="G440" s="92"/>
      <c r="H440" s="1"/>
      <c r="I440" s="1"/>
      <c r="J440" s="1"/>
      <c r="K440" s="1"/>
      <c r="L440" s="1"/>
    </row>
    <row r="441" ht="16.5" customHeight="1">
      <c r="A441" s="1"/>
      <c r="B441" s="46"/>
      <c r="C441" s="49"/>
      <c r="D441" s="33"/>
      <c r="E441" s="1"/>
      <c r="F441" s="91"/>
      <c r="G441" s="92"/>
      <c r="H441" s="1"/>
      <c r="I441" s="1"/>
      <c r="J441" s="1"/>
      <c r="K441" s="1"/>
      <c r="L441" s="1"/>
    </row>
    <row r="442" ht="16.5" customHeight="1">
      <c r="A442" s="1"/>
      <c r="B442" s="46"/>
      <c r="C442" s="49"/>
      <c r="D442" s="33"/>
      <c r="E442" s="1"/>
      <c r="F442" s="91"/>
      <c r="G442" s="92"/>
      <c r="H442" s="1"/>
      <c r="I442" s="1"/>
      <c r="J442" s="1"/>
      <c r="K442" s="1"/>
      <c r="L442" s="1"/>
    </row>
    <row r="443" ht="16.5" customHeight="1">
      <c r="A443" s="1"/>
      <c r="B443" s="46"/>
      <c r="C443" s="49"/>
      <c r="D443" s="33"/>
      <c r="E443" s="1"/>
      <c r="F443" s="91"/>
      <c r="G443" s="92"/>
      <c r="H443" s="1"/>
      <c r="I443" s="1"/>
      <c r="J443" s="1"/>
      <c r="K443" s="1"/>
      <c r="L443" s="1"/>
    </row>
    <row r="444" ht="16.5" customHeight="1">
      <c r="A444" s="1"/>
      <c r="B444" s="46"/>
      <c r="C444" s="49"/>
      <c r="D444" s="33"/>
      <c r="E444" s="1"/>
      <c r="F444" s="91"/>
      <c r="G444" s="92"/>
      <c r="H444" s="1"/>
      <c r="I444" s="1"/>
      <c r="J444" s="1"/>
      <c r="K444" s="1"/>
      <c r="L444" s="1"/>
    </row>
    <row r="445" ht="16.5" customHeight="1">
      <c r="A445" s="1"/>
      <c r="B445" s="46"/>
      <c r="C445" s="49"/>
      <c r="D445" s="33"/>
      <c r="E445" s="1"/>
      <c r="F445" s="91"/>
      <c r="G445" s="92"/>
      <c r="H445" s="1"/>
      <c r="I445" s="1"/>
      <c r="J445" s="1"/>
      <c r="K445" s="1"/>
      <c r="L445" s="1"/>
    </row>
    <row r="446" ht="16.5" customHeight="1">
      <c r="A446" s="1"/>
      <c r="B446" s="46"/>
      <c r="C446" s="49"/>
      <c r="D446" s="33"/>
      <c r="E446" s="1"/>
      <c r="F446" s="91"/>
      <c r="G446" s="92"/>
      <c r="H446" s="1"/>
      <c r="I446" s="1"/>
      <c r="J446" s="1"/>
      <c r="K446" s="1"/>
      <c r="L446" s="1"/>
    </row>
    <row r="447" ht="16.5" customHeight="1">
      <c r="A447" s="1"/>
      <c r="B447" s="46"/>
      <c r="C447" s="49"/>
      <c r="D447" s="33"/>
      <c r="E447" s="1"/>
      <c r="F447" s="91"/>
      <c r="G447" s="92"/>
      <c r="H447" s="1"/>
      <c r="I447" s="1"/>
      <c r="J447" s="1"/>
      <c r="K447" s="1"/>
      <c r="L447" s="1"/>
    </row>
    <row r="448" ht="16.5" customHeight="1">
      <c r="A448" s="1"/>
      <c r="B448" s="46"/>
      <c r="C448" s="49"/>
      <c r="D448" s="33"/>
      <c r="E448" s="1"/>
      <c r="F448" s="91"/>
      <c r="G448" s="92"/>
      <c r="H448" s="1"/>
      <c r="I448" s="1"/>
      <c r="J448" s="1"/>
      <c r="K448" s="1"/>
      <c r="L448" s="1"/>
    </row>
    <row r="449" ht="16.5" customHeight="1">
      <c r="A449" s="1"/>
      <c r="B449" s="46"/>
      <c r="C449" s="49"/>
      <c r="D449" s="33"/>
      <c r="E449" s="1"/>
      <c r="F449" s="91"/>
      <c r="G449" s="92"/>
      <c r="H449" s="1"/>
      <c r="I449" s="1"/>
      <c r="J449" s="1"/>
      <c r="K449" s="1"/>
      <c r="L449" s="1"/>
    </row>
    <row r="450" ht="16.5" customHeight="1">
      <c r="A450" s="1"/>
      <c r="B450" s="46"/>
      <c r="C450" s="49"/>
      <c r="D450" s="33"/>
      <c r="E450" s="1"/>
      <c r="F450" s="91"/>
      <c r="G450" s="92"/>
      <c r="H450" s="1"/>
      <c r="I450" s="1"/>
      <c r="J450" s="1"/>
      <c r="K450" s="1"/>
      <c r="L450" s="1"/>
    </row>
    <row r="451" ht="16.5" customHeight="1">
      <c r="A451" s="1"/>
      <c r="B451" s="46"/>
      <c r="C451" s="49"/>
      <c r="D451" s="33"/>
      <c r="E451" s="1"/>
      <c r="F451" s="91"/>
      <c r="G451" s="92"/>
      <c r="H451" s="1"/>
      <c r="I451" s="1"/>
      <c r="J451" s="1"/>
      <c r="K451" s="1"/>
      <c r="L451" s="1"/>
    </row>
    <row r="452" ht="16.5" customHeight="1">
      <c r="A452" s="1"/>
      <c r="B452" s="46"/>
      <c r="C452" s="49"/>
      <c r="D452" s="33"/>
      <c r="E452" s="1"/>
      <c r="F452" s="91"/>
      <c r="G452" s="92"/>
      <c r="H452" s="1"/>
      <c r="I452" s="1"/>
      <c r="J452" s="1"/>
      <c r="K452" s="1"/>
      <c r="L452" s="1"/>
    </row>
    <row r="453" ht="16.5" customHeight="1">
      <c r="A453" s="1"/>
      <c r="B453" s="46"/>
      <c r="C453" s="49"/>
      <c r="D453" s="33"/>
      <c r="E453" s="1"/>
      <c r="F453" s="91"/>
      <c r="G453" s="92"/>
      <c r="H453" s="1"/>
      <c r="I453" s="1"/>
      <c r="J453" s="1"/>
      <c r="K453" s="1"/>
      <c r="L453" s="1"/>
    </row>
    <row r="454" ht="16.5" customHeight="1">
      <c r="A454" s="1"/>
      <c r="B454" s="46"/>
      <c r="C454" s="49"/>
      <c r="D454" s="33"/>
      <c r="E454" s="1"/>
      <c r="F454" s="91"/>
      <c r="G454" s="92"/>
      <c r="H454" s="1"/>
      <c r="I454" s="1"/>
      <c r="J454" s="1"/>
      <c r="K454" s="1"/>
      <c r="L454" s="1"/>
    </row>
    <row r="455" ht="16.5" customHeight="1">
      <c r="A455" s="1"/>
      <c r="B455" s="46"/>
      <c r="C455" s="49"/>
      <c r="D455" s="33"/>
      <c r="E455" s="1"/>
      <c r="F455" s="91"/>
      <c r="G455" s="92"/>
      <c r="H455" s="1"/>
      <c r="I455" s="1"/>
      <c r="J455" s="1"/>
      <c r="K455" s="1"/>
      <c r="L455" s="1"/>
    </row>
    <row r="456" ht="16.5" customHeight="1">
      <c r="A456" s="1"/>
      <c r="B456" s="46"/>
      <c r="C456" s="49"/>
      <c r="D456" s="33"/>
      <c r="E456" s="1"/>
      <c r="F456" s="91"/>
      <c r="G456" s="92"/>
      <c r="H456" s="1"/>
      <c r="I456" s="1"/>
      <c r="J456" s="1"/>
      <c r="K456" s="1"/>
      <c r="L456" s="1"/>
    </row>
    <row r="457" ht="16.5" customHeight="1">
      <c r="A457" s="1"/>
      <c r="B457" s="46"/>
      <c r="C457" s="49"/>
      <c r="D457" s="33"/>
      <c r="E457" s="1"/>
      <c r="F457" s="91"/>
      <c r="G457" s="92"/>
      <c r="H457" s="1"/>
      <c r="I457" s="1"/>
      <c r="J457" s="1"/>
      <c r="K457" s="1"/>
      <c r="L457" s="1"/>
    </row>
    <row r="458" ht="16.5" customHeight="1">
      <c r="A458" s="1"/>
      <c r="B458" s="46"/>
      <c r="C458" s="49"/>
      <c r="D458" s="33"/>
      <c r="E458" s="1"/>
      <c r="F458" s="91"/>
      <c r="G458" s="92"/>
      <c r="H458" s="1"/>
      <c r="I458" s="1"/>
      <c r="J458" s="1"/>
      <c r="K458" s="1"/>
      <c r="L458" s="1"/>
    </row>
    <row r="459" ht="16.5" customHeight="1">
      <c r="A459" s="1"/>
      <c r="B459" s="46"/>
      <c r="C459" s="49"/>
      <c r="D459" s="33"/>
      <c r="E459" s="1"/>
      <c r="F459" s="91"/>
      <c r="G459" s="92"/>
      <c r="H459" s="1"/>
      <c r="I459" s="1"/>
      <c r="J459" s="1"/>
      <c r="K459" s="1"/>
      <c r="L459" s="1"/>
    </row>
    <row r="460" ht="16.5" customHeight="1">
      <c r="A460" s="1"/>
      <c r="B460" s="46"/>
      <c r="C460" s="49"/>
      <c r="D460" s="33"/>
      <c r="E460" s="1"/>
      <c r="F460" s="91"/>
      <c r="G460" s="92"/>
      <c r="H460" s="1"/>
      <c r="I460" s="1"/>
      <c r="J460" s="1"/>
      <c r="K460" s="1"/>
      <c r="L460" s="1"/>
    </row>
    <row r="461" ht="16.5" customHeight="1">
      <c r="A461" s="1"/>
      <c r="B461" s="46"/>
      <c r="C461" s="49"/>
      <c r="D461" s="33"/>
      <c r="E461" s="1"/>
      <c r="F461" s="91"/>
      <c r="G461" s="92"/>
      <c r="H461" s="1"/>
      <c r="I461" s="1"/>
      <c r="J461" s="1"/>
      <c r="K461" s="1"/>
      <c r="L461" s="1"/>
    </row>
    <row r="462" ht="16.5" customHeight="1">
      <c r="A462" s="1"/>
      <c r="B462" s="46"/>
      <c r="C462" s="49"/>
      <c r="D462" s="33"/>
      <c r="E462" s="1"/>
      <c r="F462" s="91"/>
      <c r="G462" s="92"/>
      <c r="H462" s="1"/>
      <c r="I462" s="1"/>
      <c r="J462" s="1"/>
      <c r="K462" s="1"/>
      <c r="L462" s="1"/>
    </row>
    <row r="463" ht="16.5" customHeight="1">
      <c r="A463" s="1"/>
      <c r="B463" s="46"/>
      <c r="C463" s="49"/>
      <c r="D463" s="33"/>
      <c r="E463" s="1"/>
      <c r="F463" s="91"/>
      <c r="G463" s="92"/>
      <c r="H463" s="1"/>
      <c r="I463" s="1"/>
      <c r="J463" s="1"/>
      <c r="K463" s="1"/>
      <c r="L463" s="1"/>
    </row>
    <row r="464" ht="16.5" customHeight="1">
      <c r="A464" s="1"/>
      <c r="B464" s="46"/>
      <c r="C464" s="49"/>
      <c r="D464" s="33"/>
      <c r="E464" s="1"/>
      <c r="F464" s="91"/>
      <c r="G464" s="92"/>
      <c r="H464" s="1"/>
      <c r="I464" s="1"/>
      <c r="J464" s="1"/>
      <c r="K464" s="1"/>
      <c r="L464" s="1"/>
    </row>
    <row r="465" ht="16.5" customHeight="1">
      <c r="A465" s="1"/>
      <c r="B465" s="46"/>
      <c r="C465" s="49"/>
      <c r="D465" s="33"/>
      <c r="E465" s="1"/>
      <c r="F465" s="91"/>
      <c r="G465" s="92"/>
      <c r="H465" s="1"/>
      <c r="I465" s="1"/>
      <c r="J465" s="1"/>
      <c r="K465" s="1"/>
      <c r="L465" s="1"/>
    </row>
    <row r="466" ht="16.5" customHeight="1">
      <c r="A466" s="1"/>
      <c r="B466" s="46"/>
      <c r="C466" s="49"/>
      <c r="D466" s="33"/>
      <c r="E466" s="1"/>
      <c r="F466" s="91"/>
      <c r="G466" s="92"/>
      <c r="H466" s="1"/>
      <c r="I466" s="1"/>
      <c r="J466" s="1"/>
      <c r="K466" s="1"/>
      <c r="L466" s="1"/>
    </row>
    <row r="467" ht="16.5" customHeight="1">
      <c r="A467" s="1"/>
      <c r="B467" s="46"/>
      <c r="C467" s="49"/>
      <c r="D467" s="33"/>
      <c r="E467" s="1"/>
      <c r="F467" s="91"/>
      <c r="G467" s="92"/>
      <c r="H467" s="1"/>
      <c r="I467" s="1"/>
      <c r="J467" s="1"/>
      <c r="K467" s="1"/>
      <c r="L467" s="1"/>
    </row>
    <row r="468" ht="16.5" customHeight="1">
      <c r="A468" s="1"/>
      <c r="B468" s="46"/>
      <c r="C468" s="49"/>
      <c r="D468" s="33"/>
      <c r="E468" s="1"/>
      <c r="F468" s="91"/>
      <c r="G468" s="92"/>
      <c r="H468" s="1"/>
      <c r="I468" s="1"/>
      <c r="J468" s="1"/>
      <c r="K468" s="1"/>
      <c r="L468" s="1"/>
    </row>
    <row r="469" ht="16.5" customHeight="1">
      <c r="A469" s="1"/>
      <c r="B469" s="46"/>
      <c r="C469" s="49"/>
      <c r="D469" s="33"/>
      <c r="E469" s="1"/>
      <c r="F469" s="91"/>
      <c r="G469" s="92"/>
      <c r="H469" s="1"/>
      <c r="I469" s="1"/>
      <c r="J469" s="1"/>
      <c r="K469" s="1"/>
      <c r="L469" s="1"/>
    </row>
    <row r="470" ht="16.5" customHeight="1">
      <c r="A470" s="1"/>
      <c r="B470" s="46"/>
      <c r="C470" s="49"/>
      <c r="D470" s="33"/>
      <c r="E470" s="1"/>
      <c r="F470" s="91"/>
      <c r="G470" s="92"/>
      <c r="H470" s="1"/>
      <c r="I470" s="1"/>
      <c r="J470" s="1"/>
      <c r="K470" s="1"/>
      <c r="L470" s="1"/>
    </row>
    <row r="471" ht="16.5" customHeight="1">
      <c r="A471" s="1"/>
      <c r="B471" s="46"/>
      <c r="C471" s="49"/>
      <c r="D471" s="33"/>
      <c r="E471" s="1"/>
      <c r="F471" s="91"/>
      <c r="G471" s="92"/>
      <c r="H471" s="1"/>
      <c r="I471" s="1"/>
      <c r="J471" s="1"/>
      <c r="K471" s="1"/>
      <c r="L471" s="1"/>
    </row>
    <row r="472" ht="16.5" customHeight="1">
      <c r="A472" s="1"/>
      <c r="B472" s="46"/>
      <c r="C472" s="49"/>
      <c r="D472" s="33"/>
      <c r="E472" s="1"/>
      <c r="F472" s="91"/>
      <c r="G472" s="92"/>
      <c r="H472" s="1"/>
      <c r="I472" s="1"/>
      <c r="J472" s="1"/>
      <c r="K472" s="1"/>
      <c r="L472" s="1"/>
    </row>
    <row r="473" ht="16.5" customHeight="1">
      <c r="A473" s="1"/>
      <c r="B473" s="46"/>
      <c r="C473" s="49"/>
      <c r="D473" s="33"/>
      <c r="E473" s="1"/>
      <c r="F473" s="91"/>
      <c r="G473" s="92"/>
      <c r="H473" s="1"/>
      <c r="I473" s="1"/>
      <c r="J473" s="1"/>
      <c r="K473" s="1"/>
      <c r="L473" s="1"/>
    </row>
    <row r="474" ht="16.5" customHeight="1">
      <c r="A474" s="1"/>
      <c r="B474" s="46"/>
      <c r="C474" s="49"/>
      <c r="D474" s="33"/>
      <c r="E474" s="1"/>
      <c r="F474" s="91"/>
      <c r="G474" s="92"/>
      <c r="H474" s="1"/>
      <c r="I474" s="1"/>
      <c r="J474" s="1"/>
      <c r="K474" s="1"/>
      <c r="L474" s="1"/>
    </row>
    <row r="475" ht="16.5" customHeight="1">
      <c r="A475" s="1"/>
      <c r="B475" s="46"/>
      <c r="C475" s="49"/>
      <c r="D475" s="33"/>
      <c r="E475" s="1"/>
      <c r="F475" s="91"/>
      <c r="G475" s="92"/>
      <c r="H475" s="1"/>
      <c r="I475" s="1"/>
      <c r="J475" s="1"/>
      <c r="K475" s="1"/>
      <c r="L475" s="1"/>
    </row>
    <row r="476" ht="16.5" customHeight="1">
      <c r="A476" s="1"/>
      <c r="B476" s="46"/>
      <c r="C476" s="49"/>
      <c r="D476" s="33"/>
      <c r="E476" s="1"/>
      <c r="F476" s="91"/>
      <c r="G476" s="92"/>
      <c r="H476" s="1"/>
      <c r="I476" s="1"/>
      <c r="J476" s="1"/>
      <c r="K476" s="1"/>
      <c r="L476" s="1"/>
    </row>
    <row r="477" ht="16.5" customHeight="1">
      <c r="A477" s="1"/>
      <c r="B477" s="46"/>
      <c r="C477" s="49"/>
      <c r="D477" s="33"/>
      <c r="E477" s="1"/>
      <c r="F477" s="91"/>
      <c r="G477" s="92"/>
      <c r="H477" s="1"/>
      <c r="I477" s="1"/>
      <c r="J477" s="1"/>
      <c r="K477" s="1"/>
      <c r="L477" s="1"/>
    </row>
    <row r="478" ht="16.5" customHeight="1">
      <c r="A478" s="1"/>
      <c r="B478" s="46"/>
      <c r="C478" s="49"/>
      <c r="D478" s="33"/>
      <c r="E478" s="1"/>
      <c r="F478" s="91"/>
      <c r="G478" s="92"/>
      <c r="H478" s="1"/>
      <c r="I478" s="1"/>
      <c r="J478" s="1"/>
      <c r="K478" s="1"/>
      <c r="L478" s="1"/>
    </row>
    <row r="479" ht="16.5" customHeight="1">
      <c r="A479" s="1"/>
      <c r="B479" s="46"/>
      <c r="C479" s="49"/>
      <c r="D479" s="33"/>
      <c r="E479" s="1"/>
      <c r="F479" s="91"/>
      <c r="G479" s="92"/>
      <c r="H479" s="1"/>
      <c r="I479" s="1"/>
      <c r="J479" s="1"/>
      <c r="K479" s="1"/>
      <c r="L479" s="1"/>
    </row>
    <row r="480" ht="16.5" customHeight="1">
      <c r="A480" s="1"/>
      <c r="B480" s="46"/>
      <c r="C480" s="49"/>
      <c r="D480" s="33"/>
      <c r="E480" s="1"/>
      <c r="F480" s="91"/>
      <c r="G480" s="92"/>
      <c r="H480" s="1"/>
      <c r="I480" s="1"/>
      <c r="J480" s="1"/>
      <c r="K480" s="1"/>
      <c r="L480" s="1"/>
    </row>
    <row r="481" ht="16.5" customHeight="1">
      <c r="A481" s="1"/>
      <c r="B481" s="46"/>
      <c r="C481" s="49"/>
      <c r="D481" s="33"/>
      <c r="E481" s="1"/>
      <c r="F481" s="91"/>
      <c r="G481" s="92"/>
      <c r="H481" s="1"/>
      <c r="I481" s="1"/>
      <c r="J481" s="1"/>
      <c r="K481" s="1"/>
      <c r="L481" s="1"/>
    </row>
    <row r="482" ht="16.5" customHeight="1">
      <c r="A482" s="1"/>
      <c r="B482" s="46"/>
      <c r="C482" s="49"/>
      <c r="D482" s="33"/>
      <c r="E482" s="1"/>
      <c r="F482" s="91"/>
      <c r="G482" s="92"/>
      <c r="H482" s="1"/>
      <c r="I482" s="1"/>
      <c r="J482" s="1"/>
      <c r="K482" s="1"/>
      <c r="L482" s="1"/>
    </row>
    <row r="483" ht="16.5" customHeight="1">
      <c r="A483" s="1"/>
      <c r="B483" s="46"/>
      <c r="C483" s="49"/>
      <c r="D483" s="33"/>
      <c r="E483" s="1"/>
      <c r="F483" s="91"/>
      <c r="G483" s="92"/>
      <c r="H483" s="1"/>
      <c r="I483" s="1"/>
      <c r="J483" s="1"/>
      <c r="K483" s="1"/>
      <c r="L483" s="1"/>
    </row>
    <row r="484" ht="16.5" customHeight="1">
      <c r="A484" s="1"/>
      <c r="B484" s="46"/>
      <c r="C484" s="49"/>
      <c r="D484" s="33"/>
      <c r="E484" s="1"/>
      <c r="F484" s="91"/>
      <c r="G484" s="92"/>
      <c r="H484" s="1"/>
      <c r="I484" s="1"/>
      <c r="J484" s="1"/>
      <c r="K484" s="1"/>
      <c r="L484" s="1"/>
    </row>
    <row r="485" ht="16.5" customHeight="1">
      <c r="A485" s="1"/>
      <c r="B485" s="46"/>
      <c r="C485" s="49"/>
      <c r="D485" s="33"/>
      <c r="E485" s="1"/>
      <c r="F485" s="91"/>
      <c r="G485" s="92"/>
      <c r="H485" s="1"/>
      <c r="I485" s="1"/>
      <c r="J485" s="1"/>
      <c r="K485" s="1"/>
      <c r="L485" s="1"/>
    </row>
    <row r="486" ht="16.5" customHeight="1">
      <c r="A486" s="1"/>
      <c r="B486" s="46"/>
      <c r="C486" s="49"/>
      <c r="D486" s="33"/>
      <c r="E486" s="1"/>
      <c r="F486" s="91"/>
      <c r="G486" s="92"/>
      <c r="H486" s="1"/>
      <c r="I486" s="1"/>
      <c r="J486" s="1"/>
      <c r="K486" s="1"/>
      <c r="L486" s="1"/>
    </row>
    <row r="487" ht="16.5" customHeight="1">
      <c r="A487" s="1"/>
      <c r="B487" s="46"/>
      <c r="C487" s="49"/>
      <c r="D487" s="33"/>
      <c r="E487" s="1"/>
      <c r="F487" s="91"/>
      <c r="G487" s="92"/>
      <c r="H487" s="1"/>
      <c r="I487" s="1"/>
      <c r="J487" s="1"/>
      <c r="K487" s="1"/>
      <c r="L487" s="1"/>
    </row>
    <row r="488" ht="16.5" customHeight="1">
      <c r="A488" s="1"/>
      <c r="B488" s="46"/>
      <c r="C488" s="49"/>
      <c r="D488" s="33"/>
      <c r="E488" s="1"/>
      <c r="F488" s="91"/>
      <c r="G488" s="92"/>
      <c r="H488" s="1"/>
      <c r="I488" s="1"/>
      <c r="J488" s="1"/>
      <c r="K488" s="1"/>
      <c r="L488" s="1"/>
    </row>
    <row r="489" ht="16.5" customHeight="1">
      <c r="A489" s="1"/>
      <c r="B489" s="46"/>
      <c r="C489" s="49"/>
      <c r="D489" s="33"/>
      <c r="E489" s="1"/>
      <c r="F489" s="91"/>
      <c r="G489" s="92"/>
      <c r="H489" s="1"/>
      <c r="I489" s="1"/>
      <c r="J489" s="1"/>
      <c r="K489" s="1"/>
      <c r="L489" s="1"/>
    </row>
    <row r="490" ht="16.5" customHeight="1">
      <c r="A490" s="1"/>
      <c r="B490" s="46"/>
      <c r="C490" s="49"/>
      <c r="D490" s="33"/>
      <c r="E490" s="1"/>
      <c r="F490" s="91"/>
      <c r="G490" s="92"/>
      <c r="H490" s="1"/>
      <c r="I490" s="1"/>
      <c r="J490" s="1"/>
      <c r="K490" s="1"/>
      <c r="L490" s="1"/>
    </row>
    <row r="491" ht="16.5" customHeight="1">
      <c r="A491" s="1"/>
      <c r="B491" s="46"/>
      <c r="C491" s="49"/>
      <c r="D491" s="33"/>
      <c r="E491" s="1"/>
      <c r="F491" s="91"/>
      <c r="G491" s="92"/>
      <c r="H491" s="1"/>
      <c r="I491" s="1"/>
      <c r="J491" s="1"/>
      <c r="K491" s="1"/>
      <c r="L491" s="1"/>
    </row>
    <row r="492" ht="16.5" customHeight="1">
      <c r="A492" s="1"/>
      <c r="B492" s="46"/>
      <c r="C492" s="49"/>
      <c r="D492" s="33"/>
      <c r="E492" s="1"/>
      <c r="F492" s="91"/>
      <c r="G492" s="92"/>
      <c r="H492" s="1"/>
      <c r="I492" s="1"/>
      <c r="J492" s="1"/>
      <c r="K492" s="1"/>
      <c r="L492" s="1"/>
    </row>
    <row r="493" ht="16.5" customHeight="1">
      <c r="A493" s="1"/>
      <c r="B493" s="46"/>
      <c r="C493" s="49"/>
      <c r="D493" s="33"/>
      <c r="E493" s="1"/>
      <c r="F493" s="91"/>
      <c r="G493" s="92"/>
      <c r="H493" s="1"/>
      <c r="I493" s="1"/>
      <c r="J493" s="1"/>
      <c r="K493" s="1"/>
      <c r="L493" s="1"/>
    </row>
    <row r="494" ht="16.5" customHeight="1">
      <c r="A494" s="1"/>
      <c r="B494" s="46"/>
      <c r="C494" s="49"/>
      <c r="D494" s="33"/>
      <c r="E494" s="1"/>
      <c r="F494" s="91"/>
      <c r="G494" s="92"/>
      <c r="H494" s="1"/>
      <c r="I494" s="1"/>
      <c r="J494" s="1"/>
      <c r="K494" s="1"/>
      <c r="L494" s="1"/>
    </row>
    <row r="495" ht="16.5" customHeight="1">
      <c r="A495" s="1"/>
      <c r="B495" s="46"/>
      <c r="C495" s="49"/>
      <c r="D495" s="33"/>
      <c r="E495" s="1"/>
      <c r="F495" s="91"/>
      <c r="G495" s="92"/>
      <c r="H495" s="1"/>
      <c r="I495" s="1"/>
      <c r="J495" s="1"/>
      <c r="K495" s="1"/>
      <c r="L495" s="1"/>
    </row>
    <row r="496" ht="16.5" customHeight="1">
      <c r="A496" s="1"/>
      <c r="B496" s="46"/>
      <c r="C496" s="49"/>
      <c r="D496" s="33"/>
      <c r="E496" s="1"/>
      <c r="F496" s="91"/>
      <c r="G496" s="92"/>
      <c r="H496" s="1"/>
      <c r="I496" s="1"/>
      <c r="J496" s="1"/>
      <c r="K496" s="1"/>
      <c r="L496" s="1"/>
    </row>
    <row r="497" ht="16.5" customHeight="1">
      <c r="A497" s="1"/>
      <c r="B497" s="46"/>
      <c r="C497" s="49"/>
      <c r="D497" s="33"/>
      <c r="E497" s="1"/>
      <c r="F497" s="91"/>
      <c r="G497" s="92"/>
      <c r="H497" s="1"/>
      <c r="I497" s="1"/>
      <c r="J497" s="1"/>
      <c r="K497" s="1"/>
      <c r="L497" s="1"/>
    </row>
    <row r="498" ht="16.5" customHeight="1">
      <c r="A498" s="1"/>
      <c r="B498" s="46"/>
      <c r="C498" s="49"/>
      <c r="D498" s="33"/>
      <c r="E498" s="1"/>
      <c r="F498" s="91"/>
      <c r="G498" s="92"/>
      <c r="H498" s="1"/>
      <c r="I498" s="1"/>
      <c r="J498" s="1"/>
      <c r="K498" s="1"/>
      <c r="L498" s="1"/>
    </row>
    <row r="499" ht="16.5" customHeight="1">
      <c r="A499" s="1"/>
      <c r="B499" s="46"/>
      <c r="C499" s="49"/>
      <c r="D499" s="33"/>
      <c r="E499" s="1"/>
      <c r="F499" s="91"/>
      <c r="G499" s="92"/>
      <c r="H499" s="1"/>
      <c r="I499" s="1"/>
      <c r="J499" s="1"/>
      <c r="K499" s="1"/>
      <c r="L499" s="1"/>
    </row>
    <row r="500" ht="16.5" customHeight="1">
      <c r="A500" s="1"/>
      <c r="B500" s="46"/>
      <c r="C500" s="49"/>
      <c r="D500" s="33"/>
      <c r="E500" s="1"/>
      <c r="F500" s="91"/>
      <c r="G500" s="92"/>
      <c r="H500" s="1"/>
      <c r="I500" s="1"/>
      <c r="J500" s="1"/>
      <c r="K500" s="1"/>
      <c r="L500" s="1"/>
    </row>
    <row r="501" ht="16.5" customHeight="1">
      <c r="A501" s="1"/>
      <c r="B501" s="46"/>
      <c r="C501" s="49"/>
      <c r="D501" s="33"/>
      <c r="E501" s="1"/>
      <c r="F501" s="91"/>
      <c r="G501" s="92"/>
      <c r="H501" s="1"/>
      <c r="I501" s="1"/>
      <c r="J501" s="1"/>
      <c r="K501" s="1"/>
      <c r="L501" s="1"/>
    </row>
    <row r="502" ht="16.5" customHeight="1">
      <c r="A502" s="1"/>
      <c r="B502" s="46"/>
      <c r="C502" s="49"/>
      <c r="D502" s="33"/>
      <c r="E502" s="1"/>
      <c r="F502" s="91"/>
      <c r="G502" s="92"/>
      <c r="H502" s="1"/>
      <c r="I502" s="1"/>
      <c r="J502" s="1"/>
      <c r="K502" s="1"/>
      <c r="L502" s="1"/>
    </row>
    <row r="503" ht="16.5" customHeight="1">
      <c r="A503" s="1"/>
      <c r="B503" s="46"/>
      <c r="C503" s="49"/>
      <c r="D503" s="33"/>
      <c r="E503" s="1"/>
      <c r="F503" s="91"/>
      <c r="G503" s="92"/>
      <c r="H503" s="1"/>
      <c r="I503" s="1"/>
      <c r="J503" s="1"/>
      <c r="K503" s="1"/>
      <c r="L503" s="1"/>
    </row>
    <row r="504" ht="16.5" customHeight="1">
      <c r="A504" s="1"/>
      <c r="B504" s="46"/>
      <c r="C504" s="49"/>
      <c r="D504" s="33"/>
      <c r="E504" s="1"/>
      <c r="F504" s="91"/>
      <c r="G504" s="92"/>
      <c r="H504" s="1"/>
      <c r="I504" s="1"/>
      <c r="J504" s="1"/>
      <c r="K504" s="1"/>
      <c r="L504" s="1"/>
    </row>
    <row r="505" ht="16.5" customHeight="1">
      <c r="A505" s="1"/>
      <c r="B505" s="46"/>
      <c r="C505" s="49"/>
      <c r="D505" s="33"/>
      <c r="E505" s="1"/>
      <c r="F505" s="91"/>
      <c r="G505" s="92"/>
      <c r="H505" s="1"/>
      <c r="I505" s="1"/>
      <c r="J505" s="1"/>
      <c r="K505" s="1"/>
      <c r="L505" s="1"/>
    </row>
    <row r="506" ht="16.5" customHeight="1">
      <c r="A506" s="1"/>
      <c r="B506" s="46"/>
      <c r="C506" s="49"/>
      <c r="D506" s="33"/>
      <c r="E506" s="1"/>
      <c r="F506" s="91"/>
      <c r="G506" s="92"/>
      <c r="H506" s="1"/>
      <c r="I506" s="1"/>
      <c r="J506" s="1"/>
      <c r="K506" s="1"/>
      <c r="L506" s="1"/>
    </row>
    <row r="507" ht="16.5" customHeight="1">
      <c r="A507" s="1"/>
      <c r="B507" s="46"/>
      <c r="C507" s="49"/>
      <c r="D507" s="33"/>
      <c r="E507" s="1"/>
      <c r="F507" s="91"/>
      <c r="G507" s="92"/>
      <c r="H507" s="1"/>
      <c r="I507" s="1"/>
      <c r="J507" s="1"/>
      <c r="K507" s="1"/>
      <c r="L507" s="1"/>
    </row>
    <row r="508" ht="16.5" customHeight="1">
      <c r="A508" s="1"/>
      <c r="B508" s="46"/>
      <c r="C508" s="49"/>
      <c r="D508" s="33"/>
      <c r="E508" s="1"/>
      <c r="F508" s="91"/>
      <c r="G508" s="92"/>
      <c r="H508" s="1"/>
      <c r="I508" s="1"/>
      <c r="J508" s="1"/>
      <c r="K508" s="1"/>
      <c r="L508" s="1"/>
    </row>
    <row r="509" ht="16.5" customHeight="1">
      <c r="A509" s="1"/>
      <c r="B509" s="46"/>
      <c r="C509" s="49"/>
      <c r="D509" s="33"/>
      <c r="E509" s="1"/>
      <c r="F509" s="91"/>
      <c r="G509" s="92"/>
      <c r="H509" s="1"/>
      <c r="I509" s="1"/>
      <c r="J509" s="1"/>
      <c r="K509" s="1"/>
      <c r="L509" s="1"/>
    </row>
    <row r="510" ht="16.5" customHeight="1">
      <c r="A510" s="1"/>
      <c r="B510" s="46"/>
      <c r="C510" s="49"/>
      <c r="D510" s="33"/>
      <c r="E510" s="1"/>
      <c r="F510" s="91"/>
      <c r="G510" s="92"/>
      <c r="H510" s="1"/>
      <c r="I510" s="1"/>
      <c r="J510" s="1"/>
      <c r="K510" s="1"/>
      <c r="L510" s="1"/>
    </row>
    <row r="511" ht="16.5" customHeight="1">
      <c r="A511" s="1"/>
      <c r="B511" s="46"/>
      <c r="C511" s="49"/>
      <c r="D511" s="33"/>
      <c r="E511" s="1"/>
      <c r="F511" s="91"/>
      <c r="G511" s="92"/>
      <c r="H511" s="1"/>
      <c r="I511" s="1"/>
      <c r="J511" s="1"/>
      <c r="K511" s="1"/>
      <c r="L511" s="1"/>
    </row>
    <row r="512" ht="16.5" customHeight="1">
      <c r="A512" s="1"/>
      <c r="B512" s="46"/>
      <c r="C512" s="49"/>
      <c r="D512" s="33"/>
      <c r="E512" s="1"/>
      <c r="F512" s="91"/>
      <c r="G512" s="92"/>
      <c r="H512" s="1"/>
      <c r="I512" s="1"/>
      <c r="J512" s="1"/>
      <c r="K512" s="1"/>
      <c r="L512" s="1"/>
    </row>
    <row r="513" ht="16.5" customHeight="1">
      <c r="A513" s="1"/>
      <c r="B513" s="46"/>
      <c r="C513" s="49"/>
      <c r="D513" s="33"/>
      <c r="E513" s="1"/>
      <c r="F513" s="91"/>
      <c r="G513" s="92"/>
      <c r="H513" s="1"/>
      <c r="I513" s="1"/>
      <c r="J513" s="1"/>
      <c r="K513" s="1"/>
      <c r="L513" s="1"/>
    </row>
    <row r="514" ht="16.5" customHeight="1">
      <c r="A514" s="1"/>
      <c r="B514" s="46"/>
      <c r="C514" s="49"/>
      <c r="D514" s="33"/>
      <c r="E514" s="1"/>
      <c r="F514" s="91"/>
      <c r="G514" s="92"/>
      <c r="H514" s="1"/>
      <c r="I514" s="1"/>
      <c r="J514" s="1"/>
      <c r="K514" s="1"/>
      <c r="L514" s="1"/>
    </row>
    <row r="515" ht="16.5" customHeight="1">
      <c r="A515" s="1"/>
      <c r="B515" s="46"/>
      <c r="C515" s="49"/>
      <c r="D515" s="33"/>
      <c r="E515" s="1"/>
      <c r="F515" s="91"/>
      <c r="G515" s="92"/>
      <c r="H515" s="1"/>
      <c r="I515" s="1"/>
      <c r="J515" s="1"/>
      <c r="K515" s="1"/>
      <c r="L515" s="1"/>
    </row>
    <row r="516" ht="16.5" customHeight="1">
      <c r="A516" s="1"/>
      <c r="B516" s="46"/>
      <c r="C516" s="49"/>
      <c r="D516" s="33"/>
      <c r="E516" s="1"/>
      <c r="F516" s="91"/>
      <c r="G516" s="92"/>
      <c r="H516" s="1"/>
      <c r="I516" s="1"/>
      <c r="J516" s="1"/>
      <c r="K516" s="1"/>
      <c r="L516" s="1"/>
    </row>
    <row r="517" ht="16.5" customHeight="1">
      <c r="A517" s="1"/>
      <c r="B517" s="46"/>
      <c r="C517" s="49"/>
      <c r="D517" s="33"/>
      <c r="E517" s="1"/>
      <c r="F517" s="91"/>
      <c r="G517" s="92"/>
      <c r="H517" s="1"/>
      <c r="I517" s="1"/>
      <c r="J517" s="1"/>
      <c r="K517" s="1"/>
      <c r="L517" s="1"/>
    </row>
    <row r="518" ht="16.5" customHeight="1">
      <c r="A518" s="1"/>
      <c r="B518" s="46"/>
      <c r="C518" s="49"/>
      <c r="D518" s="33"/>
      <c r="E518" s="1"/>
      <c r="F518" s="91"/>
      <c r="G518" s="92"/>
      <c r="H518" s="1"/>
      <c r="I518" s="1"/>
      <c r="J518" s="1"/>
      <c r="K518" s="1"/>
      <c r="L518" s="1"/>
    </row>
    <row r="519" ht="16.5" customHeight="1">
      <c r="A519" s="1"/>
      <c r="B519" s="46"/>
      <c r="C519" s="49"/>
      <c r="D519" s="33"/>
      <c r="E519" s="1"/>
      <c r="F519" s="91"/>
      <c r="G519" s="92"/>
      <c r="H519" s="1"/>
      <c r="I519" s="1"/>
      <c r="J519" s="1"/>
      <c r="K519" s="1"/>
      <c r="L519" s="1"/>
    </row>
    <row r="520" ht="16.5" customHeight="1">
      <c r="A520" s="1"/>
      <c r="B520" s="46"/>
      <c r="C520" s="49"/>
      <c r="D520" s="33"/>
      <c r="E520" s="1"/>
      <c r="F520" s="91"/>
      <c r="G520" s="92"/>
      <c r="H520" s="1"/>
      <c r="I520" s="1"/>
      <c r="J520" s="1"/>
      <c r="K520" s="1"/>
      <c r="L520" s="1"/>
    </row>
    <row r="521" ht="16.5" customHeight="1">
      <c r="A521" s="1"/>
      <c r="B521" s="46"/>
      <c r="C521" s="49"/>
      <c r="D521" s="33"/>
      <c r="E521" s="1"/>
      <c r="F521" s="91"/>
      <c r="G521" s="92"/>
      <c r="H521" s="1"/>
      <c r="I521" s="1"/>
      <c r="J521" s="1"/>
      <c r="K521" s="1"/>
      <c r="L521" s="1"/>
    </row>
    <row r="522" ht="16.5" customHeight="1">
      <c r="A522" s="1"/>
      <c r="B522" s="46"/>
      <c r="C522" s="49"/>
      <c r="D522" s="33"/>
      <c r="E522" s="1"/>
      <c r="F522" s="91"/>
      <c r="G522" s="92"/>
      <c r="H522" s="1"/>
      <c r="I522" s="1"/>
      <c r="J522" s="1"/>
      <c r="K522" s="1"/>
      <c r="L522" s="1"/>
    </row>
    <row r="523" ht="16.5" customHeight="1">
      <c r="A523" s="1"/>
      <c r="B523" s="46"/>
      <c r="C523" s="49"/>
      <c r="D523" s="33"/>
      <c r="E523" s="1"/>
      <c r="F523" s="91"/>
      <c r="G523" s="92"/>
      <c r="H523" s="1"/>
      <c r="I523" s="1"/>
      <c r="J523" s="1"/>
      <c r="K523" s="1"/>
      <c r="L523" s="1"/>
    </row>
    <row r="524" ht="16.5" customHeight="1">
      <c r="A524" s="1"/>
      <c r="B524" s="46"/>
      <c r="C524" s="49"/>
      <c r="D524" s="33"/>
      <c r="E524" s="1"/>
      <c r="F524" s="91"/>
      <c r="G524" s="92"/>
      <c r="H524" s="1"/>
      <c r="I524" s="1"/>
      <c r="J524" s="1"/>
      <c r="K524" s="1"/>
      <c r="L524" s="1"/>
    </row>
    <row r="525" ht="16.5" customHeight="1">
      <c r="A525" s="1"/>
      <c r="B525" s="46"/>
      <c r="C525" s="49"/>
      <c r="D525" s="33"/>
      <c r="E525" s="1"/>
      <c r="F525" s="91"/>
      <c r="G525" s="92"/>
      <c r="H525" s="1"/>
      <c r="I525" s="1"/>
      <c r="J525" s="1"/>
      <c r="K525" s="1"/>
      <c r="L525" s="1"/>
    </row>
    <row r="526" ht="16.5" customHeight="1">
      <c r="A526" s="1"/>
      <c r="B526" s="46"/>
      <c r="C526" s="49"/>
      <c r="D526" s="33"/>
      <c r="E526" s="1"/>
      <c r="F526" s="91"/>
      <c r="G526" s="92"/>
      <c r="H526" s="1"/>
      <c r="I526" s="1"/>
      <c r="J526" s="1"/>
      <c r="K526" s="1"/>
      <c r="L526" s="1"/>
    </row>
    <row r="527" ht="16.5" customHeight="1">
      <c r="A527" s="1"/>
      <c r="B527" s="46"/>
      <c r="C527" s="49"/>
      <c r="D527" s="33"/>
      <c r="E527" s="1"/>
      <c r="F527" s="91"/>
      <c r="G527" s="92"/>
      <c r="H527" s="1"/>
      <c r="I527" s="1"/>
      <c r="J527" s="1"/>
      <c r="K527" s="1"/>
      <c r="L527" s="1"/>
    </row>
    <row r="528" ht="16.5" customHeight="1">
      <c r="A528" s="1"/>
      <c r="B528" s="46"/>
      <c r="C528" s="49"/>
      <c r="D528" s="33"/>
      <c r="E528" s="1"/>
      <c r="F528" s="91"/>
      <c r="G528" s="92"/>
      <c r="H528" s="1"/>
      <c r="I528" s="1"/>
      <c r="J528" s="1"/>
      <c r="K528" s="1"/>
      <c r="L528" s="1"/>
    </row>
    <row r="529" ht="16.5" customHeight="1">
      <c r="A529" s="1"/>
      <c r="B529" s="46"/>
      <c r="C529" s="49"/>
      <c r="D529" s="33"/>
      <c r="E529" s="1"/>
      <c r="F529" s="91"/>
      <c r="G529" s="92"/>
      <c r="H529" s="1"/>
      <c r="I529" s="1"/>
      <c r="J529" s="1"/>
      <c r="K529" s="1"/>
      <c r="L529" s="1"/>
    </row>
    <row r="530" ht="16.5" customHeight="1">
      <c r="A530" s="1"/>
      <c r="B530" s="46"/>
      <c r="C530" s="49"/>
      <c r="D530" s="33"/>
      <c r="E530" s="1"/>
      <c r="F530" s="91"/>
      <c r="G530" s="92"/>
      <c r="H530" s="1"/>
      <c r="I530" s="1"/>
      <c r="J530" s="1"/>
      <c r="K530" s="1"/>
      <c r="L530" s="1"/>
    </row>
    <row r="531" ht="16.5" customHeight="1">
      <c r="A531" s="1"/>
      <c r="B531" s="46"/>
      <c r="C531" s="49"/>
      <c r="D531" s="33"/>
      <c r="E531" s="1"/>
      <c r="F531" s="91"/>
      <c r="G531" s="92"/>
      <c r="H531" s="1"/>
      <c r="I531" s="1"/>
      <c r="J531" s="1"/>
      <c r="K531" s="1"/>
      <c r="L531" s="1"/>
    </row>
    <row r="532" ht="16.5" customHeight="1">
      <c r="A532" s="1"/>
      <c r="B532" s="46"/>
      <c r="C532" s="49"/>
      <c r="D532" s="33"/>
      <c r="E532" s="1"/>
      <c r="F532" s="91"/>
      <c r="G532" s="92"/>
      <c r="H532" s="1"/>
      <c r="I532" s="1"/>
      <c r="J532" s="1"/>
      <c r="K532" s="1"/>
      <c r="L532" s="1"/>
    </row>
    <row r="533" ht="16.5" customHeight="1">
      <c r="A533" s="1"/>
      <c r="B533" s="46"/>
      <c r="C533" s="49"/>
      <c r="D533" s="33"/>
      <c r="E533" s="1"/>
      <c r="F533" s="91"/>
      <c r="G533" s="92"/>
      <c r="H533" s="1"/>
      <c r="I533" s="1"/>
      <c r="J533" s="1"/>
      <c r="K533" s="1"/>
      <c r="L533" s="1"/>
    </row>
    <row r="534" ht="16.5" customHeight="1">
      <c r="A534" s="1"/>
      <c r="B534" s="46"/>
      <c r="C534" s="49"/>
      <c r="D534" s="33"/>
      <c r="E534" s="1"/>
      <c r="F534" s="91"/>
      <c r="G534" s="92"/>
      <c r="H534" s="1"/>
      <c r="I534" s="1"/>
      <c r="J534" s="1"/>
      <c r="K534" s="1"/>
      <c r="L534" s="1"/>
    </row>
    <row r="535" ht="16.5" customHeight="1">
      <c r="A535" s="1"/>
      <c r="B535" s="46"/>
      <c r="C535" s="49"/>
      <c r="D535" s="33"/>
      <c r="E535" s="1"/>
      <c r="F535" s="91"/>
      <c r="G535" s="92"/>
      <c r="H535" s="1"/>
      <c r="I535" s="1"/>
      <c r="J535" s="1"/>
      <c r="K535" s="1"/>
      <c r="L535" s="1"/>
    </row>
    <row r="536" ht="16.5" customHeight="1">
      <c r="A536" s="1"/>
      <c r="B536" s="46"/>
      <c r="C536" s="49"/>
      <c r="D536" s="33"/>
      <c r="E536" s="1"/>
      <c r="F536" s="91"/>
      <c r="G536" s="92"/>
      <c r="H536" s="1"/>
      <c r="I536" s="1"/>
      <c r="J536" s="1"/>
      <c r="K536" s="1"/>
      <c r="L536" s="1"/>
    </row>
    <row r="537" ht="16.5" customHeight="1">
      <c r="A537" s="1"/>
      <c r="B537" s="46"/>
      <c r="C537" s="49"/>
      <c r="D537" s="33"/>
      <c r="E537" s="1"/>
      <c r="F537" s="91"/>
      <c r="G537" s="92"/>
      <c r="H537" s="1"/>
      <c r="I537" s="1"/>
      <c r="J537" s="1"/>
      <c r="K537" s="1"/>
      <c r="L537" s="1"/>
    </row>
    <row r="538" ht="16.5" customHeight="1">
      <c r="A538" s="1"/>
      <c r="B538" s="46"/>
      <c r="C538" s="49"/>
      <c r="D538" s="33"/>
      <c r="E538" s="1"/>
      <c r="F538" s="91"/>
      <c r="G538" s="92"/>
      <c r="H538" s="1"/>
      <c r="I538" s="1"/>
      <c r="J538" s="1"/>
      <c r="K538" s="1"/>
      <c r="L538" s="1"/>
    </row>
    <row r="539" ht="16.5" customHeight="1">
      <c r="A539" s="1"/>
      <c r="B539" s="46"/>
      <c r="C539" s="49"/>
      <c r="D539" s="33"/>
      <c r="E539" s="1"/>
      <c r="F539" s="91"/>
      <c r="G539" s="92"/>
      <c r="H539" s="1"/>
      <c r="I539" s="1"/>
      <c r="J539" s="1"/>
      <c r="K539" s="1"/>
      <c r="L539" s="1"/>
    </row>
    <row r="540" ht="16.5" customHeight="1">
      <c r="A540" s="1"/>
      <c r="B540" s="46"/>
      <c r="C540" s="49"/>
      <c r="D540" s="33"/>
      <c r="E540" s="1"/>
      <c r="F540" s="91"/>
      <c r="G540" s="92"/>
      <c r="H540" s="1"/>
      <c r="I540" s="1"/>
      <c r="J540" s="1"/>
      <c r="K540" s="1"/>
      <c r="L540" s="1"/>
    </row>
    <row r="541" ht="16.5" customHeight="1">
      <c r="A541" s="1"/>
      <c r="B541" s="46"/>
      <c r="C541" s="49"/>
      <c r="D541" s="33"/>
      <c r="E541" s="1"/>
      <c r="F541" s="91"/>
      <c r="G541" s="92"/>
      <c r="H541" s="1"/>
      <c r="I541" s="1"/>
      <c r="J541" s="1"/>
      <c r="K541" s="1"/>
      <c r="L541" s="1"/>
    </row>
    <row r="542" ht="16.5" customHeight="1">
      <c r="A542" s="1"/>
      <c r="B542" s="46"/>
      <c r="C542" s="49"/>
      <c r="D542" s="33"/>
      <c r="E542" s="1"/>
      <c r="F542" s="91"/>
      <c r="G542" s="92"/>
      <c r="H542" s="1"/>
      <c r="I542" s="1"/>
      <c r="J542" s="1"/>
      <c r="K542" s="1"/>
      <c r="L542" s="1"/>
    </row>
    <row r="543" ht="16.5" customHeight="1">
      <c r="A543" s="1"/>
      <c r="B543" s="46"/>
      <c r="C543" s="49"/>
      <c r="D543" s="33"/>
      <c r="E543" s="1"/>
      <c r="F543" s="91"/>
      <c r="G543" s="92"/>
      <c r="H543" s="1"/>
      <c r="I543" s="1"/>
      <c r="J543" s="1"/>
      <c r="K543" s="1"/>
      <c r="L543" s="1"/>
    </row>
    <row r="544" ht="16.5" customHeight="1">
      <c r="A544" s="1"/>
      <c r="B544" s="46"/>
      <c r="C544" s="49"/>
      <c r="D544" s="33"/>
      <c r="E544" s="1"/>
      <c r="F544" s="91"/>
      <c r="G544" s="92"/>
      <c r="H544" s="1"/>
      <c r="I544" s="1"/>
      <c r="J544" s="1"/>
      <c r="K544" s="1"/>
      <c r="L544" s="1"/>
    </row>
    <row r="545" ht="16.5" customHeight="1">
      <c r="A545" s="1"/>
      <c r="B545" s="46"/>
      <c r="C545" s="49"/>
      <c r="D545" s="33"/>
      <c r="E545" s="1"/>
      <c r="F545" s="91"/>
      <c r="G545" s="92"/>
      <c r="H545" s="1"/>
      <c r="I545" s="1"/>
      <c r="J545" s="1"/>
      <c r="K545" s="1"/>
      <c r="L545" s="1"/>
    </row>
    <row r="546" ht="16.5" customHeight="1">
      <c r="A546" s="1"/>
      <c r="B546" s="46"/>
      <c r="C546" s="49"/>
      <c r="D546" s="33"/>
      <c r="E546" s="1"/>
      <c r="F546" s="91"/>
      <c r="G546" s="92"/>
      <c r="H546" s="1"/>
      <c r="I546" s="1"/>
      <c r="J546" s="1"/>
      <c r="K546" s="1"/>
      <c r="L546" s="1"/>
    </row>
    <row r="547" ht="16.5" customHeight="1">
      <c r="A547" s="1"/>
      <c r="B547" s="46"/>
      <c r="C547" s="49"/>
      <c r="D547" s="33"/>
      <c r="E547" s="1"/>
      <c r="F547" s="91"/>
      <c r="G547" s="92"/>
      <c r="H547" s="1"/>
      <c r="I547" s="1"/>
      <c r="J547" s="1"/>
      <c r="K547" s="1"/>
      <c r="L547" s="1"/>
    </row>
    <row r="548" ht="16.5" customHeight="1">
      <c r="A548" s="1"/>
      <c r="B548" s="46"/>
      <c r="C548" s="49"/>
      <c r="D548" s="33"/>
      <c r="E548" s="1"/>
      <c r="F548" s="91"/>
      <c r="G548" s="92"/>
      <c r="H548" s="1"/>
      <c r="I548" s="1"/>
      <c r="J548" s="1"/>
      <c r="K548" s="1"/>
      <c r="L548" s="1"/>
    </row>
    <row r="549" ht="16.5" customHeight="1">
      <c r="A549" s="1"/>
      <c r="B549" s="46"/>
      <c r="C549" s="49"/>
      <c r="D549" s="33"/>
      <c r="E549" s="1"/>
      <c r="F549" s="91"/>
      <c r="G549" s="92"/>
      <c r="H549" s="1"/>
      <c r="I549" s="1"/>
      <c r="J549" s="1"/>
      <c r="K549" s="1"/>
      <c r="L549" s="1"/>
    </row>
    <row r="550" ht="16.5" customHeight="1">
      <c r="A550" s="1"/>
      <c r="B550" s="46"/>
      <c r="C550" s="49"/>
      <c r="D550" s="33"/>
      <c r="E550" s="1"/>
      <c r="F550" s="91"/>
      <c r="G550" s="92"/>
      <c r="H550" s="1"/>
      <c r="I550" s="1"/>
      <c r="J550" s="1"/>
      <c r="K550" s="1"/>
      <c r="L550" s="1"/>
    </row>
    <row r="551" ht="16.5" customHeight="1">
      <c r="A551" s="1"/>
      <c r="B551" s="46"/>
      <c r="C551" s="49"/>
      <c r="D551" s="33"/>
      <c r="E551" s="1"/>
      <c r="F551" s="91"/>
      <c r="G551" s="92"/>
      <c r="H551" s="1"/>
      <c r="I551" s="1"/>
      <c r="J551" s="1"/>
      <c r="K551" s="1"/>
      <c r="L551" s="1"/>
    </row>
    <row r="552" ht="16.5" customHeight="1">
      <c r="A552" s="1"/>
      <c r="B552" s="46"/>
      <c r="C552" s="49"/>
      <c r="D552" s="33"/>
      <c r="E552" s="1"/>
      <c r="F552" s="91"/>
      <c r="G552" s="92"/>
      <c r="H552" s="1"/>
      <c r="I552" s="1"/>
      <c r="J552" s="1"/>
      <c r="K552" s="1"/>
      <c r="L552" s="1"/>
    </row>
    <row r="553" ht="16.5" customHeight="1">
      <c r="A553" s="1"/>
      <c r="B553" s="46"/>
      <c r="C553" s="49"/>
      <c r="D553" s="33"/>
      <c r="E553" s="1"/>
      <c r="F553" s="91"/>
      <c r="G553" s="92"/>
      <c r="H553" s="1"/>
      <c r="I553" s="1"/>
      <c r="J553" s="1"/>
      <c r="K553" s="1"/>
      <c r="L553" s="1"/>
    </row>
    <row r="554" ht="16.5" customHeight="1">
      <c r="A554" s="1"/>
      <c r="B554" s="46"/>
      <c r="C554" s="49"/>
      <c r="D554" s="33"/>
      <c r="E554" s="1"/>
      <c r="F554" s="91"/>
      <c r="G554" s="92"/>
      <c r="H554" s="1"/>
      <c r="I554" s="1"/>
      <c r="J554" s="1"/>
      <c r="K554" s="1"/>
      <c r="L554" s="1"/>
    </row>
    <row r="555" ht="16.5" customHeight="1">
      <c r="A555" s="1"/>
      <c r="B555" s="46"/>
      <c r="C555" s="49"/>
      <c r="D555" s="33"/>
      <c r="E555" s="1"/>
      <c r="F555" s="91"/>
      <c r="G555" s="92"/>
      <c r="H555" s="1"/>
      <c r="I555" s="1"/>
      <c r="J555" s="1"/>
      <c r="K555" s="1"/>
      <c r="L555" s="1"/>
    </row>
    <row r="556" ht="16.5" customHeight="1">
      <c r="A556" s="1"/>
      <c r="B556" s="46"/>
      <c r="C556" s="49"/>
      <c r="D556" s="33"/>
      <c r="E556" s="1"/>
      <c r="F556" s="91"/>
      <c r="G556" s="92"/>
      <c r="H556" s="1"/>
      <c r="I556" s="1"/>
      <c r="J556" s="1"/>
      <c r="K556" s="1"/>
      <c r="L556" s="1"/>
    </row>
    <row r="557" ht="16.5" customHeight="1">
      <c r="A557" s="1"/>
      <c r="B557" s="46"/>
      <c r="C557" s="49"/>
      <c r="D557" s="33"/>
      <c r="E557" s="1"/>
      <c r="F557" s="91"/>
      <c r="G557" s="92"/>
      <c r="H557" s="1"/>
      <c r="I557" s="1"/>
      <c r="J557" s="1"/>
      <c r="K557" s="1"/>
      <c r="L557" s="1"/>
    </row>
    <row r="558" ht="16.5" customHeight="1">
      <c r="A558" s="1"/>
      <c r="B558" s="46"/>
      <c r="C558" s="49"/>
      <c r="D558" s="33"/>
      <c r="E558" s="1"/>
      <c r="F558" s="91"/>
      <c r="G558" s="92"/>
      <c r="H558" s="1"/>
      <c r="I558" s="1"/>
      <c r="J558" s="1"/>
      <c r="K558" s="1"/>
      <c r="L558" s="1"/>
    </row>
    <row r="559" ht="16.5" customHeight="1">
      <c r="A559" s="1"/>
      <c r="B559" s="46"/>
      <c r="C559" s="49"/>
      <c r="D559" s="33"/>
      <c r="E559" s="1"/>
      <c r="F559" s="91"/>
      <c r="G559" s="92"/>
      <c r="H559" s="1"/>
      <c r="I559" s="1"/>
      <c r="J559" s="1"/>
      <c r="K559" s="1"/>
      <c r="L559" s="1"/>
    </row>
    <row r="560" ht="16.5" customHeight="1">
      <c r="A560" s="1"/>
      <c r="B560" s="46"/>
      <c r="C560" s="49"/>
      <c r="D560" s="33"/>
      <c r="E560" s="1"/>
      <c r="F560" s="91"/>
      <c r="G560" s="92"/>
      <c r="H560" s="1"/>
      <c r="I560" s="1"/>
      <c r="J560" s="1"/>
      <c r="K560" s="1"/>
      <c r="L560" s="1"/>
    </row>
    <row r="561" ht="16.5" customHeight="1">
      <c r="A561" s="1"/>
      <c r="B561" s="46"/>
      <c r="C561" s="49"/>
      <c r="D561" s="33"/>
      <c r="E561" s="1"/>
      <c r="F561" s="91"/>
      <c r="G561" s="92"/>
      <c r="H561" s="1"/>
      <c r="I561" s="1"/>
      <c r="J561" s="1"/>
      <c r="K561" s="1"/>
      <c r="L561" s="1"/>
    </row>
    <row r="562" ht="16.5" customHeight="1">
      <c r="A562" s="1"/>
      <c r="B562" s="46"/>
      <c r="C562" s="49"/>
      <c r="D562" s="33"/>
      <c r="E562" s="1"/>
      <c r="F562" s="91"/>
      <c r="G562" s="92"/>
      <c r="H562" s="1"/>
      <c r="I562" s="1"/>
      <c r="J562" s="1"/>
      <c r="K562" s="1"/>
      <c r="L562" s="1"/>
    </row>
    <row r="563" ht="16.5" customHeight="1">
      <c r="A563" s="1"/>
      <c r="B563" s="46"/>
      <c r="C563" s="49"/>
      <c r="D563" s="33"/>
      <c r="E563" s="1"/>
      <c r="F563" s="91"/>
      <c r="G563" s="92"/>
      <c r="H563" s="1"/>
      <c r="I563" s="1"/>
      <c r="J563" s="1"/>
      <c r="K563" s="1"/>
      <c r="L563" s="1"/>
    </row>
    <row r="564" ht="16.5" customHeight="1">
      <c r="A564" s="1"/>
      <c r="B564" s="46"/>
      <c r="C564" s="49"/>
      <c r="D564" s="33"/>
      <c r="E564" s="1"/>
      <c r="F564" s="91"/>
      <c r="G564" s="92"/>
      <c r="H564" s="1"/>
      <c r="I564" s="1"/>
      <c r="J564" s="1"/>
      <c r="K564" s="1"/>
      <c r="L564" s="1"/>
    </row>
    <row r="565" ht="16.5" customHeight="1">
      <c r="A565" s="1"/>
      <c r="B565" s="46"/>
      <c r="C565" s="49"/>
      <c r="D565" s="33"/>
      <c r="E565" s="1"/>
      <c r="F565" s="91"/>
      <c r="G565" s="92"/>
      <c r="H565" s="1"/>
      <c r="I565" s="1"/>
      <c r="J565" s="1"/>
      <c r="K565" s="1"/>
      <c r="L565" s="1"/>
    </row>
    <row r="566" ht="16.5" customHeight="1">
      <c r="A566" s="1"/>
      <c r="B566" s="46"/>
      <c r="C566" s="49"/>
      <c r="D566" s="33"/>
      <c r="E566" s="1"/>
      <c r="F566" s="91"/>
      <c r="G566" s="92"/>
      <c r="H566" s="1"/>
      <c r="I566" s="1"/>
      <c r="J566" s="1"/>
      <c r="K566" s="1"/>
      <c r="L566" s="1"/>
    </row>
    <row r="567" ht="16.5" customHeight="1">
      <c r="A567" s="1"/>
      <c r="B567" s="46"/>
      <c r="C567" s="49"/>
      <c r="D567" s="33"/>
      <c r="E567" s="1"/>
      <c r="F567" s="91"/>
      <c r="G567" s="92"/>
      <c r="H567" s="1"/>
      <c r="I567" s="1"/>
      <c r="J567" s="1"/>
      <c r="K567" s="1"/>
      <c r="L567" s="1"/>
    </row>
    <row r="568" ht="16.5" customHeight="1">
      <c r="A568" s="1"/>
      <c r="B568" s="46"/>
      <c r="C568" s="49"/>
      <c r="D568" s="33"/>
      <c r="E568" s="1"/>
      <c r="F568" s="91"/>
      <c r="G568" s="92"/>
      <c r="H568" s="1"/>
      <c r="I568" s="1"/>
      <c r="J568" s="1"/>
      <c r="K568" s="1"/>
      <c r="L568" s="1"/>
    </row>
    <row r="569" ht="16.5" customHeight="1">
      <c r="A569" s="1"/>
      <c r="B569" s="46"/>
      <c r="C569" s="49"/>
      <c r="D569" s="33"/>
      <c r="E569" s="1"/>
      <c r="F569" s="91"/>
      <c r="G569" s="92"/>
      <c r="H569" s="1"/>
      <c r="I569" s="1"/>
      <c r="J569" s="1"/>
      <c r="K569" s="1"/>
      <c r="L569" s="1"/>
    </row>
    <row r="570" ht="16.5" customHeight="1">
      <c r="A570" s="1"/>
      <c r="B570" s="46"/>
      <c r="C570" s="49"/>
      <c r="D570" s="33"/>
      <c r="E570" s="1"/>
      <c r="F570" s="91"/>
      <c r="G570" s="92"/>
      <c r="H570" s="1"/>
      <c r="I570" s="1"/>
      <c r="J570" s="1"/>
      <c r="K570" s="1"/>
      <c r="L570" s="1"/>
    </row>
    <row r="571" ht="16.5" customHeight="1">
      <c r="A571" s="1"/>
      <c r="B571" s="46"/>
      <c r="C571" s="49"/>
      <c r="D571" s="33"/>
      <c r="E571" s="1"/>
      <c r="F571" s="91"/>
      <c r="G571" s="92"/>
      <c r="H571" s="1"/>
      <c r="I571" s="1"/>
      <c r="J571" s="1"/>
      <c r="K571" s="1"/>
      <c r="L571" s="1"/>
    </row>
    <row r="572" ht="16.5" customHeight="1">
      <c r="A572" s="1"/>
      <c r="B572" s="46"/>
      <c r="C572" s="49"/>
      <c r="D572" s="33"/>
      <c r="E572" s="1"/>
      <c r="F572" s="91"/>
      <c r="G572" s="92"/>
      <c r="H572" s="1"/>
      <c r="I572" s="1"/>
      <c r="J572" s="1"/>
      <c r="K572" s="1"/>
      <c r="L572" s="1"/>
    </row>
    <row r="573" ht="16.5" customHeight="1">
      <c r="A573" s="1"/>
      <c r="B573" s="46"/>
      <c r="C573" s="49"/>
      <c r="D573" s="33"/>
      <c r="E573" s="1"/>
      <c r="F573" s="91"/>
      <c r="G573" s="92"/>
      <c r="H573" s="1"/>
      <c r="I573" s="1"/>
      <c r="J573" s="1"/>
      <c r="K573" s="1"/>
      <c r="L573" s="1"/>
    </row>
    <row r="574" ht="16.5" customHeight="1">
      <c r="A574" s="1"/>
      <c r="B574" s="46"/>
      <c r="C574" s="49"/>
      <c r="D574" s="33"/>
      <c r="E574" s="1"/>
      <c r="F574" s="91"/>
      <c r="G574" s="92"/>
      <c r="H574" s="1"/>
      <c r="I574" s="1"/>
      <c r="J574" s="1"/>
      <c r="K574" s="1"/>
      <c r="L574" s="1"/>
    </row>
    <row r="575" ht="16.5" customHeight="1">
      <c r="A575" s="1"/>
      <c r="B575" s="46"/>
      <c r="C575" s="49"/>
      <c r="D575" s="33"/>
      <c r="E575" s="1"/>
      <c r="F575" s="91"/>
      <c r="G575" s="92"/>
      <c r="H575" s="1"/>
      <c r="I575" s="1"/>
      <c r="J575" s="1"/>
      <c r="K575" s="1"/>
      <c r="L575" s="1"/>
    </row>
    <row r="576" ht="16.5" customHeight="1">
      <c r="A576" s="1"/>
      <c r="B576" s="46"/>
      <c r="C576" s="49"/>
      <c r="D576" s="33"/>
      <c r="E576" s="1"/>
      <c r="F576" s="91"/>
      <c r="G576" s="92"/>
      <c r="H576" s="1"/>
      <c r="I576" s="1"/>
      <c r="J576" s="1"/>
      <c r="K576" s="1"/>
      <c r="L576" s="1"/>
    </row>
    <row r="577" ht="16.5" customHeight="1">
      <c r="A577" s="1"/>
      <c r="B577" s="46"/>
      <c r="C577" s="49"/>
      <c r="D577" s="33"/>
      <c r="E577" s="1"/>
      <c r="F577" s="91"/>
      <c r="G577" s="92"/>
      <c r="H577" s="1"/>
      <c r="I577" s="1"/>
      <c r="J577" s="1"/>
      <c r="K577" s="1"/>
      <c r="L577" s="1"/>
    </row>
    <row r="578" ht="16.5" customHeight="1">
      <c r="A578" s="1"/>
      <c r="B578" s="46"/>
      <c r="C578" s="49"/>
      <c r="D578" s="33"/>
      <c r="E578" s="1"/>
      <c r="F578" s="91"/>
      <c r="G578" s="92"/>
      <c r="H578" s="1"/>
      <c r="I578" s="1"/>
      <c r="J578" s="1"/>
      <c r="K578" s="1"/>
      <c r="L578" s="1"/>
    </row>
    <row r="579" ht="16.5" customHeight="1">
      <c r="A579" s="1"/>
      <c r="B579" s="46"/>
      <c r="C579" s="49"/>
      <c r="D579" s="33"/>
      <c r="E579" s="1"/>
      <c r="F579" s="91"/>
      <c r="G579" s="92"/>
      <c r="H579" s="1"/>
      <c r="I579" s="1"/>
      <c r="J579" s="1"/>
      <c r="K579" s="1"/>
      <c r="L579" s="1"/>
    </row>
    <row r="580" ht="16.5" customHeight="1">
      <c r="A580" s="1"/>
      <c r="B580" s="46"/>
      <c r="C580" s="49"/>
      <c r="D580" s="33"/>
      <c r="E580" s="1"/>
      <c r="F580" s="91"/>
      <c r="G580" s="92"/>
      <c r="H580" s="1"/>
      <c r="I580" s="1"/>
      <c r="J580" s="1"/>
      <c r="K580" s="1"/>
      <c r="L580" s="1"/>
    </row>
    <row r="581" ht="16.5" customHeight="1">
      <c r="A581" s="1"/>
      <c r="B581" s="46"/>
      <c r="C581" s="49"/>
      <c r="D581" s="33"/>
      <c r="E581" s="1"/>
      <c r="F581" s="91"/>
      <c r="G581" s="92"/>
      <c r="H581" s="1"/>
      <c r="I581" s="1"/>
      <c r="J581" s="1"/>
      <c r="K581" s="1"/>
      <c r="L581" s="1"/>
    </row>
    <row r="582" ht="16.5" customHeight="1">
      <c r="A582" s="1"/>
      <c r="B582" s="46"/>
      <c r="C582" s="49"/>
      <c r="D582" s="33"/>
      <c r="E582" s="1"/>
      <c r="F582" s="91"/>
      <c r="G582" s="92"/>
      <c r="H582" s="1"/>
      <c r="I582" s="1"/>
      <c r="J582" s="1"/>
      <c r="K582" s="1"/>
      <c r="L582" s="1"/>
    </row>
    <row r="583" ht="16.5" customHeight="1">
      <c r="A583" s="1"/>
      <c r="B583" s="46"/>
      <c r="C583" s="49"/>
      <c r="D583" s="33"/>
      <c r="E583" s="1"/>
      <c r="F583" s="91"/>
      <c r="G583" s="92"/>
      <c r="H583" s="1"/>
      <c r="I583" s="1"/>
      <c r="J583" s="1"/>
      <c r="K583" s="1"/>
      <c r="L583" s="1"/>
    </row>
    <row r="584" ht="16.5" customHeight="1">
      <c r="A584" s="1"/>
      <c r="B584" s="46"/>
      <c r="C584" s="49"/>
      <c r="D584" s="33"/>
      <c r="E584" s="1"/>
      <c r="F584" s="91"/>
      <c r="G584" s="92"/>
      <c r="H584" s="1"/>
      <c r="I584" s="1"/>
      <c r="J584" s="1"/>
      <c r="K584" s="1"/>
      <c r="L584" s="1"/>
    </row>
    <row r="585" ht="16.5" customHeight="1">
      <c r="A585" s="1"/>
      <c r="B585" s="46"/>
      <c r="C585" s="49"/>
      <c r="D585" s="33"/>
      <c r="E585" s="1"/>
      <c r="F585" s="91"/>
      <c r="G585" s="92"/>
      <c r="H585" s="1"/>
      <c r="I585" s="1"/>
      <c r="J585" s="1"/>
      <c r="K585" s="1"/>
      <c r="L585" s="1"/>
    </row>
    <row r="586" ht="16.5" customHeight="1">
      <c r="A586" s="1"/>
      <c r="B586" s="46"/>
      <c r="C586" s="49"/>
      <c r="D586" s="33"/>
      <c r="E586" s="1"/>
      <c r="F586" s="91"/>
      <c r="G586" s="92"/>
      <c r="H586" s="1"/>
      <c r="I586" s="1"/>
      <c r="J586" s="1"/>
      <c r="K586" s="1"/>
      <c r="L586" s="1"/>
    </row>
    <row r="587" ht="16.5" customHeight="1">
      <c r="A587" s="1"/>
      <c r="B587" s="46"/>
      <c r="C587" s="49"/>
      <c r="D587" s="33"/>
      <c r="E587" s="1"/>
      <c r="F587" s="91"/>
      <c r="G587" s="92"/>
      <c r="H587" s="1"/>
      <c r="I587" s="1"/>
      <c r="J587" s="1"/>
      <c r="K587" s="1"/>
      <c r="L587" s="1"/>
    </row>
    <row r="588" ht="16.5" customHeight="1">
      <c r="A588" s="1"/>
      <c r="B588" s="46"/>
      <c r="C588" s="49"/>
      <c r="D588" s="33"/>
      <c r="E588" s="1"/>
      <c r="F588" s="91"/>
      <c r="G588" s="92"/>
      <c r="H588" s="1"/>
      <c r="I588" s="1"/>
      <c r="J588" s="1"/>
      <c r="K588" s="1"/>
      <c r="L588" s="1"/>
    </row>
    <row r="589" ht="16.5" customHeight="1">
      <c r="A589" s="1"/>
      <c r="B589" s="46"/>
      <c r="C589" s="49"/>
      <c r="D589" s="33"/>
      <c r="E589" s="1"/>
      <c r="F589" s="91"/>
      <c r="G589" s="92"/>
      <c r="H589" s="1"/>
      <c r="I589" s="1"/>
      <c r="J589" s="1"/>
      <c r="K589" s="1"/>
      <c r="L589" s="1"/>
    </row>
    <row r="590" ht="16.5" customHeight="1">
      <c r="A590" s="1"/>
      <c r="B590" s="46"/>
      <c r="C590" s="49"/>
      <c r="D590" s="33"/>
      <c r="E590" s="1"/>
      <c r="F590" s="91"/>
      <c r="G590" s="92"/>
      <c r="H590" s="1"/>
      <c r="I590" s="1"/>
      <c r="J590" s="1"/>
      <c r="K590" s="1"/>
      <c r="L590" s="1"/>
    </row>
    <row r="591" ht="16.5" customHeight="1">
      <c r="A591" s="1"/>
      <c r="B591" s="46"/>
      <c r="C591" s="49"/>
      <c r="D591" s="33"/>
      <c r="E591" s="1"/>
      <c r="F591" s="91"/>
      <c r="G591" s="92"/>
      <c r="H591" s="1"/>
      <c r="I591" s="1"/>
      <c r="J591" s="1"/>
      <c r="K591" s="1"/>
      <c r="L591" s="1"/>
    </row>
    <row r="592" ht="16.5" customHeight="1">
      <c r="A592" s="1"/>
      <c r="B592" s="46"/>
      <c r="C592" s="49"/>
      <c r="D592" s="33"/>
      <c r="E592" s="1"/>
      <c r="F592" s="91"/>
      <c r="G592" s="92"/>
      <c r="H592" s="1"/>
      <c r="I592" s="1"/>
      <c r="J592" s="1"/>
      <c r="K592" s="1"/>
      <c r="L592" s="1"/>
    </row>
    <row r="593" ht="16.5" customHeight="1">
      <c r="A593" s="1"/>
      <c r="B593" s="46"/>
      <c r="C593" s="49"/>
      <c r="D593" s="33"/>
      <c r="E593" s="1"/>
      <c r="F593" s="91"/>
      <c r="G593" s="92"/>
      <c r="H593" s="1"/>
      <c r="I593" s="1"/>
      <c r="J593" s="1"/>
      <c r="K593" s="1"/>
      <c r="L593" s="1"/>
    </row>
    <row r="594" ht="16.5" customHeight="1">
      <c r="A594" s="1"/>
      <c r="B594" s="46"/>
      <c r="C594" s="49"/>
      <c r="D594" s="33"/>
      <c r="E594" s="1"/>
      <c r="F594" s="91"/>
      <c r="G594" s="92"/>
      <c r="H594" s="1"/>
      <c r="I594" s="1"/>
      <c r="J594" s="1"/>
      <c r="K594" s="1"/>
      <c r="L594" s="1"/>
    </row>
    <row r="595" ht="16.5" customHeight="1">
      <c r="A595" s="1"/>
      <c r="B595" s="46"/>
      <c r="C595" s="49"/>
      <c r="D595" s="33"/>
      <c r="E595" s="1"/>
      <c r="F595" s="91"/>
      <c r="G595" s="92"/>
      <c r="H595" s="1"/>
      <c r="I595" s="1"/>
      <c r="J595" s="1"/>
      <c r="K595" s="1"/>
      <c r="L595" s="1"/>
    </row>
    <row r="596" ht="16.5" customHeight="1">
      <c r="A596" s="1"/>
      <c r="B596" s="46"/>
      <c r="C596" s="49"/>
      <c r="D596" s="33"/>
      <c r="E596" s="1"/>
      <c r="F596" s="91"/>
      <c r="G596" s="92"/>
      <c r="H596" s="1"/>
      <c r="I596" s="1"/>
      <c r="J596" s="1"/>
      <c r="K596" s="1"/>
      <c r="L596" s="1"/>
    </row>
    <row r="597" ht="16.5" customHeight="1">
      <c r="A597" s="1"/>
      <c r="B597" s="46"/>
      <c r="C597" s="49"/>
      <c r="D597" s="33"/>
      <c r="E597" s="1"/>
      <c r="F597" s="91"/>
      <c r="G597" s="92"/>
      <c r="H597" s="1"/>
      <c r="I597" s="1"/>
      <c r="J597" s="1"/>
      <c r="K597" s="1"/>
      <c r="L597" s="1"/>
    </row>
    <row r="598" ht="16.5" customHeight="1">
      <c r="A598" s="1"/>
      <c r="B598" s="46"/>
      <c r="C598" s="49"/>
      <c r="D598" s="33"/>
      <c r="E598" s="1"/>
      <c r="F598" s="91"/>
      <c r="G598" s="92"/>
      <c r="H598" s="1"/>
      <c r="I598" s="1"/>
      <c r="J598" s="1"/>
      <c r="K598" s="1"/>
      <c r="L598" s="1"/>
    </row>
    <row r="599" ht="16.5" customHeight="1">
      <c r="A599" s="1"/>
      <c r="B599" s="46"/>
      <c r="C599" s="49"/>
      <c r="D599" s="33"/>
      <c r="E599" s="1"/>
      <c r="F599" s="91"/>
      <c r="G599" s="92"/>
      <c r="H599" s="1"/>
      <c r="I599" s="1"/>
      <c r="J599" s="1"/>
      <c r="K599" s="1"/>
      <c r="L599" s="1"/>
    </row>
    <row r="600" ht="16.5" customHeight="1">
      <c r="A600" s="1"/>
      <c r="B600" s="46"/>
      <c r="C600" s="49"/>
      <c r="D600" s="33"/>
      <c r="E600" s="1"/>
      <c r="F600" s="91"/>
      <c r="G600" s="92"/>
      <c r="H600" s="1"/>
      <c r="I600" s="1"/>
      <c r="J600" s="1"/>
      <c r="K600" s="1"/>
      <c r="L600" s="1"/>
    </row>
    <row r="601" ht="16.5" customHeight="1">
      <c r="A601" s="1"/>
      <c r="B601" s="46"/>
      <c r="C601" s="49"/>
      <c r="D601" s="33"/>
      <c r="E601" s="1"/>
      <c r="F601" s="91"/>
      <c r="G601" s="92"/>
      <c r="H601" s="1"/>
      <c r="I601" s="1"/>
      <c r="J601" s="1"/>
      <c r="K601" s="1"/>
      <c r="L601" s="1"/>
    </row>
    <row r="602" ht="16.5" customHeight="1">
      <c r="A602" s="1"/>
      <c r="B602" s="46"/>
      <c r="C602" s="49"/>
      <c r="D602" s="33"/>
      <c r="E602" s="1"/>
      <c r="F602" s="91"/>
      <c r="G602" s="92"/>
      <c r="H602" s="1"/>
      <c r="I602" s="1"/>
      <c r="J602" s="1"/>
      <c r="K602" s="1"/>
      <c r="L602" s="1"/>
    </row>
    <row r="603" ht="16.5" customHeight="1">
      <c r="A603" s="1"/>
      <c r="B603" s="46"/>
      <c r="C603" s="49"/>
      <c r="D603" s="33"/>
      <c r="E603" s="1"/>
      <c r="F603" s="91"/>
      <c r="G603" s="92"/>
      <c r="H603" s="1"/>
      <c r="I603" s="1"/>
      <c r="J603" s="1"/>
      <c r="K603" s="1"/>
      <c r="L603" s="1"/>
    </row>
    <row r="604" ht="16.5" customHeight="1">
      <c r="A604" s="1"/>
      <c r="B604" s="46"/>
      <c r="C604" s="49"/>
      <c r="D604" s="33"/>
      <c r="E604" s="1"/>
      <c r="F604" s="91"/>
      <c r="G604" s="92"/>
      <c r="H604" s="1"/>
      <c r="I604" s="1"/>
      <c r="J604" s="1"/>
      <c r="K604" s="1"/>
      <c r="L604" s="1"/>
    </row>
    <row r="605" ht="16.5" customHeight="1">
      <c r="A605" s="1"/>
      <c r="B605" s="46"/>
      <c r="C605" s="49"/>
      <c r="D605" s="33"/>
      <c r="E605" s="1"/>
      <c r="F605" s="91"/>
      <c r="G605" s="92"/>
      <c r="H605" s="1"/>
      <c r="I605" s="1"/>
      <c r="J605" s="1"/>
      <c r="K605" s="1"/>
      <c r="L605" s="1"/>
    </row>
    <row r="606" ht="16.5" customHeight="1">
      <c r="A606" s="1"/>
      <c r="B606" s="46"/>
      <c r="C606" s="49"/>
      <c r="D606" s="33"/>
      <c r="E606" s="1"/>
      <c r="F606" s="91"/>
      <c r="G606" s="92"/>
      <c r="H606" s="1"/>
      <c r="I606" s="1"/>
      <c r="J606" s="1"/>
      <c r="K606" s="1"/>
      <c r="L606" s="1"/>
    </row>
    <row r="607" ht="16.5" customHeight="1">
      <c r="A607" s="1"/>
      <c r="B607" s="46"/>
      <c r="C607" s="49"/>
      <c r="D607" s="33"/>
      <c r="E607" s="1"/>
      <c r="F607" s="91"/>
      <c r="G607" s="92"/>
      <c r="H607" s="1"/>
      <c r="I607" s="1"/>
      <c r="J607" s="1"/>
      <c r="K607" s="1"/>
      <c r="L607" s="1"/>
    </row>
    <row r="608" ht="16.5" customHeight="1">
      <c r="A608" s="1"/>
      <c r="B608" s="46"/>
      <c r="C608" s="49"/>
      <c r="D608" s="33"/>
      <c r="E608" s="1"/>
      <c r="F608" s="91"/>
      <c r="G608" s="92"/>
      <c r="H608" s="1"/>
      <c r="I608" s="1"/>
      <c r="J608" s="1"/>
      <c r="K608" s="1"/>
      <c r="L608" s="1"/>
    </row>
    <row r="609" ht="16.5" customHeight="1">
      <c r="A609" s="1"/>
      <c r="B609" s="46"/>
      <c r="C609" s="49"/>
      <c r="D609" s="33"/>
      <c r="E609" s="1"/>
      <c r="F609" s="91"/>
      <c r="G609" s="92"/>
      <c r="H609" s="1"/>
      <c r="I609" s="1"/>
      <c r="J609" s="1"/>
      <c r="K609" s="1"/>
      <c r="L609" s="1"/>
    </row>
    <row r="610" ht="16.5" customHeight="1">
      <c r="A610" s="1"/>
      <c r="B610" s="46"/>
      <c r="C610" s="49"/>
      <c r="D610" s="33"/>
      <c r="E610" s="1"/>
      <c r="F610" s="91"/>
      <c r="G610" s="92"/>
      <c r="H610" s="1"/>
      <c r="I610" s="1"/>
      <c r="J610" s="1"/>
      <c r="K610" s="1"/>
      <c r="L610" s="1"/>
    </row>
    <row r="611" ht="16.5" customHeight="1">
      <c r="A611" s="1"/>
      <c r="B611" s="46"/>
      <c r="C611" s="49"/>
      <c r="D611" s="33"/>
      <c r="E611" s="1"/>
      <c r="F611" s="91"/>
      <c r="G611" s="92"/>
      <c r="H611" s="1"/>
      <c r="I611" s="1"/>
      <c r="J611" s="1"/>
      <c r="K611" s="1"/>
      <c r="L611" s="1"/>
    </row>
    <row r="612" ht="16.5" customHeight="1">
      <c r="A612" s="1"/>
      <c r="B612" s="46"/>
      <c r="C612" s="49"/>
      <c r="D612" s="33"/>
      <c r="E612" s="1"/>
      <c r="F612" s="91"/>
      <c r="G612" s="92"/>
      <c r="H612" s="1"/>
      <c r="I612" s="1"/>
      <c r="J612" s="1"/>
      <c r="K612" s="1"/>
      <c r="L612" s="1"/>
    </row>
    <row r="613" ht="16.5" customHeight="1">
      <c r="A613" s="1"/>
      <c r="B613" s="46"/>
      <c r="C613" s="49"/>
      <c r="D613" s="33"/>
      <c r="E613" s="1"/>
      <c r="F613" s="91"/>
      <c r="G613" s="92"/>
      <c r="H613" s="1"/>
      <c r="I613" s="1"/>
      <c r="J613" s="1"/>
      <c r="K613" s="1"/>
      <c r="L613" s="1"/>
    </row>
    <row r="614" ht="16.5" customHeight="1">
      <c r="A614" s="1"/>
      <c r="B614" s="46"/>
      <c r="C614" s="49"/>
      <c r="D614" s="33"/>
      <c r="E614" s="1"/>
      <c r="F614" s="91"/>
      <c r="G614" s="92"/>
      <c r="H614" s="1"/>
      <c r="I614" s="1"/>
      <c r="J614" s="1"/>
      <c r="K614" s="1"/>
      <c r="L614" s="1"/>
    </row>
    <row r="615" ht="16.5" customHeight="1">
      <c r="A615" s="1"/>
      <c r="B615" s="46"/>
      <c r="C615" s="49"/>
      <c r="D615" s="33"/>
      <c r="E615" s="1"/>
      <c r="F615" s="91"/>
      <c r="G615" s="92"/>
      <c r="H615" s="1"/>
      <c r="I615" s="1"/>
      <c r="J615" s="1"/>
      <c r="K615" s="1"/>
      <c r="L615" s="1"/>
    </row>
    <row r="616" ht="16.5" customHeight="1">
      <c r="A616" s="1"/>
      <c r="B616" s="46"/>
      <c r="C616" s="49"/>
      <c r="D616" s="33"/>
      <c r="E616" s="1"/>
      <c r="F616" s="91"/>
      <c r="G616" s="92"/>
      <c r="H616" s="1"/>
      <c r="I616" s="1"/>
      <c r="J616" s="1"/>
      <c r="K616" s="1"/>
      <c r="L616" s="1"/>
    </row>
    <row r="617" ht="16.5" customHeight="1">
      <c r="A617" s="1"/>
      <c r="B617" s="46"/>
      <c r="C617" s="49"/>
      <c r="D617" s="33"/>
      <c r="E617" s="1"/>
      <c r="F617" s="91"/>
      <c r="G617" s="92"/>
      <c r="H617" s="1"/>
      <c r="I617" s="1"/>
      <c r="J617" s="1"/>
      <c r="K617" s="1"/>
      <c r="L617" s="1"/>
    </row>
    <row r="618" ht="16.5" customHeight="1">
      <c r="A618" s="1"/>
      <c r="B618" s="46"/>
      <c r="C618" s="49"/>
      <c r="D618" s="33"/>
      <c r="E618" s="1"/>
      <c r="F618" s="91"/>
      <c r="G618" s="92"/>
      <c r="H618" s="1"/>
      <c r="I618" s="1"/>
      <c r="J618" s="1"/>
      <c r="K618" s="1"/>
      <c r="L618" s="1"/>
    </row>
    <row r="619" ht="16.5" customHeight="1">
      <c r="A619" s="1"/>
      <c r="B619" s="46"/>
      <c r="C619" s="49"/>
      <c r="D619" s="33"/>
      <c r="E619" s="1"/>
      <c r="F619" s="91"/>
      <c r="G619" s="92"/>
      <c r="H619" s="1"/>
      <c r="I619" s="1"/>
      <c r="J619" s="1"/>
      <c r="K619" s="1"/>
      <c r="L619" s="1"/>
    </row>
    <row r="620" ht="16.5" customHeight="1">
      <c r="A620" s="1"/>
      <c r="B620" s="46"/>
      <c r="C620" s="49"/>
      <c r="D620" s="33"/>
      <c r="E620" s="1"/>
      <c r="F620" s="91"/>
      <c r="G620" s="92"/>
      <c r="H620" s="1"/>
      <c r="I620" s="1"/>
      <c r="J620" s="1"/>
      <c r="K620" s="1"/>
      <c r="L620" s="1"/>
    </row>
    <row r="621" ht="16.5" customHeight="1">
      <c r="A621" s="1"/>
      <c r="B621" s="46"/>
      <c r="C621" s="49"/>
      <c r="D621" s="33"/>
      <c r="E621" s="1"/>
      <c r="F621" s="91"/>
      <c r="G621" s="92"/>
      <c r="H621" s="1"/>
      <c r="I621" s="1"/>
      <c r="J621" s="1"/>
      <c r="K621" s="1"/>
      <c r="L621" s="1"/>
    </row>
    <row r="622" ht="16.5" customHeight="1">
      <c r="A622" s="1"/>
      <c r="B622" s="46"/>
      <c r="C622" s="49"/>
      <c r="D622" s="33"/>
      <c r="E622" s="1"/>
      <c r="F622" s="91"/>
      <c r="G622" s="92"/>
      <c r="H622" s="1"/>
      <c r="I622" s="1"/>
      <c r="J622" s="1"/>
      <c r="K622" s="1"/>
      <c r="L622" s="1"/>
    </row>
    <row r="623" ht="16.5" customHeight="1">
      <c r="A623" s="1"/>
      <c r="B623" s="46"/>
      <c r="C623" s="49"/>
      <c r="D623" s="33"/>
      <c r="E623" s="1"/>
      <c r="F623" s="91"/>
      <c r="G623" s="92"/>
      <c r="H623" s="1"/>
      <c r="I623" s="1"/>
      <c r="J623" s="1"/>
      <c r="K623" s="1"/>
      <c r="L623" s="1"/>
    </row>
    <row r="624" ht="16.5" customHeight="1">
      <c r="A624" s="1"/>
      <c r="B624" s="46"/>
      <c r="C624" s="49"/>
      <c r="D624" s="33"/>
      <c r="E624" s="1"/>
      <c r="F624" s="91"/>
      <c r="G624" s="92"/>
      <c r="H624" s="1"/>
      <c r="I624" s="1"/>
      <c r="J624" s="1"/>
      <c r="K624" s="1"/>
      <c r="L624" s="1"/>
    </row>
    <row r="625" ht="16.5" customHeight="1">
      <c r="A625" s="1"/>
      <c r="B625" s="46"/>
      <c r="C625" s="49"/>
      <c r="D625" s="33"/>
      <c r="E625" s="1"/>
      <c r="F625" s="91"/>
      <c r="G625" s="92"/>
      <c r="H625" s="1"/>
      <c r="I625" s="1"/>
      <c r="J625" s="1"/>
      <c r="K625" s="1"/>
      <c r="L625" s="1"/>
    </row>
    <row r="626" ht="16.5" customHeight="1">
      <c r="A626" s="1"/>
      <c r="B626" s="46"/>
      <c r="C626" s="49"/>
      <c r="D626" s="33"/>
      <c r="E626" s="1"/>
      <c r="F626" s="91"/>
      <c r="G626" s="92"/>
      <c r="H626" s="1"/>
      <c r="I626" s="1"/>
      <c r="J626" s="1"/>
      <c r="K626" s="1"/>
      <c r="L626" s="1"/>
    </row>
    <row r="627" ht="16.5" customHeight="1">
      <c r="A627" s="1"/>
      <c r="B627" s="46"/>
      <c r="C627" s="49"/>
      <c r="D627" s="33"/>
      <c r="E627" s="1"/>
      <c r="F627" s="91"/>
      <c r="G627" s="92"/>
      <c r="H627" s="1"/>
      <c r="I627" s="1"/>
      <c r="J627" s="1"/>
      <c r="K627" s="1"/>
      <c r="L627" s="1"/>
    </row>
    <row r="628" ht="16.5" customHeight="1">
      <c r="A628" s="1"/>
      <c r="B628" s="46"/>
      <c r="C628" s="49"/>
      <c r="D628" s="33"/>
      <c r="E628" s="1"/>
      <c r="F628" s="91"/>
      <c r="G628" s="92"/>
      <c r="H628" s="1"/>
      <c r="I628" s="1"/>
      <c r="J628" s="1"/>
      <c r="K628" s="1"/>
      <c r="L628" s="1"/>
    </row>
    <row r="629" ht="16.5" customHeight="1">
      <c r="A629" s="1"/>
      <c r="B629" s="46"/>
      <c r="C629" s="49"/>
      <c r="D629" s="33"/>
      <c r="E629" s="1"/>
      <c r="F629" s="91"/>
      <c r="G629" s="92"/>
      <c r="H629" s="1"/>
      <c r="I629" s="1"/>
      <c r="J629" s="1"/>
      <c r="K629" s="1"/>
      <c r="L629" s="1"/>
    </row>
    <row r="630" ht="16.5" customHeight="1">
      <c r="A630" s="1"/>
      <c r="B630" s="46"/>
      <c r="C630" s="49"/>
      <c r="D630" s="33"/>
      <c r="E630" s="1"/>
      <c r="F630" s="91"/>
      <c r="G630" s="92"/>
      <c r="H630" s="1"/>
      <c r="I630" s="1"/>
      <c r="J630" s="1"/>
      <c r="K630" s="1"/>
      <c r="L630" s="1"/>
    </row>
    <row r="631" ht="16.5" customHeight="1">
      <c r="A631" s="1"/>
      <c r="B631" s="46"/>
      <c r="C631" s="49"/>
      <c r="D631" s="33"/>
      <c r="E631" s="1"/>
      <c r="F631" s="91"/>
      <c r="G631" s="92"/>
      <c r="H631" s="1"/>
      <c r="I631" s="1"/>
      <c r="J631" s="1"/>
      <c r="K631" s="1"/>
      <c r="L631" s="1"/>
    </row>
    <row r="632" ht="16.5" customHeight="1">
      <c r="A632" s="1"/>
      <c r="B632" s="46"/>
      <c r="C632" s="49"/>
      <c r="D632" s="33"/>
      <c r="E632" s="1"/>
      <c r="F632" s="91"/>
      <c r="G632" s="92"/>
      <c r="H632" s="1"/>
      <c r="I632" s="1"/>
      <c r="J632" s="1"/>
      <c r="K632" s="1"/>
      <c r="L632" s="1"/>
    </row>
    <row r="633" ht="16.5" customHeight="1">
      <c r="A633" s="1"/>
      <c r="B633" s="46"/>
      <c r="C633" s="49"/>
      <c r="D633" s="33"/>
      <c r="E633" s="1"/>
      <c r="F633" s="91"/>
      <c r="G633" s="92"/>
      <c r="H633" s="1"/>
      <c r="I633" s="1"/>
      <c r="J633" s="1"/>
      <c r="K633" s="1"/>
      <c r="L633" s="1"/>
    </row>
    <row r="634" ht="16.5" customHeight="1">
      <c r="A634" s="1"/>
      <c r="B634" s="46"/>
      <c r="C634" s="49"/>
      <c r="D634" s="33"/>
      <c r="E634" s="1"/>
      <c r="F634" s="91"/>
      <c r="G634" s="92"/>
      <c r="H634" s="1"/>
      <c r="I634" s="1"/>
      <c r="J634" s="1"/>
      <c r="K634" s="1"/>
      <c r="L634" s="1"/>
    </row>
    <row r="635" ht="16.5" customHeight="1">
      <c r="A635" s="1"/>
      <c r="B635" s="46"/>
      <c r="C635" s="49"/>
      <c r="D635" s="33"/>
      <c r="E635" s="1"/>
      <c r="F635" s="91"/>
      <c r="G635" s="92"/>
      <c r="H635" s="1"/>
      <c r="I635" s="1"/>
      <c r="J635" s="1"/>
      <c r="K635" s="1"/>
      <c r="L635" s="1"/>
    </row>
    <row r="636" ht="16.5" customHeight="1">
      <c r="A636" s="1"/>
      <c r="B636" s="46"/>
      <c r="C636" s="49"/>
      <c r="D636" s="33"/>
      <c r="E636" s="1"/>
      <c r="F636" s="91"/>
      <c r="G636" s="92"/>
      <c r="H636" s="1"/>
      <c r="I636" s="1"/>
      <c r="J636" s="1"/>
      <c r="K636" s="1"/>
      <c r="L636" s="1"/>
    </row>
    <row r="637" ht="16.5" customHeight="1">
      <c r="A637" s="1"/>
      <c r="B637" s="46"/>
      <c r="C637" s="49"/>
      <c r="D637" s="33"/>
      <c r="E637" s="1"/>
      <c r="F637" s="91"/>
      <c r="G637" s="92"/>
      <c r="H637" s="1"/>
      <c r="I637" s="1"/>
      <c r="J637" s="1"/>
      <c r="K637" s="1"/>
      <c r="L637" s="1"/>
    </row>
    <row r="638" ht="16.5" customHeight="1">
      <c r="A638" s="1"/>
      <c r="B638" s="46"/>
      <c r="C638" s="49"/>
      <c r="D638" s="33"/>
      <c r="E638" s="1"/>
      <c r="F638" s="91"/>
      <c r="G638" s="92"/>
      <c r="H638" s="1"/>
      <c r="I638" s="1"/>
      <c r="J638" s="1"/>
      <c r="K638" s="1"/>
      <c r="L638" s="1"/>
    </row>
    <row r="639" ht="16.5" customHeight="1">
      <c r="A639" s="1"/>
      <c r="B639" s="46"/>
      <c r="C639" s="49"/>
      <c r="D639" s="33"/>
      <c r="E639" s="1"/>
      <c r="F639" s="91"/>
      <c r="G639" s="92"/>
      <c r="H639" s="1"/>
      <c r="I639" s="1"/>
      <c r="J639" s="1"/>
      <c r="K639" s="1"/>
      <c r="L639" s="1"/>
    </row>
    <row r="640" ht="16.5" customHeight="1">
      <c r="A640" s="1"/>
      <c r="B640" s="46"/>
      <c r="C640" s="49"/>
      <c r="D640" s="33"/>
      <c r="E640" s="1"/>
      <c r="F640" s="91"/>
      <c r="G640" s="92"/>
      <c r="H640" s="1"/>
      <c r="I640" s="1"/>
      <c r="J640" s="1"/>
      <c r="K640" s="1"/>
      <c r="L640" s="1"/>
    </row>
    <row r="641" ht="16.5" customHeight="1">
      <c r="A641" s="1"/>
      <c r="B641" s="46"/>
      <c r="C641" s="49"/>
      <c r="D641" s="33"/>
      <c r="E641" s="1"/>
      <c r="F641" s="91"/>
      <c r="G641" s="92"/>
      <c r="H641" s="1"/>
      <c r="I641" s="1"/>
      <c r="J641" s="1"/>
      <c r="K641" s="1"/>
      <c r="L641" s="1"/>
    </row>
    <row r="642" ht="16.5" customHeight="1">
      <c r="A642" s="1"/>
      <c r="B642" s="46"/>
      <c r="C642" s="49"/>
      <c r="D642" s="33"/>
      <c r="E642" s="1"/>
      <c r="F642" s="91"/>
      <c r="G642" s="92"/>
      <c r="H642" s="1"/>
      <c r="I642" s="1"/>
      <c r="J642" s="1"/>
      <c r="K642" s="1"/>
      <c r="L642" s="1"/>
    </row>
    <row r="643" ht="16.5" customHeight="1">
      <c r="A643" s="1"/>
      <c r="B643" s="46"/>
      <c r="C643" s="49"/>
      <c r="D643" s="33"/>
      <c r="E643" s="1"/>
      <c r="F643" s="91"/>
      <c r="G643" s="92"/>
      <c r="H643" s="1"/>
      <c r="I643" s="1"/>
      <c r="J643" s="1"/>
      <c r="K643" s="1"/>
      <c r="L643" s="1"/>
    </row>
    <row r="644" ht="16.5" customHeight="1">
      <c r="A644" s="1"/>
      <c r="B644" s="46"/>
      <c r="C644" s="49"/>
      <c r="D644" s="33"/>
      <c r="E644" s="1"/>
      <c r="F644" s="91"/>
      <c r="G644" s="92"/>
      <c r="H644" s="1"/>
      <c r="I644" s="1"/>
      <c r="J644" s="1"/>
      <c r="K644" s="1"/>
      <c r="L644" s="1"/>
    </row>
    <row r="645" ht="16.5" customHeight="1">
      <c r="A645" s="1"/>
      <c r="B645" s="46"/>
      <c r="C645" s="49"/>
      <c r="D645" s="33"/>
      <c r="E645" s="1"/>
      <c r="F645" s="91"/>
      <c r="G645" s="92"/>
      <c r="H645" s="1"/>
      <c r="I645" s="1"/>
      <c r="J645" s="1"/>
      <c r="K645" s="1"/>
      <c r="L645" s="1"/>
    </row>
    <row r="646" ht="16.5" customHeight="1">
      <c r="A646" s="1"/>
      <c r="B646" s="46"/>
      <c r="C646" s="49"/>
      <c r="D646" s="33"/>
      <c r="E646" s="1"/>
      <c r="F646" s="91"/>
      <c r="G646" s="92"/>
      <c r="H646" s="1"/>
      <c r="I646" s="1"/>
      <c r="J646" s="1"/>
      <c r="K646" s="1"/>
      <c r="L646" s="1"/>
    </row>
    <row r="647" ht="16.5" customHeight="1">
      <c r="A647" s="1"/>
      <c r="B647" s="46"/>
      <c r="C647" s="49"/>
      <c r="D647" s="33"/>
      <c r="E647" s="1"/>
      <c r="F647" s="91"/>
      <c r="G647" s="92"/>
      <c r="H647" s="1"/>
      <c r="I647" s="1"/>
      <c r="J647" s="1"/>
      <c r="K647" s="1"/>
      <c r="L647" s="1"/>
    </row>
    <row r="648" ht="16.5" customHeight="1">
      <c r="A648" s="1"/>
      <c r="B648" s="46"/>
      <c r="C648" s="49"/>
      <c r="D648" s="33"/>
      <c r="E648" s="1"/>
      <c r="F648" s="91"/>
      <c r="G648" s="92"/>
      <c r="H648" s="1"/>
      <c r="I648" s="1"/>
      <c r="J648" s="1"/>
      <c r="K648" s="1"/>
      <c r="L648" s="1"/>
    </row>
    <row r="649" ht="16.5" customHeight="1">
      <c r="A649" s="1"/>
      <c r="B649" s="46"/>
      <c r="C649" s="49"/>
      <c r="D649" s="33"/>
      <c r="E649" s="1"/>
      <c r="F649" s="91"/>
      <c r="G649" s="92"/>
      <c r="H649" s="1"/>
      <c r="I649" s="1"/>
      <c r="J649" s="1"/>
      <c r="K649" s="1"/>
      <c r="L649" s="1"/>
    </row>
    <row r="650" ht="16.5" customHeight="1">
      <c r="A650" s="1"/>
      <c r="B650" s="46"/>
      <c r="C650" s="49"/>
      <c r="D650" s="33"/>
      <c r="E650" s="1"/>
      <c r="F650" s="91"/>
      <c r="G650" s="92"/>
      <c r="H650" s="1"/>
      <c r="I650" s="1"/>
      <c r="J650" s="1"/>
      <c r="K650" s="1"/>
      <c r="L650" s="1"/>
    </row>
    <row r="651" ht="16.5" customHeight="1">
      <c r="A651" s="1"/>
      <c r="B651" s="46"/>
      <c r="C651" s="49"/>
      <c r="D651" s="33"/>
      <c r="E651" s="1"/>
      <c r="F651" s="91"/>
      <c r="G651" s="92"/>
      <c r="H651" s="1"/>
      <c r="I651" s="1"/>
      <c r="J651" s="1"/>
      <c r="K651" s="1"/>
      <c r="L651" s="1"/>
    </row>
    <row r="652" ht="16.5" customHeight="1">
      <c r="A652" s="1"/>
      <c r="B652" s="46"/>
      <c r="C652" s="49"/>
      <c r="D652" s="33"/>
      <c r="E652" s="1"/>
      <c r="F652" s="91"/>
      <c r="G652" s="92"/>
      <c r="H652" s="1"/>
      <c r="I652" s="1"/>
      <c r="J652" s="1"/>
      <c r="K652" s="1"/>
      <c r="L652" s="1"/>
    </row>
    <row r="653" ht="16.5" customHeight="1">
      <c r="A653" s="1"/>
      <c r="B653" s="46"/>
      <c r="C653" s="49"/>
      <c r="D653" s="33"/>
      <c r="E653" s="1"/>
      <c r="F653" s="91"/>
      <c r="G653" s="92"/>
      <c r="H653" s="1"/>
      <c r="I653" s="1"/>
      <c r="J653" s="1"/>
      <c r="K653" s="1"/>
      <c r="L653" s="1"/>
    </row>
    <row r="654" ht="16.5" customHeight="1">
      <c r="A654" s="1"/>
      <c r="B654" s="46"/>
      <c r="C654" s="49"/>
      <c r="D654" s="33"/>
      <c r="E654" s="1"/>
      <c r="F654" s="91"/>
      <c r="G654" s="92"/>
      <c r="H654" s="1"/>
      <c r="I654" s="1"/>
      <c r="J654" s="1"/>
      <c r="K654" s="1"/>
      <c r="L654" s="1"/>
    </row>
    <row r="655" ht="16.5" customHeight="1">
      <c r="A655" s="1"/>
      <c r="B655" s="46"/>
      <c r="C655" s="49"/>
      <c r="D655" s="33"/>
      <c r="E655" s="1"/>
      <c r="F655" s="91"/>
      <c r="G655" s="92"/>
      <c r="H655" s="1"/>
      <c r="I655" s="1"/>
      <c r="J655" s="1"/>
      <c r="K655" s="1"/>
      <c r="L655" s="1"/>
    </row>
    <row r="656" ht="16.5" customHeight="1">
      <c r="A656" s="1"/>
      <c r="B656" s="46"/>
      <c r="C656" s="49"/>
      <c r="D656" s="33"/>
      <c r="E656" s="1"/>
      <c r="F656" s="91"/>
      <c r="G656" s="92"/>
      <c r="H656" s="1"/>
      <c r="I656" s="1"/>
      <c r="J656" s="1"/>
      <c r="K656" s="1"/>
      <c r="L656" s="1"/>
    </row>
    <row r="657" ht="16.5" customHeight="1">
      <c r="A657" s="1"/>
      <c r="B657" s="46"/>
      <c r="C657" s="49"/>
      <c r="D657" s="33"/>
      <c r="E657" s="1"/>
      <c r="F657" s="91"/>
      <c r="G657" s="92"/>
      <c r="H657" s="1"/>
      <c r="I657" s="1"/>
      <c r="J657" s="1"/>
      <c r="K657" s="1"/>
      <c r="L657" s="1"/>
    </row>
    <row r="658" ht="16.5" customHeight="1">
      <c r="A658" s="1"/>
      <c r="B658" s="46"/>
      <c r="C658" s="49"/>
      <c r="D658" s="33"/>
      <c r="E658" s="1"/>
      <c r="F658" s="91"/>
      <c r="G658" s="92"/>
      <c r="H658" s="1"/>
      <c r="I658" s="1"/>
      <c r="J658" s="1"/>
      <c r="K658" s="1"/>
      <c r="L658" s="1"/>
    </row>
    <row r="659" ht="16.5" customHeight="1">
      <c r="A659" s="1"/>
      <c r="B659" s="46"/>
      <c r="C659" s="49"/>
      <c r="D659" s="33"/>
      <c r="E659" s="1"/>
      <c r="F659" s="91"/>
      <c r="G659" s="92"/>
      <c r="H659" s="1"/>
      <c r="I659" s="1"/>
      <c r="J659" s="1"/>
      <c r="K659" s="1"/>
      <c r="L659" s="1"/>
    </row>
    <row r="660" ht="16.5" customHeight="1">
      <c r="A660" s="1"/>
      <c r="B660" s="46"/>
      <c r="C660" s="49"/>
      <c r="D660" s="33"/>
      <c r="E660" s="1"/>
      <c r="F660" s="91"/>
      <c r="G660" s="92"/>
      <c r="H660" s="1"/>
      <c r="I660" s="1"/>
      <c r="J660" s="1"/>
      <c r="K660" s="1"/>
      <c r="L660" s="1"/>
    </row>
    <row r="661" ht="16.5" customHeight="1">
      <c r="A661" s="1"/>
      <c r="B661" s="46"/>
      <c r="C661" s="49"/>
      <c r="D661" s="33"/>
      <c r="E661" s="1"/>
      <c r="F661" s="91"/>
      <c r="G661" s="92"/>
      <c r="H661" s="1"/>
      <c r="I661" s="1"/>
      <c r="J661" s="1"/>
      <c r="K661" s="1"/>
      <c r="L661" s="1"/>
    </row>
    <row r="662" ht="16.5" customHeight="1">
      <c r="A662" s="1"/>
      <c r="B662" s="46"/>
      <c r="C662" s="49"/>
      <c r="D662" s="33"/>
      <c r="E662" s="1"/>
      <c r="F662" s="91"/>
      <c r="G662" s="92"/>
      <c r="H662" s="1"/>
      <c r="I662" s="1"/>
      <c r="J662" s="1"/>
      <c r="K662" s="1"/>
      <c r="L662" s="1"/>
    </row>
    <row r="663" ht="16.5" customHeight="1">
      <c r="A663" s="1"/>
      <c r="B663" s="46"/>
      <c r="C663" s="49"/>
      <c r="D663" s="33"/>
      <c r="E663" s="1"/>
      <c r="F663" s="91"/>
      <c r="G663" s="92"/>
      <c r="H663" s="1"/>
      <c r="I663" s="1"/>
      <c r="J663" s="1"/>
      <c r="K663" s="1"/>
      <c r="L663" s="1"/>
    </row>
    <row r="664" ht="16.5" customHeight="1">
      <c r="A664" s="1"/>
      <c r="B664" s="46"/>
      <c r="C664" s="49"/>
      <c r="D664" s="33"/>
      <c r="E664" s="1"/>
      <c r="F664" s="91"/>
      <c r="G664" s="92"/>
      <c r="H664" s="1"/>
      <c r="I664" s="1"/>
      <c r="J664" s="1"/>
      <c r="K664" s="1"/>
      <c r="L664" s="1"/>
    </row>
    <row r="665" ht="16.5" customHeight="1">
      <c r="A665" s="1"/>
      <c r="B665" s="46"/>
      <c r="C665" s="49"/>
      <c r="D665" s="33"/>
      <c r="E665" s="1"/>
      <c r="F665" s="91"/>
      <c r="G665" s="92"/>
      <c r="H665" s="1"/>
      <c r="I665" s="1"/>
      <c r="J665" s="1"/>
      <c r="K665" s="1"/>
      <c r="L665" s="1"/>
    </row>
    <row r="666" ht="16.5" customHeight="1">
      <c r="A666" s="1"/>
      <c r="B666" s="46"/>
      <c r="C666" s="49"/>
      <c r="D666" s="33"/>
      <c r="E666" s="1"/>
      <c r="F666" s="91"/>
      <c r="G666" s="92"/>
      <c r="H666" s="1"/>
      <c r="I666" s="1"/>
      <c r="J666" s="1"/>
      <c r="K666" s="1"/>
      <c r="L666" s="1"/>
    </row>
    <row r="667" ht="16.5" customHeight="1">
      <c r="A667" s="1"/>
      <c r="B667" s="46"/>
      <c r="C667" s="49"/>
      <c r="D667" s="33"/>
      <c r="E667" s="1"/>
      <c r="F667" s="91"/>
      <c r="G667" s="92"/>
      <c r="H667" s="1"/>
      <c r="I667" s="1"/>
      <c r="J667" s="1"/>
      <c r="K667" s="1"/>
      <c r="L667" s="1"/>
    </row>
    <row r="668" ht="16.5" customHeight="1">
      <c r="A668" s="1"/>
      <c r="B668" s="46"/>
      <c r="C668" s="49"/>
      <c r="D668" s="33"/>
      <c r="E668" s="1"/>
      <c r="F668" s="91"/>
      <c r="G668" s="92"/>
      <c r="H668" s="1"/>
      <c r="I668" s="1"/>
      <c r="J668" s="1"/>
      <c r="K668" s="1"/>
      <c r="L668" s="1"/>
    </row>
    <row r="669" ht="16.5" customHeight="1">
      <c r="A669" s="1"/>
      <c r="B669" s="46"/>
      <c r="C669" s="49"/>
      <c r="D669" s="33"/>
      <c r="E669" s="1"/>
      <c r="F669" s="91"/>
      <c r="G669" s="92"/>
      <c r="H669" s="1"/>
      <c r="I669" s="1"/>
      <c r="J669" s="1"/>
      <c r="K669" s="1"/>
      <c r="L669" s="1"/>
    </row>
    <row r="670" ht="16.5" customHeight="1">
      <c r="A670" s="1"/>
      <c r="B670" s="46"/>
      <c r="C670" s="49"/>
      <c r="D670" s="33"/>
      <c r="E670" s="1"/>
      <c r="F670" s="91"/>
      <c r="G670" s="92"/>
      <c r="H670" s="1"/>
      <c r="I670" s="1"/>
      <c r="J670" s="1"/>
      <c r="K670" s="1"/>
      <c r="L670" s="1"/>
    </row>
    <row r="671" ht="16.5" customHeight="1">
      <c r="A671" s="1"/>
      <c r="B671" s="46"/>
      <c r="C671" s="49"/>
      <c r="D671" s="33"/>
      <c r="E671" s="1"/>
      <c r="F671" s="91"/>
      <c r="G671" s="92"/>
      <c r="H671" s="1"/>
      <c r="I671" s="1"/>
      <c r="J671" s="1"/>
      <c r="K671" s="1"/>
      <c r="L671" s="1"/>
    </row>
    <row r="672" ht="16.5" customHeight="1">
      <c r="A672" s="1"/>
      <c r="B672" s="46"/>
      <c r="C672" s="49"/>
      <c r="D672" s="33"/>
      <c r="E672" s="1"/>
      <c r="F672" s="91"/>
      <c r="G672" s="92"/>
      <c r="H672" s="1"/>
      <c r="I672" s="1"/>
      <c r="J672" s="1"/>
      <c r="K672" s="1"/>
      <c r="L672" s="1"/>
    </row>
    <row r="673" ht="16.5" customHeight="1">
      <c r="A673" s="1"/>
      <c r="B673" s="46"/>
      <c r="C673" s="49"/>
      <c r="D673" s="33"/>
      <c r="E673" s="1"/>
      <c r="F673" s="91"/>
      <c r="G673" s="92"/>
      <c r="H673" s="1"/>
      <c r="I673" s="1"/>
      <c r="J673" s="1"/>
      <c r="K673" s="1"/>
      <c r="L673" s="1"/>
    </row>
    <row r="674" ht="16.5" customHeight="1">
      <c r="A674" s="1"/>
      <c r="B674" s="46"/>
      <c r="C674" s="49"/>
      <c r="D674" s="33"/>
      <c r="E674" s="1"/>
      <c r="F674" s="91"/>
      <c r="G674" s="92"/>
      <c r="H674" s="1"/>
      <c r="I674" s="1"/>
      <c r="J674" s="1"/>
      <c r="K674" s="1"/>
      <c r="L674" s="1"/>
    </row>
    <row r="675" ht="16.5" customHeight="1">
      <c r="A675" s="1"/>
      <c r="B675" s="46"/>
      <c r="C675" s="49"/>
      <c r="D675" s="33"/>
      <c r="E675" s="1"/>
      <c r="F675" s="91"/>
      <c r="G675" s="92"/>
      <c r="H675" s="1"/>
      <c r="I675" s="1"/>
      <c r="J675" s="1"/>
      <c r="K675" s="1"/>
      <c r="L675" s="1"/>
    </row>
    <row r="676" ht="16.5" customHeight="1">
      <c r="A676" s="1"/>
      <c r="B676" s="46"/>
      <c r="C676" s="49"/>
      <c r="D676" s="33"/>
      <c r="E676" s="1"/>
      <c r="F676" s="91"/>
      <c r="G676" s="92"/>
      <c r="H676" s="1"/>
      <c r="I676" s="1"/>
      <c r="J676" s="1"/>
      <c r="K676" s="1"/>
      <c r="L676" s="1"/>
    </row>
    <row r="677" ht="16.5" customHeight="1">
      <c r="A677" s="1"/>
      <c r="B677" s="46"/>
      <c r="C677" s="49"/>
      <c r="D677" s="33"/>
      <c r="E677" s="1"/>
      <c r="F677" s="91"/>
      <c r="G677" s="92"/>
      <c r="H677" s="1"/>
      <c r="I677" s="1"/>
      <c r="J677" s="1"/>
      <c r="K677" s="1"/>
      <c r="L677" s="1"/>
    </row>
    <row r="678" ht="16.5" customHeight="1">
      <c r="A678" s="1"/>
      <c r="B678" s="46"/>
      <c r="C678" s="49"/>
      <c r="D678" s="33"/>
      <c r="E678" s="1"/>
      <c r="F678" s="91"/>
      <c r="G678" s="92"/>
      <c r="H678" s="1"/>
      <c r="I678" s="1"/>
      <c r="J678" s="1"/>
      <c r="K678" s="1"/>
      <c r="L678" s="1"/>
    </row>
    <row r="679" ht="16.5" customHeight="1">
      <c r="A679" s="1"/>
      <c r="B679" s="46"/>
      <c r="C679" s="49"/>
      <c r="D679" s="33"/>
      <c r="E679" s="1"/>
      <c r="F679" s="91"/>
      <c r="G679" s="92"/>
      <c r="H679" s="1"/>
      <c r="I679" s="1"/>
      <c r="J679" s="1"/>
      <c r="K679" s="1"/>
      <c r="L679" s="1"/>
    </row>
    <row r="680" ht="16.5" customHeight="1">
      <c r="A680" s="1"/>
      <c r="B680" s="46"/>
      <c r="C680" s="49"/>
      <c r="D680" s="33"/>
      <c r="E680" s="1"/>
      <c r="F680" s="91"/>
      <c r="G680" s="92"/>
      <c r="H680" s="1"/>
      <c r="I680" s="1"/>
      <c r="J680" s="1"/>
      <c r="K680" s="1"/>
      <c r="L680" s="1"/>
    </row>
    <row r="681" ht="16.5" customHeight="1">
      <c r="A681" s="1"/>
      <c r="B681" s="46"/>
      <c r="C681" s="49"/>
      <c r="D681" s="33"/>
      <c r="E681" s="1"/>
      <c r="F681" s="91"/>
      <c r="G681" s="92"/>
      <c r="H681" s="1"/>
      <c r="I681" s="1"/>
      <c r="J681" s="1"/>
      <c r="K681" s="1"/>
      <c r="L681" s="1"/>
    </row>
    <row r="682" ht="16.5" customHeight="1">
      <c r="A682" s="1"/>
      <c r="B682" s="46"/>
      <c r="C682" s="49"/>
      <c r="D682" s="33"/>
      <c r="E682" s="1"/>
      <c r="F682" s="91"/>
      <c r="G682" s="92"/>
      <c r="H682" s="1"/>
      <c r="I682" s="1"/>
      <c r="J682" s="1"/>
      <c r="K682" s="1"/>
      <c r="L682" s="1"/>
    </row>
    <row r="683" ht="16.5" customHeight="1">
      <c r="A683" s="1"/>
      <c r="B683" s="46"/>
      <c r="C683" s="49"/>
      <c r="D683" s="33"/>
      <c r="E683" s="1"/>
      <c r="F683" s="91"/>
      <c r="G683" s="92"/>
      <c r="H683" s="1"/>
      <c r="I683" s="1"/>
      <c r="J683" s="1"/>
      <c r="K683" s="1"/>
      <c r="L683" s="1"/>
    </row>
    <row r="684" ht="16.5" customHeight="1">
      <c r="A684" s="1"/>
      <c r="B684" s="46"/>
      <c r="C684" s="49"/>
      <c r="D684" s="33"/>
      <c r="E684" s="1"/>
      <c r="F684" s="91"/>
      <c r="G684" s="92"/>
      <c r="H684" s="1"/>
      <c r="I684" s="1"/>
      <c r="J684" s="1"/>
      <c r="K684" s="1"/>
      <c r="L684" s="1"/>
    </row>
    <row r="685" ht="16.5" customHeight="1">
      <c r="A685" s="1"/>
      <c r="B685" s="46"/>
      <c r="C685" s="49"/>
      <c r="D685" s="33"/>
      <c r="E685" s="1"/>
      <c r="F685" s="91"/>
      <c r="G685" s="92"/>
      <c r="H685" s="1"/>
      <c r="I685" s="1"/>
      <c r="J685" s="1"/>
      <c r="K685" s="1"/>
      <c r="L685" s="1"/>
    </row>
    <row r="686" ht="16.5" customHeight="1">
      <c r="A686" s="1"/>
      <c r="B686" s="46"/>
      <c r="C686" s="49"/>
      <c r="D686" s="33"/>
      <c r="E686" s="1"/>
      <c r="F686" s="91"/>
      <c r="G686" s="92"/>
      <c r="H686" s="1"/>
      <c r="I686" s="1"/>
      <c r="J686" s="1"/>
      <c r="K686" s="1"/>
      <c r="L686" s="1"/>
    </row>
    <row r="687" ht="16.5" customHeight="1">
      <c r="A687" s="1"/>
      <c r="B687" s="46"/>
      <c r="C687" s="49"/>
      <c r="D687" s="33"/>
      <c r="E687" s="1"/>
      <c r="F687" s="91"/>
      <c r="G687" s="92"/>
      <c r="H687" s="1"/>
      <c r="I687" s="1"/>
      <c r="J687" s="1"/>
      <c r="K687" s="1"/>
      <c r="L687" s="1"/>
    </row>
    <row r="688" ht="16.5" customHeight="1">
      <c r="A688" s="1"/>
      <c r="B688" s="46"/>
      <c r="C688" s="49"/>
      <c r="D688" s="33"/>
      <c r="E688" s="1"/>
      <c r="F688" s="91"/>
      <c r="G688" s="92"/>
      <c r="H688" s="1"/>
      <c r="I688" s="1"/>
      <c r="J688" s="1"/>
      <c r="K688" s="1"/>
      <c r="L688" s="1"/>
    </row>
    <row r="689" ht="16.5" customHeight="1">
      <c r="A689" s="1"/>
      <c r="B689" s="46"/>
      <c r="C689" s="49"/>
      <c r="D689" s="33"/>
      <c r="E689" s="1"/>
      <c r="F689" s="91"/>
      <c r="G689" s="92"/>
      <c r="H689" s="1"/>
      <c r="I689" s="1"/>
      <c r="J689" s="1"/>
      <c r="K689" s="1"/>
      <c r="L689" s="1"/>
    </row>
    <row r="690" ht="16.5" customHeight="1">
      <c r="A690" s="1"/>
      <c r="B690" s="46"/>
      <c r="C690" s="49"/>
      <c r="D690" s="33"/>
      <c r="E690" s="1"/>
      <c r="F690" s="91"/>
      <c r="G690" s="92"/>
      <c r="H690" s="1"/>
      <c r="I690" s="1"/>
      <c r="J690" s="1"/>
      <c r="K690" s="1"/>
      <c r="L690" s="1"/>
    </row>
    <row r="691" ht="16.5" customHeight="1">
      <c r="A691" s="1"/>
      <c r="B691" s="46"/>
      <c r="C691" s="49"/>
      <c r="D691" s="33"/>
      <c r="E691" s="1"/>
      <c r="F691" s="91"/>
      <c r="G691" s="92"/>
      <c r="H691" s="1"/>
      <c r="I691" s="1"/>
      <c r="J691" s="1"/>
      <c r="K691" s="1"/>
      <c r="L691" s="1"/>
    </row>
    <row r="692" ht="16.5" customHeight="1">
      <c r="A692" s="1"/>
      <c r="B692" s="46"/>
      <c r="C692" s="49"/>
      <c r="D692" s="33"/>
      <c r="E692" s="1"/>
      <c r="F692" s="91"/>
      <c r="G692" s="92"/>
      <c r="H692" s="1"/>
      <c r="I692" s="1"/>
      <c r="J692" s="1"/>
      <c r="K692" s="1"/>
      <c r="L692" s="1"/>
    </row>
    <row r="693" ht="16.5" customHeight="1">
      <c r="A693" s="1"/>
      <c r="B693" s="46"/>
      <c r="C693" s="49"/>
      <c r="D693" s="33"/>
      <c r="E693" s="1"/>
      <c r="F693" s="91"/>
      <c r="G693" s="92"/>
      <c r="H693" s="1"/>
      <c r="I693" s="1"/>
      <c r="J693" s="1"/>
      <c r="K693" s="1"/>
      <c r="L693" s="1"/>
    </row>
    <row r="694" ht="16.5" customHeight="1">
      <c r="A694" s="1"/>
      <c r="B694" s="46"/>
      <c r="C694" s="49"/>
      <c r="D694" s="33"/>
      <c r="E694" s="1"/>
      <c r="F694" s="91"/>
      <c r="G694" s="92"/>
      <c r="H694" s="1"/>
      <c r="I694" s="1"/>
      <c r="J694" s="1"/>
      <c r="K694" s="1"/>
      <c r="L694" s="1"/>
    </row>
    <row r="695" ht="16.5" customHeight="1">
      <c r="A695" s="1"/>
      <c r="B695" s="46"/>
      <c r="C695" s="49"/>
      <c r="D695" s="33"/>
      <c r="E695" s="1"/>
      <c r="F695" s="91"/>
      <c r="G695" s="92"/>
      <c r="H695" s="1"/>
      <c r="I695" s="1"/>
      <c r="J695" s="1"/>
      <c r="K695" s="1"/>
      <c r="L695" s="1"/>
    </row>
    <row r="696" ht="16.5" customHeight="1">
      <c r="A696" s="1"/>
      <c r="B696" s="46"/>
      <c r="C696" s="49"/>
      <c r="D696" s="33"/>
      <c r="E696" s="1"/>
      <c r="F696" s="91"/>
      <c r="G696" s="92"/>
      <c r="H696" s="1"/>
      <c r="I696" s="1"/>
      <c r="J696" s="1"/>
      <c r="K696" s="1"/>
      <c r="L696" s="1"/>
    </row>
    <row r="697" ht="16.5" customHeight="1">
      <c r="A697" s="1"/>
      <c r="B697" s="46"/>
      <c r="C697" s="49"/>
      <c r="D697" s="33"/>
      <c r="E697" s="1"/>
      <c r="F697" s="91"/>
      <c r="G697" s="92"/>
      <c r="H697" s="1"/>
      <c r="I697" s="1"/>
      <c r="J697" s="1"/>
      <c r="K697" s="1"/>
      <c r="L697" s="1"/>
    </row>
    <row r="698" ht="16.5" customHeight="1">
      <c r="A698" s="1"/>
      <c r="B698" s="46"/>
      <c r="C698" s="49"/>
      <c r="D698" s="33"/>
      <c r="E698" s="1"/>
      <c r="F698" s="91"/>
      <c r="G698" s="92"/>
      <c r="H698" s="1"/>
      <c r="I698" s="1"/>
      <c r="J698" s="1"/>
      <c r="K698" s="1"/>
      <c r="L698" s="1"/>
    </row>
    <row r="699" ht="16.5" customHeight="1">
      <c r="A699" s="1"/>
      <c r="B699" s="46"/>
      <c r="C699" s="49"/>
      <c r="D699" s="33"/>
      <c r="E699" s="1"/>
      <c r="F699" s="91"/>
      <c r="G699" s="92"/>
      <c r="H699" s="1"/>
      <c r="I699" s="1"/>
      <c r="J699" s="1"/>
      <c r="K699" s="1"/>
      <c r="L699" s="1"/>
    </row>
    <row r="700" ht="16.5" customHeight="1">
      <c r="A700" s="1"/>
      <c r="B700" s="46"/>
      <c r="C700" s="49"/>
      <c r="D700" s="33"/>
      <c r="E700" s="1"/>
      <c r="F700" s="91"/>
      <c r="G700" s="92"/>
      <c r="H700" s="1"/>
      <c r="I700" s="1"/>
      <c r="J700" s="1"/>
      <c r="K700" s="1"/>
      <c r="L700" s="1"/>
    </row>
    <row r="701" ht="16.5" customHeight="1">
      <c r="A701" s="1"/>
      <c r="B701" s="46"/>
      <c r="C701" s="49"/>
      <c r="D701" s="33"/>
      <c r="E701" s="1"/>
      <c r="F701" s="91"/>
      <c r="G701" s="92"/>
      <c r="H701" s="1"/>
      <c r="I701" s="1"/>
      <c r="J701" s="1"/>
      <c r="K701" s="1"/>
      <c r="L701" s="1"/>
    </row>
    <row r="702" ht="16.5" customHeight="1">
      <c r="A702" s="1"/>
      <c r="B702" s="46"/>
      <c r="C702" s="49"/>
      <c r="D702" s="33"/>
      <c r="E702" s="1"/>
      <c r="F702" s="91"/>
      <c r="G702" s="92"/>
      <c r="H702" s="1"/>
      <c r="I702" s="1"/>
      <c r="J702" s="1"/>
      <c r="K702" s="1"/>
      <c r="L702" s="1"/>
    </row>
    <row r="703" ht="16.5" customHeight="1">
      <c r="A703" s="1"/>
      <c r="B703" s="46"/>
      <c r="C703" s="49"/>
      <c r="D703" s="33"/>
      <c r="E703" s="1"/>
      <c r="F703" s="91"/>
      <c r="G703" s="92"/>
      <c r="H703" s="1"/>
      <c r="I703" s="1"/>
      <c r="J703" s="1"/>
      <c r="K703" s="1"/>
      <c r="L703" s="1"/>
    </row>
    <row r="704" ht="16.5" customHeight="1">
      <c r="A704" s="1"/>
      <c r="B704" s="46"/>
      <c r="C704" s="49"/>
      <c r="D704" s="33"/>
      <c r="E704" s="1"/>
      <c r="F704" s="91"/>
      <c r="G704" s="92"/>
      <c r="H704" s="1"/>
      <c r="I704" s="1"/>
      <c r="J704" s="1"/>
      <c r="K704" s="1"/>
      <c r="L704" s="1"/>
    </row>
    <row r="705" ht="16.5" customHeight="1">
      <c r="A705" s="1"/>
      <c r="B705" s="46"/>
      <c r="C705" s="49"/>
      <c r="D705" s="33"/>
      <c r="E705" s="1"/>
      <c r="F705" s="91"/>
      <c r="G705" s="92"/>
      <c r="H705" s="1"/>
      <c r="I705" s="1"/>
      <c r="J705" s="1"/>
      <c r="K705" s="1"/>
      <c r="L705" s="1"/>
    </row>
    <row r="706" ht="16.5" customHeight="1">
      <c r="A706" s="1"/>
      <c r="B706" s="46"/>
      <c r="C706" s="49"/>
      <c r="D706" s="33"/>
      <c r="E706" s="1"/>
      <c r="F706" s="91"/>
      <c r="G706" s="92"/>
      <c r="H706" s="1"/>
      <c r="I706" s="1"/>
      <c r="J706" s="1"/>
      <c r="K706" s="1"/>
      <c r="L706" s="1"/>
    </row>
    <row r="707" ht="16.5" customHeight="1">
      <c r="A707" s="1"/>
      <c r="B707" s="46"/>
      <c r="C707" s="49"/>
      <c r="D707" s="33"/>
      <c r="E707" s="1"/>
      <c r="F707" s="91"/>
      <c r="G707" s="92"/>
      <c r="H707" s="1"/>
      <c r="I707" s="1"/>
      <c r="J707" s="1"/>
      <c r="K707" s="1"/>
      <c r="L707" s="1"/>
    </row>
    <row r="708" ht="16.5" customHeight="1">
      <c r="A708" s="1"/>
      <c r="B708" s="46"/>
      <c r="C708" s="49"/>
      <c r="D708" s="33"/>
      <c r="E708" s="1"/>
      <c r="F708" s="91"/>
      <c r="G708" s="92"/>
      <c r="H708" s="1"/>
      <c r="I708" s="1"/>
      <c r="J708" s="1"/>
      <c r="K708" s="1"/>
      <c r="L708" s="1"/>
    </row>
    <row r="709" ht="16.5" customHeight="1">
      <c r="A709" s="1"/>
      <c r="B709" s="46"/>
      <c r="C709" s="49"/>
      <c r="D709" s="33"/>
      <c r="E709" s="1"/>
      <c r="F709" s="91"/>
      <c r="G709" s="92"/>
      <c r="H709" s="1"/>
      <c r="I709" s="1"/>
      <c r="J709" s="1"/>
      <c r="K709" s="1"/>
      <c r="L709" s="1"/>
    </row>
    <row r="710" ht="16.5" customHeight="1">
      <c r="A710" s="1"/>
      <c r="B710" s="46"/>
      <c r="C710" s="49"/>
      <c r="D710" s="33"/>
      <c r="E710" s="1"/>
      <c r="F710" s="91"/>
      <c r="G710" s="92"/>
      <c r="H710" s="1"/>
      <c r="I710" s="1"/>
      <c r="J710" s="1"/>
      <c r="K710" s="1"/>
      <c r="L710" s="1"/>
    </row>
    <row r="711" ht="16.5" customHeight="1">
      <c r="A711" s="1"/>
      <c r="B711" s="46"/>
      <c r="C711" s="49"/>
      <c r="D711" s="33"/>
      <c r="E711" s="1"/>
      <c r="F711" s="91"/>
      <c r="G711" s="92"/>
      <c r="H711" s="1"/>
      <c r="I711" s="1"/>
      <c r="J711" s="1"/>
      <c r="K711" s="1"/>
      <c r="L711" s="1"/>
    </row>
    <row r="712" ht="16.5" customHeight="1">
      <c r="A712" s="1"/>
      <c r="B712" s="46"/>
      <c r="C712" s="49"/>
      <c r="D712" s="33"/>
      <c r="E712" s="1"/>
      <c r="F712" s="91"/>
      <c r="G712" s="92"/>
      <c r="H712" s="1"/>
      <c r="I712" s="1"/>
      <c r="J712" s="1"/>
      <c r="K712" s="1"/>
      <c r="L712" s="1"/>
    </row>
    <row r="713" ht="16.5" customHeight="1">
      <c r="A713" s="1"/>
      <c r="B713" s="46"/>
      <c r="C713" s="49"/>
      <c r="D713" s="33"/>
      <c r="E713" s="1"/>
      <c r="F713" s="91"/>
      <c r="G713" s="92"/>
      <c r="H713" s="1"/>
      <c r="I713" s="1"/>
      <c r="J713" s="1"/>
      <c r="K713" s="1"/>
      <c r="L713" s="1"/>
    </row>
    <row r="714" ht="16.5" customHeight="1">
      <c r="A714" s="1"/>
      <c r="B714" s="46"/>
      <c r="C714" s="49"/>
      <c r="D714" s="33"/>
      <c r="E714" s="1"/>
      <c r="F714" s="91"/>
      <c r="G714" s="92"/>
      <c r="H714" s="1"/>
      <c r="I714" s="1"/>
      <c r="J714" s="1"/>
      <c r="K714" s="1"/>
      <c r="L714" s="1"/>
    </row>
    <row r="715" ht="16.5" customHeight="1">
      <c r="A715" s="1"/>
      <c r="B715" s="46"/>
      <c r="C715" s="49"/>
      <c r="D715" s="33"/>
      <c r="E715" s="1"/>
      <c r="F715" s="91"/>
      <c r="G715" s="92"/>
      <c r="H715" s="1"/>
      <c r="I715" s="1"/>
      <c r="J715" s="1"/>
      <c r="K715" s="1"/>
      <c r="L715" s="1"/>
    </row>
    <row r="716" ht="16.5" customHeight="1">
      <c r="A716" s="1"/>
      <c r="B716" s="46"/>
      <c r="C716" s="49"/>
      <c r="D716" s="33"/>
      <c r="E716" s="1"/>
      <c r="F716" s="91"/>
      <c r="G716" s="92"/>
      <c r="H716" s="1"/>
      <c r="I716" s="1"/>
      <c r="J716" s="1"/>
      <c r="K716" s="1"/>
      <c r="L716" s="1"/>
    </row>
    <row r="717" ht="16.5" customHeight="1">
      <c r="A717" s="1"/>
      <c r="B717" s="46"/>
      <c r="C717" s="49"/>
      <c r="D717" s="33"/>
      <c r="E717" s="1"/>
      <c r="F717" s="91"/>
      <c r="G717" s="92"/>
      <c r="H717" s="1"/>
      <c r="I717" s="1"/>
      <c r="J717" s="1"/>
      <c r="K717" s="1"/>
      <c r="L717" s="1"/>
    </row>
    <row r="718" ht="16.5" customHeight="1">
      <c r="A718" s="1"/>
      <c r="B718" s="46"/>
      <c r="C718" s="49"/>
      <c r="D718" s="33"/>
      <c r="E718" s="1"/>
      <c r="F718" s="91"/>
      <c r="G718" s="92"/>
      <c r="H718" s="1"/>
      <c r="I718" s="1"/>
      <c r="J718" s="1"/>
      <c r="K718" s="1"/>
      <c r="L718" s="1"/>
    </row>
    <row r="719" ht="16.5" customHeight="1">
      <c r="A719" s="1"/>
      <c r="B719" s="46"/>
      <c r="C719" s="49"/>
      <c r="D719" s="33"/>
      <c r="E719" s="1"/>
      <c r="F719" s="91"/>
      <c r="G719" s="92"/>
      <c r="H719" s="1"/>
      <c r="I719" s="1"/>
      <c r="J719" s="1"/>
      <c r="K719" s="1"/>
      <c r="L719" s="1"/>
    </row>
    <row r="720" ht="16.5" customHeight="1">
      <c r="A720" s="1"/>
      <c r="B720" s="46"/>
      <c r="C720" s="49"/>
      <c r="D720" s="33"/>
      <c r="E720" s="1"/>
      <c r="F720" s="91"/>
      <c r="G720" s="92"/>
      <c r="H720" s="1"/>
      <c r="I720" s="1"/>
      <c r="J720" s="1"/>
      <c r="K720" s="1"/>
      <c r="L720" s="1"/>
    </row>
    <row r="721" ht="16.5" customHeight="1">
      <c r="A721" s="1"/>
      <c r="B721" s="46"/>
      <c r="C721" s="49"/>
      <c r="D721" s="33"/>
      <c r="E721" s="1"/>
      <c r="F721" s="91"/>
      <c r="G721" s="92"/>
      <c r="H721" s="1"/>
      <c r="I721" s="1"/>
      <c r="J721" s="1"/>
      <c r="K721" s="1"/>
      <c r="L721" s="1"/>
    </row>
    <row r="722" ht="16.5" customHeight="1">
      <c r="A722" s="1"/>
      <c r="B722" s="46"/>
      <c r="C722" s="49"/>
      <c r="D722" s="33"/>
      <c r="E722" s="1"/>
      <c r="F722" s="91"/>
      <c r="G722" s="92"/>
      <c r="H722" s="1"/>
      <c r="I722" s="1"/>
      <c r="J722" s="1"/>
      <c r="K722" s="1"/>
      <c r="L722" s="1"/>
    </row>
    <row r="723" ht="16.5" customHeight="1">
      <c r="A723" s="1"/>
      <c r="B723" s="46"/>
      <c r="C723" s="49"/>
      <c r="D723" s="33"/>
      <c r="E723" s="1"/>
      <c r="F723" s="91"/>
      <c r="G723" s="92"/>
      <c r="H723" s="1"/>
      <c r="I723" s="1"/>
      <c r="J723" s="1"/>
      <c r="K723" s="1"/>
      <c r="L723" s="1"/>
    </row>
    <row r="724" ht="16.5" customHeight="1">
      <c r="A724" s="1"/>
      <c r="B724" s="46"/>
      <c r="C724" s="49"/>
      <c r="D724" s="33"/>
      <c r="E724" s="1"/>
      <c r="F724" s="91"/>
      <c r="G724" s="92"/>
      <c r="H724" s="1"/>
      <c r="I724" s="1"/>
      <c r="J724" s="1"/>
      <c r="K724" s="1"/>
      <c r="L724" s="1"/>
    </row>
    <row r="725" ht="16.5" customHeight="1">
      <c r="A725" s="1"/>
      <c r="B725" s="46"/>
      <c r="C725" s="49"/>
      <c r="D725" s="33"/>
      <c r="E725" s="1"/>
      <c r="F725" s="91"/>
      <c r="G725" s="92"/>
      <c r="H725" s="1"/>
      <c r="I725" s="1"/>
      <c r="J725" s="1"/>
      <c r="K725" s="1"/>
      <c r="L725" s="1"/>
    </row>
    <row r="726" ht="16.5" customHeight="1">
      <c r="A726" s="1"/>
      <c r="B726" s="46"/>
      <c r="C726" s="49"/>
      <c r="D726" s="33"/>
      <c r="E726" s="1"/>
      <c r="F726" s="91"/>
      <c r="G726" s="92"/>
      <c r="H726" s="1"/>
      <c r="I726" s="1"/>
      <c r="J726" s="1"/>
      <c r="K726" s="1"/>
      <c r="L726" s="1"/>
    </row>
    <row r="727" ht="16.5" customHeight="1">
      <c r="A727" s="1"/>
      <c r="B727" s="46"/>
      <c r="C727" s="49"/>
      <c r="D727" s="33"/>
      <c r="E727" s="1"/>
      <c r="F727" s="91"/>
      <c r="G727" s="92"/>
      <c r="H727" s="1"/>
      <c r="I727" s="1"/>
      <c r="J727" s="1"/>
      <c r="K727" s="1"/>
      <c r="L727" s="1"/>
    </row>
    <row r="728" ht="16.5" customHeight="1">
      <c r="A728" s="1"/>
      <c r="B728" s="46"/>
      <c r="C728" s="49"/>
      <c r="D728" s="33"/>
      <c r="E728" s="1"/>
      <c r="F728" s="91"/>
      <c r="G728" s="92"/>
      <c r="H728" s="1"/>
      <c r="I728" s="1"/>
      <c r="J728" s="1"/>
      <c r="K728" s="1"/>
      <c r="L728" s="1"/>
    </row>
    <row r="729" ht="16.5" customHeight="1">
      <c r="A729" s="1"/>
      <c r="B729" s="46"/>
      <c r="C729" s="49"/>
      <c r="D729" s="33"/>
      <c r="E729" s="1"/>
      <c r="F729" s="91"/>
      <c r="G729" s="92"/>
      <c r="H729" s="1"/>
      <c r="I729" s="1"/>
      <c r="J729" s="1"/>
      <c r="K729" s="1"/>
      <c r="L729" s="1"/>
    </row>
    <row r="730" ht="16.5" customHeight="1">
      <c r="A730" s="1"/>
      <c r="B730" s="46"/>
      <c r="C730" s="49"/>
      <c r="D730" s="33"/>
      <c r="E730" s="1"/>
      <c r="F730" s="91"/>
      <c r="G730" s="92"/>
      <c r="H730" s="1"/>
      <c r="I730" s="1"/>
      <c r="J730" s="1"/>
      <c r="K730" s="1"/>
      <c r="L730" s="1"/>
    </row>
    <row r="731" ht="16.5" customHeight="1">
      <c r="A731" s="1"/>
      <c r="B731" s="46"/>
      <c r="C731" s="49"/>
      <c r="D731" s="33"/>
      <c r="E731" s="1"/>
      <c r="F731" s="91"/>
      <c r="G731" s="92"/>
      <c r="H731" s="1"/>
      <c r="I731" s="1"/>
      <c r="J731" s="1"/>
      <c r="K731" s="1"/>
      <c r="L731" s="1"/>
    </row>
    <row r="732" ht="16.5" customHeight="1">
      <c r="A732" s="1"/>
      <c r="B732" s="46"/>
      <c r="C732" s="49"/>
      <c r="D732" s="33"/>
      <c r="E732" s="1"/>
      <c r="F732" s="91"/>
      <c r="G732" s="92"/>
      <c r="H732" s="1"/>
      <c r="I732" s="1"/>
      <c r="J732" s="1"/>
      <c r="K732" s="1"/>
      <c r="L732" s="1"/>
    </row>
    <row r="733" ht="16.5" customHeight="1">
      <c r="A733" s="1"/>
      <c r="B733" s="46"/>
      <c r="C733" s="49"/>
      <c r="D733" s="33"/>
      <c r="E733" s="1"/>
      <c r="F733" s="91"/>
      <c r="G733" s="92"/>
      <c r="H733" s="1"/>
      <c r="I733" s="1"/>
      <c r="J733" s="1"/>
      <c r="K733" s="1"/>
      <c r="L733" s="1"/>
    </row>
    <row r="734" ht="16.5" customHeight="1">
      <c r="A734" s="1"/>
      <c r="B734" s="46"/>
      <c r="C734" s="49"/>
      <c r="D734" s="33"/>
      <c r="E734" s="1"/>
      <c r="F734" s="91"/>
      <c r="G734" s="92"/>
      <c r="H734" s="1"/>
      <c r="I734" s="1"/>
      <c r="J734" s="1"/>
      <c r="K734" s="1"/>
      <c r="L734" s="1"/>
    </row>
    <row r="735" ht="16.5" customHeight="1">
      <c r="A735" s="1"/>
      <c r="B735" s="46"/>
      <c r="C735" s="49"/>
      <c r="D735" s="33"/>
      <c r="E735" s="1"/>
      <c r="F735" s="91"/>
      <c r="G735" s="92"/>
      <c r="H735" s="1"/>
      <c r="I735" s="1"/>
      <c r="J735" s="1"/>
      <c r="K735" s="1"/>
      <c r="L735" s="1"/>
    </row>
    <row r="736" ht="16.5" customHeight="1">
      <c r="A736" s="1"/>
      <c r="B736" s="46"/>
      <c r="C736" s="49"/>
      <c r="D736" s="33"/>
      <c r="E736" s="1"/>
      <c r="F736" s="91"/>
      <c r="G736" s="92"/>
      <c r="H736" s="1"/>
      <c r="I736" s="1"/>
      <c r="J736" s="1"/>
      <c r="K736" s="1"/>
      <c r="L736" s="1"/>
    </row>
    <row r="737" ht="16.5" customHeight="1">
      <c r="A737" s="1"/>
      <c r="B737" s="46"/>
      <c r="C737" s="49"/>
      <c r="D737" s="33"/>
      <c r="E737" s="1"/>
      <c r="F737" s="91"/>
      <c r="G737" s="92"/>
      <c r="H737" s="1"/>
      <c r="I737" s="1"/>
      <c r="J737" s="1"/>
      <c r="K737" s="1"/>
      <c r="L737" s="1"/>
    </row>
    <row r="738" ht="16.5" customHeight="1">
      <c r="A738" s="1"/>
      <c r="B738" s="46"/>
      <c r="C738" s="49"/>
      <c r="D738" s="33"/>
      <c r="E738" s="1"/>
      <c r="F738" s="91"/>
      <c r="G738" s="92"/>
      <c r="H738" s="1"/>
      <c r="I738" s="1"/>
      <c r="J738" s="1"/>
      <c r="K738" s="1"/>
      <c r="L738" s="1"/>
    </row>
    <row r="739" ht="16.5" customHeight="1">
      <c r="A739" s="1"/>
      <c r="B739" s="46"/>
      <c r="C739" s="49"/>
      <c r="D739" s="33"/>
      <c r="E739" s="1"/>
      <c r="F739" s="91"/>
      <c r="G739" s="92"/>
      <c r="H739" s="1"/>
      <c r="I739" s="1"/>
      <c r="J739" s="1"/>
      <c r="K739" s="1"/>
      <c r="L739" s="1"/>
    </row>
    <row r="740" ht="16.5" customHeight="1">
      <c r="A740" s="1"/>
      <c r="B740" s="46"/>
      <c r="C740" s="49"/>
      <c r="D740" s="33"/>
      <c r="E740" s="1"/>
      <c r="F740" s="91"/>
      <c r="G740" s="92"/>
      <c r="H740" s="1"/>
      <c r="I740" s="1"/>
      <c r="J740" s="1"/>
      <c r="K740" s="1"/>
      <c r="L740" s="1"/>
    </row>
    <row r="741" ht="16.5" customHeight="1">
      <c r="A741" s="1"/>
      <c r="B741" s="46"/>
      <c r="C741" s="49"/>
      <c r="D741" s="33"/>
      <c r="E741" s="1"/>
      <c r="F741" s="91"/>
      <c r="G741" s="92"/>
      <c r="H741" s="1"/>
      <c r="I741" s="1"/>
      <c r="J741" s="1"/>
      <c r="K741" s="1"/>
      <c r="L741" s="1"/>
    </row>
    <row r="742" ht="16.5" customHeight="1">
      <c r="A742" s="1"/>
      <c r="B742" s="46"/>
      <c r="C742" s="49"/>
      <c r="D742" s="33"/>
      <c r="E742" s="1"/>
      <c r="F742" s="91"/>
      <c r="G742" s="92"/>
      <c r="H742" s="1"/>
      <c r="I742" s="1"/>
      <c r="J742" s="1"/>
      <c r="K742" s="1"/>
      <c r="L742" s="1"/>
    </row>
    <row r="743" ht="16.5" customHeight="1">
      <c r="A743" s="1"/>
      <c r="B743" s="46"/>
      <c r="C743" s="49"/>
      <c r="D743" s="33"/>
      <c r="E743" s="1"/>
      <c r="F743" s="91"/>
      <c r="G743" s="92"/>
      <c r="H743" s="1"/>
      <c r="I743" s="1"/>
      <c r="J743" s="1"/>
      <c r="K743" s="1"/>
      <c r="L743" s="1"/>
    </row>
    <row r="744" ht="16.5" customHeight="1">
      <c r="A744" s="1"/>
      <c r="B744" s="46"/>
      <c r="C744" s="49"/>
      <c r="D744" s="33"/>
      <c r="E744" s="1"/>
      <c r="F744" s="91"/>
      <c r="G744" s="92"/>
      <c r="H744" s="1"/>
      <c r="I744" s="1"/>
      <c r="J744" s="1"/>
      <c r="K744" s="1"/>
      <c r="L744" s="1"/>
    </row>
    <row r="745" ht="16.5" customHeight="1">
      <c r="A745" s="1"/>
      <c r="B745" s="46"/>
      <c r="C745" s="49"/>
      <c r="D745" s="33"/>
      <c r="E745" s="1"/>
      <c r="F745" s="91"/>
      <c r="G745" s="92"/>
      <c r="H745" s="1"/>
      <c r="I745" s="1"/>
      <c r="J745" s="1"/>
      <c r="K745" s="1"/>
      <c r="L745" s="1"/>
    </row>
    <row r="746" ht="16.5" customHeight="1">
      <c r="A746" s="1"/>
      <c r="B746" s="46"/>
      <c r="C746" s="49"/>
      <c r="D746" s="33"/>
      <c r="E746" s="1"/>
      <c r="F746" s="91"/>
      <c r="G746" s="92"/>
      <c r="H746" s="1"/>
      <c r="I746" s="1"/>
      <c r="J746" s="1"/>
      <c r="K746" s="1"/>
      <c r="L746" s="1"/>
    </row>
    <row r="747" ht="16.5" customHeight="1">
      <c r="A747" s="1"/>
      <c r="B747" s="46"/>
      <c r="C747" s="49"/>
      <c r="D747" s="33"/>
      <c r="E747" s="1"/>
      <c r="F747" s="91"/>
      <c r="G747" s="92"/>
      <c r="H747" s="1"/>
      <c r="I747" s="1"/>
      <c r="J747" s="1"/>
      <c r="K747" s="1"/>
      <c r="L747" s="1"/>
    </row>
    <row r="748" ht="16.5" customHeight="1">
      <c r="A748" s="1"/>
      <c r="B748" s="46"/>
      <c r="C748" s="49"/>
      <c r="D748" s="33"/>
      <c r="E748" s="1"/>
      <c r="F748" s="91"/>
      <c r="G748" s="92"/>
      <c r="H748" s="1"/>
      <c r="I748" s="1"/>
      <c r="J748" s="1"/>
      <c r="K748" s="1"/>
      <c r="L748" s="1"/>
    </row>
    <row r="749" ht="16.5" customHeight="1">
      <c r="A749" s="1"/>
      <c r="B749" s="46"/>
      <c r="C749" s="49"/>
      <c r="D749" s="33"/>
      <c r="E749" s="1"/>
      <c r="F749" s="91"/>
      <c r="G749" s="92"/>
      <c r="H749" s="1"/>
      <c r="I749" s="1"/>
      <c r="J749" s="1"/>
      <c r="K749" s="1"/>
      <c r="L749" s="1"/>
    </row>
    <row r="750" ht="16.5" customHeight="1">
      <c r="A750" s="1"/>
      <c r="B750" s="46"/>
      <c r="C750" s="49"/>
      <c r="D750" s="33"/>
      <c r="E750" s="1"/>
      <c r="F750" s="91"/>
      <c r="G750" s="92"/>
      <c r="H750" s="1"/>
      <c r="I750" s="1"/>
      <c r="J750" s="1"/>
      <c r="K750" s="1"/>
      <c r="L750" s="1"/>
    </row>
    <row r="751" ht="16.5" customHeight="1">
      <c r="A751" s="1"/>
      <c r="B751" s="46"/>
      <c r="C751" s="49"/>
      <c r="D751" s="33"/>
      <c r="E751" s="1"/>
      <c r="F751" s="91"/>
      <c r="G751" s="92"/>
      <c r="H751" s="1"/>
      <c r="I751" s="1"/>
      <c r="J751" s="1"/>
      <c r="K751" s="1"/>
      <c r="L751" s="1"/>
    </row>
    <row r="752" ht="16.5" customHeight="1">
      <c r="A752" s="1"/>
      <c r="B752" s="46"/>
      <c r="C752" s="49"/>
      <c r="D752" s="33"/>
      <c r="E752" s="1"/>
      <c r="F752" s="91"/>
      <c r="G752" s="92"/>
      <c r="H752" s="1"/>
      <c r="I752" s="1"/>
      <c r="J752" s="1"/>
      <c r="K752" s="1"/>
      <c r="L752" s="1"/>
    </row>
    <row r="753" ht="16.5" customHeight="1">
      <c r="A753" s="1"/>
      <c r="B753" s="46"/>
      <c r="C753" s="49"/>
      <c r="D753" s="33"/>
      <c r="E753" s="1"/>
      <c r="F753" s="91"/>
      <c r="G753" s="92"/>
      <c r="H753" s="1"/>
      <c r="I753" s="1"/>
      <c r="J753" s="1"/>
      <c r="K753" s="1"/>
      <c r="L753" s="1"/>
    </row>
    <row r="754" ht="16.5" customHeight="1">
      <c r="A754" s="1"/>
      <c r="B754" s="46"/>
      <c r="C754" s="49"/>
      <c r="D754" s="33"/>
      <c r="E754" s="1"/>
      <c r="F754" s="91"/>
      <c r="G754" s="92"/>
      <c r="H754" s="1"/>
      <c r="I754" s="1"/>
      <c r="J754" s="1"/>
      <c r="K754" s="1"/>
      <c r="L754" s="1"/>
    </row>
    <row r="755" ht="16.5" customHeight="1">
      <c r="A755" s="1"/>
      <c r="B755" s="46"/>
      <c r="C755" s="49"/>
      <c r="D755" s="33"/>
      <c r="E755" s="1"/>
      <c r="F755" s="91"/>
      <c r="G755" s="92"/>
      <c r="H755" s="1"/>
      <c r="I755" s="1"/>
      <c r="J755" s="1"/>
      <c r="K755" s="1"/>
      <c r="L755" s="1"/>
    </row>
    <row r="756" ht="16.5" customHeight="1">
      <c r="A756" s="1"/>
      <c r="B756" s="46"/>
      <c r="C756" s="49"/>
      <c r="D756" s="33"/>
      <c r="E756" s="1"/>
      <c r="F756" s="91"/>
      <c r="G756" s="92"/>
      <c r="H756" s="1"/>
      <c r="I756" s="1"/>
      <c r="J756" s="1"/>
      <c r="K756" s="1"/>
      <c r="L756" s="1"/>
    </row>
    <row r="757" ht="16.5" customHeight="1">
      <c r="A757" s="1"/>
      <c r="B757" s="46"/>
      <c r="C757" s="49"/>
      <c r="D757" s="33"/>
      <c r="E757" s="1"/>
      <c r="F757" s="91"/>
      <c r="G757" s="92"/>
      <c r="H757" s="1"/>
      <c r="I757" s="1"/>
      <c r="J757" s="1"/>
      <c r="K757" s="1"/>
      <c r="L757" s="1"/>
    </row>
    <row r="758" ht="16.5" customHeight="1">
      <c r="A758" s="1"/>
      <c r="B758" s="46"/>
      <c r="C758" s="49"/>
      <c r="D758" s="33"/>
      <c r="E758" s="1"/>
      <c r="F758" s="91"/>
      <c r="G758" s="92"/>
      <c r="H758" s="1"/>
      <c r="I758" s="1"/>
      <c r="J758" s="1"/>
      <c r="K758" s="1"/>
      <c r="L758" s="1"/>
    </row>
    <row r="759" ht="16.5" customHeight="1">
      <c r="A759" s="1"/>
      <c r="B759" s="46"/>
      <c r="C759" s="49"/>
      <c r="D759" s="33"/>
      <c r="E759" s="1"/>
      <c r="F759" s="91"/>
      <c r="G759" s="92"/>
      <c r="H759" s="1"/>
      <c r="I759" s="1"/>
      <c r="J759" s="1"/>
      <c r="K759" s="1"/>
      <c r="L759" s="1"/>
    </row>
    <row r="760" ht="16.5" customHeight="1">
      <c r="A760" s="1"/>
      <c r="B760" s="46"/>
      <c r="C760" s="49"/>
      <c r="D760" s="33"/>
      <c r="E760" s="1"/>
      <c r="F760" s="91"/>
      <c r="G760" s="92"/>
      <c r="H760" s="1"/>
      <c r="I760" s="1"/>
      <c r="J760" s="1"/>
      <c r="K760" s="1"/>
      <c r="L760" s="1"/>
    </row>
    <row r="761" ht="16.5" customHeight="1">
      <c r="A761" s="1"/>
      <c r="B761" s="46"/>
      <c r="C761" s="49"/>
      <c r="D761" s="33"/>
      <c r="E761" s="1"/>
      <c r="F761" s="91"/>
      <c r="G761" s="92"/>
      <c r="H761" s="1"/>
      <c r="I761" s="1"/>
      <c r="J761" s="1"/>
      <c r="K761" s="1"/>
      <c r="L761" s="1"/>
    </row>
    <row r="762" ht="16.5" customHeight="1">
      <c r="A762" s="1"/>
      <c r="B762" s="46"/>
      <c r="C762" s="49"/>
      <c r="D762" s="33"/>
      <c r="E762" s="1"/>
      <c r="F762" s="91"/>
      <c r="G762" s="92"/>
      <c r="H762" s="1"/>
      <c r="I762" s="1"/>
      <c r="J762" s="1"/>
      <c r="K762" s="1"/>
      <c r="L762" s="1"/>
    </row>
    <row r="763" ht="16.5" customHeight="1">
      <c r="A763" s="1"/>
      <c r="B763" s="46"/>
      <c r="C763" s="49"/>
      <c r="D763" s="33"/>
      <c r="E763" s="1"/>
      <c r="F763" s="91"/>
      <c r="G763" s="92"/>
      <c r="H763" s="1"/>
      <c r="I763" s="1"/>
      <c r="J763" s="1"/>
      <c r="K763" s="1"/>
      <c r="L763" s="1"/>
    </row>
    <row r="764" ht="16.5" customHeight="1">
      <c r="A764" s="1"/>
      <c r="B764" s="46"/>
      <c r="C764" s="49"/>
      <c r="D764" s="33"/>
      <c r="E764" s="1"/>
      <c r="F764" s="91"/>
      <c r="G764" s="92"/>
      <c r="H764" s="1"/>
      <c r="I764" s="1"/>
      <c r="J764" s="1"/>
      <c r="K764" s="1"/>
      <c r="L764" s="1"/>
    </row>
    <row r="765" ht="16.5" customHeight="1">
      <c r="A765" s="1"/>
      <c r="B765" s="46"/>
      <c r="C765" s="49"/>
      <c r="D765" s="33"/>
      <c r="E765" s="1"/>
      <c r="F765" s="91"/>
      <c r="G765" s="92"/>
      <c r="H765" s="1"/>
      <c r="I765" s="1"/>
      <c r="J765" s="1"/>
      <c r="K765" s="1"/>
      <c r="L765" s="1"/>
    </row>
    <row r="766" ht="16.5" customHeight="1">
      <c r="A766" s="1"/>
      <c r="B766" s="46"/>
      <c r="C766" s="49"/>
      <c r="D766" s="33"/>
      <c r="E766" s="1"/>
      <c r="F766" s="91"/>
      <c r="G766" s="92"/>
      <c r="H766" s="1"/>
      <c r="I766" s="1"/>
      <c r="J766" s="1"/>
      <c r="K766" s="1"/>
      <c r="L766" s="1"/>
    </row>
    <row r="767" ht="16.5" customHeight="1">
      <c r="A767" s="1"/>
      <c r="B767" s="46"/>
      <c r="C767" s="49"/>
      <c r="D767" s="33"/>
      <c r="E767" s="1"/>
      <c r="F767" s="91"/>
      <c r="G767" s="92"/>
      <c r="H767" s="1"/>
      <c r="I767" s="1"/>
      <c r="J767" s="1"/>
      <c r="K767" s="1"/>
      <c r="L767" s="1"/>
    </row>
    <row r="768" ht="16.5" customHeight="1">
      <c r="A768" s="1"/>
      <c r="B768" s="46"/>
      <c r="C768" s="49"/>
      <c r="D768" s="33"/>
      <c r="E768" s="1"/>
      <c r="F768" s="91"/>
      <c r="G768" s="92"/>
      <c r="H768" s="1"/>
      <c r="I768" s="1"/>
      <c r="J768" s="1"/>
      <c r="K768" s="1"/>
      <c r="L768" s="1"/>
    </row>
    <row r="769" ht="16.5" customHeight="1">
      <c r="A769" s="1"/>
      <c r="B769" s="46"/>
      <c r="C769" s="49"/>
      <c r="D769" s="33"/>
      <c r="E769" s="1"/>
      <c r="F769" s="91"/>
      <c r="G769" s="92"/>
      <c r="H769" s="1"/>
      <c r="I769" s="1"/>
      <c r="J769" s="1"/>
      <c r="K769" s="1"/>
      <c r="L769" s="1"/>
    </row>
    <row r="770" ht="16.5" customHeight="1">
      <c r="A770" s="1"/>
      <c r="B770" s="46"/>
      <c r="C770" s="49"/>
      <c r="D770" s="33"/>
      <c r="E770" s="1"/>
      <c r="F770" s="91"/>
      <c r="G770" s="92"/>
      <c r="H770" s="1"/>
      <c r="I770" s="1"/>
      <c r="J770" s="1"/>
      <c r="K770" s="1"/>
      <c r="L770" s="1"/>
    </row>
    <row r="771" ht="16.5" customHeight="1">
      <c r="A771" s="1"/>
      <c r="B771" s="46"/>
      <c r="C771" s="49"/>
      <c r="D771" s="33"/>
      <c r="E771" s="1"/>
      <c r="F771" s="91"/>
      <c r="G771" s="92"/>
      <c r="H771" s="1"/>
      <c r="I771" s="1"/>
      <c r="J771" s="1"/>
      <c r="K771" s="1"/>
      <c r="L771" s="1"/>
    </row>
    <row r="772" ht="16.5" customHeight="1">
      <c r="A772" s="1"/>
      <c r="B772" s="46"/>
      <c r="C772" s="49"/>
      <c r="D772" s="33"/>
      <c r="E772" s="1"/>
      <c r="F772" s="91"/>
      <c r="G772" s="92"/>
      <c r="H772" s="1"/>
      <c r="I772" s="1"/>
      <c r="J772" s="1"/>
      <c r="K772" s="1"/>
      <c r="L772" s="1"/>
    </row>
    <row r="773" ht="16.5" customHeight="1">
      <c r="A773" s="1"/>
      <c r="B773" s="46"/>
      <c r="C773" s="49"/>
      <c r="D773" s="33"/>
      <c r="E773" s="1"/>
      <c r="F773" s="91"/>
      <c r="G773" s="92"/>
      <c r="H773" s="1"/>
      <c r="I773" s="1"/>
      <c r="J773" s="1"/>
      <c r="K773" s="1"/>
      <c r="L773" s="1"/>
    </row>
    <row r="774" ht="16.5" customHeight="1">
      <c r="A774" s="1"/>
      <c r="B774" s="46"/>
      <c r="C774" s="49"/>
      <c r="D774" s="33"/>
      <c r="E774" s="1"/>
      <c r="F774" s="91"/>
      <c r="G774" s="92"/>
      <c r="H774" s="1"/>
      <c r="I774" s="1"/>
      <c r="J774" s="1"/>
      <c r="K774" s="1"/>
      <c r="L774" s="1"/>
    </row>
    <row r="775" ht="16.5" customHeight="1">
      <c r="A775" s="1"/>
      <c r="B775" s="46"/>
      <c r="C775" s="49"/>
      <c r="D775" s="33"/>
      <c r="E775" s="1"/>
      <c r="F775" s="91"/>
      <c r="G775" s="92"/>
      <c r="H775" s="1"/>
      <c r="I775" s="1"/>
      <c r="J775" s="1"/>
      <c r="K775" s="1"/>
      <c r="L775" s="1"/>
    </row>
    <row r="776" ht="16.5" customHeight="1">
      <c r="A776" s="1"/>
      <c r="B776" s="46"/>
      <c r="C776" s="49"/>
      <c r="D776" s="33"/>
      <c r="E776" s="1"/>
      <c r="F776" s="91"/>
      <c r="G776" s="92"/>
      <c r="H776" s="1"/>
      <c r="I776" s="1"/>
      <c r="J776" s="1"/>
      <c r="K776" s="1"/>
      <c r="L776" s="1"/>
    </row>
    <row r="777" ht="16.5" customHeight="1">
      <c r="A777" s="1"/>
      <c r="B777" s="46"/>
      <c r="C777" s="49"/>
      <c r="D777" s="33"/>
      <c r="E777" s="1"/>
      <c r="F777" s="91"/>
      <c r="G777" s="92"/>
      <c r="H777" s="1"/>
      <c r="I777" s="1"/>
      <c r="J777" s="1"/>
      <c r="K777" s="1"/>
      <c r="L777" s="1"/>
    </row>
    <row r="778" ht="16.5" customHeight="1">
      <c r="A778" s="1"/>
      <c r="B778" s="46"/>
      <c r="C778" s="49"/>
      <c r="D778" s="33"/>
      <c r="E778" s="1"/>
      <c r="F778" s="91"/>
      <c r="G778" s="92"/>
      <c r="H778" s="1"/>
      <c r="I778" s="1"/>
      <c r="J778" s="1"/>
      <c r="K778" s="1"/>
      <c r="L778" s="1"/>
    </row>
    <row r="779" ht="16.5" customHeight="1">
      <c r="A779" s="1"/>
      <c r="B779" s="46"/>
      <c r="C779" s="49"/>
      <c r="D779" s="33"/>
      <c r="E779" s="1"/>
      <c r="F779" s="91"/>
      <c r="G779" s="92"/>
      <c r="H779" s="1"/>
      <c r="I779" s="1"/>
      <c r="J779" s="1"/>
      <c r="K779" s="1"/>
      <c r="L779" s="1"/>
    </row>
    <row r="780" ht="16.5" customHeight="1">
      <c r="A780" s="1"/>
      <c r="B780" s="46"/>
      <c r="C780" s="49"/>
      <c r="D780" s="33"/>
      <c r="E780" s="1"/>
      <c r="F780" s="91"/>
      <c r="G780" s="92"/>
      <c r="H780" s="1"/>
      <c r="I780" s="1"/>
      <c r="J780" s="1"/>
      <c r="K780" s="1"/>
      <c r="L780" s="1"/>
    </row>
    <row r="781" ht="16.5" customHeight="1">
      <c r="A781" s="1"/>
      <c r="B781" s="46"/>
      <c r="C781" s="49"/>
      <c r="D781" s="33"/>
      <c r="E781" s="1"/>
      <c r="F781" s="91"/>
      <c r="G781" s="92"/>
      <c r="H781" s="1"/>
      <c r="I781" s="1"/>
      <c r="J781" s="1"/>
      <c r="K781" s="1"/>
      <c r="L781" s="1"/>
    </row>
    <row r="782" ht="16.5" customHeight="1">
      <c r="A782" s="1"/>
      <c r="B782" s="46"/>
      <c r="C782" s="49"/>
      <c r="D782" s="33"/>
      <c r="E782" s="1"/>
      <c r="F782" s="91"/>
      <c r="G782" s="92"/>
      <c r="H782" s="1"/>
      <c r="I782" s="1"/>
      <c r="J782" s="1"/>
      <c r="K782" s="1"/>
      <c r="L782" s="1"/>
    </row>
    <row r="783" ht="16.5" customHeight="1">
      <c r="A783" s="1"/>
      <c r="B783" s="46"/>
      <c r="C783" s="49"/>
      <c r="D783" s="33"/>
      <c r="E783" s="1"/>
      <c r="F783" s="91"/>
      <c r="G783" s="92"/>
      <c r="H783" s="1"/>
      <c r="I783" s="1"/>
      <c r="J783" s="1"/>
      <c r="K783" s="1"/>
      <c r="L783" s="1"/>
    </row>
    <row r="784" ht="16.5" customHeight="1">
      <c r="A784" s="1"/>
      <c r="B784" s="46"/>
      <c r="C784" s="49"/>
      <c r="D784" s="33"/>
      <c r="E784" s="1"/>
      <c r="F784" s="91"/>
      <c r="G784" s="92"/>
      <c r="H784" s="1"/>
      <c r="I784" s="1"/>
      <c r="J784" s="1"/>
      <c r="K784" s="1"/>
      <c r="L784" s="1"/>
    </row>
    <row r="785" ht="16.5" customHeight="1">
      <c r="A785" s="1"/>
      <c r="B785" s="46"/>
      <c r="C785" s="49"/>
      <c r="D785" s="33"/>
      <c r="E785" s="1"/>
      <c r="F785" s="91"/>
      <c r="G785" s="92"/>
      <c r="H785" s="1"/>
      <c r="I785" s="1"/>
      <c r="J785" s="1"/>
      <c r="K785" s="1"/>
      <c r="L785" s="1"/>
    </row>
    <row r="786" ht="16.5" customHeight="1">
      <c r="A786" s="1"/>
      <c r="B786" s="46"/>
      <c r="C786" s="49"/>
      <c r="D786" s="33"/>
      <c r="E786" s="1"/>
      <c r="F786" s="91"/>
      <c r="G786" s="92"/>
      <c r="H786" s="1"/>
      <c r="I786" s="1"/>
      <c r="J786" s="1"/>
      <c r="K786" s="1"/>
      <c r="L786" s="1"/>
    </row>
    <row r="787" ht="16.5" customHeight="1">
      <c r="A787" s="1"/>
      <c r="B787" s="46"/>
      <c r="C787" s="49"/>
      <c r="D787" s="33"/>
      <c r="E787" s="1"/>
      <c r="F787" s="91"/>
      <c r="G787" s="92"/>
      <c r="H787" s="1"/>
      <c r="I787" s="1"/>
      <c r="J787" s="1"/>
      <c r="K787" s="1"/>
      <c r="L787" s="1"/>
    </row>
    <row r="788" ht="16.5" customHeight="1">
      <c r="A788" s="1"/>
      <c r="B788" s="46"/>
      <c r="C788" s="49"/>
      <c r="D788" s="33"/>
      <c r="E788" s="1"/>
      <c r="F788" s="91"/>
      <c r="G788" s="92"/>
      <c r="H788" s="1"/>
      <c r="I788" s="1"/>
      <c r="J788" s="1"/>
      <c r="K788" s="1"/>
      <c r="L788" s="1"/>
    </row>
    <row r="789" ht="16.5" customHeight="1">
      <c r="A789" s="1"/>
      <c r="B789" s="46"/>
      <c r="C789" s="49"/>
      <c r="D789" s="33"/>
      <c r="E789" s="1"/>
      <c r="F789" s="91"/>
      <c r="G789" s="92"/>
      <c r="H789" s="1"/>
      <c r="I789" s="1"/>
      <c r="J789" s="1"/>
      <c r="K789" s="1"/>
      <c r="L789" s="1"/>
    </row>
    <row r="790" ht="16.5" customHeight="1">
      <c r="A790" s="1"/>
      <c r="B790" s="46"/>
      <c r="C790" s="49"/>
      <c r="D790" s="33"/>
      <c r="E790" s="1"/>
      <c r="F790" s="91"/>
      <c r="G790" s="92"/>
      <c r="H790" s="1"/>
      <c r="I790" s="1"/>
      <c r="J790" s="1"/>
      <c r="K790" s="1"/>
      <c r="L790" s="1"/>
    </row>
    <row r="791" ht="16.5" customHeight="1">
      <c r="A791" s="1"/>
      <c r="B791" s="46"/>
      <c r="C791" s="49"/>
      <c r="D791" s="33"/>
      <c r="E791" s="1"/>
      <c r="F791" s="91"/>
      <c r="G791" s="92"/>
      <c r="H791" s="1"/>
      <c r="I791" s="1"/>
      <c r="J791" s="1"/>
      <c r="K791" s="1"/>
      <c r="L791" s="1"/>
    </row>
    <row r="792" ht="16.5" customHeight="1">
      <c r="A792" s="1"/>
      <c r="B792" s="46"/>
      <c r="C792" s="49"/>
      <c r="D792" s="33"/>
      <c r="E792" s="1"/>
      <c r="F792" s="91"/>
      <c r="G792" s="92"/>
      <c r="H792" s="1"/>
      <c r="I792" s="1"/>
      <c r="J792" s="1"/>
      <c r="K792" s="1"/>
      <c r="L792" s="1"/>
    </row>
    <row r="793" ht="16.5" customHeight="1">
      <c r="A793" s="1"/>
      <c r="B793" s="46"/>
      <c r="C793" s="49"/>
      <c r="D793" s="33"/>
      <c r="E793" s="1"/>
      <c r="F793" s="91"/>
      <c r="G793" s="92"/>
      <c r="H793" s="1"/>
      <c r="I793" s="1"/>
      <c r="J793" s="1"/>
      <c r="K793" s="1"/>
      <c r="L793" s="1"/>
    </row>
    <row r="794" ht="16.5" customHeight="1">
      <c r="A794" s="1"/>
      <c r="B794" s="46"/>
      <c r="C794" s="49"/>
      <c r="D794" s="33"/>
      <c r="E794" s="1"/>
      <c r="F794" s="91"/>
      <c r="G794" s="92"/>
      <c r="H794" s="1"/>
      <c r="I794" s="1"/>
      <c r="J794" s="1"/>
      <c r="K794" s="1"/>
      <c r="L794" s="1"/>
    </row>
    <row r="795" ht="16.5" customHeight="1">
      <c r="A795" s="1"/>
      <c r="B795" s="46"/>
      <c r="C795" s="49"/>
      <c r="D795" s="33"/>
      <c r="E795" s="1"/>
      <c r="F795" s="91"/>
      <c r="G795" s="92"/>
      <c r="H795" s="1"/>
      <c r="I795" s="1"/>
      <c r="J795" s="1"/>
      <c r="K795" s="1"/>
      <c r="L795" s="1"/>
    </row>
    <row r="796" ht="16.5" customHeight="1">
      <c r="A796" s="1"/>
      <c r="B796" s="46"/>
      <c r="C796" s="49"/>
      <c r="D796" s="33"/>
      <c r="E796" s="1"/>
      <c r="F796" s="91"/>
      <c r="G796" s="92"/>
      <c r="H796" s="1"/>
      <c r="I796" s="1"/>
      <c r="J796" s="1"/>
      <c r="K796" s="1"/>
      <c r="L796" s="1"/>
    </row>
    <row r="797" ht="16.5" customHeight="1">
      <c r="A797" s="1"/>
      <c r="B797" s="46"/>
      <c r="C797" s="49"/>
      <c r="D797" s="33"/>
      <c r="E797" s="1"/>
      <c r="F797" s="91"/>
      <c r="G797" s="92"/>
      <c r="H797" s="1"/>
      <c r="I797" s="1"/>
      <c r="J797" s="1"/>
      <c r="K797" s="1"/>
      <c r="L797" s="1"/>
    </row>
    <row r="798" ht="16.5" customHeight="1">
      <c r="A798" s="1"/>
      <c r="B798" s="46"/>
      <c r="C798" s="49"/>
      <c r="D798" s="33"/>
      <c r="E798" s="1"/>
      <c r="F798" s="91"/>
      <c r="G798" s="92"/>
      <c r="H798" s="1"/>
      <c r="I798" s="1"/>
      <c r="J798" s="1"/>
      <c r="K798" s="1"/>
      <c r="L798" s="1"/>
    </row>
    <row r="799" ht="16.5" customHeight="1">
      <c r="A799" s="1"/>
      <c r="B799" s="46"/>
      <c r="C799" s="49"/>
      <c r="D799" s="33"/>
      <c r="E799" s="1"/>
      <c r="F799" s="91"/>
      <c r="G799" s="92"/>
      <c r="H799" s="1"/>
      <c r="I799" s="1"/>
      <c r="J799" s="1"/>
      <c r="K799" s="1"/>
      <c r="L799" s="1"/>
    </row>
    <row r="800" ht="16.5" customHeight="1">
      <c r="A800" s="1"/>
      <c r="B800" s="46"/>
      <c r="C800" s="49"/>
      <c r="D800" s="33"/>
      <c r="E800" s="1"/>
      <c r="F800" s="91"/>
      <c r="G800" s="92"/>
      <c r="H800" s="1"/>
      <c r="I800" s="1"/>
      <c r="J800" s="1"/>
      <c r="K800" s="1"/>
      <c r="L800" s="1"/>
    </row>
    <row r="801" ht="16.5" customHeight="1">
      <c r="A801" s="1"/>
      <c r="B801" s="46"/>
      <c r="C801" s="49"/>
      <c r="D801" s="33"/>
      <c r="E801" s="1"/>
      <c r="F801" s="91"/>
      <c r="G801" s="92"/>
      <c r="H801" s="1"/>
      <c r="I801" s="1"/>
      <c r="J801" s="1"/>
      <c r="K801" s="1"/>
      <c r="L801" s="1"/>
    </row>
    <row r="802" ht="16.5" customHeight="1">
      <c r="A802" s="1"/>
      <c r="B802" s="46"/>
      <c r="C802" s="49"/>
      <c r="D802" s="33"/>
      <c r="E802" s="1"/>
      <c r="F802" s="91"/>
      <c r="G802" s="92"/>
      <c r="H802" s="1"/>
      <c r="I802" s="1"/>
      <c r="J802" s="1"/>
      <c r="K802" s="1"/>
      <c r="L802" s="1"/>
    </row>
    <row r="803" ht="16.5" customHeight="1">
      <c r="A803" s="1"/>
      <c r="B803" s="46"/>
      <c r="C803" s="49"/>
      <c r="D803" s="33"/>
      <c r="E803" s="1"/>
      <c r="F803" s="91"/>
      <c r="G803" s="92"/>
      <c r="H803" s="1"/>
      <c r="I803" s="1"/>
      <c r="J803" s="1"/>
      <c r="K803" s="1"/>
      <c r="L803" s="1"/>
    </row>
    <row r="804" ht="16.5" customHeight="1">
      <c r="A804" s="1"/>
      <c r="B804" s="46"/>
      <c r="C804" s="49"/>
      <c r="D804" s="33"/>
      <c r="E804" s="1"/>
      <c r="F804" s="91"/>
      <c r="G804" s="92"/>
      <c r="H804" s="1"/>
      <c r="I804" s="1"/>
      <c r="J804" s="1"/>
      <c r="K804" s="1"/>
      <c r="L804" s="1"/>
    </row>
    <row r="805" ht="16.5" customHeight="1">
      <c r="A805" s="1"/>
      <c r="B805" s="46"/>
      <c r="C805" s="49"/>
      <c r="D805" s="33"/>
      <c r="E805" s="1"/>
      <c r="F805" s="91"/>
      <c r="G805" s="92"/>
      <c r="H805" s="1"/>
      <c r="I805" s="1"/>
      <c r="J805" s="1"/>
      <c r="K805" s="1"/>
      <c r="L805" s="1"/>
    </row>
    <row r="806" ht="16.5" customHeight="1">
      <c r="A806" s="1"/>
      <c r="B806" s="46"/>
      <c r="C806" s="49"/>
      <c r="D806" s="33"/>
      <c r="E806" s="1"/>
      <c r="F806" s="91"/>
      <c r="G806" s="92"/>
      <c r="H806" s="1"/>
      <c r="I806" s="1"/>
      <c r="J806" s="1"/>
      <c r="K806" s="1"/>
      <c r="L806" s="1"/>
    </row>
    <row r="807" ht="16.5" customHeight="1">
      <c r="A807" s="1"/>
      <c r="B807" s="46"/>
      <c r="C807" s="49"/>
      <c r="D807" s="33"/>
      <c r="E807" s="1"/>
      <c r="F807" s="91"/>
      <c r="G807" s="92"/>
      <c r="H807" s="1"/>
      <c r="I807" s="1"/>
      <c r="J807" s="1"/>
      <c r="K807" s="1"/>
      <c r="L807" s="1"/>
    </row>
    <row r="808" ht="16.5" customHeight="1">
      <c r="A808" s="1"/>
      <c r="B808" s="46"/>
      <c r="C808" s="49"/>
      <c r="D808" s="33"/>
      <c r="E808" s="1"/>
      <c r="F808" s="91"/>
      <c r="G808" s="92"/>
      <c r="H808" s="1"/>
      <c r="I808" s="1"/>
      <c r="J808" s="1"/>
      <c r="K808" s="1"/>
      <c r="L808" s="1"/>
    </row>
    <row r="809" ht="16.5" customHeight="1">
      <c r="A809" s="1"/>
      <c r="B809" s="46"/>
      <c r="C809" s="49"/>
      <c r="D809" s="33"/>
      <c r="E809" s="1"/>
      <c r="F809" s="91"/>
      <c r="G809" s="92"/>
      <c r="H809" s="1"/>
      <c r="I809" s="1"/>
      <c r="J809" s="1"/>
      <c r="K809" s="1"/>
      <c r="L809" s="1"/>
    </row>
    <row r="810" ht="16.5" customHeight="1">
      <c r="A810" s="1"/>
      <c r="B810" s="46"/>
      <c r="C810" s="49"/>
      <c r="D810" s="33"/>
      <c r="E810" s="1"/>
      <c r="F810" s="91"/>
      <c r="G810" s="92"/>
      <c r="H810" s="1"/>
      <c r="I810" s="1"/>
      <c r="J810" s="1"/>
      <c r="K810" s="1"/>
      <c r="L810" s="1"/>
    </row>
    <row r="811" ht="16.5" customHeight="1">
      <c r="A811" s="1"/>
      <c r="B811" s="46"/>
      <c r="C811" s="49"/>
      <c r="D811" s="33"/>
      <c r="E811" s="1"/>
      <c r="F811" s="91"/>
      <c r="G811" s="92"/>
      <c r="H811" s="1"/>
      <c r="I811" s="1"/>
      <c r="J811" s="1"/>
      <c r="K811" s="1"/>
      <c r="L811" s="1"/>
    </row>
    <row r="812" ht="16.5" customHeight="1">
      <c r="A812" s="1"/>
      <c r="B812" s="46"/>
      <c r="C812" s="49"/>
      <c r="D812" s="33"/>
      <c r="E812" s="1"/>
      <c r="F812" s="91"/>
      <c r="G812" s="92"/>
      <c r="H812" s="1"/>
      <c r="I812" s="1"/>
      <c r="J812" s="1"/>
      <c r="K812" s="1"/>
      <c r="L812" s="1"/>
    </row>
    <row r="813" ht="16.5" customHeight="1">
      <c r="A813" s="1"/>
      <c r="B813" s="46"/>
      <c r="C813" s="49"/>
      <c r="D813" s="33"/>
      <c r="E813" s="1"/>
      <c r="F813" s="91"/>
      <c r="G813" s="92"/>
      <c r="H813" s="1"/>
      <c r="I813" s="1"/>
      <c r="J813" s="1"/>
      <c r="K813" s="1"/>
      <c r="L813" s="1"/>
    </row>
    <row r="814" ht="16.5" customHeight="1">
      <c r="A814" s="1"/>
      <c r="B814" s="46"/>
      <c r="C814" s="49"/>
      <c r="D814" s="33"/>
      <c r="E814" s="1"/>
      <c r="F814" s="91"/>
      <c r="G814" s="92"/>
      <c r="H814" s="1"/>
      <c r="I814" s="1"/>
      <c r="J814" s="1"/>
      <c r="K814" s="1"/>
      <c r="L814" s="1"/>
    </row>
    <row r="815" ht="16.5" customHeight="1">
      <c r="A815" s="1"/>
      <c r="B815" s="46"/>
      <c r="C815" s="49"/>
      <c r="D815" s="33"/>
      <c r="E815" s="1"/>
      <c r="F815" s="91"/>
      <c r="G815" s="92"/>
      <c r="H815" s="1"/>
      <c r="I815" s="1"/>
      <c r="J815" s="1"/>
      <c r="K815" s="1"/>
      <c r="L815" s="1"/>
    </row>
    <row r="816" ht="16.5" customHeight="1">
      <c r="A816" s="1"/>
      <c r="B816" s="46"/>
      <c r="C816" s="49"/>
      <c r="D816" s="33"/>
      <c r="E816" s="1"/>
      <c r="F816" s="91"/>
      <c r="G816" s="92"/>
      <c r="H816" s="1"/>
      <c r="I816" s="1"/>
      <c r="J816" s="1"/>
      <c r="K816" s="1"/>
      <c r="L816" s="1"/>
    </row>
    <row r="817" ht="16.5" customHeight="1">
      <c r="A817" s="1"/>
      <c r="B817" s="46"/>
      <c r="C817" s="49"/>
      <c r="D817" s="33"/>
      <c r="E817" s="1"/>
      <c r="F817" s="91"/>
      <c r="G817" s="92"/>
      <c r="H817" s="1"/>
      <c r="I817" s="1"/>
      <c r="J817" s="1"/>
      <c r="K817" s="1"/>
      <c r="L817" s="1"/>
    </row>
    <row r="818" ht="16.5" customHeight="1">
      <c r="A818" s="1"/>
      <c r="B818" s="46"/>
      <c r="C818" s="49"/>
      <c r="D818" s="33"/>
      <c r="E818" s="1"/>
      <c r="F818" s="91"/>
      <c r="G818" s="92"/>
      <c r="H818" s="1"/>
      <c r="I818" s="1"/>
      <c r="J818" s="1"/>
      <c r="K818" s="1"/>
      <c r="L818" s="1"/>
    </row>
    <row r="819" ht="16.5" customHeight="1">
      <c r="A819" s="1"/>
      <c r="B819" s="46"/>
      <c r="C819" s="49"/>
      <c r="D819" s="33"/>
      <c r="E819" s="1"/>
      <c r="F819" s="91"/>
      <c r="G819" s="92"/>
      <c r="H819" s="1"/>
      <c r="I819" s="1"/>
      <c r="J819" s="1"/>
      <c r="K819" s="1"/>
      <c r="L819" s="1"/>
    </row>
    <row r="820" ht="16.5" customHeight="1">
      <c r="A820" s="1"/>
      <c r="B820" s="46"/>
      <c r="C820" s="49"/>
      <c r="D820" s="33"/>
      <c r="E820" s="1"/>
      <c r="F820" s="91"/>
      <c r="G820" s="92"/>
      <c r="H820" s="1"/>
      <c r="I820" s="1"/>
      <c r="J820" s="1"/>
      <c r="K820" s="1"/>
      <c r="L820" s="1"/>
    </row>
    <row r="821" ht="16.5" customHeight="1">
      <c r="A821" s="1"/>
      <c r="B821" s="46"/>
      <c r="C821" s="49"/>
      <c r="D821" s="33"/>
      <c r="E821" s="1"/>
      <c r="F821" s="91"/>
      <c r="G821" s="92"/>
      <c r="H821" s="1"/>
      <c r="I821" s="1"/>
      <c r="J821" s="1"/>
      <c r="K821" s="1"/>
      <c r="L821" s="1"/>
    </row>
    <row r="822" ht="16.5" customHeight="1">
      <c r="A822" s="1"/>
      <c r="B822" s="46"/>
      <c r="C822" s="49"/>
      <c r="D822" s="33"/>
      <c r="E822" s="1"/>
      <c r="F822" s="91"/>
      <c r="G822" s="92"/>
      <c r="H822" s="1"/>
      <c r="I822" s="1"/>
      <c r="J822" s="1"/>
      <c r="K822" s="1"/>
      <c r="L822" s="1"/>
    </row>
    <row r="823" ht="16.5" customHeight="1">
      <c r="A823" s="1"/>
      <c r="B823" s="46"/>
      <c r="C823" s="49"/>
      <c r="D823" s="33"/>
      <c r="E823" s="1"/>
      <c r="F823" s="91"/>
      <c r="G823" s="92"/>
      <c r="H823" s="1"/>
      <c r="I823" s="1"/>
      <c r="J823" s="1"/>
      <c r="K823" s="1"/>
      <c r="L823" s="1"/>
    </row>
    <row r="824" ht="16.5" customHeight="1">
      <c r="A824" s="1"/>
      <c r="B824" s="46"/>
      <c r="C824" s="49"/>
      <c r="D824" s="33"/>
      <c r="E824" s="1"/>
      <c r="F824" s="91"/>
      <c r="G824" s="92"/>
      <c r="H824" s="1"/>
      <c r="I824" s="1"/>
      <c r="J824" s="1"/>
      <c r="K824" s="1"/>
      <c r="L824" s="1"/>
    </row>
    <row r="825" ht="16.5" customHeight="1">
      <c r="A825" s="1"/>
      <c r="B825" s="46"/>
      <c r="C825" s="49"/>
      <c r="D825" s="33"/>
      <c r="E825" s="1"/>
      <c r="F825" s="91"/>
      <c r="G825" s="92"/>
      <c r="H825" s="1"/>
      <c r="I825" s="1"/>
      <c r="J825" s="1"/>
      <c r="K825" s="1"/>
      <c r="L825" s="1"/>
    </row>
    <row r="826" ht="16.5" customHeight="1">
      <c r="A826" s="1"/>
      <c r="B826" s="46"/>
      <c r="C826" s="49"/>
      <c r="D826" s="33"/>
      <c r="E826" s="1"/>
      <c r="F826" s="91"/>
      <c r="G826" s="92"/>
      <c r="H826" s="1"/>
      <c r="I826" s="1"/>
      <c r="J826" s="1"/>
      <c r="K826" s="1"/>
      <c r="L826" s="1"/>
    </row>
    <row r="827" ht="16.5" customHeight="1">
      <c r="A827" s="1"/>
      <c r="B827" s="46"/>
      <c r="C827" s="49"/>
      <c r="D827" s="33"/>
      <c r="E827" s="1"/>
      <c r="F827" s="91"/>
      <c r="G827" s="92"/>
      <c r="H827" s="1"/>
      <c r="I827" s="1"/>
      <c r="J827" s="1"/>
      <c r="K827" s="1"/>
      <c r="L827" s="1"/>
    </row>
    <row r="828" ht="16.5" customHeight="1">
      <c r="A828" s="1"/>
      <c r="B828" s="46"/>
      <c r="C828" s="49"/>
      <c r="D828" s="33"/>
      <c r="E828" s="1"/>
      <c r="F828" s="91"/>
      <c r="G828" s="92"/>
      <c r="H828" s="1"/>
      <c r="I828" s="1"/>
      <c r="J828" s="1"/>
      <c r="K828" s="1"/>
      <c r="L828" s="1"/>
    </row>
    <row r="829" ht="16.5" customHeight="1">
      <c r="A829" s="1"/>
      <c r="B829" s="46"/>
      <c r="C829" s="49"/>
      <c r="D829" s="33"/>
      <c r="E829" s="1"/>
      <c r="F829" s="91"/>
      <c r="G829" s="92"/>
      <c r="H829" s="1"/>
      <c r="I829" s="1"/>
      <c r="J829" s="1"/>
      <c r="K829" s="1"/>
      <c r="L829" s="1"/>
    </row>
    <row r="830" ht="16.5" customHeight="1">
      <c r="A830" s="1"/>
      <c r="B830" s="46"/>
      <c r="C830" s="49"/>
      <c r="D830" s="33"/>
      <c r="E830" s="1"/>
      <c r="F830" s="91"/>
      <c r="G830" s="92"/>
      <c r="H830" s="1"/>
      <c r="I830" s="1"/>
      <c r="J830" s="1"/>
      <c r="K830" s="1"/>
      <c r="L830" s="1"/>
    </row>
    <row r="831" ht="16.5" customHeight="1">
      <c r="A831" s="1"/>
      <c r="B831" s="46"/>
      <c r="C831" s="49"/>
      <c r="D831" s="33"/>
      <c r="E831" s="1"/>
      <c r="F831" s="91"/>
      <c r="G831" s="92"/>
      <c r="H831" s="1"/>
      <c r="I831" s="1"/>
      <c r="J831" s="1"/>
      <c r="K831" s="1"/>
      <c r="L831" s="1"/>
    </row>
    <row r="832" ht="16.5" customHeight="1">
      <c r="A832" s="1"/>
      <c r="B832" s="46"/>
      <c r="C832" s="49"/>
      <c r="D832" s="33"/>
      <c r="E832" s="1"/>
      <c r="F832" s="91"/>
      <c r="G832" s="92"/>
      <c r="H832" s="1"/>
      <c r="I832" s="1"/>
      <c r="J832" s="1"/>
      <c r="K832" s="1"/>
      <c r="L832" s="1"/>
    </row>
    <row r="833" ht="16.5" customHeight="1">
      <c r="A833" s="1"/>
      <c r="B833" s="46"/>
      <c r="C833" s="49"/>
      <c r="D833" s="33"/>
      <c r="E833" s="1"/>
      <c r="F833" s="91"/>
      <c r="G833" s="92"/>
      <c r="H833" s="1"/>
      <c r="I833" s="1"/>
      <c r="J833" s="1"/>
      <c r="K833" s="1"/>
      <c r="L833" s="1"/>
    </row>
    <row r="834" ht="16.5" customHeight="1">
      <c r="A834" s="1"/>
      <c r="B834" s="46"/>
      <c r="C834" s="49"/>
      <c r="D834" s="33"/>
      <c r="E834" s="1"/>
      <c r="F834" s="91"/>
      <c r="G834" s="92"/>
      <c r="H834" s="1"/>
      <c r="I834" s="1"/>
      <c r="J834" s="1"/>
      <c r="K834" s="1"/>
      <c r="L834" s="1"/>
    </row>
    <row r="835" ht="16.5" customHeight="1">
      <c r="A835" s="1"/>
      <c r="B835" s="46"/>
      <c r="C835" s="49"/>
      <c r="D835" s="33"/>
      <c r="E835" s="1"/>
      <c r="F835" s="91"/>
      <c r="G835" s="92"/>
      <c r="H835" s="1"/>
      <c r="I835" s="1"/>
      <c r="J835" s="1"/>
      <c r="K835" s="1"/>
      <c r="L835" s="1"/>
    </row>
    <row r="836" ht="16.5" customHeight="1">
      <c r="A836" s="1"/>
      <c r="B836" s="46"/>
      <c r="C836" s="49"/>
      <c r="D836" s="33"/>
      <c r="E836" s="1"/>
      <c r="F836" s="91"/>
      <c r="G836" s="92"/>
      <c r="H836" s="1"/>
      <c r="I836" s="1"/>
      <c r="J836" s="1"/>
      <c r="K836" s="1"/>
      <c r="L836" s="1"/>
    </row>
    <row r="837" ht="16.5" customHeight="1">
      <c r="A837" s="1"/>
      <c r="B837" s="46"/>
      <c r="C837" s="49"/>
      <c r="D837" s="33"/>
      <c r="E837" s="1"/>
      <c r="F837" s="91"/>
      <c r="G837" s="92"/>
      <c r="H837" s="1"/>
      <c r="I837" s="1"/>
      <c r="J837" s="1"/>
      <c r="K837" s="1"/>
      <c r="L837" s="1"/>
    </row>
    <row r="838" ht="16.5" customHeight="1">
      <c r="A838" s="1"/>
      <c r="B838" s="46"/>
      <c r="C838" s="49"/>
      <c r="D838" s="33"/>
      <c r="E838" s="1"/>
      <c r="F838" s="91"/>
      <c r="G838" s="92"/>
      <c r="H838" s="1"/>
      <c r="I838" s="1"/>
      <c r="J838" s="1"/>
      <c r="K838" s="1"/>
      <c r="L838" s="1"/>
    </row>
    <row r="839" ht="16.5" customHeight="1">
      <c r="A839" s="1"/>
      <c r="B839" s="46"/>
      <c r="C839" s="49"/>
      <c r="D839" s="33"/>
      <c r="E839" s="1"/>
      <c r="F839" s="91"/>
      <c r="G839" s="92"/>
      <c r="H839" s="1"/>
      <c r="I839" s="1"/>
      <c r="J839" s="1"/>
      <c r="K839" s="1"/>
      <c r="L839" s="1"/>
    </row>
    <row r="840" ht="16.5" customHeight="1">
      <c r="A840" s="1"/>
      <c r="B840" s="46"/>
      <c r="C840" s="49"/>
      <c r="D840" s="33"/>
      <c r="E840" s="1"/>
      <c r="F840" s="91"/>
      <c r="G840" s="92"/>
      <c r="H840" s="1"/>
      <c r="I840" s="1"/>
      <c r="J840" s="1"/>
      <c r="K840" s="1"/>
      <c r="L840" s="1"/>
    </row>
    <row r="841" ht="16.5" customHeight="1">
      <c r="A841" s="1"/>
      <c r="B841" s="46"/>
      <c r="C841" s="49"/>
      <c r="D841" s="33"/>
      <c r="E841" s="1"/>
      <c r="F841" s="91"/>
      <c r="G841" s="92"/>
      <c r="H841" s="1"/>
      <c r="I841" s="1"/>
      <c r="J841" s="1"/>
      <c r="K841" s="1"/>
      <c r="L841" s="1"/>
    </row>
    <row r="842" ht="16.5" customHeight="1">
      <c r="A842" s="1"/>
      <c r="B842" s="46"/>
      <c r="C842" s="49"/>
      <c r="D842" s="33"/>
      <c r="E842" s="1"/>
      <c r="F842" s="91"/>
      <c r="G842" s="92"/>
      <c r="H842" s="1"/>
      <c r="I842" s="1"/>
      <c r="J842" s="1"/>
      <c r="K842" s="1"/>
      <c r="L842" s="1"/>
    </row>
    <row r="843" ht="16.5" customHeight="1">
      <c r="A843" s="1"/>
      <c r="B843" s="46"/>
      <c r="C843" s="49"/>
      <c r="D843" s="33"/>
      <c r="E843" s="1"/>
      <c r="F843" s="91"/>
      <c r="G843" s="92"/>
      <c r="H843" s="1"/>
      <c r="I843" s="1"/>
      <c r="J843" s="1"/>
      <c r="K843" s="1"/>
      <c r="L843" s="1"/>
    </row>
    <row r="844" ht="16.5" customHeight="1">
      <c r="A844" s="1"/>
      <c r="B844" s="46"/>
      <c r="C844" s="49"/>
      <c r="D844" s="33"/>
      <c r="E844" s="1"/>
      <c r="F844" s="91"/>
      <c r="G844" s="92"/>
      <c r="H844" s="1"/>
      <c r="I844" s="1"/>
      <c r="J844" s="1"/>
      <c r="K844" s="1"/>
      <c r="L844" s="1"/>
    </row>
    <row r="845" ht="16.5" customHeight="1">
      <c r="A845" s="1"/>
      <c r="B845" s="46"/>
      <c r="C845" s="49"/>
      <c r="D845" s="33"/>
      <c r="E845" s="1"/>
      <c r="F845" s="91"/>
      <c r="G845" s="92"/>
      <c r="H845" s="1"/>
      <c r="I845" s="1"/>
      <c r="J845" s="1"/>
      <c r="K845" s="1"/>
      <c r="L845" s="1"/>
    </row>
    <row r="846" ht="16.5" customHeight="1">
      <c r="A846" s="1"/>
      <c r="B846" s="46"/>
      <c r="C846" s="49"/>
      <c r="D846" s="33"/>
      <c r="E846" s="1"/>
      <c r="F846" s="91"/>
      <c r="G846" s="92"/>
      <c r="H846" s="1"/>
      <c r="I846" s="1"/>
      <c r="J846" s="1"/>
      <c r="K846" s="1"/>
      <c r="L846" s="1"/>
    </row>
    <row r="847" ht="16.5" customHeight="1">
      <c r="A847" s="1"/>
      <c r="B847" s="46"/>
      <c r="C847" s="49"/>
      <c r="D847" s="33"/>
      <c r="E847" s="1"/>
      <c r="F847" s="91"/>
      <c r="G847" s="92"/>
      <c r="H847" s="1"/>
      <c r="I847" s="1"/>
      <c r="J847" s="1"/>
      <c r="K847" s="1"/>
      <c r="L847" s="1"/>
    </row>
    <row r="848" ht="16.5" customHeight="1">
      <c r="A848" s="1"/>
      <c r="B848" s="46"/>
      <c r="C848" s="49"/>
      <c r="D848" s="33"/>
      <c r="E848" s="1"/>
      <c r="F848" s="91"/>
      <c r="G848" s="92"/>
      <c r="H848" s="1"/>
      <c r="I848" s="1"/>
      <c r="J848" s="1"/>
      <c r="K848" s="1"/>
      <c r="L848" s="1"/>
    </row>
    <row r="849" ht="16.5" customHeight="1">
      <c r="A849" s="1"/>
      <c r="B849" s="46"/>
      <c r="C849" s="49"/>
      <c r="D849" s="33"/>
      <c r="E849" s="1"/>
      <c r="F849" s="91"/>
      <c r="G849" s="92"/>
      <c r="H849" s="1"/>
      <c r="I849" s="1"/>
      <c r="J849" s="1"/>
      <c r="K849" s="1"/>
      <c r="L849" s="1"/>
    </row>
    <row r="850" ht="16.5" customHeight="1">
      <c r="A850" s="1"/>
      <c r="B850" s="46"/>
      <c r="C850" s="49"/>
      <c r="D850" s="33"/>
      <c r="E850" s="1"/>
      <c r="F850" s="91"/>
      <c r="G850" s="92"/>
      <c r="H850" s="1"/>
      <c r="I850" s="1"/>
      <c r="J850" s="1"/>
      <c r="K850" s="1"/>
      <c r="L850" s="1"/>
    </row>
    <row r="851" ht="16.5" customHeight="1">
      <c r="A851" s="1"/>
      <c r="B851" s="46"/>
      <c r="C851" s="49"/>
      <c r="D851" s="33"/>
      <c r="E851" s="1"/>
      <c r="F851" s="91"/>
      <c r="G851" s="92"/>
      <c r="H851" s="1"/>
      <c r="I851" s="1"/>
      <c r="J851" s="1"/>
      <c r="K851" s="1"/>
      <c r="L851" s="1"/>
    </row>
    <row r="852" ht="16.5" customHeight="1">
      <c r="A852" s="1"/>
      <c r="B852" s="46"/>
      <c r="C852" s="49"/>
      <c r="D852" s="33"/>
      <c r="E852" s="1"/>
      <c r="F852" s="91"/>
      <c r="G852" s="92"/>
      <c r="H852" s="1"/>
      <c r="I852" s="1"/>
      <c r="J852" s="1"/>
      <c r="K852" s="1"/>
      <c r="L852" s="1"/>
    </row>
    <row r="853" ht="16.5" customHeight="1">
      <c r="A853" s="1"/>
      <c r="B853" s="46"/>
      <c r="C853" s="49"/>
      <c r="D853" s="33"/>
      <c r="E853" s="1"/>
      <c r="F853" s="91"/>
      <c r="G853" s="92"/>
      <c r="H853" s="1"/>
      <c r="I853" s="1"/>
      <c r="J853" s="1"/>
      <c r="K853" s="1"/>
      <c r="L853" s="1"/>
    </row>
    <row r="854" ht="16.5" customHeight="1">
      <c r="A854" s="1"/>
      <c r="B854" s="46"/>
      <c r="C854" s="49"/>
      <c r="D854" s="33"/>
      <c r="E854" s="1"/>
      <c r="F854" s="91"/>
      <c r="G854" s="92"/>
      <c r="H854" s="1"/>
      <c r="I854" s="1"/>
      <c r="J854" s="1"/>
      <c r="K854" s="1"/>
      <c r="L854" s="1"/>
    </row>
    <row r="855" ht="16.5" customHeight="1">
      <c r="A855" s="1"/>
      <c r="B855" s="46"/>
      <c r="C855" s="49"/>
      <c r="D855" s="33"/>
      <c r="E855" s="1"/>
      <c r="F855" s="91"/>
      <c r="G855" s="92"/>
      <c r="H855" s="1"/>
      <c r="I855" s="1"/>
      <c r="J855" s="1"/>
      <c r="K855" s="1"/>
      <c r="L855" s="1"/>
    </row>
    <row r="856" ht="16.5" customHeight="1">
      <c r="A856" s="1"/>
      <c r="B856" s="46"/>
      <c r="C856" s="49"/>
      <c r="D856" s="33"/>
      <c r="E856" s="1"/>
      <c r="F856" s="91"/>
      <c r="G856" s="92"/>
      <c r="H856" s="1"/>
      <c r="I856" s="1"/>
      <c r="J856" s="1"/>
      <c r="K856" s="1"/>
      <c r="L856" s="1"/>
    </row>
    <row r="857" ht="16.5" customHeight="1">
      <c r="A857" s="1"/>
      <c r="B857" s="46"/>
      <c r="C857" s="49"/>
      <c r="D857" s="33"/>
      <c r="E857" s="1"/>
      <c r="F857" s="91"/>
      <c r="G857" s="92"/>
      <c r="H857" s="1"/>
      <c r="I857" s="1"/>
      <c r="J857" s="1"/>
      <c r="K857" s="1"/>
      <c r="L857" s="1"/>
    </row>
    <row r="858" ht="16.5" customHeight="1">
      <c r="A858" s="1"/>
      <c r="B858" s="46"/>
      <c r="C858" s="49"/>
      <c r="D858" s="33"/>
      <c r="E858" s="1"/>
      <c r="F858" s="91"/>
      <c r="G858" s="92"/>
      <c r="H858" s="1"/>
      <c r="I858" s="1"/>
      <c r="J858" s="1"/>
      <c r="K858" s="1"/>
      <c r="L858" s="1"/>
    </row>
    <row r="859" ht="16.5" customHeight="1">
      <c r="A859" s="1"/>
      <c r="B859" s="46"/>
      <c r="C859" s="49"/>
      <c r="D859" s="33"/>
      <c r="E859" s="1"/>
      <c r="F859" s="91"/>
      <c r="G859" s="92"/>
      <c r="H859" s="1"/>
      <c r="I859" s="1"/>
      <c r="J859" s="1"/>
      <c r="K859" s="1"/>
      <c r="L859" s="1"/>
    </row>
    <row r="860" ht="16.5" customHeight="1">
      <c r="A860" s="1"/>
      <c r="B860" s="46"/>
      <c r="C860" s="49"/>
      <c r="D860" s="33"/>
      <c r="E860" s="1"/>
      <c r="F860" s="91"/>
      <c r="G860" s="92"/>
      <c r="H860" s="1"/>
      <c r="I860" s="1"/>
      <c r="J860" s="1"/>
      <c r="K860" s="1"/>
      <c r="L860" s="1"/>
    </row>
    <row r="861" ht="16.5" customHeight="1">
      <c r="A861" s="1"/>
      <c r="B861" s="46"/>
      <c r="C861" s="49"/>
      <c r="D861" s="33"/>
      <c r="E861" s="1"/>
      <c r="F861" s="91"/>
      <c r="G861" s="92"/>
      <c r="H861" s="1"/>
      <c r="I861" s="1"/>
      <c r="J861" s="1"/>
      <c r="K861" s="1"/>
      <c r="L861" s="1"/>
    </row>
    <row r="862" ht="16.5" customHeight="1">
      <c r="A862" s="1"/>
      <c r="B862" s="46"/>
      <c r="C862" s="49"/>
      <c r="D862" s="33"/>
      <c r="E862" s="1"/>
      <c r="F862" s="91"/>
      <c r="G862" s="92"/>
      <c r="H862" s="1"/>
      <c r="I862" s="1"/>
      <c r="J862" s="1"/>
      <c r="K862" s="1"/>
      <c r="L862" s="1"/>
    </row>
    <row r="863" ht="16.5" customHeight="1">
      <c r="A863" s="1"/>
      <c r="B863" s="46"/>
      <c r="C863" s="49"/>
      <c r="D863" s="33"/>
      <c r="E863" s="1"/>
      <c r="F863" s="91"/>
      <c r="G863" s="92"/>
      <c r="H863" s="1"/>
      <c r="I863" s="1"/>
      <c r="J863" s="1"/>
      <c r="K863" s="1"/>
      <c r="L863" s="1"/>
    </row>
    <row r="864" ht="16.5" customHeight="1">
      <c r="A864" s="1"/>
      <c r="B864" s="46"/>
      <c r="C864" s="49"/>
      <c r="D864" s="33"/>
      <c r="E864" s="1"/>
      <c r="F864" s="91"/>
      <c r="G864" s="92"/>
      <c r="H864" s="1"/>
      <c r="I864" s="1"/>
      <c r="J864" s="1"/>
      <c r="K864" s="1"/>
      <c r="L864" s="1"/>
    </row>
    <row r="865" ht="16.5" customHeight="1">
      <c r="A865" s="1"/>
      <c r="B865" s="46"/>
      <c r="C865" s="49"/>
      <c r="D865" s="33"/>
      <c r="E865" s="1"/>
      <c r="F865" s="91"/>
      <c r="G865" s="92"/>
      <c r="H865" s="1"/>
      <c r="I865" s="1"/>
      <c r="J865" s="1"/>
      <c r="K865" s="1"/>
      <c r="L865" s="1"/>
    </row>
    <row r="866" ht="16.5" customHeight="1">
      <c r="A866" s="1"/>
      <c r="B866" s="46"/>
      <c r="C866" s="49"/>
      <c r="D866" s="33"/>
      <c r="E866" s="1"/>
      <c r="F866" s="91"/>
      <c r="G866" s="92"/>
      <c r="H866" s="1"/>
      <c r="I866" s="1"/>
      <c r="J866" s="1"/>
      <c r="K866" s="1"/>
      <c r="L866" s="1"/>
    </row>
    <row r="867" ht="16.5" customHeight="1">
      <c r="A867" s="1"/>
      <c r="B867" s="46"/>
      <c r="C867" s="49"/>
      <c r="D867" s="33"/>
      <c r="E867" s="1"/>
      <c r="F867" s="91"/>
      <c r="G867" s="92"/>
      <c r="H867" s="1"/>
      <c r="I867" s="1"/>
      <c r="J867" s="1"/>
      <c r="K867" s="1"/>
      <c r="L867" s="1"/>
    </row>
    <row r="868" ht="16.5" customHeight="1">
      <c r="A868" s="1"/>
      <c r="B868" s="46"/>
      <c r="C868" s="49"/>
      <c r="D868" s="33"/>
      <c r="E868" s="1"/>
      <c r="F868" s="91"/>
      <c r="G868" s="92"/>
      <c r="H868" s="1"/>
      <c r="I868" s="1"/>
      <c r="J868" s="1"/>
      <c r="K868" s="1"/>
      <c r="L868" s="1"/>
    </row>
    <row r="869" ht="16.5" customHeight="1">
      <c r="A869" s="1"/>
      <c r="B869" s="46"/>
      <c r="C869" s="49"/>
      <c r="D869" s="33"/>
      <c r="E869" s="1"/>
      <c r="F869" s="91"/>
      <c r="G869" s="92"/>
      <c r="H869" s="1"/>
      <c r="I869" s="1"/>
      <c r="J869" s="1"/>
      <c r="K869" s="1"/>
      <c r="L869" s="1"/>
    </row>
    <row r="870" ht="16.5" customHeight="1">
      <c r="A870" s="1"/>
      <c r="B870" s="46"/>
      <c r="C870" s="49"/>
      <c r="D870" s="33"/>
      <c r="E870" s="1"/>
      <c r="F870" s="91"/>
      <c r="G870" s="92"/>
      <c r="H870" s="1"/>
      <c r="I870" s="1"/>
      <c r="J870" s="1"/>
      <c r="K870" s="1"/>
      <c r="L870" s="1"/>
    </row>
    <row r="871" ht="16.5" customHeight="1">
      <c r="A871" s="1"/>
      <c r="B871" s="46"/>
      <c r="C871" s="49"/>
      <c r="D871" s="33"/>
      <c r="E871" s="1"/>
      <c r="F871" s="91"/>
      <c r="G871" s="92"/>
      <c r="H871" s="1"/>
      <c r="I871" s="1"/>
      <c r="J871" s="1"/>
      <c r="K871" s="1"/>
      <c r="L871" s="1"/>
    </row>
    <row r="872" ht="16.5" customHeight="1">
      <c r="A872" s="1"/>
      <c r="B872" s="46"/>
      <c r="C872" s="49"/>
      <c r="D872" s="33"/>
      <c r="E872" s="1"/>
      <c r="F872" s="91"/>
      <c r="G872" s="92"/>
      <c r="H872" s="1"/>
      <c r="I872" s="1"/>
      <c r="J872" s="1"/>
      <c r="K872" s="1"/>
      <c r="L872" s="1"/>
    </row>
    <row r="873" ht="16.5" customHeight="1">
      <c r="A873" s="1"/>
      <c r="B873" s="46"/>
      <c r="C873" s="49"/>
      <c r="D873" s="33"/>
      <c r="E873" s="1"/>
      <c r="F873" s="91"/>
      <c r="G873" s="92"/>
      <c r="H873" s="1"/>
      <c r="I873" s="1"/>
      <c r="J873" s="1"/>
      <c r="K873" s="1"/>
      <c r="L873" s="1"/>
    </row>
    <row r="874" ht="16.5" customHeight="1">
      <c r="A874" s="1"/>
      <c r="B874" s="46"/>
      <c r="C874" s="49"/>
      <c r="D874" s="33"/>
      <c r="E874" s="1"/>
      <c r="F874" s="91"/>
      <c r="G874" s="92"/>
      <c r="H874" s="1"/>
      <c r="I874" s="1"/>
      <c r="J874" s="1"/>
      <c r="K874" s="1"/>
      <c r="L874" s="1"/>
    </row>
    <row r="875" ht="16.5" customHeight="1">
      <c r="A875" s="1"/>
      <c r="B875" s="46"/>
      <c r="C875" s="49"/>
      <c r="D875" s="33"/>
      <c r="E875" s="1"/>
      <c r="F875" s="91"/>
      <c r="G875" s="92"/>
      <c r="H875" s="1"/>
      <c r="I875" s="1"/>
      <c r="J875" s="1"/>
      <c r="K875" s="1"/>
      <c r="L875" s="1"/>
    </row>
    <row r="876" ht="16.5" customHeight="1">
      <c r="A876" s="1"/>
      <c r="B876" s="46"/>
      <c r="C876" s="49"/>
      <c r="D876" s="33"/>
      <c r="E876" s="1"/>
      <c r="F876" s="91"/>
      <c r="G876" s="92"/>
      <c r="H876" s="1"/>
      <c r="I876" s="1"/>
      <c r="J876" s="1"/>
      <c r="K876" s="1"/>
      <c r="L876" s="1"/>
    </row>
    <row r="877" ht="16.5" customHeight="1">
      <c r="A877" s="1"/>
      <c r="B877" s="46"/>
      <c r="C877" s="49"/>
      <c r="D877" s="33"/>
      <c r="E877" s="1"/>
      <c r="F877" s="91"/>
      <c r="G877" s="92"/>
      <c r="H877" s="1"/>
      <c r="I877" s="1"/>
      <c r="J877" s="1"/>
      <c r="K877" s="1"/>
      <c r="L877" s="1"/>
    </row>
    <row r="878" ht="16.5" customHeight="1">
      <c r="A878" s="1"/>
      <c r="B878" s="46"/>
      <c r="C878" s="49"/>
      <c r="D878" s="33"/>
      <c r="E878" s="1"/>
      <c r="F878" s="91"/>
      <c r="G878" s="92"/>
      <c r="H878" s="1"/>
      <c r="I878" s="1"/>
      <c r="J878" s="1"/>
      <c r="K878" s="1"/>
      <c r="L878" s="1"/>
    </row>
    <row r="879" ht="16.5" customHeight="1">
      <c r="A879" s="1"/>
      <c r="B879" s="46"/>
      <c r="C879" s="49"/>
      <c r="D879" s="33"/>
      <c r="E879" s="1"/>
      <c r="F879" s="91"/>
      <c r="G879" s="92"/>
      <c r="H879" s="1"/>
      <c r="I879" s="1"/>
      <c r="J879" s="1"/>
      <c r="K879" s="1"/>
      <c r="L879" s="1"/>
    </row>
    <row r="880" ht="16.5" customHeight="1">
      <c r="A880" s="1"/>
      <c r="B880" s="46"/>
      <c r="C880" s="49"/>
      <c r="D880" s="33"/>
      <c r="E880" s="1"/>
      <c r="F880" s="91"/>
      <c r="G880" s="92"/>
      <c r="H880" s="1"/>
      <c r="I880" s="1"/>
      <c r="J880" s="1"/>
      <c r="K880" s="1"/>
      <c r="L880" s="1"/>
    </row>
    <row r="881" ht="16.5" customHeight="1">
      <c r="A881" s="1"/>
      <c r="B881" s="46"/>
      <c r="C881" s="49"/>
      <c r="D881" s="33"/>
      <c r="E881" s="1"/>
      <c r="F881" s="91"/>
      <c r="G881" s="92"/>
      <c r="H881" s="1"/>
      <c r="I881" s="1"/>
      <c r="J881" s="1"/>
      <c r="K881" s="1"/>
      <c r="L881" s="1"/>
    </row>
    <row r="882" ht="16.5" customHeight="1">
      <c r="A882" s="1"/>
      <c r="B882" s="46"/>
      <c r="C882" s="49"/>
      <c r="D882" s="33"/>
      <c r="E882" s="1"/>
      <c r="F882" s="91"/>
      <c r="G882" s="92"/>
      <c r="H882" s="1"/>
      <c r="I882" s="1"/>
      <c r="J882" s="1"/>
      <c r="K882" s="1"/>
      <c r="L882" s="1"/>
    </row>
    <row r="883" ht="16.5" customHeight="1">
      <c r="A883" s="1"/>
      <c r="B883" s="46"/>
      <c r="C883" s="49"/>
      <c r="D883" s="33"/>
      <c r="E883" s="1"/>
      <c r="F883" s="91"/>
      <c r="G883" s="92"/>
      <c r="H883" s="1"/>
      <c r="I883" s="1"/>
      <c r="J883" s="1"/>
      <c r="K883" s="1"/>
      <c r="L883" s="1"/>
    </row>
    <row r="884" ht="16.5" customHeight="1">
      <c r="A884" s="1"/>
      <c r="B884" s="46"/>
      <c r="C884" s="49"/>
      <c r="D884" s="33"/>
      <c r="E884" s="1"/>
      <c r="F884" s="91"/>
      <c r="G884" s="92"/>
      <c r="H884" s="1"/>
      <c r="I884" s="1"/>
      <c r="J884" s="1"/>
      <c r="K884" s="1"/>
      <c r="L884" s="1"/>
    </row>
    <row r="885" ht="16.5" customHeight="1">
      <c r="A885" s="1"/>
      <c r="B885" s="46"/>
      <c r="C885" s="49"/>
      <c r="D885" s="33"/>
      <c r="E885" s="1"/>
      <c r="F885" s="91"/>
      <c r="G885" s="92"/>
      <c r="H885" s="1"/>
      <c r="I885" s="1"/>
      <c r="J885" s="1"/>
      <c r="K885" s="1"/>
      <c r="L885" s="1"/>
    </row>
    <row r="886" ht="16.5" customHeight="1">
      <c r="A886" s="1"/>
      <c r="B886" s="46"/>
      <c r="C886" s="49"/>
      <c r="D886" s="33"/>
      <c r="E886" s="1"/>
      <c r="F886" s="91"/>
      <c r="G886" s="92"/>
      <c r="H886" s="1"/>
      <c r="I886" s="1"/>
      <c r="J886" s="1"/>
      <c r="K886" s="1"/>
      <c r="L886" s="1"/>
    </row>
    <row r="887" ht="16.5" customHeight="1">
      <c r="A887" s="1"/>
      <c r="B887" s="46"/>
      <c r="C887" s="49"/>
      <c r="D887" s="33"/>
      <c r="E887" s="1"/>
      <c r="F887" s="91"/>
      <c r="G887" s="92"/>
      <c r="H887" s="1"/>
      <c r="I887" s="1"/>
      <c r="J887" s="1"/>
      <c r="K887" s="1"/>
      <c r="L887" s="1"/>
    </row>
    <row r="888" ht="16.5" customHeight="1">
      <c r="A888" s="1"/>
      <c r="B888" s="46"/>
      <c r="C888" s="49"/>
      <c r="D888" s="33"/>
      <c r="E888" s="1"/>
      <c r="F888" s="91"/>
      <c r="G888" s="92"/>
      <c r="H888" s="1"/>
      <c r="I888" s="1"/>
      <c r="J888" s="1"/>
      <c r="K888" s="1"/>
      <c r="L888" s="1"/>
    </row>
    <row r="889" ht="16.5" customHeight="1">
      <c r="A889" s="1"/>
      <c r="B889" s="46"/>
      <c r="C889" s="49"/>
      <c r="D889" s="33"/>
      <c r="E889" s="1"/>
      <c r="F889" s="91"/>
      <c r="G889" s="92"/>
      <c r="H889" s="1"/>
      <c r="I889" s="1"/>
      <c r="J889" s="1"/>
      <c r="K889" s="1"/>
      <c r="L889" s="1"/>
    </row>
    <row r="890" ht="16.5" customHeight="1">
      <c r="A890" s="1"/>
      <c r="B890" s="46"/>
      <c r="C890" s="49"/>
      <c r="D890" s="33"/>
      <c r="E890" s="1"/>
      <c r="F890" s="91"/>
      <c r="G890" s="92"/>
      <c r="H890" s="1"/>
      <c r="I890" s="1"/>
      <c r="J890" s="1"/>
      <c r="K890" s="1"/>
      <c r="L890" s="1"/>
    </row>
    <row r="891" ht="16.5" customHeight="1">
      <c r="A891" s="1"/>
      <c r="B891" s="46"/>
      <c r="C891" s="49"/>
      <c r="D891" s="33"/>
      <c r="E891" s="1"/>
      <c r="F891" s="91"/>
      <c r="G891" s="92"/>
      <c r="H891" s="1"/>
      <c r="I891" s="1"/>
      <c r="J891" s="1"/>
      <c r="K891" s="1"/>
      <c r="L891" s="1"/>
    </row>
    <row r="892" ht="16.5" customHeight="1">
      <c r="A892" s="1"/>
      <c r="B892" s="46"/>
      <c r="C892" s="49"/>
      <c r="D892" s="33"/>
      <c r="E892" s="1"/>
      <c r="F892" s="91"/>
      <c r="G892" s="92"/>
      <c r="H892" s="1"/>
      <c r="I892" s="1"/>
      <c r="J892" s="1"/>
      <c r="K892" s="1"/>
      <c r="L892" s="1"/>
    </row>
    <row r="893" ht="16.5" customHeight="1">
      <c r="A893" s="1"/>
      <c r="B893" s="46"/>
      <c r="C893" s="49"/>
      <c r="D893" s="33"/>
      <c r="E893" s="1"/>
      <c r="F893" s="91"/>
      <c r="G893" s="92"/>
      <c r="H893" s="1"/>
      <c r="I893" s="1"/>
      <c r="J893" s="1"/>
      <c r="K893" s="1"/>
      <c r="L893" s="1"/>
    </row>
    <row r="894" ht="16.5" customHeight="1">
      <c r="A894" s="1"/>
      <c r="B894" s="46"/>
      <c r="C894" s="49"/>
      <c r="D894" s="33"/>
      <c r="E894" s="1"/>
      <c r="F894" s="91"/>
      <c r="G894" s="92"/>
      <c r="H894" s="1"/>
      <c r="I894" s="1"/>
      <c r="J894" s="1"/>
      <c r="K894" s="1"/>
      <c r="L894" s="1"/>
    </row>
    <row r="895" ht="16.5" customHeight="1">
      <c r="A895" s="1"/>
      <c r="B895" s="46"/>
      <c r="C895" s="49"/>
      <c r="D895" s="33"/>
      <c r="E895" s="1"/>
      <c r="F895" s="91"/>
      <c r="G895" s="92"/>
      <c r="H895" s="1"/>
      <c r="I895" s="1"/>
      <c r="J895" s="1"/>
      <c r="K895" s="1"/>
      <c r="L895" s="1"/>
    </row>
    <row r="896" ht="16.5" customHeight="1">
      <c r="A896" s="1"/>
      <c r="B896" s="46"/>
      <c r="C896" s="49"/>
      <c r="D896" s="33"/>
      <c r="E896" s="1"/>
      <c r="F896" s="91"/>
      <c r="G896" s="92"/>
      <c r="H896" s="1"/>
      <c r="I896" s="1"/>
      <c r="J896" s="1"/>
      <c r="K896" s="1"/>
      <c r="L896" s="1"/>
    </row>
    <row r="897" ht="16.5" customHeight="1">
      <c r="A897" s="1"/>
      <c r="B897" s="46"/>
      <c r="C897" s="49"/>
      <c r="D897" s="33"/>
      <c r="E897" s="1"/>
      <c r="F897" s="91"/>
      <c r="G897" s="92"/>
      <c r="H897" s="1"/>
      <c r="I897" s="1"/>
      <c r="J897" s="1"/>
      <c r="K897" s="1"/>
      <c r="L897" s="1"/>
    </row>
    <row r="898" ht="16.5" customHeight="1">
      <c r="A898" s="1"/>
      <c r="B898" s="46"/>
      <c r="C898" s="49"/>
      <c r="D898" s="33"/>
      <c r="E898" s="1"/>
      <c r="F898" s="91"/>
      <c r="G898" s="92"/>
      <c r="H898" s="1"/>
      <c r="I898" s="1"/>
      <c r="J898" s="1"/>
      <c r="K898" s="1"/>
      <c r="L898" s="1"/>
    </row>
    <row r="899" ht="16.5" customHeight="1">
      <c r="A899" s="1"/>
      <c r="B899" s="46"/>
      <c r="C899" s="49"/>
      <c r="D899" s="33"/>
      <c r="E899" s="1"/>
      <c r="F899" s="91"/>
      <c r="G899" s="92"/>
      <c r="H899" s="1"/>
      <c r="I899" s="1"/>
      <c r="J899" s="1"/>
      <c r="K899" s="1"/>
      <c r="L899" s="1"/>
    </row>
    <row r="900" ht="16.5" customHeight="1">
      <c r="A900" s="1"/>
      <c r="B900" s="46"/>
      <c r="C900" s="49"/>
      <c r="D900" s="33"/>
      <c r="E900" s="1"/>
      <c r="F900" s="91"/>
      <c r="G900" s="92"/>
      <c r="H900" s="1"/>
      <c r="I900" s="1"/>
      <c r="J900" s="1"/>
      <c r="K900" s="1"/>
      <c r="L900" s="1"/>
    </row>
    <row r="901" ht="16.5" customHeight="1">
      <c r="A901" s="1"/>
      <c r="B901" s="46"/>
      <c r="C901" s="49"/>
      <c r="D901" s="33"/>
      <c r="E901" s="1"/>
      <c r="F901" s="91"/>
      <c r="G901" s="92"/>
      <c r="H901" s="1"/>
      <c r="I901" s="1"/>
      <c r="J901" s="1"/>
      <c r="K901" s="1"/>
      <c r="L901" s="1"/>
    </row>
    <row r="902" ht="16.5" customHeight="1">
      <c r="A902" s="1"/>
      <c r="B902" s="46"/>
      <c r="C902" s="49"/>
      <c r="D902" s="33"/>
      <c r="E902" s="1"/>
      <c r="F902" s="91"/>
      <c r="G902" s="92"/>
      <c r="H902" s="1"/>
      <c r="I902" s="1"/>
      <c r="J902" s="1"/>
      <c r="K902" s="1"/>
      <c r="L902" s="1"/>
    </row>
    <row r="903" ht="16.5" customHeight="1">
      <c r="A903" s="1"/>
      <c r="B903" s="46"/>
      <c r="C903" s="49"/>
      <c r="D903" s="33"/>
      <c r="E903" s="1"/>
      <c r="F903" s="91"/>
      <c r="G903" s="92"/>
      <c r="H903" s="1"/>
      <c r="I903" s="1"/>
      <c r="J903" s="1"/>
      <c r="K903" s="1"/>
      <c r="L903" s="1"/>
    </row>
    <row r="904" ht="16.5" customHeight="1">
      <c r="A904" s="1"/>
      <c r="B904" s="46"/>
      <c r="C904" s="49"/>
      <c r="D904" s="33"/>
      <c r="E904" s="1"/>
      <c r="F904" s="91"/>
      <c r="G904" s="92"/>
      <c r="H904" s="1"/>
      <c r="I904" s="1"/>
      <c r="J904" s="1"/>
      <c r="K904" s="1"/>
      <c r="L904" s="1"/>
    </row>
    <row r="905" ht="16.5" customHeight="1">
      <c r="A905" s="1"/>
      <c r="B905" s="46"/>
      <c r="C905" s="49"/>
      <c r="D905" s="33"/>
      <c r="E905" s="1"/>
      <c r="F905" s="91"/>
      <c r="G905" s="92"/>
      <c r="H905" s="1"/>
      <c r="I905" s="1"/>
      <c r="J905" s="1"/>
      <c r="K905" s="1"/>
      <c r="L905" s="1"/>
    </row>
    <row r="906" ht="16.5" customHeight="1">
      <c r="A906" s="1"/>
      <c r="B906" s="46"/>
      <c r="C906" s="49"/>
      <c r="D906" s="33"/>
      <c r="E906" s="1"/>
      <c r="F906" s="91"/>
      <c r="G906" s="92"/>
      <c r="H906" s="1"/>
      <c r="I906" s="1"/>
      <c r="J906" s="1"/>
      <c r="K906" s="1"/>
      <c r="L906" s="1"/>
    </row>
    <row r="907" ht="16.5" customHeight="1">
      <c r="A907" s="1"/>
      <c r="B907" s="46"/>
      <c r="C907" s="49"/>
      <c r="D907" s="33"/>
      <c r="E907" s="1"/>
      <c r="F907" s="91"/>
      <c r="G907" s="92"/>
      <c r="H907" s="1"/>
      <c r="I907" s="1"/>
      <c r="J907" s="1"/>
      <c r="K907" s="1"/>
      <c r="L907" s="1"/>
    </row>
    <row r="908" ht="16.5" customHeight="1">
      <c r="A908" s="1"/>
      <c r="B908" s="46"/>
      <c r="C908" s="49"/>
      <c r="D908" s="33"/>
      <c r="E908" s="1"/>
      <c r="F908" s="91"/>
      <c r="G908" s="92"/>
      <c r="H908" s="1"/>
      <c r="I908" s="1"/>
      <c r="J908" s="1"/>
      <c r="K908" s="1"/>
      <c r="L908" s="1"/>
    </row>
    <row r="909" ht="16.5" customHeight="1">
      <c r="A909" s="1"/>
      <c r="B909" s="46"/>
      <c r="C909" s="49"/>
      <c r="D909" s="33"/>
      <c r="E909" s="1"/>
      <c r="F909" s="91"/>
      <c r="G909" s="92"/>
      <c r="H909" s="1"/>
      <c r="I909" s="1"/>
      <c r="J909" s="1"/>
      <c r="K909" s="1"/>
      <c r="L909" s="1"/>
    </row>
    <row r="910" ht="16.5" customHeight="1">
      <c r="A910" s="1"/>
      <c r="B910" s="46"/>
      <c r="C910" s="49"/>
      <c r="D910" s="33"/>
      <c r="E910" s="1"/>
      <c r="F910" s="91"/>
      <c r="G910" s="92"/>
      <c r="H910" s="1"/>
      <c r="I910" s="1"/>
      <c r="J910" s="1"/>
      <c r="K910" s="1"/>
      <c r="L910" s="1"/>
    </row>
    <row r="911" ht="16.5" customHeight="1">
      <c r="A911" s="1"/>
      <c r="B911" s="46"/>
      <c r="C911" s="49"/>
      <c r="D911" s="33"/>
      <c r="E911" s="1"/>
      <c r="F911" s="91"/>
      <c r="G911" s="92"/>
      <c r="H911" s="1"/>
      <c r="I911" s="1"/>
      <c r="J911" s="1"/>
      <c r="K911" s="1"/>
      <c r="L911" s="1"/>
    </row>
    <row r="912" ht="16.5" customHeight="1">
      <c r="A912" s="1"/>
      <c r="B912" s="46"/>
      <c r="C912" s="49"/>
      <c r="D912" s="33"/>
      <c r="E912" s="1"/>
      <c r="F912" s="91"/>
      <c r="G912" s="92"/>
      <c r="H912" s="1"/>
      <c r="I912" s="1"/>
      <c r="J912" s="1"/>
      <c r="K912" s="1"/>
      <c r="L912" s="1"/>
    </row>
    <row r="913" ht="16.5" customHeight="1">
      <c r="A913" s="1"/>
      <c r="B913" s="46"/>
      <c r="C913" s="49"/>
      <c r="D913" s="33"/>
      <c r="E913" s="1"/>
      <c r="F913" s="91"/>
      <c r="G913" s="92"/>
      <c r="H913" s="1"/>
      <c r="I913" s="1"/>
      <c r="J913" s="1"/>
      <c r="K913" s="1"/>
      <c r="L913" s="1"/>
    </row>
    <row r="914" ht="16.5" customHeight="1">
      <c r="A914" s="1"/>
      <c r="B914" s="46"/>
      <c r="C914" s="49"/>
      <c r="D914" s="33"/>
      <c r="E914" s="1"/>
      <c r="F914" s="91"/>
      <c r="G914" s="92"/>
      <c r="H914" s="1"/>
      <c r="I914" s="1"/>
      <c r="J914" s="1"/>
      <c r="K914" s="1"/>
      <c r="L914" s="1"/>
    </row>
    <row r="915" ht="16.5" customHeight="1">
      <c r="A915" s="1"/>
      <c r="B915" s="46"/>
      <c r="C915" s="49"/>
      <c r="D915" s="33"/>
      <c r="E915" s="1"/>
      <c r="F915" s="91"/>
      <c r="G915" s="92"/>
      <c r="H915" s="1"/>
      <c r="I915" s="1"/>
      <c r="J915" s="1"/>
      <c r="K915" s="1"/>
      <c r="L915" s="1"/>
    </row>
    <row r="916" ht="16.5" customHeight="1">
      <c r="A916" s="1"/>
      <c r="B916" s="46"/>
      <c r="C916" s="49"/>
      <c r="D916" s="33"/>
      <c r="E916" s="1"/>
      <c r="F916" s="91"/>
      <c r="G916" s="92"/>
      <c r="H916" s="1"/>
      <c r="I916" s="1"/>
      <c r="J916" s="1"/>
      <c r="K916" s="1"/>
      <c r="L916" s="1"/>
    </row>
    <row r="917" ht="16.5" customHeight="1">
      <c r="A917" s="1"/>
      <c r="B917" s="46"/>
      <c r="C917" s="49"/>
      <c r="D917" s="33"/>
      <c r="E917" s="1"/>
      <c r="F917" s="91"/>
      <c r="G917" s="92"/>
      <c r="H917" s="1"/>
      <c r="I917" s="1"/>
      <c r="J917" s="1"/>
      <c r="K917" s="1"/>
      <c r="L917" s="1"/>
    </row>
    <row r="918" ht="16.5" customHeight="1">
      <c r="A918" s="1"/>
      <c r="B918" s="46"/>
      <c r="C918" s="49"/>
      <c r="D918" s="33"/>
      <c r="E918" s="1"/>
      <c r="F918" s="91"/>
      <c r="G918" s="92"/>
      <c r="H918" s="1"/>
      <c r="I918" s="1"/>
      <c r="J918" s="1"/>
      <c r="K918" s="1"/>
      <c r="L918" s="1"/>
    </row>
    <row r="919" ht="16.5" customHeight="1">
      <c r="A919" s="1"/>
      <c r="B919" s="46"/>
      <c r="C919" s="49"/>
      <c r="D919" s="33"/>
      <c r="E919" s="1"/>
      <c r="F919" s="91"/>
      <c r="G919" s="92"/>
      <c r="H919" s="1"/>
      <c r="I919" s="1"/>
      <c r="J919" s="1"/>
      <c r="K919" s="1"/>
      <c r="L919" s="1"/>
    </row>
    <row r="920" ht="16.5" customHeight="1">
      <c r="A920" s="1"/>
      <c r="B920" s="46"/>
      <c r="C920" s="49"/>
      <c r="D920" s="33"/>
      <c r="E920" s="1"/>
      <c r="F920" s="91"/>
      <c r="G920" s="92"/>
      <c r="H920" s="1"/>
      <c r="I920" s="1"/>
      <c r="J920" s="1"/>
      <c r="K920" s="1"/>
      <c r="L920" s="1"/>
    </row>
    <row r="921" ht="16.5" customHeight="1">
      <c r="A921" s="1"/>
      <c r="B921" s="46"/>
      <c r="C921" s="49"/>
      <c r="D921" s="33"/>
      <c r="E921" s="1"/>
      <c r="F921" s="91"/>
      <c r="G921" s="92"/>
      <c r="H921" s="1"/>
      <c r="I921" s="1"/>
      <c r="J921" s="1"/>
      <c r="K921" s="1"/>
      <c r="L921" s="1"/>
    </row>
    <row r="922" ht="16.5" customHeight="1">
      <c r="A922" s="1"/>
      <c r="B922" s="46"/>
      <c r="C922" s="49"/>
      <c r="D922" s="33"/>
      <c r="E922" s="1"/>
      <c r="F922" s="91"/>
      <c r="G922" s="92"/>
      <c r="H922" s="1"/>
      <c r="I922" s="1"/>
      <c r="J922" s="1"/>
      <c r="K922" s="1"/>
      <c r="L922" s="1"/>
    </row>
    <row r="923" ht="16.5" customHeight="1">
      <c r="A923" s="1"/>
      <c r="B923" s="46"/>
      <c r="C923" s="49"/>
      <c r="D923" s="33"/>
      <c r="E923" s="1"/>
      <c r="F923" s="91"/>
      <c r="G923" s="92"/>
      <c r="H923" s="1"/>
      <c r="I923" s="1"/>
      <c r="J923" s="1"/>
      <c r="K923" s="1"/>
      <c r="L923" s="1"/>
    </row>
    <row r="924" ht="16.5" customHeight="1">
      <c r="A924" s="1"/>
      <c r="B924" s="46"/>
      <c r="C924" s="49"/>
      <c r="D924" s="33"/>
      <c r="E924" s="1"/>
      <c r="F924" s="91"/>
      <c r="G924" s="92"/>
      <c r="H924" s="1"/>
      <c r="I924" s="1"/>
      <c r="J924" s="1"/>
      <c r="K924" s="1"/>
      <c r="L924" s="1"/>
    </row>
    <row r="925" ht="16.5" customHeight="1">
      <c r="A925" s="1"/>
      <c r="B925" s="46"/>
      <c r="C925" s="49"/>
      <c r="D925" s="33"/>
      <c r="E925" s="1"/>
      <c r="F925" s="91"/>
      <c r="G925" s="92"/>
      <c r="H925" s="1"/>
      <c r="I925" s="1"/>
      <c r="J925" s="1"/>
      <c r="K925" s="1"/>
      <c r="L925" s="1"/>
    </row>
    <row r="926" ht="16.5" customHeight="1">
      <c r="A926" s="1"/>
      <c r="B926" s="46"/>
      <c r="C926" s="49"/>
      <c r="D926" s="33"/>
      <c r="E926" s="1"/>
      <c r="F926" s="91"/>
      <c r="G926" s="92"/>
      <c r="H926" s="1"/>
      <c r="I926" s="1"/>
      <c r="J926" s="1"/>
      <c r="K926" s="1"/>
      <c r="L926" s="1"/>
    </row>
    <row r="927" ht="16.5" customHeight="1">
      <c r="A927" s="1"/>
      <c r="B927" s="46"/>
      <c r="C927" s="49"/>
      <c r="D927" s="33"/>
      <c r="E927" s="1"/>
      <c r="F927" s="91"/>
      <c r="G927" s="92"/>
      <c r="H927" s="1"/>
      <c r="I927" s="1"/>
      <c r="J927" s="1"/>
      <c r="K927" s="1"/>
      <c r="L927" s="1"/>
    </row>
    <row r="928" ht="16.5" customHeight="1">
      <c r="A928" s="1"/>
      <c r="B928" s="46"/>
      <c r="C928" s="49"/>
      <c r="D928" s="33"/>
      <c r="E928" s="1"/>
      <c r="F928" s="91"/>
      <c r="G928" s="92"/>
      <c r="H928" s="1"/>
      <c r="I928" s="1"/>
      <c r="J928" s="1"/>
      <c r="K928" s="1"/>
      <c r="L928" s="1"/>
    </row>
    <row r="929" ht="16.5" customHeight="1">
      <c r="A929" s="1"/>
      <c r="B929" s="46"/>
      <c r="C929" s="49"/>
      <c r="D929" s="33"/>
      <c r="E929" s="1"/>
      <c r="F929" s="91"/>
      <c r="G929" s="92"/>
      <c r="H929" s="1"/>
      <c r="I929" s="1"/>
      <c r="J929" s="1"/>
      <c r="K929" s="1"/>
      <c r="L929" s="1"/>
    </row>
    <row r="930" ht="16.5" customHeight="1">
      <c r="A930" s="1"/>
      <c r="B930" s="46"/>
      <c r="C930" s="49"/>
      <c r="D930" s="33"/>
      <c r="E930" s="1"/>
      <c r="F930" s="91"/>
      <c r="G930" s="92"/>
      <c r="H930" s="1"/>
      <c r="I930" s="1"/>
      <c r="J930" s="1"/>
      <c r="K930" s="1"/>
      <c r="L930" s="1"/>
    </row>
    <row r="931" ht="16.5" customHeight="1">
      <c r="A931" s="1"/>
      <c r="B931" s="46"/>
      <c r="C931" s="49"/>
      <c r="D931" s="33"/>
      <c r="E931" s="1"/>
      <c r="F931" s="91"/>
      <c r="G931" s="92"/>
      <c r="H931" s="1"/>
      <c r="I931" s="1"/>
      <c r="J931" s="1"/>
      <c r="K931" s="1"/>
      <c r="L931" s="1"/>
    </row>
    <row r="932" ht="16.5" customHeight="1">
      <c r="A932" s="1"/>
      <c r="B932" s="46"/>
      <c r="C932" s="49"/>
      <c r="D932" s="33"/>
      <c r="E932" s="1"/>
      <c r="F932" s="91"/>
      <c r="G932" s="92"/>
      <c r="H932" s="1"/>
      <c r="I932" s="1"/>
      <c r="J932" s="1"/>
      <c r="K932" s="1"/>
      <c r="L932" s="1"/>
    </row>
    <row r="933" ht="16.5" customHeight="1">
      <c r="A933" s="1"/>
      <c r="B933" s="46"/>
      <c r="C933" s="49"/>
      <c r="D933" s="33"/>
      <c r="E933" s="1"/>
      <c r="F933" s="91"/>
      <c r="G933" s="92"/>
      <c r="H933" s="1"/>
      <c r="I933" s="1"/>
      <c r="J933" s="1"/>
      <c r="K933" s="1"/>
      <c r="L933" s="1"/>
    </row>
    <row r="934" ht="16.5" customHeight="1">
      <c r="A934" s="1"/>
      <c r="B934" s="46"/>
      <c r="C934" s="49"/>
      <c r="D934" s="33"/>
      <c r="E934" s="1"/>
      <c r="F934" s="91"/>
      <c r="G934" s="92"/>
      <c r="H934" s="1"/>
      <c r="I934" s="1"/>
      <c r="J934" s="1"/>
      <c r="K934" s="1"/>
      <c r="L934" s="1"/>
    </row>
    <row r="935" ht="16.5" customHeight="1">
      <c r="A935" s="1"/>
      <c r="B935" s="46"/>
      <c r="C935" s="49"/>
      <c r="D935" s="33"/>
      <c r="E935" s="1"/>
      <c r="F935" s="91"/>
      <c r="G935" s="92"/>
      <c r="H935" s="1"/>
      <c r="I935" s="1"/>
      <c r="J935" s="1"/>
      <c r="K935" s="1"/>
      <c r="L935" s="1"/>
    </row>
    <row r="936" ht="16.5" customHeight="1">
      <c r="A936" s="1"/>
      <c r="B936" s="46"/>
      <c r="C936" s="49"/>
      <c r="D936" s="33"/>
      <c r="E936" s="1"/>
      <c r="F936" s="91"/>
      <c r="G936" s="92"/>
      <c r="H936" s="1"/>
      <c r="I936" s="1"/>
      <c r="J936" s="1"/>
      <c r="K936" s="1"/>
      <c r="L936" s="1"/>
    </row>
    <row r="937" ht="16.5" customHeight="1">
      <c r="A937" s="1"/>
      <c r="B937" s="46"/>
      <c r="C937" s="49"/>
      <c r="D937" s="33"/>
      <c r="E937" s="1"/>
      <c r="F937" s="91"/>
      <c r="G937" s="92"/>
      <c r="H937" s="1"/>
      <c r="I937" s="1"/>
      <c r="J937" s="1"/>
      <c r="K937" s="1"/>
      <c r="L937" s="1"/>
    </row>
    <row r="938" ht="16.5" customHeight="1">
      <c r="A938" s="1"/>
      <c r="B938" s="46"/>
      <c r="C938" s="49"/>
      <c r="D938" s="33"/>
      <c r="E938" s="1"/>
      <c r="F938" s="91"/>
      <c r="G938" s="92"/>
      <c r="H938" s="1"/>
      <c r="I938" s="1"/>
      <c r="J938" s="1"/>
      <c r="K938" s="1"/>
      <c r="L938" s="1"/>
    </row>
    <row r="939" ht="16.5" customHeight="1">
      <c r="A939" s="1"/>
      <c r="B939" s="46"/>
      <c r="C939" s="49"/>
      <c r="D939" s="33"/>
      <c r="E939" s="1"/>
      <c r="F939" s="91"/>
      <c r="G939" s="92"/>
      <c r="H939" s="1"/>
      <c r="I939" s="1"/>
      <c r="J939" s="1"/>
      <c r="K939" s="1"/>
      <c r="L939" s="1"/>
    </row>
    <row r="940" ht="16.5" customHeight="1">
      <c r="A940" s="1"/>
      <c r="B940" s="46"/>
      <c r="C940" s="49"/>
      <c r="D940" s="33"/>
      <c r="E940" s="1"/>
      <c r="F940" s="91"/>
      <c r="G940" s="92"/>
      <c r="H940" s="1"/>
      <c r="I940" s="1"/>
      <c r="J940" s="1"/>
      <c r="K940" s="1"/>
      <c r="L940" s="1"/>
    </row>
    <row r="941" ht="16.5" customHeight="1">
      <c r="A941" s="1"/>
      <c r="B941" s="46"/>
      <c r="C941" s="49"/>
      <c r="D941" s="33"/>
      <c r="E941" s="1"/>
      <c r="F941" s="91"/>
      <c r="G941" s="92"/>
      <c r="H941" s="1"/>
      <c r="I941" s="1"/>
      <c r="J941" s="1"/>
      <c r="K941" s="1"/>
      <c r="L941" s="1"/>
    </row>
    <row r="942" ht="16.5" customHeight="1">
      <c r="A942" s="1"/>
      <c r="B942" s="46"/>
      <c r="C942" s="49"/>
      <c r="D942" s="33"/>
      <c r="E942" s="1"/>
      <c r="F942" s="91"/>
      <c r="G942" s="92"/>
      <c r="H942" s="1"/>
      <c r="I942" s="1"/>
      <c r="J942" s="1"/>
      <c r="K942" s="1"/>
      <c r="L942" s="1"/>
    </row>
    <row r="943" ht="16.5" customHeight="1">
      <c r="A943" s="1"/>
      <c r="B943" s="46"/>
      <c r="C943" s="49"/>
      <c r="D943" s="33"/>
      <c r="E943" s="1"/>
      <c r="F943" s="91"/>
      <c r="G943" s="92"/>
      <c r="H943" s="1"/>
      <c r="I943" s="1"/>
      <c r="J943" s="1"/>
      <c r="K943" s="1"/>
      <c r="L943" s="1"/>
    </row>
    <row r="944" ht="16.5" customHeight="1">
      <c r="A944" s="1"/>
      <c r="B944" s="46"/>
      <c r="C944" s="49"/>
      <c r="D944" s="33"/>
      <c r="E944" s="1"/>
      <c r="F944" s="91"/>
      <c r="G944" s="92"/>
      <c r="H944" s="1"/>
      <c r="I944" s="1"/>
      <c r="J944" s="1"/>
      <c r="K944" s="1"/>
      <c r="L944" s="1"/>
    </row>
    <row r="945" ht="16.5" customHeight="1">
      <c r="A945" s="1"/>
      <c r="B945" s="46"/>
      <c r="C945" s="49"/>
      <c r="D945" s="33"/>
      <c r="E945" s="1"/>
      <c r="F945" s="91"/>
      <c r="G945" s="92"/>
      <c r="H945" s="1"/>
      <c r="I945" s="1"/>
      <c r="J945" s="1"/>
      <c r="K945" s="1"/>
      <c r="L945" s="1"/>
    </row>
    <row r="946" ht="16.5" customHeight="1">
      <c r="A946" s="1"/>
      <c r="B946" s="46"/>
      <c r="C946" s="49"/>
      <c r="D946" s="33"/>
      <c r="E946" s="1"/>
      <c r="F946" s="91"/>
      <c r="G946" s="92"/>
      <c r="H946" s="1"/>
      <c r="I946" s="1"/>
      <c r="J946" s="1"/>
      <c r="K946" s="1"/>
      <c r="L946" s="1"/>
    </row>
    <row r="947" ht="16.5" customHeight="1">
      <c r="A947" s="1"/>
      <c r="B947" s="46"/>
      <c r="C947" s="49"/>
      <c r="D947" s="33"/>
      <c r="E947" s="1"/>
      <c r="F947" s="91"/>
      <c r="G947" s="92"/>
      <c r="H947" s="1"/>
      <c r="I947" s="1"/>
      <c r="J947" s="1"/>
      <c r="K947" s="1"/>
      <c r="L947" s="1"/>
    </row>
    <row r="948" ht="16.5" customHeight="1">
      <c r="A948" s="1"/>
      <c r="B948" s="46"/>
      <c r="C948" s="49"/>
      <c r="D948" s="33"/>
      <c r="E948" s="1"/>
      <c r="F948" s="91"/>
      <c r="G948" s="92"/>
      <c r="H948" s="1"/>
      <c r="I948" s="1"/>
      <c r="J948" s="1"/>
      <c r="K948" s="1"/>
      <c r="L948" s="1"/>
    </row>
    <row r="949" ht="16.5" customHeight="1">
      <c r="A949" s="1"/>
      <c r="B949" s="46"/>
      <c r="C949" s="49"/>
      <c r="D949" s="33"/>
      <c r="E949" s="1"/>
      <c r="F949" s="91"/>
      <c r="G949" s="92"/>
      <c r="H949" s="1"/>
      <c r="I949" s="1"/>
      <c r="J949" s="1"/>
      <c r="K949" s="1"/>
      <c r="L949" s="1"/>
    </row>
    <row r="950" ht="16.5" customHeight="1">
      <c r="A950" s="1"/>
      <c r="B950" s="46"/>
      <c r="C950" s="49"/>
      <c r="D950" s="33"/>
      <c r="E950" s="1"/>
      <c r="F950" s="91"/>
      <c r="G950" s="92"/>
      <c r="H950" s="1"/>
      <c r="I950" s="1"/>
      <c r="J950" s="1"/>
      <c r="K950" s="1"/>
      <c r="L950" s="1"/>
    </row>
    <row r="951" ht="16.5" customHeight="1">
      <c r="A951" s="1"/>
      <c r="B951" s="46"/>
      <c r="C951" s="49"/>
      <c r="D951" s="33"/>
      <c r="E951" s="1"/>
      <c r="F951" s="91"/>
      <c r="G951" s="92"/>
      <c r="H951" s="1"/>
      <c r="I951" s="1"/>
      <c r="J951" s="1"/>
      <c r="K951" s="1"/>
      <c r="L951" s="1"/>
    </row>
    <row r="952" ht="16.5" customHeight="1">
      <c r="A952" s="1"/>
      <c r="B952" s="46"/>
      <c r="C952" s="49"/>
      <c r="D952" s="33"/>
      <c r="E952" s="1"/>
      <c r="F952" s="91"/>
      <c r="G952" s="92"/>
      <c r="H952" s="1"/>
      <c r="I952" s="1"/>
      <c r="J952" s="1"/>
      <c r="K952" s="1"/>
      <c r="L952" s="1"/>
    </row>
    <row r="953" ht="16.5" customHeight="1">
      <c r="A953" s="1"/>
      <c r="B953" s="46"/>
      <c r="C953" s="49"/>
      <c r="D953" s="33"/>
      <c r="E953" s="1"/>
      <c r="F953" s="91"/>
      <c r="G953" s="92"/>
      <c r="H953" s="1"/>
      <c r="I953" s="1"/>
      <c r="J953" s="1"/>
      <c r="K953" s="1"/>
      <c r="L953" s="1"/>
    </row>
    <row r="954" ht="16.5" customHeight="1">
      <c r="A954" s="1"/>
      <c r="B954" s="46"/>
      <c r="C954" s="49"/>
      <c r="D954" s="33"/>
      <c r="E954" s="1"/>
      <c r="F954" s="91"/>
      <c r="G954" s="92"/>
      <c r="H954" s="1"/>
      <c r="I954" s="1"/>
      <c r="J954" s="1"/>
      <c r="K954" s="1"/>
      <c r="L954" s="1"/>
    </row>
    <row r="955" ht="16.5" customHeight="1">
      <c r="A955" s="1"/>
      <c r="B955" s="46"/>
      <c r="C955" s="49"/>
      <c r="D955" s="33"/>
      <c r="E955" s="1"/>
      <c r="F955" s="91"/>
      <c r="G955" s="92"/>
      <c r="H955" s="1"/>
      <c r="I955" s="1"/>
      <c r="J955" s="1"/>
      <c r="K955" s="1"/>
      <c r="L955" s="1"/>
    </row>
    <row r="956" ht="16.5" customHeight="1">
      <c r="A956" s="1"/>
      <c r="B956" s="46"/>
      <c r="C956" s="49"/>
      <c r="D956" s="33"/>
      <c r="E956" s="1"/>
      <c r="F956" s="91"/>
      <c r="G956" s="92"/>
      <c r="H956" s="1"/>
      <c r="I956" s="1"/>
      <c r="J956" s="1"/>
      <c r="K956" s="1"/>
      <c r="L956" s="1"/>
    </row>
    <row r="957" ht="16.5" customHeight="1">
      <c r="A957" s="1"/>
      <c r="B957" s="46"/>
      <c r="C957" s="49"/>
      <c r="D957" s="33"/>
      <c r="E957" s="1"/>
      <c r="F957" s="91"/>
      <c r="G957" s="92"/>
      <c r="H957" s="1"/>
      <c r="I957" s="1"/>
      <c r="J957" s="1"/>
      <c r="K957" s="1"/>
      <c r="L957" s="1"/>
    </row>
    <row r="958" ht="16.5" customHeight="1">
      <c r="A958" s="1"/>
      <c r="B958" s="46"/>
      <c r="C958" s="49"/>
      <c r="D958" s="33"/>
      <c r="E958" s="1"/>
      <c r="F958" s="91"/>
      <c r="G958" s="92"/>
      <c r="H958" s="1"/>
      <c r="I958" s="1"/>
      <c r="J958" s="1"/>
      <c r="K958" s="1"/>
      <c r="L958" s="1"/>
    </row>
    <row r="959" ht="16.5" customHeight="1">
      <c r="A959" s="1"/>
      <c r="B959" s="46"/>
      <c r="C959" s="49"/>
      <c r="D959" s="33"/>
      <c r="E959" s="1"/>
      <c r="F959" s="91"/>
      <c r="G959" s="92"/>
      <c r="H959" s="1"/>
      <c r="I959" s="1"/>
      <c r="J959" s="1"/>
      <c r="K959" s="1"/>
      <c r="L959" s="1"/>
    </row>
    <row r="960" ht="16.5" customHeight="1">
      <c r="A960" s="1"/>
      <c r="B960" s="46"/>
      <c r="C960" s="49"/>
      <c r="D960" s="33"/>
      <c r="E960" s="1"/>
      <c r="F960" s="91"/>
      <c r="G960" s="92"/>
      <c r="H960" s="1"/>
      <c r="I960" s="1"/>
      <c r="J960" s="1"/>
      <c r="K960" s="1"/>
      <c r="L960" s="1"/>
    </row>
    <row r="961" ht="16.5" customHeight="1">
      <c r="A961" s="1"/>
      <c r="B961" s="46"/>
      <c r="C961" s="49"/>
      <c r="D961" s="33"/>
      <c r="E961" s="1"/>
      <c r="F961" s="91"/>
      <c r="G961" s="92"/>
      <c r="H961" s="1"/>
      <c r="I961" s="1"/>
      <c r="J961" s="1"/>
      <c r="K961" s="1"/>
      <c r="L961" s="1"/>
    </row>
    <row r="962" ht="16.5" customHeight="1">
      <c r="A962" s="1"/>
      <c r="B962" s="46"/>
      <c r="C962" s="49"/>
      <c r="D962" s="33"/>
      <c r="E962" s="1"/>
      <c r="F962" s="91"/>
      <c r="G962" s="92"/>
      <c r="H962" s="1"/>
      <c r="I962" s="1"/>
      <c r="J962" s="1"/>
      <c r="K962" s="1"/>
      <c r="L962" s="1"/>
    </row>
    <row r="963" ht="16.5" customHeight="1">
      <c r="A963" s="1"/>
      <c r="B963" s="46"/>
      <c r="C963" s="49"/>
      <c r="D963" s="33"/>
      <c r="E963" s="1"/>
      <c r="F963" s="91"/>
      <c r="G963" s="92"/>
      <c r="H963" s="1"/>
      <c r="I963" s="1"/>
      <c r="J963" s="1"/>
      <c r="K963" s="1"/>
      <c r="L963" s="1"/>
    </row>
    <row r="964" ht="16.5" customHeight="1">
      <c r="A964" s="1"/>
      <c r="B964" s="46"/>
      <c r="C964" s="49"/>
      <c r="D964" s="33"/>
      <c r="E964" s="1"/>
      <c r="F964" s="91"/>
      <c r="G964" s="92"/>
      <c r="H964" s="1"/>
      <c r="I964" s="1"/>
      <c r="J964" s="1"/>
      <c r="K964" s="1"/>
      <c r="L964" s="1"/>
    </row>
    <row r="965" ht="16.5" customHeight="1">
      <c r="A965" s="1"/>
      <c r="B965" s="46"/>
      <c r="C965" s="49"/>
      <c r="D965" s="33"/>
      <c r="E965" s="1"/>
      <c r="F965" s="91"/>
      <c r="G965" s="92"/>
      <c r="H965" s="1"/>
      <c r="I965" s="1"/>
      <c r="J965" s="1"/>
      <c r="K965" s="1"/>
      <c r="L965" s="1"/>
    </row>
    <row r="966" ht="16.5" customHeight="1">
      <c r="A966" s="1"/>
      <c r="B966" s="46"/>
      <c r="C966" s="49"/>
      <c r="D966" s="33"/>
      <c r="E966" s="1"/>
      <c r="F966" s="91"/>
      <c r="G966" s="92"/>
      <c r="H966" s="1"/>
      <c r="I966" s="1"/>
      <c r="J966" s="1"/>
      <c r="K966" s="1"/>
      <c r="L966" s="1"/>
    </row>
    <row r="967" ht="16.5" customHeight="1">
      <c r="A967" s="1"/>
      <c r="B967" s="46"/>
      <c r="C967" s="49"/>
      <c r="D967" s="33"/>
      <c r="E967" s="1"/>
      <c r="F967" s="91"/>
      <c r="G967" s="92"/>
      <c r="H967" s="1"/>
      <c r="I967" s="1"/>
      <c r="J967" s="1"/>
      <c r="K967" s="1"/>
      <c r="L967" s="1"/>
    </row>
    <row r="968" ht="16.5" customHeight="1">
      <c r="A968" s="1"/>
      <c r="B968" s="46"/>
      <c r="C968" s="49"/>
      <c r="D968" s="33"/>
      <c r="E968" s="1"/>
      <c r="F968" s="91"/>
      <c r="G968" s="92"/>
      <c r="H968" s="1"/>
      <c r="I968" s="1"/>
      <c r="J968" s="1"/>
      <c r="K968" s="1"/>
      <c r="L968" s="1"/>
    </row>
    <row r="969" ht="16.5" customHeight="1">
      <c r="A969" s="1"/>
      <c r="B969" s="46"/>
      <c r="C969" s="49"/>
      <c r="D969" s="33"/>
      <c r="E969" s="1"/>
      <c r="F969" s="91"/>
      <c r="G969" s="92"/>
      <c r="H969" s="1"/>
      <c r="I969" s="1"/>
      <c r="J969" s="1"/>
      <c r="K969" s="1"/>
      <c r="L969" s="1"/>
    </row>
    <row r="970" ht="16.5" customHeight="1">
      <c r="A970" s="1"/>
      <c r="B970" s="46"/>
      <c r="C970" s="49"/>
      <c r="D970" s="33"/>
      <c r="E970" s="1"/>
      <c r="F970" s="91"/>
      <c r="G970" s="92"/>
      <c r="H970" s="1"/>
      <c r="I970" s="1"/>
      <c r="J970" s="1"/>
      <c r="K970" s="1"/>
      <c r="L970" s="1"/>
    </row>
    <row r="971" ht="16.5" customHeight="1">
      <c r="A971" s="1"/>
      <c r="B971" s="46"/>
      <c r="C971" s="49"/>
      <c r="D971" s="33"/>
      <c r="E971" s="1"/>
      <c r="F971" s="91"/>
      <c r="G971" s="92"/>
      <c r="H971" s="1"/>
      <c r="I971" s="1"/>
      <c r="J971" s="1"/>
      <c r="K971" s="1"/>
      <c r="L971" s="1"/>
    </row>
    <row r="972" ht="16.5" customHeight="1">
      <c r="A972" s="1"/>
      <c r="B972" s="46"/>
      <c r="C972" s="49"/>
      <c r="D972" s="33"/>
      <c r="E972" s="1"/>
      <c r="F972" s="91"/>
      <c r="G972" s="92"/>
      <c r="H972" s="1"/>
      <c r="I972" s="1"/>
      <c r="J972" s="1"/>
      <c r="K972" s="1"/>
      <c r="L972" s="1"/>
    </row>
    <row r="973" ht="16.5" customHeight="1">
      <c r="A973" s="1"/>
      <c r="B973" s="46"/>
      <c r="C973" s="49"/>
      <c r="D973" s="33"/>
      <c r="E973" s="1"/>
      <c r="F973" s="91"/>
      <c r="G973" s="92"/>
      <c r="H973" s="1"/>
      <c r="I973" s="1"/>
      <c r="J973" s="1"/>
      <c r="K973" s="1"/>
      <c r="L973" s="1"/>
    </row>
    <row r="974" ht="16.5" customHeight="1">
      <c r="A974" s="1"/>
      <c r="B974" s="46"/>
      <c r="C974" s="49"/>
      <c r="D974" s="33"/>
      <c r="E974" s="1"/>
      <c r="F974" s="91"/>
      <c r="G974" s="92"/>
      <c r="H974" s="1"/>
      <c r="I974" s="1"/>
      <c r="J974" s="1"/>
      <c r="K974" s="1"/>
      <c r="L974" s="1"/>
    </row>
    <row r="975" ht="16.5" customHeight="1">
      <c r="A975" s="1"/>
      <c r="B975" s="46"/>
      <c r="C975" s="49"/>
      <c r="D975" s="33"/>
      <c r="E975" s="1"/>
      <c r="F975" s="91"/>
      <c r="G975" s="92"/>
      <c r="H975" s="1"/>
      <c r="I975" s="1"/>
      <c r="J975" s="1"/>
      <c r="K975" s="1"/>
      <c r="L975" s="1"/>
    </row>
    <row r="976" ht="16.5" customHeight="1">
      <c r="A976" s="1"/>
      <c r="B976" s="46"/>
      <c r="C976" s="49"/>
      <c r="D976" s="33"/>
      <c r="E976" s="1"/>
      <c r="F976" s="91"/>
      <c r="G976" s="92"/>
      <c r="H976" s="1"/>
      <c r="I976" s="1"/>
      <c r="J976" s="1"/>
      <c r="K976" s="1"/>
      <c r="L976" s="1"/>
    </row>
    <row r="977" ht="16.5" customHeight="1">
      <c r="A977" s="1"/>
      <c r="B977" s="46"/>
      <c r="C977" s="49"/>
      <c r="D977" s="33"/>
      <c r="E977" s="1"/>
      <c r="F977" s="91"/>
      <c r="G977" s="92"/>
      <c r="H977" s="1"/>
      <c r="I977" s="1"/>
      <c r="J977" s="1"/>
      <c r="K977" s="1"/>
      <c r="L977" s="1"/>
    </row>
    <row r="978" ht="16.5" customHeight="1">
      <c r="A978" s="1"/>
      <c r="B978" s="46"/>
      <c r="C978" s="49"/>
      <c r="D978" s="33"/>
      <c r="E978" s="1"/>
      <c r="F978" s="91"/>
      <c r="G978" s="92"/>
      <c r="H978" s="1"/>
      <c r="I978" s="1"/>
      <c r="J978" s="1"/>
      <c r="K978" s="1"/>
      <c r="L978" s="1"/>
    </row>
    <row r="979" ht="16.5" customHeight="1">
      <c r="A979" s="1"/>
      <c r="B979" s="46"/>
      <c r="C979" s="49"/>
      <c r="D979" s="33"/>
      <c r="E979" s="1"/>
      <c r="F979" s="91"/>
      <c r="G979" s="92"/>
      <c r="H979" s="1"/>
      <c r="I979" s="1"/>
      <c r="J979" s="1"/>
      <c r="K979" s="1"/>
      <c r="L979" s="1"/>
    </row>
    <row r="980" ht="16.5" customHeight="1">
      <c r="A980" s="1"/>
      <c r="B980" s="46"/>
      <c r="C980" s="49"/>
      <c r="D980" s="33"/>
      <c r="E980" s="1"/>
      <c r="F980" s="91"/>
      <c r="G980" s="92"/>
      <c r="H980" s="1"/>
      <c r="I980" s="1"/>
      <c r="J980" s="1"/>
      <c r="K980" s="1"/>
      <c r="L980" s="1"/>
    </row>
    <row r="981" ht="16.5" customHeight="1">
      <c r="A981" s="1"/>
      <c r="B981" s="46"/>
      <c r="C981" s="49"/>
      <c r="D981" s="33"/>
      <c r="E981" s="1"/>
      <c r="F981" s="91"/>
      <c r="G981" s="92"/>
      <c r="H981" s="1"/>
      <c r="I981" s="1"/>
      <c r="J981" s="1"/>
      <c r="K981" s="1"/>
      <c r="L981" s="1"/>
    </row>
    <row r="982" ht="16.5" customHeight="1">
      <c r="A982" s="1"/>
      <c r="B982" s="46"/>
      <c r="C982" s="49"/>
      <c r="D982" s="33"/>
      <c r="E982" s="1"/>
      <c r="F982" s="91"/>
      <c r="G982" s="92"/>
      <c r="H982" s="1"/>
      <c r="I982" s="1"/>
      <c r="J982" s="1"/>
      <c r="K982" s="1"/>
      <c r="L982" s="1"/>
    </row>
    <row r="983" ht="16.5" customHeight="1">
      <c r="A983" s="1"/>
      <c r="B983" s="46"/>
      <c r="C983" s="49"/>
      <c r="D983" s="33"/>
      <c r="E983" s="1"/>
      <c r="F983" s="91"/>
      <c r="G983" s="92"/>
      <c r="H983" s="1"/>
      <c r="I983" s="1"/>
      <c r="J983" s="1"/>
      <c r="K983" s="1"/>
      <c r="L983" s="1"/>
    </row>
    <row r="984" ht="16.5" customHeight="1">
      <c r="A984" s="1"/>
      <c r="B984" s="46"/>
      <c r="C984" s="49"/>
      <c r="D984" s="33"/>
      <c r="E984" s="1"/>
      <c r="F984" s="91"/>
      <c r="G984" s="92"/>
      <c r="H984" s="1"/>
      <c r="I984" s="1"/>
      <c r="J984" s="1"/>
      <c r="K984" s="1"/>
      <c r="L984" s="1"/>
    </row>
    <row r="985" ht="16.5" customHeight="1">
      <c r="A985" s="1"/>
      <c r="B985" s="46"/>
      <c r="C985" s="49"/>
      <c r="D985" s="33"/>
      <c r="E985" s="1"/>
      <c r="F985" s="91"/>
      <c r="G985" s="92"/>
      <c r="H985" s="1"/>
      <c r="I985" s="1"/>
      <c r="J985" s="1"/>
      <c r="K985" s="1"/>
      <c r="L985" s="1"/>
    </row>
    <row r="986" ht="16.5" customHeight="1">
      <c r="A986" s="1"/>
      <c r="B986" s="46"/>
      <c r="C986" s="49"/>
      <c r="D986" s="33"/>
      <c r="E986" s="1"/>
      <c r="F986" s="91"/>
      <c r="G986" s="92"/>
      <c r="H986" s="1"/>
      <c r="I986" s="1"/>
      <c r="J986" s="1"/>
      <c r="K986" s="1"/>
      <c r="L986" s="1"/>
    </row>
    <row r="987" ht="16.5" customHeight="1">
      <c r="A987" s="1"/>
      <c r="B987" s="46"/>
      <c r="C987" s="49"/>
      <c r="D987" s="33"/>
      <c r="E987" s="1"/>
      <c r="F987" s="91"/>
      <c r="G987" s="92"/>
      <c r="H987" s="1"/>
      <c r="I987" s="1"/>
      <c r="J987" s="1"/>
      <c r="K987" s="1"/>
      <c r="L987" s="1"/>
    </row>
    <row r="988" ht="16.5" customHeight="1">
      <c r="A988" s="1"/>
      <c r="B988" s="46"/>
      <c r="C988" s="49"/>
      <c r="D988" s="33"/>
      <c r="E988" s="1"/>
      <c r="F988" s="91"/>
      <c r="G988" s="92"/>
      <c r="H988" s="1"/>
      <c r="I988" s="1"/>
      <c r="J988" s="1"/>
      <c r="K988" s="1"/>
      <c r="L988" s="1"/>
    </row>
    <row r="989" ht="16.5" customHeight="1">
      <c r="A989" s="1"/>
      <c r="B989" s="46"/>
      <c r="C989" s="49"/>
      <c r="D989" s="33"/>
      <c r="E989" s="1"/>
      <c r="F989" s="91"/>
      <c r="G989" s="92"/>
      <c r="H989" s="1"/>
      <c r="I989" s="1"/>
      <c r="J989" s="1"/>
      <c r="K989" s="1"/>
      <c r="L989" s="1"/>
    </row>
    <row r="990" ht="16.5" customHeight="1">
      <c r="A990" s="1"/>
      <c r="B990" s="46"/>
      <c r="C990" s="49"/>
      <c r="D990" s="33"/>
      <c r="E990" s="1"/>
      <c r="F990" s="91"/>
      <c r="G990" s="92"/>
      <c r="H990" s="1"/>
      <c r="I990" s="1"/>
      <c r="J990" s="1"/>
      <c r="K990" s="1"/>
      <c r="L990" s="1"/>
    </row>
    <row r="991" ht="16.5" customHeight="1">
      <c r="A991" s="1"/>
      <c r="B991" s="46"/>
      <c r="C991" s="49"/>
      <c r="D991" s="33"/>
      <c r="E991" s="1"/>
      <c r="F991" s="91"/>
      <c r="G991" s="92"/>
      <c r="H991" s="1"/>
      <c r="I991" s="1"/>
      <c r="J991" s="1"/>
      <c r="K991" s="1"/>
      <c r="L991" s="1"/>
    </row>
    <row r="992" ht="16.5" customHeight="1">
      <c r="A992" s="1"/>
      <c r="B992" s="46"/>
      <c r="C992" s="49"/>
      <c r="D992" s="33"/>
      <c r="E992" s="1"/>
      <c r="F992" s="91"/>
      <c r="G992" s="92"/>
      <c r="H992" s="1"/>
      <c r="I992" s="1"/>
      <c r="J992" s="1"/>
      <c r="K992" s="1"/>
      <c r="L992" s="1"/>
    </row>
    <row r="993" ht="16.5" customHeight="1">
      <c r="A993" s="1"/>
      <c r="B993" s="46"/>
      <c r="C993" s="49"/>
      <c r="D993" s="33"/>
      <c r="E993" s="1"/>
      <c r="F993" s="91"/>
      <c r="G993" s="92"/>
      <c r="H993" s="1"/>
      <c r="I993" s="1"/>
      <c r="J993" s="1"/>
      <c r="K993" s="1"/>
      <c r="L993" s="1"/>
    </row>
    <row r="994" ht="16.5" customHeight="1">
      <c r="A994" s="1"/>
      <c r="B994" s="46"/>
      <c r="C994" s="49"/>
      <c r="D994" s="33"/>
      <c r="E994" s="1"/>
      <c r="F994" s="91"/>
      <c r="G994" s="92"/>
      <c r="H994" s="1"/>
      <c r="I994" s="1"/>
      <c r="J994" s="1"/>
      <c r="K994" s="1"/>
      <c r="L994" s="1"/>
    </row>
    <row r="995" ht="16.5" customHeight="1">
      <c r="A995" s="1"/>
      <c r="B995" s="46"/>
      <c r="C995" s="49"/>
      <c r="D995" s="33"/>
      <c r="E995" s="1"/>
      <c r="F995" s="91"/>
      <c r="G995" s="92"/>
      <c r="H995" s="1"/>
      <c r="I995" s="1"/>
      <c r="J995" s="1"/>
      <c r="K995" s="1"/>
      <c r="L995" s="1"/>
    </row>
    <row r="996" ht="16.5" customHeight="1">
      <c r="A996" s="1"/>
      <c r="B996" s="46"/>
      <c r="C996" s="49"/>
      <c r="D996" s="33"/>
      <c r="E996" s="1"/>
      <c r="F996" s="91"/>
      <c r="G996" s="92"/>
      <c r="H996" s="1"/>
      <c r="I996" s="1"/>
      <c r="J996" s="1"/>
      <c r="K996" s="1"/>
      <c r="L996" s="1"/>
    </row>
    <row r="997" ht="16.5" customHeight="1">
      <c r="A997" s="1"/>
      <c r="B997" s="46"/>
      <c r="C997" s="49"/>
      <c r="D997" s="33"/>
      <c r="E997" s="1"/>
      <c r="F997" s="91"/>
      <c r="G997" s="92"/>
      <c r="H997" s="1"/>
      <c r="I997" s="1"/>
      <c r="J997" s="1"/>
      <c r="K997" s="1"/>
      <c r="L997" s="1"/>
    </row>
    <row r="998" ht="16.5" customHeight="1">
      <c r="A998" s="1"/>
      <c r="B998" s="46"/>
      <c r="C998" s="49"/>
      <c r="D998" s="33"/>
      <c r="E998" s="1"/>
      <c r="F998" s="91"/>
      <c r="G998" s="92"/>
      <c r="H998" s="1"/>
      <c r="I998" s="1"/>
      <c r="J998" s="1"/>
      <c r="K998" s="1"/>
      <c r="L998" s="1"/>
    </row>
    <row r="999" ht="16.5" customHeight="1">
      <c r="A999" s="1"/>
      <c r="B999" s="46"/>
      <c r="C999" s="49"/>
      <c r="D999" s="33"/>
      <c r="E999" s="1"/>
      <c r="F999" s="91"/>
      <c r="G999" s="92"/>
      <c r="H999" s="1"/>
      <c r="I999" s="1"/>
      <c r="J999" s="1"/>
      <c r="K999" s="1"/>
      <c r="L999" s="1"/>
    </row>
    <row r="1000" ht="16.5" customHeight="1">
      <c r="A1000" s="1"/>
      <c r="B1000" s="46"/>
      <c r="C1000" s="49"/>
      <c r="D1000" s="33"/>
      <c r="E1000" s="1"/>
      <c r="F1000" s="91"/>
      <c r="G1000" s="92"/>
      <c r="H1000" s="1"/>
      <c r="I1000" s="1"/>
      <c r="J1000" s="1"/>
      <c r="K1000" s="1"/>
      <c r="L1000" s="1"/>
    </row>
    <row r="1001" ht="16.5" customHeight="1">
      <c r="A1001" s="1"/>
      <c r="B1001" s="46"/>
      <c r="C1001" s="49"/>
      <c r="D1001" s="33"/>
      <c r="E1001" s="1"/>
      <c r="F1001" s="91"/>
      <c r="G1001" s="92"/>
      <c r="H1001" s="1"/>
      <c r="I1001" s="1"/>
      <c r="J1001" s="1"/>
      <c r="K1001" s="1"/>
      <c r="L1001" s="1"/>
    </row>
    <row r="1002" ht="16.5" customHeight="1">
      <c r="A1002" s="1"/>
      <c r="B1002" s="46"/>
      <c r="C1002" s="49"/>
      <c r="D1002" s="33"/>
      <c r="E1002" s="1"/>
      <c r="F1002" s="91"/>
      <c r="G1002" s="92"/>
      <c r="H1002" s="1"/>
      <c r="I1002" s="1"/>
      <c r="J1002" s="1"/>
      <c r="K1002" s="1"/>
      <c r="L1002" s="1"/>
    </row>
    <row r="1003" ht="16.5" customHeight="1">
      <c r="A1003" s="1"/>
      <c r="B1003" s="46"/>
      <c r="C1003" s="49"/>
      <c r="D1003" s="33"/>
      <c r="E1003" s="1"/>
      <c r="F1003" s="91"/>
      <c r="G1003" s="92"/>
      <c r="H1003" s="1"/>
      <c r="I1003" s="1"/>
      <c r="J1003" s="1"/>
      <c r="K1003" s="1"/>
      <c r="L1003" s="1"/>
    </row>
    <row r="1004" ht="16.5" customHeight="1">
      <c r="A1004" s="1"/>
      <c r="B1004" s="46"/>
      <c r="C1004" s="49"/>
      <c r="D1004" s="33"/>
      <c r="E1004" s="1"/>
      <c r="F1004" s="91"/>
      <c r="G1004" s="92"/>
      <c r="H1004" s="1"/>
      <c r="I1004" s="1"/>
      <c r="J1004" s="1"/>
      <c r="K1004" s="1"/>
      <c r="L1004" s="1"/>
    </row>
    <row r="1005" ht="16.5" customHeight="1">
      <c r="A1005" s="1"/>
      <c r="B1005" s="46"/>
      <c r="C1005" s="49"/>
      <c r="D1005" s="33"/>
      <c r="E1005" s="1"/>
      <c r="F1005" s="91"/>
      <c r="G1005" s="92"/>
      <c r="H1005" s="1"/>
      <c r="I1005" s="1"/>
      <c r="J1005" s="1"/>
      <c r="K1005" s="1"/>
      <c r="L1005" s="1"/>
    </row>
    <row r="1006" ht="16.5" customHeight="1">
      <c r="A1006" s="1"/>
      <c r="B1006" s="46"/>
      <c r="C1006" s="49"/>
      <c r="D1006" s="33"/>
      <c r="E1006" s="1"/>
      <c r="F1006" s="91"/>
      <c r="G1006" s="92"/>
      <c r="H1006" s="1"/>
      <c r="I1006" s="1"/>
      <c r="J1006" s="1"/>
      <c r="K1006" s="1"/>
      <c r="L1006" s="1"/>
    </row>
    <row r="1007" ht="16.5" customHeight="1">
      <c r="A1007" s="1"/>
      <c r="B1007" s="46"/>
      <c r="C1007" s="49"/>
      <c r="D1007" s="33"/>
      <c r="E1007" s="1"/>
      <c r="F1007" s="91"/>
      <c r="G1007" s="92"/>
      <c r="H1007" s="1"/>
      <c r="I1007" s="1"/>
      <c r="J1007" s="1"/>
      <c r="K1007" s="1"/>
      <c r="L1007" s="1"/>
    </row>
    <row r="1008" ht="16.5" customHeight="1">
      <c r="A1008" s="1"/>
      <c r="B1008" s="46"/>
      <c r="C1008" s="49"/>
      <c r="D1008" s="33"/>
      <c r="E1008" s="1"/>
      <c r="F1008" s="91"/>
      <c r="G1008" s="92"/>
      <c r="H1008" s="1"/>
      <c r="I1008" s="1"/>
      <c r="J1008" s="1"/>
      <c r="K1008" s="1"/>
      <c r="L1008" s="1"/>
    </row>
    <row r="1009" ht="16.5" customHeight="1">
      <c r="A1009" s="1"/>
      <c r="B1009" s="46"/>
      <c r="C1009" s="49"/>
      <c r="D1009" s="33"/>
      <c r="E1009" s="1"/>
      <c r="F1009" s="91"/>
      <c r="G1009" s="92"/>
      <c r="H1009" s="1"/>
      <c r="I1009" s="1"/>
      <c r="J1009" s="1"/>
      <c r="K1009" s="1"/>
      <c r="L1009" s="1"/>
    </row>
    <row r="1010" ht="16.5" customHeight="1">
      <c r="A1010" s="1"/>
      <c r="B1010" s="46"/>
      <c r="C1010" s="49"/>
      <c r="D1010" s="33"/>
      <c r="E1010" s="1"/>
      <c r="F1010" s="91"/>
      <c r="G1010" s="92"/>
      <c r="H1010" s="1"/>
      <c r="I1010" s="1"/>
      <c r="J1010" s="1"/>
      <c r="K1010" s="1"/>
      <c r="L1010" s="1"/>
    </row>
    <row r="1011" ht="16.5" customHeight="1">
      <c r="A1011" s="1"/>
      <c r="B1011" s="46"/>
      <c r="C1011" s="49"/>
      <c r="D1011" s="33"/>
      <c r="E1011" s="1"/>
      <c r="F1011" s="91"/>
      <c r="G1011" s="92"/>
      <c r="H1011" s="1"/>
      <c r="I1011" s="1"/>
      <c r="J1011" s="1"/>
      <c r="K1011" s="1"/>
      <c r="L1011" s="1"/>
    </row>
    <row r="1012" ht="16.5" customHeight="1">
      <c r="A1012" s="1"/>
      <c r="B1012" s="46"/>
      <c r="C1012" s="49"/>
      <c r="D1012" s="33"/>
      <c r="E1012" s="1"/>
      <c r="F1012" s="91"/>
      <c r="G1012" s="92"/>
      <c r="H1012" s="1"/>
      <c r="I1012" s="1"/>
      <c r="J1012" s="1"/>
      <c r="K1012" s="1"/>
      <c r="L1012" s="1"/>
    </row>
    <row r="1013" ht="16.5" customHeight="1">
      <c r="A1013" s="1"/>
      <c r="B1013" s="46"/>
      <c r="C1013" s="49"/>
      <c r="D1013" s="33"/>
      <c r="E1013" s="1"/>
      <c r="F1013" s="91"/>
      <c r="G1013" s="92"/>
      <c r="H1013" s="1"/>
      <c r="I1013" s="1"/>
      <c r="J1013" s="1"/>
      <c r="K1013" s="1"/>
      <c r="L1013" s="1"/>
    </row>
    <row r="1014" ht="16.5" customHeight="1">
      <c r="A1014" s="1"/>
      <c r="B1014" s="46"/>
      <c r="C1014" s="49"/>
      <c r="D1014" s="33"/>
      <c r="E1014" s="1"/>
      <c r="F1014" s="91"/>
      <c r="G1014" s="92"/>
      <c r="H1014" s="1"/>
      <c r="I1014" s="1"/>
      <c r="J1014" s="1"/>
      <c r="K1014" s="1"/>
      <c r="L1014" s="1"/>
    </row>
    <row r="1015" ht="16.5" customHeight="1">
      <c r="A1015" s="1"/>
      <c r="B1015" s="46"/>
      <c r="C1015" s="49"/>
      <c r="D1015" s="33"/>
      <c r="E1015" s="1"/>
      <c r="F1015" s="91"/>
      <c r="G1015" s="92"/>
      <c r="H1015" s="1"/>
      <c r="I1015" s="1"/>
      <c r="J1015" s="1"/>
      <c r="K1015" s="1"/>
      <c r="L1015" s="1"/>
    </row>
    <row r="1016" ht="16.5" customHeight="1">
      <c r="A1016" s="1"/>
      <c r="B1016" s="46"/>
      <c r="C1016" s="49"/>
      <c r="D1016" s="33"/>
      <c r="E1016" s="1"/>
      <c r="F1016" s="91"/>
      <c r="G1016" s="92"/>
      <c r="H1016" s="1"/>
      <c r="I1016" s="1"/>
      <c r="J1016" s="1"/>
      <c r="K1016" s="1"/>
      <c r="L1016" s="1"/>
    </row>
    <row r="1017" ht="16.5" customHeight="1">
      <c r="A1017" s="1"/>
      <c r="B1017" s="46"/>
      <c r="C1017" s="49"/>
      <c r="D1017" s="33"/>
      <c r="E1017" s="1"/>
      <c r="F1017" s="91"/>
      <c r="G1017" s="92"/>
      <c r="H1017" s="1"/>
      <c r="I1017" s="1"/>
      <c r="J1017" s="1"/>
      <c r="K1017" s="1"/>
      <c r="L1017" s="1"/>
    </row>
    <row r="1018" ht="16.5" customHeight="1">
      <c r="A1018" s="1"/>
      <c r="B1018" s="46"/>
      <c r="C1018" s="49"/>
      <c r="D1018" s="33"/>
      <c r="E1018" s="1"/>
      <c r="F1018" s="91"/>
      <c r="G1018" s="92"/>
      <c r="H1018" s="1"/>
      <c r="I1018" s="1"/>
      <c r="J1018" s="1"/>
      <c r="K1018" s="1"/>
      <c r="L1018" s="1"/>
    </row>
    <row r="1019" ht="16.5" customHeight="1">
      <c r="A1019" s="1"/>
      <c r="B1019" s="46"/>
      <c r="C1019" s="49"/>
      <c r="D1019" s="33"/>
      <c r="E1019" s="1"/>
      <c r="F1019" s="91"/>
      <c r="G1019" s="92"/>
      <c r="H1019" s="1"/>
      <c r="I1019" s="1"/>
      <c r="J1019" s="1"/>
      <c r="K1019" s="1"/>
      <c r="L1019" s="1"/>
    </row>
    <row r="1020" ht="16.5" customHeight="1">
      <c r="A1020" s="1"/>
      <c r="B1020" s="46"/>
      <c r="C1020" s="49"/>
      <c r="D1020" s="33"/>
      <c r="E1020" s="1"/>
      <c r="F1020" s="91"/>
      <c r="G1020" s="92"/>
      <c r="H1020" s="1"/>
      <c r="I1020" s="1"/>
      <c r="J1020" s="1"/>
      <c r="K1020" s="1"/>
      <c r="L1020" s="1"/>
    </row>
    <row r="1021" ht="16.5" customHeight="1">
      <c r="A1021" s="1"/>
      <c r="B1021" s="46"/>
      <c r="C1021" s="49"/>
      <c r="D1021" s="33"/>
      <c r="E1021" s="1"/>
      <c r="F1021" s="91"/>
      <c r="G1021" s="92"/>
      <c r="H1021" s="1"/>
      <c r="I1021" s="1"/>
      <c r="J1021" s="1"/>
      <c r="K1021" s="1"/>
      <c r="L1021" s="1"/>
    </row>
    <row r="1022" ht="16.5" customHeight="1">
      <c r="A1022" s="1"/>
      <c r="B1022" s="46"/>
      <c r="C1022" s="49"/>
      <c r="D1022" s="33"/>
      <c r="E1022" s="1"/>
      <c r="F1022" s="91"/>
      <c r="G1022" s="92"/>
      <c r="H1022" s="1"/>
      <c r="I1022" s="1"/>
      <c r="J1022" s="1"/>
      <c r="K1022" s="1"/>
      <c r="L1022" s="1"/>
    </row>
    <row r="1023" ht="16.5" customHeight="1">
      <c r="A1023" s="1"/>
      <c r="B1023" s="46"/>
      <c r="C1023" s="49"/>
      <c r="D1023" s="33"/>
      <c r="E1023" s="1"/>
      <c r="F1023" s="91"/>
      <c r="G1023" s="92"/>
      <c r="H1023" s="1"/>
      <c r="I1023" s="1"/>
      <c r="J1023" s="1"/>
      <c r="K1023" s="1"/>
      <c r="L1023" s="1"/>
    </row>
    <row r="1024" ht="16.5" customHeight="1">
      <c r="A1024" s="1"/>
      <c r="B1024" s="46"/>
      <c r="C1024" s="49"/>
      <c r="D1024" s="33"/>
      <c r="E1024" s="1"/>
      <c r="F1024" s="91"/>
      <c r="G1024" s="92"/>
      <c r="H1024" s="1"/>
      <c r="I1024" s="1"/>
      <c r="J1024" s="1"/>
      <c r="K1024" s="1"/>
      <c r="L1024" s="1"/>
    </row>
    <row r="1025" ht="16.5" customHeight="1">
      <c r="A1025" s="1"/>
      <c r="B1025" s="46"/>
      <c r="C1025" s="49"/>
      <c r="D1025" s="33"/>
      <c r="E1025" s="1"/>
      <c r="F1025" s="91"/>
      <c r="G1025" s="92"/>
      <c r="H1025" s="1"/>
      <c r="I1025" s="1"/>
      <c r="J1025" s="1"/>
      <c r="K1025" s="1"/>
      <c r="L1025" s="1"/>
    </row>
    <row r="1026" ht="16.5" customHeight="1">
      <c r="A1026" s="1"/>
      <c r="B1026" s="46"/>
      <c r="C1026" s="49"/>
      <c r="D1026" s="33"/>
      <c r="E1026" s="1"/>
      <c r="F1026" s="91"/>
      <c r="G1026" s="92"/>
      <c r="H1026" s="1"/>
      <c r="I1026" s="1"/>
      <c r="J1026" s="1"/>
      <c r="K1026" s="1"/>
      <c r="L1026" s="1"/>
    </row>
    <row r="1027" ht="16.5" customHeight="1">
      <c r="A1027" s="1"/>
      <c r="B1027" s="46"/>
      <c r="C1027" s="49"/>
      <c r="D1027" s="33"/>
      <c r="E1027" s="1"/>
      <c r="F1027" s="91"/>
      <c r="G1027" s="92"/>
      <c r="H1027" s="1"/>
      <c r="I1027" s="1"/>
      <c r="J1027" s="1"/>
      <c r="K1027" s="1"/>
      <c r="L1027" s="1"/>
    </row>
    <row r="1028" ht="16.5" customHeight="1">
      <c r="A1028" s="1"/>
      <c r="B1028" s="46"/>
      <c r="C1028" s="49"/>
      <c r="D1028" s="33"/>
      <c r="E1028" s="1"/>
      <c r="F1028" s="91"/>
      <c r="G1028" s="92"/>
      <c r="H1028" s="1"/>
      <c r="I1028" s="1"/>
      <c r="J1028" s="1"/>
      <c r="K1028" s="1"/>
      <c r="L1028" s="1"/>
    </row>
    <row r="1029" ht="16.5" customHeight="1">
      <c r="A1029" s="1"/>
      <c r="B1029" s="46"/>
      <c r="C1029" s="49"/>
      <c r="D1029" s="33"/>
      <c r="E1029" s="1"/>
      <c r="F1029" s="91"/>
      <c r="G1029" s="92"/>
      <c r="H1029" s="1"/>
      <c r="I1029" s="1"/>
      <c r="J1029" s="1"/>
      <c r="K1029" s="1"/>
      <c r="L1029" s="1"/>
    </row>
    <row r="1030" ht="16.5" customHeight="1">
      <c r="A1030" s="1"/>
      <c r="B1030" s="46"/>
      <c r="C1030" s="49"/>
      <c r="D1030" s="33"/>
      <c r="E1030" s="1"/>
      <c r="F1030" s="91"/>
      <c r="G1030" s="92"/>
      <c r="H1030" s="1"/>
      <c r="I1030" s="1"/>
      <c r="J1030" s="1"/>
      <c r="K1030" s="1"/>
      <c r="L1030" s="1"/>
    </row>
    <row r="1031" ht="16.5" customHeight="1">
      <c r="A1031" s="1"/>
      <c r="B1031" s="46"/>
      <c r="C1031" s="49"/>
      <c r="D1031" s="33"/>
      <c r="E1031" s="1"/>
      <c r="F1031" s="91"/>
      <c r="G1031" s="92"/>
      <c r="H1031" s="1"/>
      <c r="I1031" s="1"/>
      <c r="J1031" s="1"/>
      <c r="K1031" s="1"/>
      <c r="L1031" s="1"/>
    </row>
    <row r="1032" ht="16.5" customHeight="1">
      <c r="A1032" s="1"/>
      <c r="B1032" s="46"/>
      <c r="C1032" s="49"/>
      <c r="D1032" s="33"/>
      <c r="E1032" s="1"/>
      <c r="F1032" s="91"/>
      <c r="G1032" s="92"/>
      <c r="H1032" s="1"/>
      <c r="I1032" s="1"/>
      <c r="J1032" s="1"/>
      <c r="K1032" s="1"/>
      <c r="L1032" s="1"/>
    </row>
    <row r="1033" ht="16.5" customHeight="1">
      <c r="A1033" s="1"/>
      <c r="B1033" s="46"/>
      <c r="C1033" s="49"/>
      <c r="D1033" s="33"/>
      <c r="E1033" s="1"/>
      <c r="F1033" s="91"/>
      <c r="G1033" s="92"/>
      <c r="H1033" s="1"/>
      <c r="I1033" s="1"/>
      <c r="J1033" s="1"/>
      <c r="K1033" s="1"/>
      <c r="L1033" s="1"/>
    </row>
    <row r="1034" ht="16.5" customHeight="1">
      <c r="A1034" s="1"/>
      <c r="B1034" s="46"/>
      <c r="C1034" s="49"/>
      <c r="D1034" s="33"/>
      <c r="E1034" s="1"/>
      <c r="F1034" s="91"/>
      <c r="G1034" s="92"/>
      <c r="H1034" s="1"/>
      <c r="I1034" s="1"/>
      <c r="J1034" s="1"/>
      <c r="K1034" s="1"/>
      <c r="L1034" s="1"/>
    </row>
    <row r="1035" ht="16.5" customHeight="1">
      <c r="A1035" s="1"/>
      <c r="B1035" s="46"/>
      <c r="C1035" s="49"/>
      <c r="D1035" s="33"/>
      <c r="E1035" s="1"/>
      <c r="F1035" s="91"/>
      <c r="G1035" s="92"/>
      <c r="H1035" s="1"/>
      <c r="I1035" s="1"/>
      <c r="J1035" s="1"/>
      <c r="K1035" s="1"/>
      <c r="L1035" s="1"/>
    </row>
    <row r="1036" ht="16.5" customHeight="1">
      <c r="A1036" s="1"/>
      <c r="B1036" s="46"/>
      <c r="C1036" s="49"/>
      <c r="D1036" s="33"/>
      <c r="E1036" s="1"/>
      <c r="F1036" s="91"/>
      <c r="G1036" s="92"/>
      <c r="H1036" s="1"/>
      <c r="I1036" s="1"/>
      <c r="J1036" s="1"/>
      <c r="K1036" s="1"/>
      <c r="L1036" s="1"/>
    </row>
    <row r="1037" ht="16.5" customHeight="1">
      <c r="A1037" s="1"/>
      <c r="B1037" s="46"/>
      <c r="C1037" s="49"/>
      <c r="D1037" s="33"/>
      <c r="E1037" s="1"/>
      <c r="F1037" s="91"/>
      <c r="G1037" s="92"/>
      <c r="H1037" s="1"/>
      <c r="I1037" s="1"/>
      <c r="J1037" s="1"/>
      <c r="K1037" s="1"/>
      <c r="L1037" s="1"/>
    </row>
    <row r="1038" ht="16.5" customHeight="1">
      <c r="A1038" s="1"/>
      <c r="B1038" s="46"/>
      <c r="C1038" s="49"/>
      <c r="D1038" s="33"/>
      <c r="E1038" s="1"/>
      <c r="F1038" s="91"/>
      <c r="G1038" s="92"/>
      <c r="H1038" s="1"/>
      <c r="I1038" s="1"/>
      <c r="J1038" s="1"/>
      <c r="K1038" s="1"/>
      <c r="L1038" s="1"/>
    </row>
    <row r="1039" ht="16.5" customHeight="1">
      <c r="A1039" s="1"/>
      <c r="B1039" s="46"/>
      <c r="C1039" s="49"/>
      <c r="D1039" s="33"/>
      <c r="E1039" s="1"/>
      <c r="F1039" s="91"/>
      <c r="G1039" s="92"/>
      <c r="H1039" s="1"/>
      <c r="I1039" s="1"/>
      <c r="J1039" s="1"/>
      <c r="K1039" s="1"/>
      <c r="L1039" s="1"/>
    </row>
    <row r="1040" ht="16.5" customHeight="1">
      <c r="A1040" s="1"/>
      <c r="B1040" s="46"/>
      <c r="C1040" s="49"/>
      <c r="D1040" s="33"/>
      <c r="E1040" s="1"/>
      <c r="F1040" s="91"/>
      <c r="G1040" s="92"/>
      <c r="H1040" s="1"/>
      <c r="I1040" s="1"/>
      <c r="J1040" s="1"/>
      <c r="K1040" s="1"/>
      <c r="L1040" s="1"/>
    </row>
    <row r="1041" ht="16.5" customHeight="1">
      <c r="A1041" s="1"/>
      <c r="B1041" s="46"/>
      <c r="C1041" s="49"/>
      <c r="D1041" s="33"/>
      <c r="E1041" s="1"/>
      <c r="F1041" s="91"/>
      <c r="G1041" s="92"/>
      <c r="H1041" s="1"/>
      <c r="I1041" s="1"/>
      <c r="J1041" s="1"/>
      <c r="K1041" s="1"/>
      <c r="L1041" s="1"/>
    </row>
    <row r="1042" ht="16.5" customHeight="1">
      <c r="A1042" s="1"/>
      <c r="B1042" s="46"/>
      <c r="C1042" s="49"/>
      <c r="D1042" s="33"/>
      <c r="E1042" s="1"/>
      <c r="F1042" s="91"/>
      <c r="G1042" s="92"/>
      <c r="H1042" s="1"/>
      <c r="I1042" s="1"/>
      <c r="J1042" s="1"/>
      <c r="K1042" s="1"/>
      <c r="L1042" s="1"/>
    </row>
    <row r="1043" ht="16.5" customHeight="1">
      <c r="A1043" s="1"/>
      <c r="B1043" s="46"/>
      <c r="C1043" s="49"/>
      <c r="D1043" s="33"/>
      <c r="E1043" s="1"/>
      <c r="F1043" s="91"/>
      <c r="G1043" s="92"/>
      <c r="H1043" s="1"/>
      <c r="I1043" s="1"/>
      <c r="J1043" s="1"/>
      <c r="K1043" s="1"/>
      <c r="L1043" s="1"/>
    </row>
    <row r="1044" ht="16.5" customHeight="1">
      <c r="A1044" s="1"/>
      <c r="B1044" s="46"/>
      <c r="C1044" s="49"/>
      <c r="D1044" s="33"/>
      <c r="E1044" s="1"/>
      <c r="F1044" s="91"/>
      <c r="G1044" s="92"/>
      <c r="H1044" s="1"/>
      <c r="I1044" s="1"/>
      <c r="J1044" s="1"/>
      <c r="K1044" s="1"/>
      <c r="L1044" s="1"/>
    </row>
    <row r="1045" ht="16.5" customHeight="1">
      <c r="A1045" s="1"/>
      <c r="B1045" s="46"/>
      <c r="C1045" s="49"/>
      <c r="D1045" s="33"/>
      <c r="E1045" s="1"/>
      <c r="F1045" s="91"/>
      <c r="G1045" s="92"/>
      <c r="H1045" s="1"/>
      <c r="I1045" s="1"/>
      <c r="J1045" s="1"/>
      <c r="K1045" s="1"/>
      <c r="L1045" s="1"/>
    </row>
    <row r="1046" ht="16.5" customHeight="1">
      <c r="A1046" s="1"/>
      <c r="B1046" s="46"/>
      <c r="C1046" s="49"/>
      <c r="D1046" s="33"/>
      <c r="E1046" s="1"/>
      <c r="F1046" s="91"/>
      <c r="G1046" s="92"/>
      <c r="H1046" s="1"/>
      <c r="I1046" s="1"/>
      <c r="J1046" s="1"/>
      <c r="K1046" s="1"/>
      <c r="L1046" s="1"/>
    </row>
    <row r="1047" ht="16.5" customHeight="1">
      <c r="A1047" s="1"/>
      <c r="B1047" s="46"/>
      <c r="C1047" s="49"/>
      <c r="D1047" s="33"/>
      <c r="E1047" s="1"/>
      <c r="F1047" s="91"/>
      <c r="G1047" s="92"/>
      <c r="H1047" s="1"/>
      <c r="I1047" s="1"/>
      <c r="J1047" s="1"/>
      <c r="K1047" s="1"/>
      <c r="L1047" s="1"/>
    </row>
    <row r="1048" ht="16.5" customHeight="1">
      <c r="A1048" s="1"/>
      <c r="B1048" s="46"/>
      <c r="C1048" s="49"/>
      <c r="D1048" s="33"/>
      <c r="E1048" s="1"/>
      <c r="F1048" s="91"/>
      <c r="G1048" s="92"/>
      <c r="H1048" s="1"/>
      <c r="I1048" s="1"/>
      <c r="J1048" s="1"/>
      <c r="K1048" s="1"/>
      <c r="L1048" s="1"/>
    </row>
    <row r="1049" ht="16.5" customHeight="1">
      <c r="A1049" s="1"/>
      <c r="B1049" s="46"/>
      <c r="C1049" s="49"/>
      <c r="D1049" s="33"/>
      <c r="E1049" s="1"/>
      <c r="F1049" s="91"/>
      <c r="G1049" s="92"/>
      <c r="H1049" s="1"/>
      <c r="I1049" s="1"/>
      <c r="J1049" s="1"/>
      <c r="K1049" s="1"/>
      <c r="L1049" s="1"/>
    </row>
    <row r="1050" ht="16.5" customHeight="1">
      <c r="A1050" s="1"/>
      <c r="B1050" s="46"/>
      <c r="C1050" s="49"/>
      <c r="D1050" s="33"/>
      <c r="E1050" s="1"/>
      <c r="F1050" s="91"/>
      <c r="G1050" s="92"/>
      <c r="H1050" s="1"/>
      <c r="I1050" s="1"/>
      <c r="J1050" s="1"/>
      <c r="K1050" s="1"/>
      <c r="L1050" s="1"/>
    </row>
    <row r="1051" ht="16.5" customHeight="1">
      <c r="A1051" s="1"/>
      <c r="B1051" s="46"/>
      <c r="C1051" s="49"/>
      <c r="D1051" s="33"/>
      <c r="E1051" s="1"/>
      <c r="F1051" s="91"/>
      <c r="G1051" s="92"/>
      <c r="H1051" s="1"/>
      <c r="I1051" s="1"/>
      <c r="J1051" s="1"/>
      <c r="K1051" s="1"/>
      <c r="L1051" s="1"/>
    </row>
    <row r="1052" ht="16.5" customHeight="1">
      <c r="A1052" s="1"/>
      <c r="B1052" s="46"/>
      <c r="C1052" s="49"/>
      <c r="D1052" s="33"/>
      <c r="E1052" s="1"/>
      <c r="F1052" s="91"/>
      <c r="G1052" s="92"/>
      <c r="H1052" s="1"/>
      <c r="I1052" s="1"/>
      <c r="J1052" s="1"/>
      <c r="K1052" s="1"/>
      <c r="L1052" s="1"/>
    </row>
    <row r="1053" ht="16.5" customHeight="1">
      <c r="A1053" s="1"/>
      <c r="B1053" s="46"/>
      <c r="C1053" s="49"/>
      <c r="D1053" s="33"/>
      <c r="E1053" s="1"/>
      <c r="F1053" s="91"/>
      <c r="G1053" s="92"/>
      <c r="H1053" s="1"/>
      <c r="I1053" s="1"/>
      <c r="J1053" s="1"/>
      <c r="K1053" s="1"/>
      <c r="L1053" s="1"/>
    </row>
    <row r="1054" ht="16.5" customHeight="1">
      <c r="A1054" s="1"/>
      <c r="B1054" s="46"/>
      <c r="C1054" s="49"/>
      <c r="D1054" s="33"/>
      <c r="E1054" s="1"/>
      <c r="F1054" s="91"/>
      <c r="G1054" s="92"/>
      <c r="H1054" s="1"/>
      <c r="I1054" s="1"/>
      <c r="J1054" s="1"/>
      <c r="K1054" s="1"/>
      <c r="L1054" s="1"/>
    </row>
    <row r="1055" ht="16.5" customHeight="1">
      <c r="A1055" s="1"/>
      <c r="B1055" s="46"/>
      <c r="C1055" s="49"/>
      <c r="D1055" s="33"/>
      <c r="E1055" s="1"/>
      <c r="F1055" s="91"/>
      <c r="G1055" s="92"/>
      <c r="H1055" s="1"/>
      <c r="I1055" s="1"/>
      <c r="J1055" s="1"/>
      <c r="K1055" s="1"/>
      <c r="L1055" s="1"/>
    </row>
    <row r="1056" ht="16.5" customHeight="1">
      <c r="A1056" s="1"/>
      <c r="B1056" s="46"/>
      <c r="C1056" s="49"/>
      <c r="D1056" s="33"/>
      <c r="E1056" s="1"/>
      <c r="F1056" s="91"/>
      <c r="G1056" s="92"/>
      <c r="H1056" s="1"/>
      <c r="I1056" s="1"/>
      <c r="J1056" s="1"/>
      <c r="K1056" s="1"/>
      <c r="L1056" s="1"/>
    </row>
    <row r="1057" ht="16.5" customHeight="1">
      <c r="A1057" s="1"/>
      <c r="B1057" s="46"/>
      <c r="C1057" s="49"/>
      <c r="D1057" s="33"/>
      <c r="E1057" s="1"/>
      <c r="F1057" s="91"/>
      <c r="G1057" s="92"/>
      <c r="H1057" s="1"/>
      <c r="I1057" s="1"/>
      <c r="J1057" s="1"/>
      <c r="K1057" s="1"/>
      <c r="L1057" s="1"/>
    </row>
    <row r="1058" ht="16.5" customHeight="1">
      <c r="A1058" s="1"/>
      <c r="B1058" s="46"/>
      <c r="C1058" s="49"/>
      <c r="D1058" s="33"/>
      <c r="E1058" s="1"/>
      <c r="F1058" s="91"/>
      <c r="G1058" s="92"/>
      <c r="H1058" s="1"/>
      <c r="I1058" s="1"/>
      <c r="J1058" s="1"/>
      <c r="K1058" s="1"/>
      <c r="L1058" s="1"/>
    </row>
    <row r="1059" ht="16.5" customHeight="1">
      <c r="A1059" s="1"/>
      <c r="B1059" s="46"/>
      <c r="C1059" s="49"/>
      <c r="D1059" s="33"/>
      <c r="E1059" s="1"/>
      <c r="F1059" s="91"/>
      <c r="G1059" s="92"/>
      <c r="H1059" s="1"/>
      <c r="I1059" s="1"/>
      <c r="J1059" s="1"/>
      <c r="K1059" s="1"/>
      <c r="L1059" s="1"/>
    </row>
    <row r="1060" ht="16.5" customHeight="1">
      <c r="A1060" s="1"/>
      <c r="B1060" s="46"/>
      <c r="C1060" s="49"/>
      <c r="D1060" s="33"/>
      <c r="E1060" s="1"/>
      <c r="F1060" s="91"/>
      <c r="G1060" s="92"/>
      <c r="H1060" s="1"/>
      <c r="I1060" s="1"/>
      <c r="J1060" s="1"/>
      <c r="K1060" s="1"/>
      <c r="L1060" s="1"/>
    </row>
    <row r="1061" ht="16.5" customHeight="1">
      <c r="A1061" s="1"/>
      <c r="B1061" s="46"/>
      <c r="C1061" s="49"/>
      <c r="D1061" s="33"/>
      <c r="E1061" s="1"/>
      <c r="F1061" s="91"/>
      <c r="G1061" s="92"/>
      <c r="H1061" s="1"/>
      <c r="I1061" s="1"/>
      <c r="J1061" s="1"/>
      <c r="K1061" s="1"/>
      <c r="L1061" s="1"/>
    </row>
    <row r="1062" ht="16.5" customHeight="1">
      <c r="A1062" s="1"/>
      <c r="B1062" s="46"/>
      <c r="C1062" s="49"/>
      <c r="D1062" s="33"/>
      <c r="E1062" s="1"/>
      <c r="F1062" s="91"/>
      <c r="G1062" s="92"/>
      <c r="H1062" s="1"/>
      <c r="I1062" s="1"/>
      <c r="J1062" s="1"/>
      <c r="K1062" s="1"/>
      <c r="L1062" s="1"/>
    </row>
    <row r="1063" ht="16.5" customHeight="1">
      <c r="A1063" s="1"/>
      <c r="B1063" s="46"/>
      <c r="C1063" s="49"/>
      <c r="D1063" s="33"/>
      <c r="E1063" s="1"/>
      <c r="F1063" s="91"/>
      <c r="G1063" s="92"/>
      <c r="H1063" s="1"/>
      <c r="I1063" s="1"/>
      <c r="J1063" s="1"/>
      <c r="K1063" s="1"/>
      <c r="L1063" s="1"/>
    </row>
    <row r="1064" ht="16.5" customHeight="1">
      <c r="A1064" s="1"/>
      <c r="B1064" s="46"/>
      <c r="C1064" s="49"/>
      <c r="D1064" s="33"/>
      <c r="E1064" s="1"/>
      <c r="F1064" s="91"/>
      <c r="G1064" s="92"/>
      <c r="H1064" s="1"/>
      <c r="I1064" s="1"/>
      <c r="J1064" s="1"/>
      <c r="K1064" s="1"/>
      <c r="L1064" s="1"/>
    </row>
    <row r="1065" ht="16.5" customHeight="1">
      <c r="A1065" s="1"/>
      <c r="B1065" s="46"/>
      <c r="C1065" s="49"/>
      <c r="D1065" s="33"/>
      <c r="E1065" s="1"/>
      <c r="F1065" s="91"/>
      <c r="G1065" s="92"/>
      <c r="H1065" s="1"/>
      <c r="I1065" s="1"/>
      <c r="J1065" s="1"/>
      <c r="K1065" s="1"/>
      <c r="L1065" s="1"/>
    </row>
    <row r="1066" ht="16.5" customHeight="1">
      <c r="A1066" s="1"/>
      <c r="B1066" s="46"/>
      <c r="C1066" s="49"/>
      <c r="D1066" s="33"/>
      <c r="E1066" s="1"/>
      <c r="F1066" s="91"/>
      <c r="G1066" s="92"/>
      <c r="H1066" s="1"/>
      <c r="I1066" s="1"/>
      <c r="J1066" s="1"/>
      <c r="K1066" s="1"/>
      <c r="L1066" s="1"/>
    </row>
    <row r="1067" ht="16.5" customHeight="1">
      <c r="A1067" s="1"/>
      <c r="B1067" s="46"/>
      <c r="C1067" s="49"/>
      <c r="D1067" s="33"/>
      <c r="E1067" s="1"/>
      <c r="F1067" s="91"/>
      <c r="G1067" s="92"/>
      <c r="H1067" s="1"/>
      <c r="I1067" s="1"/>
      <c r="J1067" s="1"/>
      <c r="K1067" s="1"/>
      <c r="L1067" s="1"/>
    </row>
    <row r="1068" ht="16.5" customHeight="1">
      <c r="A1068" s="1"/>
      <c r="B1068" s="46"/>
      <c r="C1068" s="49"/>
      <c r="D1068" s="33"/>
      <c r="E1068" s="1"/>
      <c r="F1068" s="91"/>
      <c r="G1068" s="92"/>
      <c r="H1068" s="1"/>
      <c r="I1068" s="1"/>
      <c r="J1068" s="1"/>
      <c r="K1068" s="1"/>
      <c r="L1068" s="1"/>
    </row>
    <row r="1069" ht="16.5" customHeight="1">
      <c r="A1069" s="1"/>
      <c r="B1069" s="46"/>
      <c r="C1069" s="49"/>
      <c r="D1069" s="33"/>
      <c r="E1069" s="1"/>
      <c r="F1069" s="91"/>
      <c r="G1069" s="92"/>
      <c r="H1069" s="1"/>
      <c r="I1069" s="1"/>
      <c r="J1069" s="1"/>
      <c r="K1069" s="1"/>
      <c r="L1069" s="1"/>
    </row>
    <row r="1070" ht="16.5" customHeight="1">
      <c r="A1070" s="1"/>
      <c r="B1070" s="46"/>
      <c r="C1070" s="49"/>
      <c r="D1070" s="33"/>
      <c r="E1070" s="1"/>
      <c r="F1070" s="91"/>
      <c r="G1070" s="92"/>
      <c r="H1070" s="1"/>
      <c r="I1070" s="1"/>
      <c r="J1070" s="1"/>
      <c r="K1070" s="1"/>
      <c r="L1070" s="1"/>
    </row>
    <row r="1071" ht="16.5" customHeight="1">
      <c r="A1071" s="1"/>
      <c r="B1071" s="46"/>
      <c r="C1071" s="49"/>
      <c r="D1071" s="33"/>
      <c r="E1071" s="1"/>
      <c r="F1071" s="91"/>
      <c r="G1071" s="92"/>
      <c r="H1071" s="1"/>
      <c r="I1071" s="1"/>
      <c r="J1071" s="1"/>
      <c r="K1071" s="1"/>
      <c r="L1071" s="1"/>
    </row>
    <row r="1072" ht="16.5" customHeight="1">
      <c r="A1072" s="1"/>
      <c r="B1072" s="46"/>
      <c r="C1072" s="49"/>
      <c r="D1072" s="33"/>
      <c r="E1072" s="1"/>
      <c r="F1072" s="91"/>
      <c r="G1072" s="92"/>
      <c r="H1072" s="1"/>
      <c r="I1072" s="1"/>
      <c r="J1072" s="1"/>
      <c r="K1072" s="1"/>
      <c r="L1072" s="1"/>
    </row>
    <row r="1073" ht="16.5" customHeight="1">
      <c r="A1073" s="1"/>
      <c r="B1073" s="46"/>
      <c r="C1073" s="49"/>
      <c r="D1073" s="33"/>
      <c r="E1073" s="1"/>
      <c r="F1073" s="91"/>
      <c r="G1073" s="92"/>
      <c r="H1073" s="1"/>
      <c r="I1073" s="1"/>
      <c r="J1073" s="1"/>
      <c r="K1073" s="1"/>
      <c r="L1073" s="1"/>
    </row>
    <row r="1074" ht="16.5" customHeight="1">
      <c r="A1074" s="1"/>
      <c r="B1074" s="46"/>
      <c r="C1074" s="49"/>
      <c r="D1074" s="33"/>
      <c r="E1074" s="1"/>
      <c r="F1074" s="91"/>
      <c r="G1074" s="92"/>
      <c r="H1074" s="1"/>
      <c r="I1074" s="1"/>
      <c r="J1074" s="1"/>
      <c r="K1074" s="1"/>
      <c r="L1074" s="1"/>
    </row>
    <row r="1075" ht="16.5" customHeight="1">
      <c r="A1075" s="1"/>
      <c r="B1075" s="46"/>
      <c r="C1075" s="49"/>
      <c r="D1075" s="33"/>
      <c r="E1075" s="1"/>
      <c r="F1075" s="91"/>
      <c r="G1075" s="92"/>
      <c r="H1075" s="1"/>
      <c r="I1075" s="1"/>
      <c r="J1075" s="1"/>
      <c r="K1075" s="1"/>
      <c r="L1075" s="1"/>
    </row>
    <row r="1076" ht="16.5" customHeight="1">
      <c r="A1076" s="1"/>
      <c r="B1076" s="46"/>
      <c r="C1076" s="49"/>
      <c r="D1076" s="33"/>
      <c r="E1076" s="1"/>
      <c r="F1076" s="91"/>
      <c r="G1076" s="92"/>
      <c r="H1076" s="1"/>
      <c r="I1076" s="1"/>
      <c r="J1076" s="1"/>
      <c r="K1076" s="1"/>
      <c r="L1076" s="1"/>
    </row>
    <row r="1077" ht="16.5" customHeight="1">
      <c r="A1077" s="1"/>
      <c r="B1077" s="46"/>
      <c r="C1077" s="49"/>
      <c r="D1077" s="33"/>
      <c r="E1077" s="1"/>
      <c r="F1077" s="91"/>
      <c r="G1077" s="92"/>
      <c r="H1077" s="1"/>
      <c r="I1077" s="1"/>
      <c r="J1077" s="1"/>
      <c r="K1077" s="1"/>
      <c r="L1077" s="1"/>
    </row>
    <row r="1078" ht="16.5" customHeight="1">
      <c r="A1078" s="1"/>
      <c r="B1078" s="46"/>
      <c r="C1078" s="49"/>
      <c r="D1078" s="33"/>
      <c r="E1078" s="1"/>
      <c r="F1078" s="91"/>
      <c r="G1078" s="92"/>
      <c r="H1078" s="1"/>
      <c r="I1078" s="1"/>
      <c r="J1078" s="1"/>
      <c r="K1078" s="1"/>
      <c r="L1078" s="1"/>
    </row>
    <row r="1079" ht="16.5" customHeight="1">
      <c r="A1079" s="1"/>
      <c r="B1079" s="46"/>
      <c r="C1079" s="49"/>
      <c r="D1079" s="33"/>
      <c r="E1079" s="1"/>
      <c r="F1079" s="91"/>
      <c r="G1079" s="92"/>
      <c r="H1079" s="1"/>
      <c r="I1079" s="1"/>
      <c r="J1079" s="1"/>
      <c r="K1079" s="1"/>
      <c r="L1079" s="1"/>
    </row>
    <row r="1080" ht="16.5" customHeight="1">
      <c r="A1080" s="1"/>
      <c r="B1080" s="46"/>
      <c r="C1080" s="49"/>
      <c r="D1080" s="33"/>
      <c r="E1080" s="1"/>
      <c r="F1080" s="91"/>
      <c r="G1080" s="92"/>
      <c r="H1080" s="1"/>
      <c r="I1080" s="1"/>
      <c r="J1080" s="1"/>
      <c r="K1080" s="1"/>
      <c r="L1080" s="1"/>
    </row>
    <row r="1081" ht="16.5" customHeight="1">
      <c r="A1081" s="1"/>
      <c r="B1081" s="46"/>
      <c r="C1081" s="49"/>
      <c r="D1081" s="33"/>
      <c r="E1081" s="1"/>
      <c r="F1081" s="91"/>
      <c r="G1081" s="92"/>
      <c r="H1081" s="1"/>
      <c r="I1081" s="1"/>
      <c r="J1081" s="1"/>
      <c r="K1081" s="1"/>
      <c r="L1081" s="1"/>
    </row>
    <row r="1082" ht="16.5" customHeight="1">
      <c r="A1082" s="1"/>
      <c r="B1082" s="46"/>
      <c r="C1082" s="49"/>
      <c r="D1082" s="33"/>
      <c r="E1082" s="1"/>
      <c r="F1082" s="91"/>
      <c r="G1082" s="92"/>
      <c r="H1082" s="1"/>
      <c r="I1082" s="1"/>
      <c r="J1082" s="1"/>
      <c r="K1082" s="1"/>
      <c r="L1082" s="1"/>
    </row>
    <row r="1083" ht="16.5" customHeight="1">
      <c r="A1083" s="1"/>
      <c r="B1083" s="46"/>
      <c r="C1083" s="49"/>
      <c r="D1083" s="33"/>
      <c r="E1083" s="1"/>
      <c r="F1083" s="91"/>
      <c r="G1083" s="92"/>
      <c r="H1083" s="1"/>
      <c r="I1083" s="1"/>
      <c r="J1083" s="1"/>
      <c r="K1083" s="1"/>
      <c r="L1083" s="1"/>
    </row>
    <row r="1084" ht="16.5" customHeight="1">
      <c r="A1084" s="1"/>
      <c r="B1084" s="46"/>
      <c r="C1084" s="49"/>
      <c r="D1084" s="33"/>
      <c r="E1084" s="1"/>
      <c r="F1084" s="91"/>
      <c r="G1084" s="92"/>
      <c r="H1084" s="1"/>
      <c r="I1084" s="1"/>
      <c r="J1084" s="1"/>
      <c r="K1084" s="1"/>
      <c r="L1084" s="1"/>
    </row>
    <row r="1085" ht="16.5" customHeight="1">
      <c r="A1085" s="1"/>
      <c r="B1085" s="46"/>
      <c r="C1085" s="49"/>
      <c r="D1085" s="33"/>
      <c r="E1085" s="1"/>
      <c r="F1085" s="91"/>
      <c r="G1085" s="92"/>
      <c r="H1085" s="1"/>
      <c r="I1085" s="1"/>
      <c r="J1085" s="1"/>
      <c r="K1085" s="1"/>
      <c r="L1085" s="1"/>
    </row>
    <row r="1086" ht="16.5" customHeight="1">
      <c r="A1086" s="1"/>
      <c r="B1086" s="46"/>
      <c r="C1086" s="49"/>
      <c r="D1086" s="33"/>
      <c r="E1086" s="1"/>
      <c r="F1086" s="91"/>
      <c r="G1086" s="92"/>
      <c r="H1086" s="1"/>
      <c r="I1086" s="1"/>
      <c r="J1086" s="1"/>
      <c r="K1086" s="1"/>
      <c r="L1086" s="1"/>
    </row>
    <row r="1087" ht="16.5" customHeight="1">
      <c r="A1087" s="1"/>
      <c r="B1087" s="46"/>
      <c r="C1087" s="49"/>
      <c r="D1087" s="33"/>
      <c r="E1087" s="1"/>
      <c r="F1087" s="91"/>
      <c r="G1087" s="92"/>
      <c r="H1087" s="1"/>
      <c r="I1087" s="1"/>
      <c r="J1087" s="1"/>
      <c r="K1087" s="1"/>
      <c r="L1087" s="1"/>
    </row>
    <row r="1088" ht="16.5" customHeight="1">
      <c r="A1088" s="1"/>
      <c r="B1088" s="46"/>
      <c r="C1088" s="49"/>
      <c r="D1088" s="33"/>
      <c r="E1088" s="1"/>
      <c r="F1088" s="91"/>
      <c r="G1088" s="92"/>
      <c r="H1088" s="1"/>
      <c r="I1088" s="1"/>
      <c r="J1088" s="1"/>
      <c r="K1088" s="1"/>
      <c r="L1088" s="1"/>
    </row>
    <row r="1089" ht="16.5" customHeight="1">
      <c r="A1089" s="1"/>
      <c r="B1089" s="46"/>
      <c r="C1089" s="49"/>
      <c r="D1089" s="33"/>
      <c r="E1089" s="1"/>
      <c r="F1089" s="91"/>
      <c r="G1089" s="92"/>
      <c r="H1089" s="1"/>
      <c r="I1089" s="1"/>
      <c r="J1089" s="1"/>
      <c r="K1089" s="1"/>
      <c r="L1089" s="1"/>
    </row>
    <row r="1090" ht="16.5" customHeight="1">
      <c r="A1090" s="1"/>
      <c r="B1090" s="46"/>
      <c r="C1090" s="49"/>
      <c r="D1090" s="33"/>
      <c r="E1090" s="1"/>
      <c r="F1090" s="91"/>
      <c r="G1090" s="92"/>
      <c r="H1090" s="1"/>
      <c r="I1090" s="1"/>
      <c r="J1090" s="1"/>
      <c r="K1090" s="1"/>
      <c r="L1090" s="1"/>
    </row>
    <row r="1091" ht="16.5" customHeight="1">
      <c r="A1091" s="1"/>
      <c r="B1091" s="46"/>
      <c r="C1091" s="49"/>
      <c r="D1091" s="33"/>
      <c r="E1091" s="1"/>
      <c r="F1091" s="91"/>
      <c r="G1091" s="92"/>
      <c r="H1091" s="1"/>
      <c r="I1091" s="1"/>
      <c r="J1091" s="1"/>
      <c r="K1091" s="1"/>
      <c r="L1091" s="1"/>
    </row>
    <row r="1092" ht="16.5" customHeight="1">
      <c r="A1092" s="1"/>
      <c r="B1092" s="46"/>
      <c r="C1092" s="49"/>
      <c r="D1092" s="33"/>
      <c r="E1092" s="1"/>
      <c r="F1092" s="91"/>
      <c r="G1092" s="92"/>
      <c r="H1092" s="1"/>
      <c r="I1092" s="1"/>
      <c r="J1092" s="1"/>
      <c r="K1092" s="1"/>
      <c r="L1092" s="1"/>
    </row>
    <row r="1093" ht="16.5" customHeight="1">
      <c r="A1093" s="1"/>
      <c r="B1093" s="46"/>
      <c r="C1093" s="49"/>
      <c r="D1093" s="33"/>
      <c r="E1093" s="1"/>
      <c r="F1093" s="91"/>
      <c r="G1093" s="92"/>
      <c r="H1093" s="1"/>
      <c r="I1093" s="1"/>
      <c r="J1093" s="1"/>
      <c r="K1093" s="1"/>
      <c r="L1093" s="1"/>
    </row>
    <row r="1094" ht="16.5" customHeight="1">
      <c r="A1094" s="1"/>
      <c r="B1094" s="46"/>
      <c r="C1094" s="49"/>
      <c r="D1094" s="33"/>
      <c r="E1094" s="1"/>
      <c r="F1094" s="91"/>
      <c r="G1094" s="92"/>
      <c r="H1094" s="1"/>
      <c r="I1094" s="1"/>
      <c r="J1094" s="1"/>
      <c r="K1094" s="1"/>
      <c r="L1094" s="1"/>
    </row>
    <row r="1095" ht="16.5" customHeight="1">
      <c r="A1095" s="1"/>
      <c r="B1095" s="46"/>
      <c r="C1095" s="49"/>
      <c r="D1095" s="33"/>
      <c r="E1095" s="1"/>
      <c r="F1095" s="91"/>
      <c r="G1095" s="92"/>
      <c r="H1095" s="1"/>
      <c r="I1095" s="1"/>
      <c r="J1095" s="1"/>
      <c r="K1095" s="1"/>
      <c r="L1095" s="1"/>
    </row>
    <row r="1096" ht="16.5" customHeight="1">
      <c r="A1096" s="1"/>
      <c r="B1096" s="46"/>
      <c r="C1096" s="49"/>
      <c r="D1096" s="33"/>
      <c r="E1096" s="1"/>
      <c r="F1096" s="91"/>
      <c r="G1096" s="92"/>
      <c r="H1096" s="1"/>
      <c r="I1096" s="1"/>
      <c r="J1096" s="1"/>
      <c r="K1096" s="1"/>
      <c r="L1096" s="1"/>
    </row>
    <row r="1097" ht="16.5" customHeight="1">
      <c r="A1097" s="1"/>
      <c r="B1097" s="46"/>
      <c r="C1097" s="49"/>
      <c r="D1097" s="33"/>
      <c r="E1097" s="1"/>
      <c r="F1097" s="91"/>
      <c r="G1097" s="92"/>
      <c r="H1097" s="1"/>
      <c r="I1097" s="1"/>
      <c r="J1097" s="1"/>
      <c r="K1097" s="1"/>
      <c r="L1097" s="1"/>
    </row>
    <row r="1098" ht="16.5" customHeight="1">
      <c r="A1098" s="1"/>
      <c r="B1098" s="46"/>
      <c r="C1098" s="49"/>
      <c r="D1098" s="33"/>
      <c r="E1098" s="1"/>
      <c r="F1098" s="91"/>
      <c r="G1098" s="92"/>
      <c r="H1098" s="1"/>
      <c r="I1098" s="1"/>
      <c r="J1098" s="1"/>
      <c r="K1098" s="1"/>
      <c r="L1098" s="1"/>
    </row>
    <row r="1099" ht="16.5" customHeight="1">
      <c r="A1099" s="1"/>
      <c r="B1099" s="46"/>
      <c r="C1099" s="49"/>
      <c r="D1099" s="33"/>
      <c r="E1099" s="1"/>
      <c r="F1099" s="91"/>
      <c r="G1099" s="92"/>
      <c r="H1099" s="1"/>
      <c r="I1099" s="1"/>
      <c r="J1099" s="1"/>
      <c r="K1099" s="1"/>
      <c r="L1099" s="1"/>
    </row>
    <row r="1100" ht="16.5" customHeight="1">
      <c r="A1100" s="1"/>
      <c r="B1100" s="46"/>
      <c r="C1100" s="49"/>
      <c r="D1100" s="33"/>
      <c r="E1100" s="1"/>
      <c r="F1100" s="91"/>
      <c r="G1100" s="92"/>
      <c r="H1100" s="1"/>
      <c r="I1100" s="1"/>
      <c r="J1100" s="1"/>
      <c r="K1100" s="1"/>
      <c r="L1100" s="1"/>
    </row>
    <row r="1101" ht="16.5" customHeight="1">
      <c r="A1101" s="1"/>
      <c r="B1101" s="46"/>
      <c r="C1101" s="49"/>
      <c r="D1101" s="33"/>
      <c r="E1101" s="1"/>
      <c r="F1101" s="91"/>
      <c r="G1101" s="92"/>
      <c r="H1101" s="1"/>
      <c r="I1101" s="1"/>
      <c r="J1101" s="1"/>
      <c r="K1101" s="1"/>
      <c r="L1101" s="1"/>
    </row>
    <row r="1102" ht="16.5" customHeight="1">
      <c r="A1102" s="1"/>
      <c r="B1102" s="46"/>
      <c r="C1102" s="49"/>
      <c r="D1102" s="33"/>
      <c r="E1102" s="1"/>
      <c r="F1102" s="91"/>
      <c r="G1102" s="92"/>
      <c r="H1102" s="1"/>
      <c r="I1102" s="1"/>
      <c r="J1102" s="1"/>
      <c r="K1102" s="1"/>
      <c r="L1102" s="1"/>
    </row>
    <row r="1103" ht="16.5" customHeight="1">
      <c r="A1103" s="1"/>
      <c r="B1103" s="46"/>
      <c r="C1103" s="49"/>
      <c r="D1103" s="33"/>
      <c r="E1103" s="1"/>
      <c r="F1103" s="91"/>
      <c r="G1103" s="92"/>
      <c r="H1103" s="1"/>
      <c r="I1103" s="1"/>
      <c r="J1103" s="1"/>
      <c r="K1103" s="1"/>
      <c r="L1103" s="1"/>
    </row>
    <row r="1104" ht="16.5" customHeight="1">
      <c r="A1104" s="1"/>
      <c r="B1104" s="46"/>
      <c r="C1104" s="49"/>
      <c r="D1104" s="33"/>
      <c r="E1104" s="1"/>
      <c r="F1104" s="91"/>
      <c r="G1104" s="92"/>
      <c r="H1104" s="1"/>
      <c r="I1104" s="1"/>
      <c r="J1104" s="1"/>
      <c r="K1104" s="1"/>
      <c r="L1104" s="1"/>
    </row>
    <row r="1105" ht="16.5" customHeight="1">
      <c r="A1105" s="1"/>
      <c r="B1105" s="46"/>
      <c r="C1105" s="49"/>
      <c r="D1105" s="33"/>
      <c r="E1105" s="1"/>
      <c r="F1105" s="91"/>
      <c r="G1105" s="92"/>
      <c r="H1105" s="1"/>
      <c r="I1105" s="1"/>
      <c r="J1105" s="1"/>
      <c r="K1105" s="1"/>
      <c r="L1105" s="1"/>
    </row>
    <row r="1106" ht="16.5" customHeight="1">
      <c r="A1106" s="1"/>
      <c r="B1106" s="46"/>
      <c r="C1106" s="49"/>
      <c r="D1106" s="33"/>
      <c r="E1106" s="1"/>
      <c r="F1106" s="91"/>
      <c r="G1106" s="92"/>
      <c r="H1106" s="1"/>
      <c r="I1106" s="1"/>
      <c r="J1106" s="1"/>
      <c r="K1106" s="1"/>
      <c r="L1106" s="1"/>
    </row>
    <row r="1107" ht="16.5" customHeight="1">
      <c r="A1107" s="1"/>
      <c r="B1107" s="46"/>
      <c r="C1107" s="49"/>
      <c r="D1107" s="33"/>
      <c r="E1107" s="1"/>
      <c r="F1107" s="91"/>
      <c r="G1107" s="92"/>
      <c r="H1107" s="1"/>
      <c r="I1107" s="1"/>
      <c r="J1107" s="1"/>
      <c r="K1107" s="1"/>
      <c r="L1107" s="1"/>
    </row>
    <row r="1108" ht="16.5" customHeight="1">
      <c r="A1108" s="1"/>
      <c r="B1108" s="46"/>
      <c r="C1108" s="49"/>
      <c r="D1108" s="33"/>
      <c r="E1108" s="1"/>
      <c r="F1108" s="91"/>
      <c r="G1108" s="92"/>
      <c r="H1108" s="1"/>
      <c r="I1108" s="1"/>
      <c r="J1108" s="1"/>
      <c r="K1108" s="1"/>
      <c r="L1108" s="1"/>
    </row>
    <row r="1109" ht="16.5" customHeight="1">
      <c r="A1109" s="1"/>
      <c r="B1109" s="46"/>
      <c r="C1109" s="49"/>
      <c r="D1109" s="33"/>
      <c r="E1109" s="1"/>
      <c r="F1109" s="91"/>
      <c r="G1109" s="92"/>
      <c r="H1109" s="1"/>
      <c r="I1109" s="1"/>
      <c r="J1109" s="1"/>
      <c r="K1109" s="1"/>
      <c r="L1109" s="1"/>
    </row>
    <row r="1110" ht="16.5" customHeight="1">
      <c r="A1110" s="1"/>
      <c r="B1110" s="46"/>
      <c r="C1110" s="49"/>
      <c r="D1110" s="33"/>
      <c r="E1110" s="1"/>
      <c r="F1110" s="91"/>
      <c r="G1110" s="92"/>
      <c r="H1110" s="1"/>
      <c r="I1110" s="1"/>
      <c r="J1110" s="1"/>
      <c r="K1110" s="1"/>
      <c r="L1110" s="1"/>
    </row>
    <row r="1111" ht="16.5" customHeight="1">
      <c r="A1111" s="1"/>
      <c r="B1111" s="46"/>
      <c r="C1111" s="49"/>
      <c r="D1111" s="33"/>
      <c r="E1111" s="1"/>
      <c r="F1111" s="91"/>
      <c r="G1111" s="92"/>
      <c r="H1111" s="1"/>
      <c r="I1111" s="1"/>
      <c r="J1111" s="1"/>
      <c r="K1111" s="1"/>
      <c r="L1111" s="1"/>
    </row>
    <row r="1112" ht="16.5" customHeight="1">
      <c r="A1112" s="1"/>
      <c r="B1112" s="46"/>
      <c r="C1112" s="49"/>
      <c r="D1112" s="33"/>
      <c r="E1112" s="1"/>
      <c r="F1112" s="91"/>
      <c r="G1112" s="92"/>
      <c r="H1112" s="1"/>
      <c r="I1112" s="1"/>
      <c r="J1112" s="1"/>
      <c r="K1112" s="1"/>
      <c r="L1112" s="1"/>
    </row>
    <row r="1113" ht="16.5" customHeight="1">
      <c r="A1113" s="1"/>
      <c r="B1113" s="46"/>
      <c r="C1113" s="49"/>
      <c r="D1113" s="33"/>
      <c r="E1113" s="1"/>
      <c r="F1113" s="91"/>
      <c r="G1113" s="92"/>
      <c r="H1113" s="1"/>
      <c r="I1113" s="1"/>
      <c r="J1113" s="1"/>
      <c r="K1113" s="1"/>
      <c r="L1113" s="1"/>
    </row>
    <row r="1114" ht="16.5" customHeight="1">
      <c r="A1114" s="1"/>
      <c r="B1114" s="46"/>
      <c r="C1114" s="49"/>
      <c r="D1114" s="33"/>
      <c r="E1114" s="1"/>
      <c r="F1114" s="91"/>
      <c r="G1114" s="92"/>
      <c r="H1114" s="1"/>
      <c r="I1114" s="1"/>
      <c r="J1114" s="1"/>
      <c r="K1114" s="1"/>
      <c r="L1114" s="1"/>
    </row>
    <row r="1115" ht="16.5" customHeight="1">
      <c r="A1115" s="1"/>
      <c r="B1115" s="46"/>
      <c r="C1115" s="49"/>
      <c r="D1115" s="33"/>
      <c r="E1115" s="1"/>
      <c r="F1115" s="91"/>
      <c r="G1115" s="92"/>
      <c r="H1115" s="1"/>
      <c r="I1115" s="1"/>
      <c r="J1115" s="1"/>
      <c r="K1115" s="1"/>
      <c r="L1115" s="1"/>
    </row>
    <row r="1116" ht="16.5" customHeight="1">
      <c r="A1116" s="1"/>
      <c r="B1116" s="46"/>
      <c r="C1116" s="49"/>
      <c r="D1116" s="33"/>
      <c r="E1116" s="1"/>
      <c r="F1116" s="91"/>
      <c r="G1116" s="92"/>
      <c r="H1116" s="1"/>
      <c r="I1116" s="1"/>
      <c r="J1116" s="1"/>
      <c r="K1116" s="1"/>
      <c r="L1116" s="1"/>
    </row>
    <row r="1117" ht="16.5" customHeight="1">
      <c r="A1117" s="1"/>
      <c r="B1117" s="46"/>
      <c r="C1117" s="49"/>
      <c r="D1117" s="33"/>
      <c r="E1117" s="1"/>
      <c r="F1117" s="91"/>
      <c r="G1117" s="92"/>
      <c r="H1117" s="1"/>
      <c r="I1117" s="1"/>
      <c r="J1117" s="1"/>
      <c r="K1117" s="1"/>
      <c r="L1117" s="1"/>
    </row>
    <row r="1118" ht="16.5" customHeight="1">
      <c r="A1118" s="1"/>
      <c r="B1118" s="46"/>
      <c r="C1118" s="49"/>
      <c r="D1118" s="33"/>
      <c r="E1118" s="1"/>
      <c r="F1118" s="91"/>
      <c r="G1118" s="92"/>
      <c r="H1118" s="1"/>
      <c r="I1118" s="1"/>
      <c r="J1118" s="1"/>
      <c r="K1118" s="1"/>
      <c r="L1118" s="1"/>
    </row>
    <row r="1119" ht="16.5" customHeight="1">
      <c r="A1119" s="1"/>
      <c r="B1119" s="46"/>
      <c r="C1119" s="49"/>
      <c r="D1119" s="33"/>
      <c r="E1119" s="1"/>
      <c r="F1119" s="91"/>
      <c r="G1119" s="92"/>
      <c r="H1119" s="1"/>
      <c r="I1119" s="1"/>
      <c r="J1119" s="1"/>
      <c r="K1119" s="1"/>
      <c r="L1119" s="1"/>
    </row>
    <row r="1120" ht="16.5" customHeight="1">
      <c r="A1120" s="1"/>
      <c r="B1120" s="46"/>
      <c r="C1120" s="49"/>
      <c r="D1120" s="33"/>
      <c r="E1120" s="1"/>
      <c r="F1120" s="91"/>
      <c r="G1120" s="92"/>
      <c r="H1120" s="1"/>
      <c r="I1120" s="1"/>
      <c r="J1120" s="1"/>
      <c r="K1120" s="1"/>
      <c r="L1120" s="1"/>
    </row>
    <row r="1121" ht="16.5" customHeight="1">
      <c r="A1121" s="1"/>
      <c r="B1121" s="46"/>
      <c r="C1121" s="49"/>
      <c r="D1121" s="33"/>
      <c r="E1121" s="1"/>
      <c r="F1121" s="91"/>
      <c r="G1121" s="92"/>
      <c r="H1121" s="1"/>
      <c r="I1121" s="1"/>
      <c r="J1121" s="1"/>
      <c r="K1121" s="1"/>
      <c r="L1121" s="1"/>
    </row>
    <row r="1122" ht="16.5" customHeight="1">
      <c r="A1122" s="1"/>
      <c r="B1122" s="46"/>
      <c r="C1122" s="49"/>
      <c r="D1122" s="33"/>
      <c r="E1122" s="1"/>
      <c r="F1122" s="91"/>
      <c r="G1122" s="92"/>
      <c r="H1122" s="1"/>
      <c r="I1122" s="1"/>
      <c r="J1122" s="1"/>
      <c r="K1122" s="1"/>
      <c r="L1122" s="1"/>
    </row>
    <row r="1123" ht="16.5" customHeight="1">
      <c r="A1123" s="1"/>
      <c r="B1123" s="46"/>
      <c r="C1123" s="49"/>
      <c r="D1123" s="33"/>
      <c r="E1123" s="1"/>
      <c r="F1123" s="91"/>
      <c r="G1123" s="92"/>
      <c r="H1123" s="1"/>
      <c r="I1123" s="1"/>
      <c r="J1123" s="1"/>
      <c r="K1123" s="1"/>
      <c r="L1123" s="1"/>
    </row>
    <row r="1124" ht="16.5" customHeight="1">
      <c r="A1124" s="1"/>
      <c r="B1124" s="46"/>
      <c r="C1124" s="49"/>
      <c r="D1124" s="33"/>
      <c r="E1124" s="1"/>
      <c r="F1124" s="91"/>
      <c r="G1124" s="92"/>
      <c r="H1124" s="1"/>
      <c r="I1124" s="1"/>
      <c r="J1124" s="1"/>
      <c r="K1124" s="1"/>
      <c r="L1124" s="1"/>
    </row>
    <row r="1125" ht="16.5" customHeight="1">
      <c r="A1125" s="1"/>
      <c r="B1125" s="46"/>
      <c r="C1125" s="49"/>
      <c r="D1125" s="33"/>
      <c r="E1125" s="1"/>
      <c r="F1125" s="91"/>
      <c r="G1125" s="92"/>
      <c r="H1125" s="1"/>
      <c r="I1125" s="1"/>
      <c r="J1125" s="1"/>
      <c r="K1125" s="1"/>
      <c r="L1125" s="1"/>
    </row>
    <row r="1126" ht="16.5" customHeight="1">
      <c r="A1126" s="1"/>
      <c r="B1126" s="46"/>
      <c r="C1126" s="49"/>
      <c r="D1126" s="33"/>
      <c r="E1126" s="1"/>
      <c r="F1126" s="91"/>
      <c r="G1126" s="92"/>
      <c r="H1126" s="1"/>
      <c r="I1126" s="1"/>
      <c r="J1126" s="1"/>
      <c r="K1126" s="1"/>
      <c r="L1126" s="1"/>
    </row>
    <row r="1127" ht="16.5" customHeight="1">
      <c r="A1127" s="1"/>
      <c r="B1127" s="46"/>
      <c r="C1127" s="49"/>
      <c r="D1127" s="33"/>
      <c r="E1127" s="1"/>
      <c r="F1127" s="91"/>
      <c r="G1127" s="92"/>
      <c r="H1127" s="1"/>
      <c r="I1127" s="1"/>
      <c r="J1127" s="1"/>
      <c r="K1127" s="1"/>
      <c r="L1127" s="1"/>
    </row>
    <row r="1128" ht="16.5" customHeight="1">
      <c r="A1128" s="1"/>
      <c r="B1128" s="46"/>
      <c r="C1128" s="49"/>
      <c r="D1128" s="33"/>
      <c r="E1128" s="1"/>
      <c r="F1128" s="91"/>
      <c r="G1128" s="92"/>
      <c r="H1128" s="1"/>
      <c r="I1128" s="1"/>
      <c r="J1128" s="1"/>
      <c r="K1128" s="1"/>
      <c r="L1128" s="1"/>
    </row>
    <row r="1129" ht="16.5" customHeight="1">
      <c r="A1129" s="1"/>
      <c r="B1129" s="46"/>
      <c r="C1129" s="49"/>
      <c r="D1129" s="33"/>
      <c r="E1129" s="1"/>
      <c r="F1129" s="91"/>
      <c r="G1129" s="92"/>
      <c r="H1129" s="1"/>
      <c r="I1129" s="1"/>
      <c r="J1129" s="1"/>
      <c r="K1129" s="1"/>
      <c r="L1129" s="1"/>
    </row>
    <row r="1130" ht="16.5" customHeight="1">
      <c r="A1130" s="1"/>
      <c r="B1130" s="46"/>
      <c r="C1130" s="49"/>
      <c r="D1130" s="33"/>
      <c r="E1130" s="1"/>
      <c r="F1130" s="91"/>
      <c r="G1130" s="92"/>
      <c r="H1130" s="1"/>
      <c r="I1130" s="1"/>
      <c r="J1130" s="1"/>
      <c r="K1130" s="1"/>
      <c r="L1130" s="1"/>
    </row>
    <row r="1131" ht="16.5" customHeight="1">
      <c r="A1131" s="1"/>
      <c r="B1131" s="46"/>
      <c r="C1131" s="49"/>
      <c r="D1131" s="33"/>
      <c r="E1131" s="1"/>
      <c r="F1131" s="91"/>
      <c r="G1131" s="92"/>
      <c r="H1131" s="1"/>
      <c r="I1131" s="1"/>
      <c r="J1131" s="1"/>
      <c r="K1131" s="1"/>
      <c r="L1131" s="1"/>
    </row>
    <row r="1132" ht="16.5" customHeight="1">
      <c r="A1132" s="1"/>
      <c r="B1132" s="46"/>
      <c r="C1132" s="49"/>
      <c r="D1132" s="33"/>
      <c r="E1132" s="1"/>
      <c r="F1132" s="91"/>
      <c r="G1132" s="92"/>
      <c r="H1132" s="1"/>
      <c r="I1132" s="1"/>
      <c r="J1132" s="1"/>
      <c r="K1132" s="1"/>
      <c r="L1132" s="1"/>
    </row>
    <row r="1133" ht="16.5" customHeight="1">
      <c r="A1133" s="1"/>
      <c r="B1133" s="46"/>
      <c r="C1133" s="49"/>
      <c r="D1133" s="33"/>
      <c r="E1133" s="1"/>
      <c r="F1133" s="91"/>
      <c r="G1133" s="92"/>
      <c r="H1133" s="1"/>
      <c r="I1133" s="1"/>
      <c r="J1133" s="1"/>
      <c r="K1133" s="1"/>
      <c r="L1133" s="1"/>
    </row>
    <row r="1134" ht="16.5" customHeight="1">
      <c r="A1134" s="1"/>
      <c r="B1134" s="46"/>
      <c r="C1134" s="49"/>
      <c r="D1134" s="33"/>
      <c r="E1134" s="1"/>
      <c r="F1134" s="91"/>
      <c r="G1134" s="92"/>
      <c r="H1134" s="1"/>
      <c r="I1134" s="1"/>
      <c r="J1134" s="1"/>
      <c r="K1134" s="1"/>
      <c r="L1134" s="1"/>
    </row>
    <row r="1135" ht="16.5" customHeight="1">
      <c r="A1135" s="1"/>
      <c r="B1135" s="46"/>
      <c r="C1135" s="49"/>
      <c r="D1135" s="33"/>
      <c r="E1135" s="1"/>
      <c r="F1135" s="91"/>
      <c r="G1135" s="92"/>
      <c r="H1135" s="1"/>
      <c r="I1135" s="1"/>
      <c r="J1135" s="1"/>
      <c r="K1135" s="1"/>
      <c r="L1135" s="1"/>
    </row>
    <row r="1136" ht="16.5" customHeight="1">
      <c r="A1136" s="1"/>
      <c r="B1136" s="46"/>
      <c r="C1136" s="49"/>
      <c r="D1136" s="33"/>
      <c r="E1136" s="1"/>
      <c r="F1136" s="91"/>
      <c r="G1136" s="92"/>
      <c r="H1136" s="1"/>
      <c r="I1136" s="1"/>
      <c r="J1136" s="1"/>
      <c r="K1136" s="1"/>
      <c r="L1136" s="1"/>
    </row>
    <row r="1137" ht="16.5" customHeight="1">
      <c r="A1137" s="1"/>
      <c r="B1137" s="46"/>
      <c r="C1137" s="49"/>
      <c r="D1137" s="33"/>
      <c r="E1137" s="1"/>
      <c r="F1137" s="91"/>
      <c r="G1137" s="92"/>
      <c r="H1137" s="1"/>
      <c r="I1137" s="1"/>
      <c r="J1137" s="1"/>
      <c r="K1137" s="1"/>
      <c r="L1137" s="1"/>
    </row>
    <row r="1138" ht="16.5" customHeight="1">
      <c r="A1138" s="1"/>
      <c r="B1138" s="46"/>
      <c r="C1138" s="49"/>
      <c r="D1138" s="33"/>
      <c r="E1138" s="1"/>
      <c r="F1138" s="91"/>
      <c r="G1138" s="92"/>
      <c r="H1138" s="1"/>
      <c r="I1138" s="1"/>
      <c r="J1138" s="1"/>
      <c r="K1138" s="1"/>
      <c r="L1138" s="1"/>
    </row>
    <row r="1139" ht="16.5" customHeight="1">
      <c r="A1139" s="1"/>
      <c r="B1139" s="46"/>
      <c r="C1139" s="49"/>
      <c r="D1139" s="33"/>
      <c r="E1139" s="1"/>
      <c r="F1139" s="91"/>
      <c r="G1139" s="92"/>
      <c r="H1139" s="1"/>
      <c r="I1139" s="1"/>
      <c r="J1139" s="1"/>
      <c r="K1139" s="1"/>
      <c r="L1139" s="1"/>
    </row>
    <row r="1140" ht="16.5" customHeight="1">
      <c r="A1140" s="1"/>
      <c r="B1140" s="46"/>
      <c r="C1140" s="49"/>
      <c r="D1140" s="33"/>
      <c r="E1140" s="1"/>
      <c r="F1140" s="91"/>
      <c r="G1140" s="92"/>
      <c r="H1140" s="1"/>
      <c r="I1140" s="1"/>
      <c r="J1140" s="1"/>
      <c r="K1140" s="1"/>
      <c r="L1140" s="1"/>
    </row>
    <row r="1141" ht="16.5" customHeight="1">
      <c r="A1141" s="1"/>
      <c r="B1141" s="46"/>
      <c r="C1141" s="49"/>
      <c r="D1141" s="33"/>
      <c r="E1141" s="1"/>
      <c r="F1141" s="91"/>
      <c r="G1141" s="92"/>
      <c r="H1141" s="1"/>
      <c r="I1141" s="1"/>
      <c r="J1141" s="1"/>
      <c r="K1141" s="1"/>
      <c r="L1141" s="1"/>
    </row>
    <row r="1142" ht="16.5" customHeight="1">
      <c r="A1142" s="1"/>
      <c r="B1142" s="46"/>
      <c r="C1142" s="49"/>
      <c r="D1142" s="33"/>
      <c r="E1142" s="1"/>
      <c r="F1142" s="91"/>
      <c r="G1142" s="92"/>
      <c r="H1142" s="1"/>
      <c r="I1142" s="1"/>
      <c r="J1142" s="1"/>
      <c r="K1142" s="1"/>
      <c r="L1142" s="1"/>
    </row>
    <row r="1143" ht="16.5" customHeight="1">
      <c r="A1143" s="1"/>
      <c r="B1143" s="46"/>
      <c r="C1143" s="49"/>
      <c r="D1143" s="33"/>
      <c r="E1143" s="1"/>
      <c r="F1143" s="91"/>
      <c r="G1143" s="92"/>
      <c r="H1143" s="1"/>
      <c r="I1143" s="1"/>
      <c r="J1143" s="1"/>
      <c r="K1143" s="1"/>
      <c r="L1143" s="1"/>
    </row>
    <row r="1144" ht="16.5" customHeight="1">
      <c r="A1144" s="1"/>
      <c r="B1144" s="46"/>
      <c r="C1144" s="49"/>
      <c r="D1144" s="33"/>
      <c r="E1144" s="1"/>
      <c r="F1144" s="91"/>
      <c r="G1144" s="92"/>
      <c r="H1144" s="1"/>
      <c r="I1144" s="1"/>
      <c r="J1144" s="1"/>
      <c r="K1144" s="1"/>
      <c r="L1144" s="1"/>
    </row>
    <row r="1145" ht="16.5" customHeight="1">
      <c r="A1145" s="1"/>
      <c r="B1145" s="46"/>
      <c r="C1145" s="49"/>
      <c r="D1145" s="33"/>
      <c r="E1145" s="1"/>
      <c r="F1145" s="91"/>
      <c r="G1145" s="92"/>
      <c r="H1145" s="1"/>
      <c r="I1145" s="1"/>
      <c r="J1145" s="1"/>
      <c r="K1145" s="1"/>
      <c r="L1145" s="1"/>
    </row>
    <row r="1146" ht="16.5" customHeight="1">
      <c r="A1146" s="1"/>
      <c r="B1146" s="46"/>
      <c r="C1146" s="49"/>
      <c r="D1146" s="33"/>
      <c r="E1146" s="1"/>
      <c r="F1146" s="91"/>
      <c r="G1146" s="92"/>
      <c r="H1146" s="1"/>
      <c r="I1146" s="1"/>
      <c r="J1146" s="1"/>
      <c r="K1146" s="1"/>
      <c r="L1146" s="1"/>
    </row>
    <row r="1147" ht="16.5" customHeight="1">
      <c r="A1147" s="1"/>
      <c r="B1147" s="46"/>
      <c r="C1147" s="49"/>
      <c r="D1147" s="33"/>
      <c r="E1147" s="1"/>
      <c r="F1147" s="91"/>
      <c r="G1147" s="92"/>
      <c r="H1147" s="1"/>
      <c r="I1147" s="1"/>
      <c r="J1147" s="1"/>
      <c r="K1147" s="1"/>
      <c r="L1147" s="1"/>
    </row>
    <row r="1148" ht="16.5" customHeight="1">
      <c r="A1148" s="1"/>
      <c r="B1148" s="46"/>
      <c r="C1148" s="49"/>
      <c r="D1148" s="33"/>
      <c r="E1148" s="1"/>
      <c r="F1148" s="91"/>
      <c r="G1148" s="92"/>
      <c r="H1148" s="1"/>
      <c r="I1148" s="1"/>
      <c r="J1148" s="1"/>
      <c r="K1148" s="1"/>
      <c r="L1148" s="1"/>
    </row>
    <row r="1149" ht="16.5" customHeight="1">
      <c r="A1149" s="1"/>
      <c r="B1149" s="46"/>
      <c r="C1149" s="49"/>
      <c r="D1149" s="33"/>
      <c r="E1149" s="1"/>
      <c r="F1149" s="91"/>
      <c r="G1149" s="92"/>
      <c r="H1149" s="1"/>
      <c r="I1149" s="1"/>
      <c r="J1149" s="1"/>
      <c r="K1149" s="1"/>
      <c r="L1149" s="1"/>
    </row>
    <row r="1150" ht="16.5" customHeight="1">
      <c r="A1150" s="1"/>
      <c r="B1150" s="46"/>
      <c r="C1150" s="49"/>
      <c r="D1150" s="33"/>
      <c r="E1150" s="1"/>
      <c r="F1150" s="91"/>
      <c r="G1150" s="92"/>
      <c r="H1150" s="1"/>
      <c r="I1150" s="1"/>
      <c r="J1150" s="1"/>
      <c r="K1150" s="1"/>
      <c r="L1150" s="1"/>
    </row>
    <row r="1151" ht="16.5" customHeight="1">
      <c r="A1151" s="1"/>
      <c r="B1151" s="46"/>
      <c r="C1151" s="49"/>
      <c r="D1151" s="33"/>
      <c r="E1151" s="1"/>
      <c r="F1151" s="91"/>
      <c r="G1151" s="92"/>
      <c r="H1151" s="1"/>
      <c r="I1151" s="1"/>
      <c r="J1151" s="1"/>
      <c r="K1151" s="1"/>
      <c r="L1151" s="1"/>
    </row>
    <row r="1152" ht="16.5" customHeight="1">
      <c r="A1152" s="1"/>
      <c r="B1152" s="46"/>
      <c r="C1152" s="49"/>
      <c r="D1152" s="33"/>
      <c r="E1152" s="1"/>
      <c r="F1152" s="91"/>
      <c r="G1152" s="92"/>
      <c r="H1152" s="1"/>
      <c r="I1152" s="1"/>
      <c r="J1152" s="1"/>
      <c r="K1152" s="1"/>
      <c r="L1152" s="1"/>
    </row>
    <row r="1153" ht="16.5" customHeight="1">
      <c r="A1153" s="1"/>
      <c r="B1153" s="46"/>
      <c r="C1153" s="49"/>
      <c r="D1153" s="33"/>
      <c r="E1153" s="1"/>
      <c r="F1153" s="91"/>
      <c r="G1153" s="92"/>
      <c r="H1153" s="1"/>
      <c r="I1153" s="1"/>
      <c r="J1153" s="1"/>
      <c r="K1153" s="1"/>
      <c r="L1153" s="1"/>
    </row>
    <row r="1154" ht="16.5" customHeight="1">
      <c r="A1154" s="1"/>
      <c r="B1154" s="46"/>
      <c r="C1154" s="49"/>
      <c r="D1154" s="33"/>
      <c r="E1154" s="1"/>
      <c r="F1154" s="91"/>
      <c r="G1154" s="92"/>
      <c r="H1154" s="1"/>
      <c r="I1154" s="1"/>
      <c r="J1154" s="1"/>
      <c r="K1154" s="1"/>
      <c r="L1154" s="1"/>
    </row>
    <row r="1155" ht="16.5" customHeight="1">
      <c r="A1155" s="1"/>
      <c r="B1155" s="46"/>
      <c r="C1155" s="49"/>
      <c r="D1155" s="33"/>
      <c r="E1155" s="1"/>
      <c r="F1155" s="91"/>
      <c r="G1155" s="92"/>
      <c r="H1155" s="1"/>
      <c r="I1155" s="1"/>
      <c r="J1155" s="1"/>
      <c r="K1155" s="1"/>
      <c r="L1155" s="1"/>
    </row>
    <row r="1156" ht="16.5" customHeight="1">
      <c r="A1156" s="1"/>
      <c r="B1156" s="46"/>
      <c r="C1156" s="49"/>
      <c r="D1156" s="33"/>
      <c r="E1156" s="1"/>
      <c r="F1156" s="91"/>
      <c r="G1156" s="92"/>
      <c r="H1156" s="1"/>
      <c r="I1156" s="1"/>
      <c r="J1156" s="1"/>
      <c r="K1156" s="1"/>
      <c r="L1156" s="1"/>
    </row>
    <row r="1157" ht="16.5" customHeight="1">
      <c r="A1157" s="1"/>
      <c r="B1157" s="46"/>
      <c r="C1157" s="49"/>
      <c r="D1157" s="33"/>
      <c r="E1157" s="1"/>
      <c r="F1157" s="91"/>
      <c r="G1157" s="92"/>
      <c r="H1157" s="1"/>
      <c r="I1157" s="1"/>
      <c r="J1157" s="1"/>
      <c r="K1157" s="1"/>
      <c r="L1157" s="1"/>
    </row>
    <row r="1158" ht="16.5" customHeight="1">
      <c r="A1158" s="1"/>
      <c r="B1158" s="46"/>
      <c r="C1158" s="49"/>
      <c r="D1158" s="33"/>
      <c r="E1158" s="1"/>
      <c r="F1158" s="91"/>
      <c r="G1158" s="92"/>
      <c r="H1158" s="1"/>
      <c r="I1158" s="1"/>
      <c r="J1158" s="1"/>
      <c r="K1158" s="1"/>
      <c r="L1158" s="1"/>
    </row>
    <row r="1159" ht="16.5" customHeight="1">
      <c r="A1159" s="1"/>
      <c r="B1159" s="46"/>
      <c r="C1159" s="49"/>
      <c r="D1159" s="33"/>
      <c r="E1159" s="1"/>
      <c r="F1159" s="91"/>
      <c r="G1159" s="92"/>
      <c r="H1159" s="1"/>
      <c r="I1159" s="1"/>
      <c r="J1159" s="1"/>
      <c r="K1159" s="1"/>
      <c r="L1159" s="1"/>
    </row>
    <row r="1160" ht="16.5" customHeight="1">
      <c r="A1160" s="1"/>
      <c r="B1160" s="46"/>
      <c r="C1160" s="49"/>
      <c r="D1160" s="33"/>
      <c r="E1160" s="1"/>
      <c r="F1160" s="91"/>
      <c r="G1160" s="92"/>
      <c r="H1160" s="1"/>
      <c r="I1160" s="1"/>
      <c r="J1160" s="1"/>
      <c r="K1160" s="1"/>
      <c r="L1160" s="1"/>
    </row>
    <row r="1161" ht="16.5" customHeight="1">
      <c r="A1161" s="1"/>
      <c r="B1161" s="46"/>
      <c r="C1161" s="49"/>
      <c r="D1161" s="33"/>
      <c r="E1161" s="1"/>
      <c r="F1161" s="91"/>
      <c r="G1161" s="92"/>
      <c r="H1161" s="1"/>
      <c r="I1161" s="1"/>
      <c r="J1161" s="1"/>
      <c r="K1161" s="1"/>
      <c r="L1161" s="1"/>
    </row>
    <row r="1162" ht="16.5" customHeight="1">
      <c r="A1162" s="1"/>
      <c r="B1162" s="46"/>
      <c r="C1162" s="49"/>
      <c r="D1162" s="33"/>
      <c r="E1162" s="1"/>
      <c r="F1162" s="91"/>
      <c r="G1162" s="92"/>
      <c r="H1162" s="1"/>
      <c r="I1162" s="1"/>
      <c r="J1162" s="1"/>
      <c r="K1162" s="1"/>
      <c r="L1162" s="1"/>
    </row>
    <row r="1163" ht="16.5" customHeight="1">
      <c r="A1163" s="1"/>
      <c r="B1163" s="46"/>
      <c r="C1163" s="49"/>
      <c r="D1163" s="33"/>
      <c r="E1163" s="1"/>
      <c r="F1163" s="91"/>
      <c r="G1163" s="92"/>
      <c r="H1163" s="1"/>
      <c r="I1163" s="1"/>
      <c r="J1163" s="1"/>
      <c r="K1163" s="1"/>
      <c r="L1163" s="1"/>
    </row>
    <row r="1164" ht="16.5" customHeight="1">
      <c r="A1164" s="1"/>
      <c r="B1164" s="46"/>
      <c r="C1164" s="49"/>
      <c r="D1164" s="33"/>
      <c r="E1164" s="1"/>
      <c r="F1164" s="91"/>
      <c r="G1164" s="92"/>
      <c r="H1164" s="1"/>
      <c r="I1164" s="1"/>
      <c r="J1164" s="1"/>
      <c r="K1164" s="1"/>
      <c r="L1164" s="1"/>
    </row>
    <row r="1165" ht="16.5" customHeight="1">
      <c r="A1165" s="1"/>
      <c r="B1165" s="46"/>
      <c r="C1165" s="49"/>
      <c r="D1165" s="33"/>
      <c r="E1165" s="1"/>
      <c r="F1165" s="91"/>
      <c r="G1165" s="92"/>
      <c r="H1165" s="1"/>
      <c r="I1165" s="1"/>
      <c r="J1165" s="1"/>
      <c r="K1165" s="1"/>
      <c r="L1165" s="1"/>
    </row>
    <row r="1166" ht="16.5" customHeight="1">
      <c r="A1166" s="1"/>
      <c r="B1166" s="46"/>
      <c r="C1166" s="49"/>
      <c r="D1166" s="33"/>
      <c r="E1166" s="1"/>
      <c r="F1166" s="91"/>
      <c r="G1166" s="92"/>
      <c r="H1166" s="1"/>
      <c r="I1166" s="1"/>
      <c r="J1166" s="1"/>
      <c r="K1166" s="1"/>
      <c r="L1166" s="1"/>
    </row>
    <row r="1167" ht="16.5" customHeight="1">
      <c r="A1167" s="1"/>
      <c r="B1167" s="46"/>
      <c r="C1167" s="49"/>
      <c r="D1167" s="33"/>
      <c r="E1167" s="1"/>
      <c r="F1167" s="91"/>
      <c r="G1167" s="92"/>
      <c r="H1167" s="1"/>
      <c r="I1167" s="1"/>
      <c r="J1167" s="1"/>
      <c r="K1167" s="1"/>
      <c r="L1167" s="1"/>
    </row>
    <row r="1168" ht="16.5" customHeight="1">
      <c r="A1168" s="1"/>
      <c r="B1168" s="46"/>
      <c r="C1168" s="49"/>
      <c r="D1168" s="33"/>
      <c r="E1168" s="1"/>
      <c r="F1168" s="91"/>
      <c r="G1168" s="92"/>
      <c r="H1168" s="1"/>
      <c r="I1168" s="1"/>
      <c r="J1168" s="1"/>
      <c r="K1168" s="1"/>
      <c r="L1168" s="1"/>
    </row>
    <row r="1169" ht="16.5" customHeight="1">
      <c r="A1169" s="1"/>
      <c r="B1169" s="46"/>
      <c r="C1169" s="49"/>
      <c r="D1169" s="33"/>
      <c r="E1169" s="1"/>
      <c r="F1169" s="91"/>
      <c r="G1169" s="92"/>
      <c r="H1169" s="1"/>
      <c r="I1169" s="1"/>
      <c r="J1169" s="1"/>
      <c r="K1169" s="1"/>
      <c r="L1169" s="1"/>
    </row>
    <row r="1170" ht="16.5" customHeight="1">
      <c r="A1170" s="1"/>
      <c r="B1170" s="46"/>
      <c r="C1170" s="49"/>
      <c r="D1170" s="33"/>
      <c r="E1170" s="1"/>
      <c r="F1170" s="91"/>
      <c r="G1170" s="92"/>
      <c r="H1170" s="1"/>
      <c r="I1170" s="1"/>
      <c r="J1170" s="1"/>
      <c r="K1170" s="1"/>
      <c r="L1170" s="1"/>
    </row>
    <row r="1171" ht="16.5" customHeight="1">
      <c r="A1171" s="1"/>
      <c r="B1171" s="46"/>
      <c r="C1171" s="49"/>
      <c r="D1171" s="33"/>
      <c r="E1171" s="1"/>
      <c r="F1171" s="91"/>
      <c r="G1171" s="92"/>
      <c r="H1171" s="1"/>
      <c r="I1171" s="1"/>
      <c r="J1171" s="1"/>
      <c r="K1171" s="1"/>
      <c r="L1171" s="1"/>
    </row>
    <row r="1172" ht="16.5" customHeight="1">
      <c r="A1172" s="1"/>
      <c r="B1172" s="46"/>
      <c r="C1172" s="49"/>
      <c r="D1172" s="33"/>
      <c r="E1172" s="1"/>
      <c r="F1172" s="91"/>
      <c r="G1172" s="92"/>
      <c r="H1172" s="1"/>
      <c r="I1172" s="1"/>
      <c r="J1172" s="1"/>
      <c r="K1172" s="1"/>
      <c r="L1172" s="1"/>
    </row>
    <row r="1173" ht="16.5" customHeight="1">
      <c r="A1173" s="1"/>
      <c r="B1173" s="46"/>
      <c r="C1173" s="49"/>
      <c r="D1173" s="33"/>
      <c r="E1173" s="1"/>
      <c r="F1173" s="91"/>
      <c r="G1173" s="92"/>
      <c r="H1173" s="1"/>
      <c r="I1173" s="1"/>
      <c r="J1173" s="1"/>
      <c r="K1173" s="1"/>
      <c r="L1173" s="1"/>
    </row>
    <row r="1174" ht="16.5" customHeight="1">
      <c r="A1174" s="1"/>
      <c r="B1174" s="46"/>
      <c r="C1174" s="49"/>
      <c r="D1174" s="33"/>
      <c r="E1174" s="1"/>
      <c r="F1174" s="91"/>
      <c r="G1174" s="92"/>
      <c r="H1174" s="1"/>
      <c r="I1174" s="1"/>
      <c r="J1174" s="1"/>
      <c r="K1174" s="1"/>
      <c r="L1174" s="1"/>
    </row>
    <row r="1175" ht="16.5" customHeight="1">
      <c r="A1175" s="1"/>
      <c r="B1175" s="46"/>
      <c r="C1175" s="49"/>
      <c r="D1175" s="33"/>
      <c r="E1175" s="1"/>
      <c r="F1175" s="91"/>
      <c r="G1175" s="92"/>
      <c r="H1175" s="1"/>
      <c r="I1175" s="1"/>
      <c r="J1175" s="1"/>
      <c r="K1175" s="1"/>
      <c r="L1175" s="1"/>
    </row>
    <row r="1176" ht="16.5" customHeight="1">
      <c r="A1176" s="1"/>
      <c r="B1176" s="46"/>
      <c r="C1176" s="49"/>
      <c r="D1176" s="33"/>
      <c r="E1176" s="1"/>
      <c r="F1176" s="91"/>
      <c r="G1176" s="92"/>
      <c r="H1176" s="1"/>
      <c r="I1176" s="1"/>
      <c r="J1176" s="1"/>
      <c r="K1176" s="1"/>
      <c r="L1176" s="1"/>
    </row>
    <row r="1177" ht="16.5" customHeight="1">
      <c r="A1177" s="1"/>
      <c r="B1177" s="46"/>
      <c r="C1177" s="49"/>
      <c r="D1177" s="33"/>
      <c r="E1177" s="1"/>
      <c r="F1177" s="91"/>
      <c r="G1177" s="92"/>
      <c r="H1177" s="1"/>
      <c r="I1177" s="1"/>
      <c r="J1177" s="1"/>
      <c r="K1177" s="1"/>
      <c r="L1177" s="1"/>
    </row>
    <row r="1178" ht="16.5" customHeight="1">
      <c r="A1178" s="1"/>
      <c r="B1178" s="46"/>
      <c r="C1178" s="49"/>
      <c r="D1178" s="33"/>
      <c r="E1178" s="1"/>
      <c r="F1178" s="91"/>
      <c r="G1178" s="92"/>
      <c r="H1178" s="1"/>
      <c r="I1178" s="1"/>
      <c r="J1178" s="1"/>
      <c r="K1178" s="1"/>
      <c r="L1178" s="1"/>
    </row>
    <row r="1179" ht="16.5" customHeight="1">
      <c r="A1179" s="1"/>
      <c r="B1179" s="46"/>
      <c r="C1179" s="49"/>
      <c r="D1179" s="33"/>
      <c r="E1179" s="1"/>
      <c r="F1179" s="91"/>
      <c r="G1179" s="92"/>
      <c r="H1179" s="1"/>
      <c r="I1179" s="1"/>
      <c r="J1179" s="1"/>
      <c r="K1179" s="1"/>
      <c r="L1179" s="1"/>
    </row>
    <row r="1180" ht="16.5" customHeight="1">
      <c r="A1180" s="1"/>
      <c r="B1180" s="46"/>
      <c r="C1180" s="49"/>
      <c r="D1180" s="33"/>
      <c r="E1180" s="1"/>
      <c r="F1180" s="91"/>
      <c r="G1180" s="92"/>
      <c r="H1180" s="1"/>
      <c r="I1180" s="1"/>
      <c r="J1180" s="1"/>
      <c r="K1180" s="1"/>
      <c r="L1180" s="1"/>
    </row>
    <row r="1181" ht="16.5" customHeight="1">
      <c r="A1181" s="1"/>
      <c r="B1181" s="46"/>
      <c r="C1181" s="49"/>
      <c r="D1181" s="33"/>
      <c r="E1181" s="1"/>
      <c r="F1181" s="91"/>
      <c r="G1181" s="92"/>
      <c r="H1181" s="1"/>
      <c r="I1181" s="1"/>
      <c r="J1181" s="1"/>
      <c r="K1181" s="1"/>
      <c r="L1181" s="1"/>
    </row>
    <row r="1182" ht="16.5" customHeight="1">
      <c r="A1182" s="1"/>
      <c r="B1182" s="46"/>
      <c r="C1182" s="49"/>
      <c r="D1182" s="33"/>
      <c r="E1182" s="1"/>
      <c r="F1182" s="91"/>
      <c r="G1182" s="92"/>
      <c r="H1182" s="1"/>
      <c r="I1182" s="1"/>
      <c r="J1182" s="1"/>
      <c r="K1182" s="1"/>
      <c r="L1182" s="1"/>
    </row>
    <row r="1183" ht="16.5" customHeight="1">
      <c r="A1183" s="1"/>
      <c r="B1183" s="46"/>
      <c r="C1183" s="49"/>
      <c r="D1183" s="33"/>
      <c r="E1183" s="1"/>
      <c r="F1183" s="91"/>
      <c r="G1183" s="92"/>
      <c r="H1183" s="1"/>
      <c r="I1183" s="1"/>
      <c r="J1183" s="1"/>
      <c r="K1183" s="1"/>
      <c r="L1183" s="1"/>
    </row>
    <row r="1184" ht="16.5" customHeight="1">
      <c r="A1184" s="1"/>
      <c r="B1184" s="46"/>
      <c r="C1184" s="49"/>
      <c r="D1184" s="33"/>
      <c r="E1184" s="1"/>
      <c r="F1184" s="91"/>
      <c r="G1184" s="92"/>
      <c r="H1184" s="1"/>
      <c r="I1184" s="1"/>
      <c r="J1184" s="1"/>
      <c r="K1184" s="1"/>
      <c r="L1184" s="1"/>
    </row>
    <row r="1185" ht="16.5" customHeight="1">
      <c r="A1185" s="1"/>
      <c r="B1185" s="46"/>
      <c r="C1185" s="49"/>
      <c r="D1185" s="33"/>
      <c r="E1185" s="1"/>
      <c r="F1185" s="91"/>
      <c r="G1185" s="92"/>
      <c r="H1185" s="1"/>
      <c r="I1185" s="1"/>
      <c r="J1185" s="1"/>
      <c r="K1185" s="1"/>
      <c r="L1185" s="1"/>
    </row>
    <row r="1186" ht="16.5" customHeight="1">
      <c r="A1186" s="1"/>
      <c r="B1186" s="46"/>
      <c r="C1186" s="49"/>
      <c r="D1186" s="33"/>
      <c r="E1186" s="1"/>
      <c r="F1186" s="91"/>
      <c r="G1186" s="92"/>
      <c r="H1186" s="1"/>
      <c r="I1186" s="1"/>
      <c r="J1186" s="1"/>
      <c r="K1186" s="1"/>
      <c r="L1186" s="1"/>
    </row>
    <row r="1187" ht="16.5" customHeight="1">
      <c r="A1187" s="1"/>
      <c r="B1187" s="46"/>
      <c r="C1187" s="49"/>
      <c r="D1187" s="33"/>
      <c r="E1187" s="1"/>
      <c r="F1187" s="91"/>
      <c r="G1187" s="92"/>
      <c r="H1187" s="1"/>
      <c r="I1187" s="1"/>
      <c r="J1187" s="1"/>
      <c r="K1187" s="1"/>
      <c r="L1187" s="1"/>
    </row>
    <row r="1188" ht="16.5" customHeight="1">
      <c r="A1188" s="1"/>
      <c r="B1188" s="46"/>
      <c r="C1188" s="49"/>
      <c r="D1188" s="33"/>
      <c r="E1188" s="1"/>
      <c r="F1188" s="91"/>
      <c r="G1188" s="92"/>
      <c r="H1188" s="1"/>
      <c r="I1188" s="1"/>
      <c r="J1188" s="1"/>
      <c r="K1188" s="1"/>
      <c r="L1188" s="1"/>
    </row>
    <row r="1189" ht="16.5" customHeight="1">
      <c r="A1189" s="1"/>
      <c r="B1189" s="46"/>
      <c r="C1189" s="49"/>
      <c r="D1189" s="33"/>
      <c r="E1189" s="1"/>
      <c r="F1189" s="91"/>
      <c r="G1189" s="92"/>
      <c r="H1189" s="1"/>
      <c r="I1189" s="1"/>
      <c r="J1189" s="1"/>
      <c r="K1189" s="1"/>
      <c r="L1189" s="1"/>
    </row>
    <row r="1190" ht="16.5" customHeight="1">
      <c r="A1190" s="1"/>
      <c r="B1190" s="46"/>
      <c r="C1190" s="49"/>
      <c r="D1190" s="33"/>
      <c r="E1190" s="1"/>
      <c r="F1190" s="91"/>
      <c r="G1190" s="92"/>
      <c r="H1190" s="1"/>
      <c r="I1190" s="1"/>
      <c r="J1190" s="1"/>
      <c r="K1190" s="1"/>
      <c r="L1190" s="1"/>
    </row>
    <row r="1191" ht="16.5" customHeight="1">
      <c r="A1191" s="1"/>
      <c r="B1191" s="46"/>
      <c r="C1191" s="49"/>
      <c r="D1191" s="33"/>
      <c r="E1191" s="1"/>
      <c r="F1191" s="91"/>
      <c r="G1191" s="92"/>
      <c r="H1191" s="1"/>
      <c r="I1191" s="1"/>
      <c r="J1191" s="1"/>
      <c r="K1191" s="1"/>
      <c r="L1191" s="1"/>
    </row>
    <row r="1192" ht="16.5" customHeight="1">
      <c r="A1192" s="1"/>
      <c r="B1192" s="46"/>
      <c r="C1192" s="49"/>
      <c r="D1192" s="33"/>
      <c r="E1192" s="1"/>
      <c r="F1192" s="91"/>
      <c r="G1192" s="92"/>
      <c r="H1192" s="1"/>
      <c r="I1192" s="1"/>
      <c r="J1192" s="1"/>
      <c r="K1192" s="1"/>
      <c r="L1192" s="1"/>
    </row>
    <row r="1193" ht="16.5" customHeight="1">
      <c r="A1193" s="1"/>
      <c r="B1193" s="46"/>
      <c r="C1193" s="49"/>
      <c r="D1193" s="33"/>
      <c r="E1193" s="1"/>
      <c r="F1193" s="91"/>
      <c r="G1193" s="92"/>
      <c r="H1193" s="1"/>
      <c r="I1193" s="1"/>
      <c r="J1193" s="1"/>
      <c r="K1193" s="1"/>
      <c r="L1193" s="1"/>
    </row>
    <row r="1194" ht="16.5" customHeight="1">
      <c r="A1194" s="1"/>
      <c r="B1194" s="46"/>
      <c r="C1194" s="49"/>
      <c r="D1194" s="33"/>
      <c r="E1194" s="1"/>
      <c r="F1194" s="91"/>
      <c r="G1194" s="92"/>
      <c r="H1194" s="1"/>
      <c r="I1194" s="1"/>
      <c r="J1194" s="1"/>
      <c r="K1194" s="1"/>
      <c r="L1194" s="1"/>
    </row>
    <row r="1195" ht="16.5" customHeight="1">
      <c r="A1195" s="1"/>
      <c r="B1195" s="46"/>
      <c r="C1195" s="49"/>
      <c r="D1195" s="33"/>
      <c r="E1195" s="1"/>
      <c r="F1195" s="91"/>
      <c r="G1195" s="92"/>
      <c r="H1195" s="1"/>
      <c r="I1195" s="1"/>
      <c r="J1195" s="1"/>
      <c r="K1195" s="1"/>
      <c r="L1195" s="1"/>
    </row>
    <row r="1196" ht="16.5" customHeight="1">
      <c r="A1196" s="1"/>
      <c r="B1196" s="46"/>
      <c r="C1196" s="49"/>
      <c r="D1196" s="33"/>
      <c r="E1196" s="1"/>
      <c r="F1196" s="91"/>
      <c r="G1196" s="92"/>
      <c r="H1196" s="1"/>
      <c r="I1196" s="1"/>
      <c r="J1196" s="1"/>
      <c r="K1196" s="1"/>
      <c r="L1196" s="1"/>
    </row>
    <row r="1197" ht="16.5" customHeight="1">
      <c r="A1197" s="1"/>
      <c r="B1197" s="46"/>
      <c r="C1197" s="49"/>
      <c r="D1197" s="33"/>
      <c r="E1197" s="1"/>
      <c r="F1197" s="91"/>
      <c r="G1197" s="92"/>
      <c r="H1197" s="1"/>
      <c r="I1197" s="1"/>
      <c r="J1197" s="1"/>
      <c r="K1197" s="1"/>
      <c r="L1197" s="1"/>
    </row>
    <row r="1198" ht="16.5" customHeight="1">
      <c r="A1198" s="1"/>
      <c r="B1198" s="46"/>
      <c r="C1198" s="49"/>
      <c r="D1198" s="33"/>
      <c r="E1198" s="1"/>
      <c r="F1198" s="91"/>
      <c r="G1198" s="92"/>
      <c r="H1198" s="1"/>
      <c r="I1198" s="1"/>
      <c r="J1198" s="1"/>
      <c r="K1198" s="1"/>
      <c r="L1198" s="1"/>
    </row>
    <row r="1199" ht="16.5" customHeight="1">
      <c r="A1199" s="1"/>
      <c r="B1199" s="46"/>
      <c r="C1199" s="49"/>
      <c r="D1199" s="33"/>
      <c r="E1199" s="1"/>
      <c r="F1199" s="91"/>
      <c r="G1199" s="92"/>
      <c r="H1199" s="1"/>
      <c r="I1199" s="1"/>
      <c r="J1199" s="1"/>
      <c r="K1199" s="1"/>
      <c r="L1199" s="1"/>
    </row>
    <row r="1200" ht="16.5" customHeight="1">
      <c r="A1200" s="1"/>
      <c r="B1200" s="46"/>
      <c r="C1200" s="49"/>
      <c r="D1200" s="33"/>
      <c r="E1200" s="1"/>
      <c r="F1200" s="91"/>
      <c r="G1200" s="92"/>
      <c r="H1200" s="1"/>
      <c r="I1200" s="1"/>
      <c r="J1200" s="1"/>
      <c r="K1200" s="1"/>
      <c r="L1200" s="1"/>
    </row>
    <row r="1201" ht="16.5" customHeight="1">
      <c r="A1201" s="1"/>
      <c r="B1201" s="46"/>
      <c r="C1201" s="49"/>
      <c r="D1201" s="33"/>
      <c r="E1201" s="1"/>
      <c r="F1201" s="91"/>
      <c r="G1201" s="92"/>
      <c r="H1201" s="1"/>
      <c r="I1201" s="1"/>
      <c r="J1201" s="1"/>
      <c r="K1201" s="1"/>
      <c r="L1201" s="1"/>
    </row>
    <row r="1202" ht="16.5" customHeight="1">
      <c r="A1202" s="1"/>
      <c r="B1202" s="46"/>
      <c r="C1202" s="49"/>
      <c r="D1202" s="33"/>
      <c r="E1202" s="1"/>
      <c r="F1202" s="91"/>
      <c r="G1202" s="92"/>
      <c r="H1202" s="1"/>
      <c r="I1202" s="1"/>
      <c r="J1202" s="1"/>
      <c r="K1202" s="1"/>
      <c r="L1202" s="1"/>
    </row>
    <row r="1203" ht="16.5" customHeight="1">
      <c r="A1203" s="1"/>
      <c r="B1203" s="46"/>
      <c r="C1203" s="49"/>
      <c r="D1203" s="33"/>
      <c r="E1203" s="1"/>
      <c r="F1203" s="91"/>
      <c r="G1203" s="92"/>
      <c r="H1203" s="1"/>
      <c r="I1203" s="1"/>
      <c r="J1203" s="1"/>
      <c r="K1203" s="1"/>
      <c r="L1203" s="1"/>
    </row>
    <row r="1204" ht="16.5" customHeight="1">
      <c r="A1204" s="1"/>
      <c r="B1204" s="46"/>
      <c r="C1204" s="49"/>
      <c r="D1204" s="33"/>
      <c r="E1204" s="1"/>
      <c r="F1204" s="91"/>
      <c r="G1204" s="92"/>
      <c r="H1204" s="1"/>
      <c r="I1204" s="1"/>
      <c r="J1204" s="1"/>
      <c r="K1204" s="1"/>
      <c r="L1204" s="1"/>
    </row>
    <row r="1205" ht="16.5" customHeight="1">
      <c r="A1205" s="1"/>
      <c r="B1205" s="46"/>
      <c r="C1205" s="49"/>
      <c r="D1205" s="33"/>
      <c r="E1205" s="1"/>
      <c r="F1205" s="91"/>
      <c r="G1205" s="92"/>
      <c r="H1205" s="1"/>
      <c r="I1205" s="1"/>
      <c r="J1205" s="1"/>
      <c r="K1205" s="1"/>
      <c r="L1205" s="1"/>
    </row>
    <row r="1206" ht="16.5" customHeight="1">
      <c r="A1206" s="1"/>
      <c r="B1206" s="46"/>
      <c r="C1206" s="49"/>
      <c r="D1206" s="33"/>
      <c r="E1206" s="1"/>
      <c r="F1206" s="91"/>
      <c r="G1206" s="92"/>
      <c r="H1206" s="1"/>
      <c r="I1206" s="1"/>
      <c r="J1206" s="1"/>
      <c r="K1206" s="1"/>
      <c r="L1206" s="1"/>
    </row>
    <row r="1207" ht="16.5" customHeight="1">
      <c r="A1207" s="1"/>
      <c r="B1207" s="46"/>
      <c r="C1207" s="49"/>
      <c r="D1207" s="33"/>
      <c r="E1207" s="1"/>
      <c r="F1207" s="91"/>
      <c r="G1207" s="92"/>
      <c r="H1207" s="1"/>
      <c r="I1207" s="1"/>
      <c r="J1207" s="1"/>
      <c r="K1207" s="1"/>
      <c r="L1207" s="1"/>
    </row>
    <row r="1208" ht="16.5" customHeight="1">
      <c r="A1208" s="1"/>
      <c r="B1208" s="46"/>
      <c r="C1208" s="49"/>
      <c r="D1208" s="33"/>
      <c r="E1208" s="1"/>
      <c r="F1208" s="91"/>
      <c r="G1208" s="92"/>
      <c r="H1208" s="1"/>
      <c r="I1208" s="1"/>
      <c r="J1208" s="1"/>
      <c r="K1208" s="1"/>
      <c r="L1208" s="1"/>
    </row>
    <row r="1209" ht="16.5" customHeight="1">
      <c r="A1209" s="1"/>
      <c r="B1209" s="46"/>
      <c r="C1209" s="49"/>
      <c r="D1209" s="33"/>
      <c r="E1209" s="1"/>
      <c r="F1209" s="91"/>
      <c r="G1209" s="92"/>
      <c r="H1209" s="1"/>
      <c r="I1209" s="1"/>
      <c r="J1209" s="1"/>
      <c r="K1209" s="1"/>
      <c r="L1209" s="1"/>
    </row>
    <row r="1210" ht="16.5" customHeight="1">
      <c r="A1210" s="1"/>
      <c r="B1210" s="46"/>
      <c r="C1210" s="49"/>
      <c r="D1210" s="33"/>
      <c r="E1210" s="1"/>
      <c r="F1210" s="91"/>
      <c r="G1210" s="92"/>
      <c r="H1210" s="1"/>
      <c r="I1210" s="1"/>
      <c r="J1210" s="1"/>
      <c r="K1210" s="1"/>
      <c r="L1210" s="1"/>
    </row>
    <row r="1211" ht="16.5" customHeight="1">
      <c r="A1211" s="1"/>
      <c r="B1211" s="46"/>
      <c r="C1211" s="49"/>
      <c r="D1211" s="33"/>
      <c r="E1211" s="1"/>
      <c r="F1211" s="91"/>
      <c r="G1211" s="92"/>
      <c r="H1211" s="1"/>
      <c r="I1211" s="1"/>
      <c r="J1211" s="1"/>
      <c r="K1211" s="1"/>
      <c r="L1211" s="1"/>
    </row>
    <row r="1212" ht="16.5" customHeight="1">
      <c r="A1212" s="1"/>
      <c r="B1212" s="46"/>
      <c r="C1212" s="49"/>
      <c r="D1212" s="33"/>
      <c r="E1212" s="1"/>
      <c r="F1212" s="91"/>
      <c r="G1212" s="92"/>
      <c r="H1212" s="1"/>
      <c r="I1212" s="1"/>
      <c r="J1212" s="1"/>
      <c r="K1212" s="1"/>
      <c r="L1212" s="1"/>
    </row>
    <row r="1213" ht="16.5" customHeight="1">
      <c r="A1213" s="1"/>
      <c r="B1213" s="46"/>
      <c r="C1213" s="49"/>
      <c r="D1213" s="33"/>
      <c r="E1213" s="1"/>
      <c r="F1213" s="91"/>
      <c r="G1213" s="92"/>
      <c r="H1213" s="1"/>
      <c r="I1213" s="1"/>
      <c r="J1213" s="1"/>
      <c r="K1213" s="1"/>
      <c r="L1213" s="1"/>
    </row>
    <row r="1214" ht="16.5" customHeight="1">
      <c r="A1214" s="1"/>
      <c r="B1214" s="46"/>
      <c r="C1214" s="49"/>
      <c r="D1214" s="33"/>
      <c r="E1214" s="1"/>
      <c r="F1214" s="91"/>
      <c r="G1214" s="92"/>
      <c r="H1214" s="1"/>
      <c r="I1214" s="1"/>
      <c r="J1214" s="1"/>
      <c r="K1214" s="1"/>
      <c r="L1214" s="1"/>
    </row>
    <row r="1215" ht="16.5" customHeight="1">
      <c r="A1215" s="1"/>
      <c r="B1215" s="46"/>
      <c r="C1215" s="49"/>
      <c r="D1215" s="33"/>
      <c r="E1215" s="1"/>
      <c r="F1215" s="91"/>
      <c r="G1215" s="92"/>
      <c r="H1215" s="1"/>
      <c r="I1215" s="1"/>
      <c r="J1215" s="1"/>
      <c r="K1215" s="1"/>
      <c r="L1215" s="1"/>
    </row>
    <row r="1216" ht="16.5" customHeight="1">
      <c r="A1216" s="1"/>
      <c r="B1216" s="46"/>
      <c r="C1216" s="49"/>
      <c r="D1216" s="33"/>
      <c r="E1216" s="1"/>
      <c r="F1216" s="91"/>
      <c r="G1216" s="92"/>
      <c r="H1216" s="1"/>
      <c r="I1216" s="1"/>
      <c r="J1216" s="1"/>
      <c r="K1216" s="1"/>
      <c r="L1216" s="1"/>
    </row>
    <row r="1217" ht="16.5" customHeight="1">
      <c r="A1217" s="1"/>
      <c r="B1217" s="46"/>
      <c r="C1217" s="49"/>
      <c r="D1217" s="33"/>
      <c r="E1217" s="1"/>
      <c r="F1217" s="91"/>
      <c r="G1217" s="92"/>
      <c r="H1217" s="1"/>
      <c r="I1217" s="1"/>
      <c r="J1217" s="1"/>
      <c r="K1217" s="1"/>
      <c r="L1217" s="1"/>
    </row>
    <row r="1218" ht="16.5" customHeight="1">
      <c r="A1218" s="1"/>
      <c r="B1218" s="46"/>
      <c r="C1218" s="49"/>
      <c r="D1218" s="33"/>
      <c r="E1218" s="1"/>
      <c r="F1218" s="91"/>
      <c r="G1218" s="92"/>
      <c r="H1218" s="1"/>
      <c r="I1218" s="1"/>
      <c r="J1218" s="1"/>
      <c r="K1218" s="1"/>
      <c r="L1218" s="1"/>
    </row>
    <row r="1219" ht="16.5" customHeight="1">
      <c r="A1219" s="1"/>
      <c r="B1219" s="46"/>
      <c r="C1219" s="49"/>
      <c r="D1219" s="33"/>
      <c r="E1219" s="1"/>
      <c r="F1219" s="91"/>
      <c r="G1219" s="92"/>
      <c r="H1219" s="1"/>
      <c r="I1219" s="1"/>
      <c r="J1219" s="1"/>
      <c r="K1219" s="1"/>
      <c r="L1219" s="1"/>
    </row>
    <row r="1220" ht="16.5" customHeight="1">
      <c r="A1220" s="1"/>
      <c r="B1220" s="46"/>
      <c r="C1220" s="49"/>
      <c r="D1220" s="33"/>
      <c r="E1220" s="1"/>
      <c r="F1220" s="91"/>
      <c r="G1220" s="92"/>
      <c r="H1220" s="1"/>
      <c r="I1220" s="1"/>
      <c r="J1220" s="1"/>
      <c r="K1220" s="1"/>
      <c r="L1220" s="1"/>
    </row>
    <row r="1221" ht="16.5" customHeight="1">
      <c r="A1221" s="1"/>
      <c r="B1221" s="46"/>
      <c r="C1221" s="49"/>
      <c r="D1221" s="33"/>
      <c r="E1221" s="1"/>
      <c r="F1221" s="91"/>
      <c r="G1221" s="92"/>
      <c r="H1221" s="1"/>
      <c r="I1221" s="1"/>
      <c r="J1221" s="1"/>
      <c r="K1221" s="1"/>
      <c r="L1221" s="1"/>
    </row>
    <row r="1222" ht="16.5" customHeight="1">
      <c r="A1222" s="1"/>
      <c r="B1222" s="46"/>
      <c r="C1222" s="49"/>
      <c r="D1222" s="33"/>
      <c r="E1222" s="1"/>
      <c r="F1222" s="91"/>
      <c r="G1222" s="92"/>
      <c r="H1222" s="1"/>
      <c r="I1222" s="1"/>
      <c r="J1222" s="1"/>
      <c r="K1222" s="1"/>
      <c r="L1222" s="1"/>
    </row>
    <row r="1223" ht="16.5" customHeight="1">
      <c r="A1223" s="1"/>
      <c r="B1223" s="46"/>
      <c r="C1223" s="49"/>
      <c r="D1223" s="33"/>
      <c r="E1223" s="1"/>
      <c r="F1223" s="91"/>
      <c r="G1223" s="92"/>
      <c r="H1223" s="1"/>
      <c r="I1223" s="1"/>
      <c r="J1223" s="1"/>
      <c r="K1223" s="1"/>
      <c r="L1223" s="1"/>
    </row>
    <row r="1224" ht="16.5" customHeight="1">
      <c r="A1224" s="1"/>
      <c r="B1224" s="46"/>
      <c r="C1224" s="49"/>
      <c r="D1224" s="33"/>
      <c r="E1224" s="1"/>
      <c r="F1224" s="91"/>
      <c r="G1224" s="92"/>
      <c r="H1224" s="1"/>
      <c r="I1224" s="1"/>
      <c r="J1224" s="1"/>
      <c r="K1224" s="1"/>
      <c r="L1224" s="1"/>
    </row>
    <row r="1225" ht="16.5" customHeight="1">
      <c r="A1225" s="1"/>
      <c r="B1225" s="46"/>
      <c r="C1225" s="49"/>
      <c r="D1225" s="33"/>
      <c r="E1225" s="1"/>
      <c r="F1225" s="91"/>
      <c r="G1225" s="92"/>
      <c r="H1225" s="1"/>
      <c r="I1225" s="1"/>
      <c r="J1225" s="1"/>
      <c r="K1225" s="1"/>
      <c r="L1225" s="1"/>
    </row>
    <row r="1226" ht="16.5" customHeight="1">
      <c r="A1226" s="1"/>
      <c r="B1226" s="46"/>
      <c r="C1226" s="49"/>
      <c r="D1226" s="33"/>
      <c r="E1226" s="1"/>
      <c r="F1226" s="91"/>
      <c r="G1226" s="92"/>
      <c r="H1226" s="1"/>
      <c r="I1226" s="1"/>
      <c r="J1226" s="1"/>
      <c r="K1226" s="1"/>
      <c r="L1226" s="1"/>
    </row>
    <row r="1227" ht="16.5" customHeight="1">
      <c r="A1227" s="1"/>
      <c r="B1227" s="46"/>
      <c r="C1227" s="49"/>
      <c r="D1227" s="33"/>
      <c r="E1227" s="1"/>
      <c r="F1227" s="91"/>
      <c r="G1227" s="92"/>
      <c r="H1227" s="1"/>
      <c r="I1227" s="1"/>
      <c r="J1227" s="1"/>
      <c r="K1227" s="1"/>
      <c r="L1227" s="1"/>
    </row>
    <row r="1228" ht="16.5" customHeight="1">
      <c r="A1228" s="1"/>
      <c r="B1228" s="46"/>
      <c r="C1228" s="49"/>
      <c r="D1228" s="33"/>
      <c r="E1228" s="1"/>
      <c r="F1228" s="91"/>
      <c r="G1228" s="92"/>
      <c r="H1228" s="1"/>
      <c r="I1228" s="1"/>
      <c r="J1228" s="1"/>
      <c r="K1228" s="1"/>
      <c r="L1228" s="1"/>
    </row>
    <row r="1229" ht="16.5" customHeight="1">
      <c r="A1229" s="1"/>
      <c r="B1229" s="46"/>
      <c r="C1229" s="49"/>
      <c r="D1229" s="33"/>
      <c r="E1229" s="1"/>
      <c r="F1229" s="91"/>
      <c r="G1229" s="92"/>
      <c r="H1229" s="1"/>
      <c r="I1229" s="1"/>
      <c r="J1229" s="1"/>
      <c r="K1229" s="1"/>
      <c r="L1229" s="1"/>
    </row>
    <row r="1230" ht="16.5" customHeight="1">
      <c r="A1230" s="1"/>
      <c r="B1230" s="46"/>
      <c r="C1230" s="49"/>
      <c r="D1230" s="33"/>
      <c r="E1230" s="1"/>
      <c r="F1230" s="91"/>
      <c r="G1230" s="92"/>
      <c r="H1230" s="1"/>
      <c r="I1230" s="1"/>
      <c r="J1230" s="1"/>
      <c r="K1230" s="1"/>
      <c r="L1230" s="1"/>
    </row>
    <row r="1231" ht="16.5" customHeight="1">
      <c r="A1231" s="1"/>
      <c r="B1231" s="46"/>
      <c r="C1231" s="49"/>
      <c r="D1231" s="33"/>
      <c r="E1231" s="1"/>
      <c r="F1231" s="91"/>
      <c r="G1231" s="92"/>
      <c r="H1231" s="1"/>
      <c r="I1231" s="1"/>
      <c r="J1231" s="1"/>
      <c r="K1231" s="1"/>
      <c r="L1231" s="1"/>
    </row>
    <row r="1232" ht="16.5" customHeight="1">
      <c r="A1232" s="1"/>
      <c r="B1232" s="46"/>
      <c r="C1232" s="49"/>
      <c r="D1232" s="33"/>
      <c r="E1232" s="1"/>
      <c r="F1232" s="91"/>
      <c r="G1232" s="92"/>
      <c r="H1232" s="1"/>
      <c r="I1232" s="1"/>
      <c r="J1232" s="1"/>
      <c r="K1232" s="1"/>
      <c r="L1232" s="1"/>
    </row>
    <row r="1233" ht="16.5" customHeight="1">
      <c r="A1233" s="1"/>
      <c r="B1233" s="46"/>
      <c r="C1233" s="49"/>
      <c r="D1233" s="33"/>
      <c r="E1233" s="1"/>
      <c r="F1233" s="91"/>
      <c r="G1233" s="92"/>
      <c r="H1233" s="1"/>
      <c r="I1233" s="1"/>
      <c r="J1233" s="1"/>
      <c r="K1233" s="1"/>
      <c r="L1233" s="1"/>
    </row>
  </sheetData>
  <conditionalFormatting sqref="E1:E308">
    <cfRule type="containsText" dxfId="0" priority="1" operator="containsText" text="#N/A">
      <formula>NOT(ISERROR(SEARCH(("#N/A"),(E1))))</formula>
    </cfRule>
  </conditionalFormatting>
  <conditionalFormatting sqref="F1:F193">
    <cfRule type="containsText" dxfId="0" priority="2" operator="containsText" text="#N/A">
      <formula>NOT(ISERROR(SEARCH(("#N/A"),(F1))))</formula>
    </cfRule>
  </conditionalFormatting>
  <conditionalFormatting sqref="L1">
    <cfRule type="containsText" dxfId="1" priority="3" operator="containsText" text="On">
      <formula>NOT(ISERROR(SEARCH(("On"),(L1))))</formula>
    </cfRule>
  </conditionalFormatting>
  <conditionalFormatting sqref="L1">
    <cfRule type="notContainsText" dxfId="2" priority="4" operator="notContains" text="On">
      <formula>ISERROR(SEARCH(("On"),(L1)))</formula>
    </cfRule>
  </conditionalFormatting>
  <dataValidations>
    <dataValidation type="list" allowBlank="1" showInputMessage="1" showErrorMessage="1" prompt="Calculation for data in this sheet can be turned on/off to help performance " sqref="L1">
      <formula1>"Off,On"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86"/>
    <col customWidth="1" min="2" max="2" width="20.29"/>
    <col customWidth="1" min="3" max="4" width="13.86"/>
    <col customWidth="1" min="5" max="5" width="26.29"/>
    <col customWidth="1" min="6" max="6" width="65.71"/>
    <col customWidth="1" min="7" max="7" width="6.57"/>
    <col customWidth="1" hidden="1" min="8" max="8" width="6.43"/>
    <col customWidth="1" min="9" max="9" width="5.29"/>
    <col customWidth="1" hidden="1" min="10" max="10" width="7.57"/>
    <col hidden="1" min="11" max="11" width="14.43"/>
    <col customWidth="1" hidden="1" min="12" max="12" width="6.43"/>
    <col customWidth="1" hidden="1" min="13" max="13" width="19.57"/>
    <col customWidth="1" hidden="1" min="14" max="15" width="8.29"/>
    <col hidden="1" min="16" max="21" width="14.43"/>
    <col customWidth="1" min="22" max="22" width="7.29"/>
  </cols>
  <sheetData>
    <row r="1" ht="27.75" customHeight="1">
      <c r="B1" s="94" t="str">
        <f>IF(Dashboard!dCalc="On","TAGS Archive for "&amp;ReadmeSettings!B9,"TAGS Archive for ")</f>
        <v>TAGS Archive for </v>
      </c>
      <c r="F1" s="15" t="s">
        <v>22</v>
      </c>
      <c r="J1" s="95"/>
      <c r="K1" s="96"/>
      <c r="L1" s="97"/>
      <c r="M1" s="98"/>
      <c r="Q1" s="99"/>
      <c r="V1" s="15" t="s">
        <v>34</v>
      </c>
    </row>
    <row r="2" ht="25.5" customHeight="1">
      <c r="F2" s="100" t="s">
        <v>755</v>
      </c>
      <c r="G2" s="100"/>
      <c r="H2" s="100"/>
      <c r="I2" s="100"/>
      <c r="J2" s="100"/>
      <c r="K2" s="39" t="s">
        <v>56</v>
      </c>
      <c r="L2" s="44" t="str">
        <f t="array" ref="L2">IF(Dashboard!dCalc="On",SUM(IF(ISERROR(FIND("https://",LOWER(Archive!$C:$C))),0,1)),"")</f>
        <v/>
      </c>
      <c r="M2" s="98"/>
      <c r="N2" s="17" t="s">
        <v>765</v>
      </c>
      <c r="O2" s="17" t="s">
        <v>766</v>
      </c>
      <c r="Q2" s="101"/>
      <c r="R2" s="17"/>
      <c r="S2" s="17"/>
      <c r="T2" s="17" t="str">
        <f>IFERROR(__xludf.DUMMYFUNCTION("IF(Dashboard!dCalc=""On"",QUERY(Archive!B:M,"" Select B, COUNT(J)  WHERE B &lt;&gt; '' GROUP BY B ORDER BY COUNT(J) desc LIMIT 10 LABEL B 'Top Tweeters', COUNT(J) 'No.'"",TRUE),"""")"),"")</f>
        <v/>
      </c>
    </row>
    <row r="3">
      <c r="B3" s="102" t="s">
        <v>768</v>
      </c>
      <c r="C3" s="102" t="s">
        <v>773</v>
      </c>
      <c r="D3" s="102" t="s">
        <v>774</v>
      </c>
      <c r="K3" s="39" t="s">
        <v>80</v>
      </c>
      <c r="L3" s="44" t="str">
        <f t="array" ref="L3">IF(Dashboard!dCalc="On",SUM(IF(ISERROR(FIND("RT",Archive!$C:$C)),0,1)),"")</f>
        <v/>
      </c>
      <c r="M3" s="103">
        <f>ROUND($D$4,1)-3</f>
        <v>-3</v>
      </c>
      <c r="N3">
        <f t="array" ref="N3:N149">FREQUENCY(Archive!E:E,M3:M148)</f>
        <v>0</v>
      </c>
      <c r="O3">
        <f>IFERROR(__xludf.DUMMYFUNCTION("FREQUENCY(FILTER(Archive!E:E,Archive!N:N&lt;&gt;""""),M3:M148)"),0.0)</f>
        <v>0</v>
      </c>
      <c r="Q3" s="99"/>
    </row>
    <row r="4" ht="18.0" customHeight="1">
      <c r="B4" s="104" t="str">
        <f>IF(Dashboard!dCalc="On",ReadmeSettings!B20&amp;" Tweets","")</f>
        <v/>
      </c>
      <c r="C4" s="105" t="str">
        <f>IF(Dashboard!dCalc="On",ReadmeSettings!B21,"")</f>
        <v/>
      </c>
      <c r="D4" s="105" t="str">
        <f>IF(Dashboard!dCalc="On",ReadmeSettings!B22,"")</f>
        <v/>
      </c>
      <c r="K4" s="39"/>
      <c r="L4" s="44"/>
      <c r="M4" s="103">
        <f t="shared" ref="M4:M148" si="1">M3+1/48</f>
        <v>-2.979166667</v>
      </c>
      <c r="N4">
        <v>0.0</v>
      </c>
      <c r="O4">
        <f>IFERROR(__xludf.DUMMYFUNCTION("""COMPUTED_VALUE"""),0.0)</f>
        <v>0</v>
      </c>
      <c r="Q4" s="99"/>
    </row>
    <row r="5">
      <c r="B5" s="106" t="str">
        <f>IF(Dashboard!dCalc="On",IF(ISERROR(L2),"",L2&amp;" Links "&amp;L3&amp;" RTs Threads "&amp;IF(L5&gt;0,TEXT(L8/L5,"#%")&amp;" (n."&amp;L8&amp;")","")),"")</f>
        <v/>
      </c>
      <c r="C5" s="107" t="str">
        <f>IF(Dashboard!dCalc="On",ReadmeSettings!B21,"")</f>
        <v/>
      </c>
      <c r="D5" s="107" t="str">
        <f>IF(Dashboard!dCalc="On",ReadmeSettings!B22,"")</f>
        <v/>
      </c>
      <c r="K5" s="39" t="s">
        <v>107</v>
      </c>
      <c r="L5" s="44" t="str">
        <f>IFERROR(__xludf.DUMMYFUNCTION("IF(Dashboard!dCalc=""On"",COUNTA(UNIQUE(Archive!$A:$A))-1,"""")"),"")</f>
        <v/>
      </c>
      <c r="M5" s="103">
        <f t="shared" si="1"/>
        <v>-2.958333333</v>
      </c>
      <c r="N5">
        <v>0.0</v>
      </c>
      <c r="O5">
        <f>IFERROR(__xludf.DUMMYFUNCTION("""COMPUTED_VALUE"""),0.0)</f>
        <v>0</v>
      </c>
      <c r="Q5" s="99"/>
    </row>
    <row r="6" ht="15.0" customHeight="1">
      <c r="B6" s="108"/>
      <c r="C6" s="109"/>
      <c r="D6" s="109"/>
      <c r="K6" s="39"/>
      <c r="L6" s="67"/>
      <c r="M6" s="103">
        <f t="shared" si="1"/>
        <v>-2.9375</v>
      </c>
      <c r="N6">
        <v>0.0</v>
      </c>
      <c r="O6">
        <f>IFERROR(__xludf.DUMMYFUNCTION("""COMPUTED_VALUE"""),0.0)</f>
        <v>0</v>
      </c>
      <c r="Q6" s="99"/>
    </row>
    <row r="7" ht="15.0" customHeight="1">
      <c r="K7" s="39"/>
      <c r="L7" s="67"/>
      <c r="M7" s="103">
        <f t="shared" si="1"/>
        <v>-2.916666667</v>
      </c>
      <c r="N7">
        <v>0.0</v>
      </c>
      <c r="O7">
        <f>IFERROR(__xludf.DUMMYFUNCTION("""COMPUTED_VALUE"""),0.0)</f>
        <v>0</v>
      </c>
      <c r="Q7" s="99"/>
    </row>
    <row r="8" ht="15.0" customHeight="1">
      <c r="K8" s="39" t="s">
        <v>143</v>
      </c>
      <c r="L8" s="44" t="str">
        <f>IF(Dashboard!dCalc="On",COUNTA(Archive!$N:$N)-1,"")</f>
        <v/>
      </c>
      <c r="M8" s="103">
        <f t="shared" si="1"/>
        <v>-2.895833333</v>
      </c>
      <c r="N8">
        <v>0.0</v>
      </c>
      <c r="O8">
        <f>IFERROR(__xludf.DUMMYFUNCTION("""COMPUTED_VALUE"""),0.0)</f>
        <v>0</v>
      </c>
      <c r="Q8" s="99"/>
    </row>
    <row r="9" ht="15.0" customHeight="1">
      <c r="K9" s="39" t="s">
        <v>149</v>
      </c>
      <c r="L9" s="44" t="str">
        <f t="array" ref="L9">IF(Dashboard!dCalc="On",COUNTIF(LEFT(Archive!$C:$C,1),"@"),"")</f>
        <v/>
      </c>
      <c r="M9" s="103">
        <f t="shared" si="1"/>
        <v>-2.875</v>
      </c>
      <c r="N9">
        <v>0.0</v>
      </c>
      <c r="O9">
        <f>IFERROR(__xludf.DUMMYFUNCTION("""COMPUTED_VALUE"""),0.0)</f>
        <v>0</v>
      </c>
      <c r="Q9" s="99"/>
    </row>
    <row r="10" ht="15.0" customHeight="1">
      <c r="K10" s="39"/>
      <c r="L10" s="44"/>
      <c r="M10" s="103">
        <f t="shared" si="1"/>
        <v>-2.854166667</v>
      </c>
      <c r="N10">
        <v>0.0</v>
      </c>
      <c r="O10">
        <f>IFERROR(__xludf.DUMMYFUNCTION("""COMPUTED_VALUE"""),0.0)</f>
        <v>0</v>
      </c>
      <c r="Q10" s="99"/>
    </row>
    <row r="11" ht="15.0" customHeight="1">
      <c r="K11" s="110"/>
      <c r="L11" s="111"/>
      <c r="M11" s="103">
        <f t="shared" si="1"/>
        <v>-2.833333333</v>
      </c>
      <c r="N11">
        <v>0.0</v>
      </c>
      <c r="O11">
        <f>IFERROR(__xludf.DUMMYFUNCTION("""COMPUTED_VALUE"""),0.0)</f>
        <v>0</v>
      </c>
      <c r="Q11" s="99"/>
    </row>
    <row r="12" ht="15.0" customHeight="1">
      <c r="K12" s="110"/>
      <c r="L12" s="111"/>
      <c r="M12" s="103">
        <f t="shared" si="1"/>
        <v>-2.8125</v>
      </c>
      <c r="N12">
        <v>0.0</v>
      </c>
      <c r="O12">
        <f>IFERROR(__xludf.DUMMYFUNCTION("""COMPUTED_VALUE"""),0.0)</f>
        <v>0</v>
      </c>
      <c r="Q12" s="99"/>
    </row>
    <row r="13" ht="15.0" customHeight="1">
      <c r="K13" s="110"/>
      <c r="L13" s="111"/>
      <c r="M13" s="103">
        <f t="shared" si="1"/>
        <v>-2.791666667</v>
      </c>
      <c r="N13">
        <v>0.0</v>
      </c>
      <c r="O13">
        <f>IFERROR(__xludf.DUMMYFUNCTION("""COMPUTED_VALUE"""),0.0)</f>
        <v>0</v>
      </c>
      <c r="Q13" s="101"/>
      <c r="R13" s="17"/>
      <c r="S13" s="17"/>
      <c r="T13" s="17"/>
    </row>
    <row r="14" ht="15.0" customHeight="1">
      <c r="K14" s="110"/>
      <c r="L14" s="111"/>
      <c r="M14" s="103">
        <f t="shared" si="1"/>
        <v>-2.770833333</v>
      </c>
      <c r="N14">
        <v>0.0</v>
      </c>
      <c r="O14">
        <f>IFERROR(__xludf.DUMMYFUNCTION("""COMPUTED_VALUE"""),0.0)</f>
        <v>0</v>
      </c>
      <c r="Q14" s="101" t="s">
        <v>807</v>
      </c>
      <c r="R14" t="str">
        <f>IFERROR(__xludf.DUMMYFUNCTION("IF(Dashboard!dCalc=""On"",QUERY({Archive!A:A,Archive!E:E},""SELECT COUNT(Col1), YEAR(Col2), MONTH(Col2), DAY(Col2) WHERE dateDiff(now(), Col2) &lt; 60 GROUP BY YEAR(Col2), MONTH(Col2), DAY(Col2) LABEL COUNT(Col1) 'count'""),"""")"),"")</f>
        <v/>
      </c>
    </row>
    <row r="15" ht="15.0" customHeight="1">
      <c r="K15" s="110"/>
      <c r="L15" s="111"/>
      <c r="M15" s="103">
        <f t="shared" si="1"/>
        <v>-2.75</v>
      </c>
      <c r="N15">
        <v>0.0</v>
      </c>
      <c r="O15">
        <f>IFERROR(__xludf.DUMMYFUNCTION("""COMPUTED_VALUE"""),0.0)</f>
        <v>0</v>
      </c>
      <c r="Q15" s="99" t="str">
        <f t="array" ref="Q15:Q202">IF(S15:S202&lt;&gt;"",DATE(S15:S202,T15:T202+1,U15:U202),"")</f>
        <v/>
      </c>
    </row>
    <row r="16" ht="15.0" customHeight="1">
      <c r="K16" s="110"/>
      <c r="L16" s="111"/>
      <c r="M16" s="103">
        <f t="shared" si="1"/>
        <v>-2.729166667</v>
      </c>
      <c r="N16">
        <v>0.0</v>
      </c>
      <c r="O16">
        <f>IFERROR(__xludf.DUMMYFUNCTION("""COMPUTED_VALUE"""),0.0)</f>
        <v>0</v>
      </c>
      <c r="Q16" s="99" t="s">
        <v>817</v>
      </c>
    </row>
    <row r="17" ht="15.0" customHeight="1">
      <c r="K17" s="110"/>
      <c r="L17" s="111"/>
      <c r="M17" s="103">
        <f t="shared" si="1"/>
        <v>-2.708333333</v>
      </c>
      <c r="N17">
        <v>0.0</v>
      </c>
      <c r="O17">
        <f>IFERROR(__xludf.DUMMYFUNCTION("""COMPUTED_VALUE"""),0.0)</f>
        <v>0</v>
      </c>
      <c r="Q17" s="99" t="s">
        <v>817</v>
      </c>
    </row>
    <row r="18" ht="15.0" customHeight="1">
      <c r="K18" s="110"/>
      <c r="L18" s="111"/>
      <c r="M18" s="103">
        <f t="shared" si="1"/>
        <v>-2.6875</v>
      </c>
      <c r="N18">
        <v>0.0</v>
      </c>
      <c r="O18">
        <f>IFERROR(__xludf.DUMMYFUNCTION("""COMPUTED_VALUE"""),0.0)</f>
        <v>0</v>
      </c>
      <c r="Q18" s="99" t="s">
        <v>817</v>
      </c>
    </row>
    <row r="19" ht="15.0" customHeight="1">
      <c r="K19" s="110"/>
      <c r="L19" s="111"/>
      <c r="M19" s="103">
        <f t="shared" si="1"/>
        <v>-2.666666667</v>
      </c>
      <c r="N19">
        <v>0.0</v>
      </c>
      <c r="O19">
        <f>IFERROR(__xludf.DUMMYFUNCTION("""COMPUTED_VALUE"""),0.0)</f>
        <v>0</v>
      </c>
      <c r="Q19" s="99" t="s">
        <v>817</v>
      </c>
    </row>
    <row r="20" ht="15.0" customHeight="1">
      <c r="K20" s="110"/>
      <c r="L20" s="111"/>
      <c r="M20" s="103">
        <f t="shared" si="1"/>
        <v>-2.645833333</v>
      </c>
      <c r="N20">
        <v>0.0</v>
      </c>
      <c r="O20">
        <f>IFERROR(__xludf.DUMMYFUNCTION("""COMPUTED_VALUE"""),0.0)</f>
        <v>0</v>
      </c>
      <c r="Q20" s="99" t="s">
        <v>817</v>
      </c>
    </row>
    <row r="21" ht="15.0" customHeight="1">
      <c r="K21" s="110"/>
      <c r="L21" s="111"/>
      <c r="M21" s="103">
        <f t="shared" si="1"/>
        <v>-2.625</v>
      </c>
      <c r="N21">
        <v>0.0</v>
      </c>
      <c r="O21">
        <f>IFERROR(__xludf.DUMMYFUNCTION("""COMPUTED_VALUE"""),0.0)</f>
        <v>0</v>
      </c>
      <c r="Q21" s="99" t="s">
        <v>817</v>
      </c>
    </row>
    <row r="22" ht="15.0" customHeight="1">
      <c r="F22" s="112" t="s">
        <v>821</v>
      </c>
      <c r="G22" s="113" t="s">
        <v>823</v>
      </c>
      <c r="K22" s="110"/>
      <c r="L22" s="111"/>
      <c r="M22" s="103">
        <f t="shared" si="1"/>
        <v>-2.604166667</v>
      </c>
      <c r="N22">
        <v>0.0</v>
      </c>
      <c r="O22">
        <f>IFERROR(__xludf.DUMMYFUNCTION("""COMPUTED_VALUE"""),0.0)</f>
        <v>0</v>
      </c>
      <c r="Q22" s="99" t="s">
        <v>817</v>
      </c>
    </row>
    <row r="23" ht="25.5" customHeight="1">
      <c r="F23" s="114" t="str">
        <f>IFERROR(__xludf.DUMMYFUNCTION("IF(Dashboard!dCalc=""On"",filterUnique(QUERY(Archive!A:E, ""SELECT A,B,C"")),"""")"),"")</f>
        <v/>
      </c>
      <c r="G23" s="115"/>
      <c r="I23" s="115" t="str">
        <f t="shared" ref="I23:I34" si="2">IF(LEN(H23)&gt;0,HYPERLINK(H23,"Tweet"),"")</f>
        <v/>
      </c>
      <c r="K23" s="110"/>
      <c r="L23" s="111"/>
      <c r="M23" s="103">
        <f t="shared" si="1"/>
        <v>-2.583333333</v>
      </c>
      <c r="N23">
        <v>0.0</v>
      </c>
      <c r="O23">
        <f>IFERROR(__xludf.DUMMYFUNCTION("""COMPUTED_VALUE"""),0.0)</f>
        <v>0</v>
      </c>
      <c r="Q23" s="99" t="s">
        <v>817</v>
      </c>
    </row>
    <row r="24" ht="25.5" customHeight="1">
      <c r="F24" s="116"/>
      <c r="G24" s="117"/>
      <c r="I24" s="117" t="str">
        <f t="shared" si="2"/>
        <v/>
      </c>
      <c r="K24" s="110"/>
      <c r="L24" s="111"/>
      <c r="M24" s="103">
        <f t="shared" si="1"/>
        <v>-2.5625</v>
      </c>
      <c r="N24">
        <v>0.0</v>
      </c>
      <c r="O24">
        <f>IFERROR(__xludf.DUMMYFUNCTION("""COMPUTED_VALUE"""),0.0)</f>
        <v>0</v>
      </c>
      <c r="Q24" s="99" t="s">
        <v>817</v>
      </c>
    </row>
    <row r="25" ht="25.5" customHeight="1">
      <c r="F25" s="118"/>
      <c r="G25" s="115"/>
      <c r="I25" s="115" t="str">
        <f t="shared" si="2"/>
        <v/>
      </c>
      <c r="K25" s="110"/>
      <c r="L25" s="111"/>
      <c r="M25" s="103">
        <f t="shared" si="1"/>
        <v>-2.541666667</v>
      </c>
      <c r="N25">
        <v>0.0</v>
      </c>
      <c r="O25">
        <f>IFERROR(__xludf.DUMMYFUNCTION("""COMPUTED_VALUE"""),0.0)</f>
        <v>0</v>
      </c>
      <c r="Q25" s="99" t="s">
        <v>817</v>
      </c>
    </row>
    <row r="26" ht="25.5" customHeight="1">
      <c r="F26" s="116"/>
      <c r="G26" s="117"/>
      <c r="I26" s="117" t="str">
        <f t="shared" si="2"/>
        <v/>
      </c>
      <c r="K26" s="110"/>
      <c r="L26" s="111"/>
      <c r="M26" s="103">
        <f t="shared" si="1"/>
        <v>-2.520833333</v>
      </c>
      <c r="N26">
        <v>0.0</v>
      </c>
      <c r="O26">
        <f>IFERROR(__xludf.DUMMYFUNCTION("""COMPUTED_VALUE"""),0.0)</f>
        <v>0</v>
      </c>
      <c r="Q26" s="99" t="s">
        <v>817</v>
      </c>
    </row>
    <row r="27" ht="25.5" customHeight="1">
      <c r="F27" s="118"/>
      <c r="G27" s="115"/>
      <c r="I27" s="115" t="str">
        <f t="shared" si="2"/>
        <v/>
      </c>
      <c r="K27" s="110"/>
      <c r="L27" s="111"/>
      <c r="M27" s="103">
        <f t="shared" si="1"/>
        <v>-2.5</v>
      </c>
      <c r="N27">
        <v>0.0</v>
      </c>
      <c r="O27">
        <f>IFERROR(__xludf.DUMMYFUNCTION("""COMPUTED_VALUE"""),0.0)</f>
        <v>0</v>
      </c>
      <c r="Q27" s="99" t="s">
        <v>817</v>
      </c>
    </row>
    <row r="28" ht="25.5" customHeight="1">
      <c r="F28" s="116"/>
      <c r="G28" s="117"/>
      <c r="I28" s="117" t="str">
        <f t="shared" si="2"/>
        <v/>
      </c>
      <c r="K28" s="110"/>
      <c r="L28" s="111"/>
      <c r="M28" s="103">
        <f t="shared" si="1"/>
        <v>-2.479166667</v>
      </c>
      <c r="N28">
        <v>0.0</v>
      </c>
      <c r="O28">
        <f>IFERROR(__xludf.DUMMYFUNCTION("""COMPUTED_VALUE"""),0.0)</f>
        <v>0</v>
      </c>
      <c r="Q28" s="99" t="s">
        <v>817</v>
      </c>
    </row>
    <row r="29" ht="25.5" customHeight="1">
      <c r="F29" s="118"/>
      <c r="G29" s="115"/>
      <c r="I29" s="115" t="str">
        <f t="shared" si="2"/>
        <v/>
      </c>
      <c r="K29" s="110"/>
      <c r="L29" s="111"/>
      <c r="M29" s="103">
        <f t="shared" si="1"/>
        <v>-2.458333333</v>
      </c>
      <c r="N29">
        <v>0.0</v>
      </c>
      <c r="O29">
        <f>IFERROR(__xludf.DUMMYFUNCTION("""COMPUTED_VALUE"""),0.0)</f>
        <v>0</v>
      </c>
      <c r="Q29" s="99" t="s">
        <v>817</v>
      </c>
    </row>
    <row r="30" ht="25.5" customHeight="1">
      <c r="F30" s="116"/>
      <c r="G30" s="117"/>
      <c r="I30" s="117" t="str">
        <f t="shared" si="2"/>
        <v/>
      </c>
      <c r="K30" s="110"/>
      <c r="L30" s="111"/>
      <c r="M30" s="103">
        <f t="shared" si="1"/>
        <v>-2.4375</v>
      </c>
      <c r="N30">
        <v>0.0</v>
      </c>
      <c r="O30">
        <f>IFERROR(__xludf.DUMMYFUNCTION("""COMPUTED_VALUE"""),0.0)</f>
        <v>0</v>
      </c>
      <c r="Q30" s="99" t="s">
        <v>817</v>
      </c>
    </row>
    <row r="31" ht="25.5" customHeight="1">
      <c r="F31" s="118"/>
      <c r="G31" s="115"/>
      <c r="I31" s="115" t="str">
        <f t="shared" si="2"/>
        <v/>
      </c>
      <c r="K31" s="110"/>
      <c r="L31" s="111"/>
      <c r="M31" s="103">
        <f t="shared" si="1"/>
        <v>-2.416666667</v>
      </c>
      <c r="N31">
        <v>0.0</v>
      </c>
      <c r="O31">
        <f>IFERROR(__xludf.DUMMYFUNCTION("""COMPUTED_VALUE"""),0.0)</f>
        <v>0</v>
      </c>
      <c r="Q31" s="99" t="s">
        <v>817</v>
      </c>
    </row>
    <row r="32" ht="25.5" customHeight="1">
      <c r="F32" s="116"/>
      <c r="G32" s="117"/>
      <c r="I32" s="117" t="str">
        <f t="shared" si="2"/>
        <v/>
      </c>
      <c r="K32" s="110"/>
      <c r="L32" s="111"/>
      <c r="M32" s="103">
        <f t="shared" si="1"/>
        <v>-2.395833333</v>
      </c>
      <c r="N32">
        <v>0.0</v>
      </c>
      <c r="O32">
        <f>IFERROR(__xludf.DUMMYFUNCTION("""COMPUTED_VALUE"""),0.0)</f>
        <v>0</v>
      </c>
      <c r="Q32" s="99" t="s">
        <v>817</v>
      </c>
    </row>
    <row r="33" ht="25.5" customHeight="1">
      <c r="F33" s="118"/>
      <c r="G33" s="115"/>
      <c r="I33" s="115" t="str">
        <f t="shared" si="2"/>
        <v/>
      </c>
      <c r="K33" s="110"/>
      <c r="L33" s="111"/>
      <c r="M33" s="103">
        <f t="shared" si="1"/>
        <v>-2.375</v>
      </c>
      <c r="N33">
        <v>0.0</v>
      </c>
      <c r="O33">
        <f>IFERROR(__xludf.DUMMYFUNCTION("""COMPUTED_VALUE"""),0.0)</f>
        <v>0</v>
      </c>
      <c r="Q33" s="99" t="s">
        <v>817</v>
      </c>
    </row>
    <row r="34" ht="25.5" customHeight="1">
      <c r="F34" s="116"/>
      <c r="G34" s="117"/>
      <c r="I34" s="117" t="str">
        <f t="shared" si="2"/>
        <v/>
      </c>
      <c r="K34" s="119"/>
      <c r="L34" s="111"/>
      <c r="M34" s="103">
        <f t="shared" si="1"/>
        <v>-2.354166667</v>
      </c>
      <c r="N34">
        <v>0.0</v>
      </c>
      <c r="O34">
        <f>IFERROR(__xludf.DUMMYFUNCTION("""COMPUTED_VALUE"""),0.0)</f>
        <v>0</v>
      </c>
      <c r="Q34" s="99" t="s">
        <v>817</v>
      </c>
    </row>
    <row r="35" ht="21.75" customHeight="1">
      <c r="K35" s="119"/>
      <c r="L35" s="120"/>
      <c r="M35" s="103">
        <f t="shared" si="1"/>
        <v>-2.333333333</v>
      </c>
      <c r="N35">
        <v>0.0</v>
      </c>
      <c r="O35">
        <f>IFERROR(__xludf.DUMMYFUNCTION("""COMPUTED_VALUE"""),0.0)</f>
        <v>0</v>
      </c>
      <c r="Q35" s="99" t="s">
        <v>817</v>
      </c>
    </row>
    <row r="36" ht="6.0" customHeight="1">
      <c r="K36" s="119"/>
      <c r="L36" s="120"/>
      <c r="M36" s="103">
        <f t="shared" si="1"/>
        <v>-2.3125</v>
      </c>
      <c r="N36">
        <v>0.0</v>
      </c>
      <c r="O36">
        <f>IFERROR(__xludf.DUMMYFUNCTION("""COMPUTED_VALUE"""),0.0)</f>
        <v>0</v>
      </c>
      <c r="Q36" s="99" t="s">
        <v>817</v>
      </c>
    </row>
    <row r="37" ht="6.0" customHeight="1">
      <c r="K37" s="119"/>
      <c r="L37" s="120"/>
      <c r="M37" s="103">
        <f t="shared" si="1"/>
        <v>-2.291666667</v>
      </c>
      <c r="N37">
        <v>0.0</v>
      </c>
      <c r="O37">
        <f>IFERROR(__xludf.DUMMYFUNCTION("""COMPUTED_VALUE"""),0.0)</f>
        <v>0</v>
      </c>
      <c r="Q37" s="99" t="s">
        <v>817</v>
      </c>
    </row>
    <row r="38" ht="6.0" customHeight="1">
      <c r="E38" s="98"/>
      <c r="F38" s="121"/>
      <c r="G38" s="115"/>
      <c r="K38" s="119"/>
      <c r="L38" s="120"/>
      <c r="M38" s="103">
        <f t="shared" si="1"/>
        <v>-2.270833333</v>
      </c>
      <c r="N38">
        <v>0.0</v>
      </c>
      <c r="O38">
        <f>IFERROR(__xludf.DUMMYFUNCTION("""COMPUTED_VALUE"""),0.0)</f>
        <v>0</v>
      </c>
      <c r="Q38" s="99" t="s">
        <v>817</v>
      </c>
    </row>
    <row r="39" ht="14.25" customHeight="1">
      <c r="B39" s="122" t="s">
        <v>836</v>
      </c>
      <c r="C39" s="68" t="str">
        <f>HYPERLINK("http://hawksey.info/tagsexplorer/?key="&amp;getSheetKey(ReadmeSettings!B9)&amp;"&amp;gid="&amp;getSheetGID("Archive"), "TAGSExplorer")</f>
        <v>TAGSExplorer</v>
      </c>
      <c r="F39" s="123"/>
      <c r="G39" s="124"/>
      <c r="K39" s="119"/>
      <c r="L39" s="120"/>
      <c r="M39" s="103">
        <f t="shared" si="1"/>
        <v>-2.25</v>
      </c>
      <c r="N39">
        <v>0.0</v>
      </c>
      <c r="O39">
        <f>IFERROR(__xludf.DUMMYFUNCTION("""COMPUTED_VALUE"""),0.0)</f>
        <v>0</v>
      </c>
      <c r="Q39" s="99" t="s">
        <v>817</v>
      </c>
    </row>
    <row r="40" ht="14.25" customHeight="1">
      <c r="C40" s="70"/>
      <c r="F40" s="123"/>
      <c r="G40" s="124"/>
      <c r="K40" s="119"/>
      <c r="L40" s="120"/>
      <c r="M40" s="103">
        <f t="shared" si="1"/>
        <v>-2.229166667</v>
      </c>
      <c r="N40">
        <v>0.0</v>
      </c>
      <c r="O40">
        <f>IFERROR(__xludf.DUMMYFUNCTION("""COMPUTED_VALUE"""),0.0)</f>
        <v>0</v>
      </c>
      <c r="Q40" s="99" t="s">
        <v>817</v>
      </c>
    </row>
    <row r="41" ht="14.25" customHeight="1">
      <c r="C41" s="68" t="str">
        <f>HYPERLINK("http://hawksey.info/tagsexplorer/arc.html?key="&amp;getSheetKey(ReadmeSettings!B9)&amp;"&amp;gid="&amp;getSheetGID("Archive"), "TAGS Archive")</f>
        <v>TAGS Archive</v>
      </c>
      <c r="F41" s="123"/>
      <c r="G41" s="124"/>
      <c r="K41" s="119"/>
      <c r="L41" s="120"/>
      <c r="M41" s="103">
        <f t="shared" si="1"/>
        <v>-2.208333333</v>
      </c>
      <c r="N41">
        <v>0.0</v>
      </c>
      <c r="O41">
        <f>IFERROR(__xludf.DUMMYFUNCTION("""COMPUTED_VALUE"""),0.0)</f>
        <v>0</v>
      </c>
      <c r="Q41" s="99" t="s">
        <v>817</v>
      </c>
    </row>
    <row r="42" ht="21.75" hidden="1" customHeight="1">
      <c r="F42" s="123"/>
      <c r="G42" s="124"/>
      <c r="K42" s="119"/>
      <c r="L42" s="120"/>
      <c r="M42" s="103">
        <f t="shared" si="1"/>
        <v>-2.1875</v>
      </c>
      <c r="N42">
        <v>0.0</v>
      </c>
      <c r="O42">
        <f>IFERROR(__xludf.DUMMYFUNCTION("""COMPUTED_VALUE"""),0.0)</f>
        <v>0</v>
      </c>
      <c r="Q42" s="99" t="s">
        <v>817</v>
      </c>
    </row>
    <row r="43" ht="21.75" hidden="1" customHeight="1">
      <c r="F43" s="123"/>
      <c r="G43" s="124"/>
      <c r="K43" s="119"/>
      <c r="L43" s="120"/>
      <c r="M43" s="103">
        <f t="shared" si="1"/>
        <v>-2.166666667</v>
      </c>
      <c r="N43">
        <v>0.0</v>
      </c>
      <c r="O43">
        <f>IFERROR(__xludf.DUMMYFUNCTION("""COMPUTED_VALUE"""),0.0)</f>
        <v>0</v>
      </c>
      <c r="Q43" s="99" t="s">
        <v>817</v>
      </c>
    </row>
    <row r="44" ht="21.75" hidden="1" customHeight="1">
      <c r="F44" s="123"/>
      <c r="G44" s="124"/>
      <c r="K44" s="119"/>
      <c r="L44" s="120"/>
      <c r="M44" s="103">
        <f t="shared" si="1"/>
        <v>-2.145833333</v>
      </c>
      <c r="N44">
        <v>0.0</v>
      </c>
      <c r="O44">
        <f>IFERROR(__xludf.DUMMYFUNCTION("""COMPUTED_VALUE"""),0.0)</f>
        <v>0</v>
      </c>
      <c r="Q44" s="99" t="s">
        <v>817</v>
      </c>
    </row>
    <row r="45" ht="21.75" hidden="1" customHeight="1">
      <c r="F45" s="123"/>
      <c r="G45" s="124"/>
      <c r="K45" s="119"/>
      <c r="L45" s="120"/>
      <c r="M45" s="103">
        <f t="shared" si="1"/>
        <v>-2.125</v>
      </c>
      <c r="N45">
        <v>0.0</v>
      </c>
      <c r="O45">
        <f>IFERROR(__xludf.DUMMYFUNCTION("""COMPUTED_VALUE"""),0.0)</f>
        <v>0</v>
      </c>
      <c r="Q45" s="99" t="s">
        <v>817</v>
      </c>
    </row>
    <row r="46" hidden="1">
      <c r="K46" s="119"/>
      <c r="L46" s="120"/>
      <c r="M46" s="103">
        <f t="shared" si="1"/>
        <v>-2.104166667</v>
      </c>
      <c r="N46">
        <v>0.0</v>
      </c>
      <c r="O46">
        <f>IFERROR(__xludf.DUMMYFUNCTION("""COMPUTED_VALUE"""),0.0)</f>
        <v>0</v>
      </c>
      <c r="Q46" s="99" t="s">
        <v>817</v>
      </c>
    </row>
    <row r="47" hidden="1">
      <c r="K47" s="119"/>
      <c r="L47" s="120"/>
      <c r="M47" s="103">
        <f t="shared" si="1"/>
        <v>-2.083333333</v>
      </c>
      <c r="N47">
        <v>0.0</v>
      </c>
      <c r="O47">
        <f>IFERROR(__xludf.DUMMYFUNCTION("""COMPUTED_VALUE"""),0.0)</f>
        <v>0</v>
      </c>
      <c r="Q47" s="99" t="s">
        <v>817</v>
      </c>
    </row>
    <row r="48" hidden="1">
      <c r="K48" s="119"/>
      <c r="L48" s="120"/>
      <c r="M48" s="103">
        <f t="shared" si="1"/>
        <v>-2.0625</v>
      </c>
      <c r="N48">
        <v>0.0</v>
      </c>
      <c r="O48">
        <f>IFERROR(__xludf.DUMMYFUNCTION("""COMPUTED_VALUE"""),0.0)</f>
        <v>0</v>
      </c>
      <c r="Q48" s="99" t="s">
        <v>817</v>
      </c>
    </row>
    <row r="49" hidden="1">
      <c r="K49" s="119"/>
      <c r="L49" s="120"/>
      <c r="M49" s="103">
        <f t="shared" si="1"/>
        <v>-2.041666667</v>
      </c>
      <c r="N49">
        <v>0.0</v>
      </c>
      <c r="O49">
        <f>IFERROR(__xludf.DUMMYFUNCTION("""COMPUTED_VALUE"""),0.0)</f>
        <v>0</v>
      </c>
      <c r="Q49" s="99" t="s">
        <v>817</v>
      </c>
    </row>
    <row r="50" hidden="1">
      <c r="K50" s="119"/>
      <c r="L50" s="120"/>
      <c r="M50" s="103">
        <f t="shared" si="1"/>
        <v>-2.020833333</v>
      </c>
      <c r="N50">
        <v>0.0</v>
      </c>
      <c r="O50">
        <f>IFERROR(__xludf.DUMMYFUNCTION("""COMPUTED_VALUE"""),0.0)</f>
        <v>0</v>
      </c>
      <c r="Q50" s="99" t="s">
        <v>817</v>
      </c>
    </row>
    <row r="51" hidden="1">
      <c r="K51" s="119"/>
      <c r="L51" s="120"/>
      <c r="M51" s="103">
        <f t="shared" si="1"/>
        <v>-2</v>
      </c>
      <c r="N51">
        <v>0.0</v>
      </c>
      <c r="O51">
        <f>IFERROR(__xludf.DUMMYFUNCTION("""COMPUTED_VALUE"""),0.0)</f>
        <v>0</v>
      </c>
      <c r="Q51" s="99" t="s">
        <v>817</v>
      </c>
    </row>
    <row r="52" hidden="1">
      <c r="K52" s="119"/>
      <c r="L52" s="120"/>
      <c r="M52" s="103">
        <f t="shared" si="1"/>
        <v>-1.979166667</v>
      </c>
      <c r="N52">
        <v>0.0</v>
      </c>
      <c r="O52">
        <f>IFERROR(__xludf.DUMMYFUNCTION("""COMPUTED_VALUE"""),0.0)</f>
        <v>0</v>
      </c>
      <c r="Q52" s="99" t="s">
        <v>817</v>
      </c>
    </row>
    <row r="53" hidden="1">
      <c r="K53" s="119"/>
      <c r="L53" s="120"/>
      <c r="M53" s="103">
        <f t="shared" si="1"/>
        <v>-1.958333333</v>
      </c>
      <c r="N53">
        <v>0.0</v>
      </c>
      <c r="O53">
        <f>IFERROR(__xludf.DUMMYFUNCTION("""COMPUTED_VALUE"""),0.0)</f>
        <v>0</v>
      </c>
      <c r="Q53" s="99" t="s">
        <v>817</v>
      </c>
    </row>
    <row r="54" hidden="1">
      <c r="K54" s="119"/>
      <c r="L54" s="120"/>
      <c r="M54" s="103">
        <f t="shared" si="1"/>
        <v>-1.9375</v>
      </c>
      <c r="N54">
        <v>0.0</v>
      </c>
      <c r="O54">
        <f>IFERROR(__xludf.DUMMYFUNCTION("""COMPUTED_VALUE"""),0.0)</f>
        <v>0</v>
      </c>
      <c r="Q54" s="99" t="s">
        <v>817</v>
      </c>
    </row>
    <row r="55" hidden="1">
      <c r="K55" s="119"/>
      <c r="L55" s="120"/>
      <c r="M55" s="103">
        <f t="shared" si="1"/>
        <v>-1.916666667</v>
      </c>
      <c r="N55">
        <v>0.0</v>
      </c>
      <c r="O55">
        <f>IFERROR(__xludf.DUMMYFUNCTION("""COMPUTED_VALUE"""),0.0)</f>
        <v>0</v>
      </c>
      <c r="Q55" s="99" t="s">
        <v>817</v>
      </c>
    </row>
    <row r="56" hidden="1">
      <c r="K56" s="119"/>
      <c r="L56" s="120"/>
      <c r="M56" s="103">
        <f t="shared" si="1"/>
        <v>-1.895833333</v>
      </c>
      <c r="N56">
        <v>0.0</v>
      </c>
      <c r="O56">
        <f>IFERROR(__xludf.DUMMYFUNCTION("""COMPUTED_VALUE"""),0.0)</f>
        <v>0</v>
      </c>
      <c r="Q56" s="99" t="s">
        <v>817</v>
      </c>
    </row>
    <row r="57" hidden="1">
      <c r="K57" s="119"/>
      <c r="L57" s="120"/>
      <c r="M57" s="103">
        <f t="shared" si="1"/>
        <v>-1.875</v>
      </c>
      <c r="N57">
        <v>0.0</v>
      </c>
      <c r="O57">
        <f>IFERROR(__xludf.DUMMYFUNCTION("""COMPUTED_VALUE"""),0.0)</f>
        <v>0</v>
      </c>
      <c r="Q57" s="99" t="s">
        <v>817</v>
      </c>
    </row>
    <row r="58" hidden="1">
      <c r="K58" s="119"/>
      <c r="L58" s="120"/>
      <c r="M58" s="103">
        <f t="shared" si="1"/>
        <v>-1.854166667</v>
      </c>
      <c r="N58">
        <v>0.0</v>
      </c>
      <c r="O58">
        <f>IFERROR(__xludf.DUMMYFUNCTION("""COMPUTED_VALUE"""),0.0)</f>
        <v>0</v>
      </c>
      <c r="Q58" s="99" t="s">
        <v>817</v>
      </c>
    </row>
    <row r="59" hidden="1">
      <c r="K59" s="119"/>
      <c r="L59" s="120"/>
      <c r="M59" s="103">
        <f t="shared" si="1"/>
        <v>-1.833333333</v>
      </c>
      <c r="N59">
        <v>0.0</v>
      </c>
      <c r="O59">
        <f>IFERROR(__xludf.DUMMYFUNCTION("""COMPUTED_VALUE"""),0.0)</f>
        <v>0</v>
      </c>
      <c r="Q59" s="99" t="s">
        <v>817</v>
      </c>
    </row>
    <row r="60" hidden="1">
      <c r="K60" s="119"/>
      <c r="L60" s="120"/>
      <c r="M60" s="103">
        <f t="shared" si="1"/>
        <v>-1.8125</v>
      </c>
      <c r="N60">
        <v>0.0</v>
      </c>
      <c r="O60">
        <f>IFERROR(__xludf.DUMMYFUNCTION("""COMPUTED_VALUE"""),0.0)</f>
        <v>0</v>
      </c>
      <c r="Q60" s="99" t="s">
        <v>817</v>
      </c>
    </row>
    <row r="61" hidden="1">
      <c r="K61" s="119"/>
      <c r="L61" s="120"/>
      <c r="M61" s="103">
        <f t="shared" si="1"/>
        <v>-1.791666667</v>
      </c>
      <c r="N61">
        <v>0.0</v>
      </c>
      <c r="O61">
        <f>IFERROR(__xludf.DUMMYFUNCTION("""COMPUTED_VALUE"""),0.0)</f>
        <v>0</v>
      </c>
      <c r="Q61" s="99" t="s">
        <v>817</v>
      </c>
    </row>
    <row r="62" hidden="1">
      <c r="K62" s="119"/>
      <c r="L62" s="120"/>
      <c r="M62" s="103">
        <f t="shared" si="1"/>
        <v>-1.770833333</v>
      </c>
      <c r="N62">
        <v>0.0</v>
      </c>
      <c r="O62">
        <f>IFERROR(__xludf.DUMMYFUNCTION("""COMPUTED_VALUE"""),0.0)</f>
        <v>0</v>
      </c>
      <c r="Q62" s="99" t="s">
        <v>817</v>
      </c>
    </row>
    <row r="63" hidden="1">
      <c r="K63" s="119"/>
      <c r="L63" s="120"/>
      <c r="M63" s="103">
        <f t="shared" si="1"/>
        <v>-1.75</v>
      </c>
      <c r="N63">
        <v>0.0</v>
      </c>
      <c r="O63">
        <f>IFERROR(__xludf.DUMMYFUNCTION("""COMPUTED_VALUE"""),0.0)</f>
        <v>0</v>
      </c>
      <c r="Q63" s="99" t="s">
        <v>817</v>
      </c>
    </row>
    <row r="64" hidden="1">
      <c r="K64" s="119"/>
      <c r="L64" s="120"/>
      <c r="M64" s="103">
        <f t="shared" si="1"/>
        <v>-1.729166667</v>
      </c>
      <c r="N64">
        <v>0.0</v>
      </c>
      <c r="O64">
        <f>IFERROR(__xludf.DUMMYFUNCTION("""COMPUTED_VALUE"""),0.0)</f>
        <v>0</v>
      </c>
      <c r="Q64" s="99" t="s">
        <v>817</v>
      </c>
    </row>
    <row r="65" hidden="1">
      <c r="K65" s="119"/>
      <c r="L65" s="120"/>
      <c r="M65" s="103">
        <f t="shared" si="1"/>
        <v>-1.708333333</v>
      </c>
      <c r="N65">
        <v>0.0</v>
      </c>
      <c r="O65">
        <f>IFERROR(__xludf.DUMMYFUNCTION("""COMPUTED_VALUE"""),0.0)</f>
        <v>0</v>
      </c>
      <c r="Q65" s="99" t="s">
        <v>817</v>
      </c>
    </row>
    <row r="66" hidden="1">
      <c r="K66" s="119"/>
      <c r="L66" s="120"/>
      <c r="M66" s="103">
        <f t="shared" si="1"/>
        <v>-1.6875</v>
      </c>
      <c r="N66">
        <v>0.0</v>
      </c>
      <c r="O66">
        <f>IFERROR(__xludf.DUMMYFUNCTION("""COMPUTED_VALUE"""),0.0)</f>
        <v>0</v>
      </c>
      <c r="Q66" s="99" t="s">
        <v>817</v>
      </c>
    </row>
    <row r="67" hidden="1">
      <c r="K67" s="119"/>
      <c r="L67" s="120"/>
      <c r="M67" s="103">
        <f t="shared" si="1"/>
        <v>-1.666666667</v>
      </c>
      <c r="N67">
        <v>0.0</v>
      </c>
      <c r="O67">
        <f>IFERROR(__xludf.DUMMYFUNCTION("""COMPUTED_VALUE"""),0.0)</f>
        <v>0</v>
      </c>
      <c r="Q67" s="99" t="s">
        <v>817</v>
      </c>
    </row>
    <row r="68" hidden="1">
      <c r="K68" s="119"/>
      <c r="L68" s="120"/>
      <c r="M68" s="103">
        <f t="shared" si="1"/>
        <v>-1.645833333</v>
      </c>
      <c r="N68">
        <v>0.0</v>
      </c>
      <c r="O68">
        <f>IFERROR(__xludf.DUMMYFUNCTION("""COMPUTED_VALUE"""),0.0)</f>
        <v>0</v>
      </c>
      <c r="Q68" s="99" t="s">
        <v>817</v>
      </c>
    </row>
    <row r="69" hidden="1">
      <c r="K69" s="119"/>
      <c r="L69" s="120"/>
      <c r="M69" s="103">
        <f t="shared" si="1"/>
        <v>-1.625</v>
      </c>
      <c r="N69">
        <v>0.0</v>
      </c>
      <c r="O69">
        <f>IFERROR(__xludf.DUMMYFUNCTION("""COMPUTED_VALUE"""),0.0)</f>
        <v>0</v>
      </c>
      <c r="Q69" s="99" t="s">
        <v>817</v>
      </c>
    </row>
    <row r="70" hidden="1">
      <c r="K70" s="119"/>
      <c r="L70" s="120"/>
      <c r="M70" s="103">
        <f t="shared" si="1"/>
        <v>-1.604166667</v>
      </c>
      <c r="N70">
        <v>0.0</v>
      </c>
      <c r="O70">
        <f>IFERROR(__xludf.DUMMYFUNCTION("""COMPUTED_VALUE"""),0.0)</f>
        <v>0</v>
      </c>
      <c r="Q70" s="99" t="s">
        <v>817</v>
      </c>
    </row>
    <row r="71" hidden="1">
      <c r="K71" s="119"/>
      <c r="L71" s="120"/>
      <c r="M71" s="103">
        <f t="shared" si="1"/>
        <v>-1.583333333</v>
      </c>
      <c r="N71">
        <v>0.0</v>
      </c>
      <c r="O71">
        <f>IFERROR(__xludf.DUMMYFUNCTION("""COMPUTED_VALUE"""),0.0)</f>
        <v>0</v>
      </c>
      <c r="Q71" s="99" t="s">
        <v>817</v>
      </c>
    </row>
    <row r="72" hidden="1">
      <c r="K72" s="119"/>
      <c r="L72" s="120"/>
      <c r="M72" s="103">
        <f t="shared" si="1"/>
        <v>-1.5625</v>
      </c>
      <c r="N72">
        <v>0.0</v>
      </c>
      <c r="O72">
        <f>IFERROR(__xludf.DUMMYFUNCTION("""COMPUTED_VALUE"""),0.0)</f>
        <v>0</v>
      </c>
      <c r="Q72" s="99" t="s">
        <v>817</v>
      </c>
    </row>
    <row r="73" hidden="1">
      <c r="K73" s="119"/>
      <c r="L73" s="120"/>
      <c r="M73" s="103">
        <f t="shared" si="1"/>
        <v>-1.541666667</v>
      </c>
      <c r="N73">
        <v>0.0</v>
      </c>
      <c r="O73">
        <f>IFERROR(__xludf.DUMMYFUNCTION("""COMPUTED_VALUE"""),0.0)</f>
        <v>0</v>
      </c>
      <c r="Q73" s="99" t="s">
        <v>817</v>
      </c>
    </row>
    <row r="74" hidden="1">
      <c r="K74" s="119"/>
      <c r="L74" s="120"/>
      <c r="M74" s="103">
        <f t="shared" si="1"/>
        <v>-1.520833333</v>
      </c>
      <c r="N74">
        <v>0.0</v>
      </c>
      <c r="O74">
        <f>IFERROR(__xludf.DUMMYFUNCTION("""COMPUTED_VALUE"""),0.0)</f>
        <v>0</v>
      </c>
      <c r="Q74" s="99" t="s">
        <v>817</v>
      </c>
    </row>
    <row r="75" hidden="1">
      <c r="K75" s="119"/>
      <c r="L75" s="120"/>
      <c r="M75" s="103">
        <f t="shared" si="1"/>
        <v>-1.5</v>
      </c>
      <c r="N75">
        <v>0.0</v>
      </c>
      <c r="O75">
        <f>IFERROR(__xludf.DUMMYFUNCTION("""COMPUTED_VALUE"""),0.0)</f>
        <v>0</v>
      </c>
      <c r="Q75" s="99" t="s">
        <v>817</v>
      </c>
    </row>
    <row r="76" hidden="1">
      <c r="K76" s="119"/>
      <c r="L76" s="120"/>
      <c r="M76" s="103">
        <f t="shared" si="1"/>
        <v>-1.479166667</v>
      </c>
      <c r="N76">
        <v>0.0</v>
      </c>
      <c r="O76">
        <f>IFERROR(__xludf.DUMMYFUNCTION("""COMPUTED_VALUE"""),0.0)</f>
        <v>0</v>
      </c>
      <c r="Q76" s="99" t="s">
        <v>817</v>
      </c>
    </row>
    <row r="77" hidden="1">
      <c r="K77" s="119"/>
      <c r="L77" s="120"/>
      <c r="M77" s="103">
        <f t="shared" si="1"/>
        <v>-1.458333333</v>
      </c>
      <c r="N77">
        <v>0.0</v>
      </c>
      <c r="O77">
        <f>IFERROR(__xludf.DUMMYFUNCTION("""COMPUTED_VALUE"""),0.0)</f>
        <v>0</v>
      </c>
      <c r="Q77" s="99" t="s">
        <v>817</v>
      </c>
    </row>
    <row r="78" hidden="1">
      <c r="K78" s="119"/>
      <c r="L78" s="120"/>
      <c r="M78" s="103">
        <f t="shared" si="1"/>
        <v>-1.4375</v>
      </c>
      <c r="N78">
        <v>0.0</v>
      </c>
      <c r="O78">
        <f>IFERROR(__xludf.DUMMYFUNCTION("""COMPUTED_VALUE"""),0.0)</f>
        <v>0</v>
      </c>
      <c r="Q78" s="99" t="s">
        <v>817</v>
      </c>
    </row>
    <row r="79" hidden="1">
      <c r="K79" s="119"/>
      <c r="L79" s="120"/>
      <c r="M79" s="103">
        <f t="shared" si="1"/>
        <v>-1.416666667</v>
      </c>
      <c r="N79">
        <v>0.0</v>
      </c>
      <c r="O79">
        <f>IFERROR(__xludf.DUMMYFUNCTION("""COMPUTED_VALUE"""),0.0)</f>
        <v>0</v>
      </c>
      <c r="Q79" s="99" t="s">
        <v>817</v>
      </c>
    </row>
    <row r="80" hidden="1">
      <c r="K80" s="119"/>
      <c r="L80" s="120"/>
      <c r="M80" s="103">
        <f t="shared" si="1"/>
        <v>-1.395833333</v>
      </c>
      <c r="N80">
        <v>0.0</v>
      </c>
      <c r="O80">
        <f>IFERROR(__xludf.DUMMYFUNCTION("""COMPUTED_VALUE"""),0.0)</f>
        <v>0</v>
      </c>
      <c r="Q80" s="99" t="s">
        <v>817</v>
      </c>
    </row>
    <row r="81" hidden="1">
      <c r="K81" s="119"/>
      <c r="L81" s="120"/>
      <c r="M81" s="103">
        <f t="shared" si="1"/>
        <v>-1.375</v>
      </c>
      <c r="N81">
        <v>0.0</v>
      </c>
      <c r="O81">
        <f>IFERROR(__xludf.DUMMYFUNCTION("""COMPUTED_VALUE"""),0.0)</f>
        <v>0</v>
      </c>
      <c r="Q81" s="99" t="s">
        <v>817</v>
      </c>
    </row>
    <row r="82" hidden="1">
      <c r="K82" s="119"/>
      <c r="L82" s="120"/>
      <c r="M82" s="103">
        <f t="shared" si="1"/>
        <v>-1.354166667</v>
      </c>
      <c r="N82">
        <v>0.0</v>
      </c>
      <c r="O82">
        <f>IFERROR(__xludf.DUMMYFUNCTION("""COMPUTED_VALUE"""),0.0)</f>
        <v>0</v>
      </c>
      <c r="Q82" s="99" t="s">
        <v>817</v>
      </c>
    </row>
    <row r="83" hidden="1">
      <c r="K83" s="119"/>
      <c r="L83" s="120"/>
      <c r="M83" s="103">
        <f t="shared" si="1"/>
        <v>-1.333333333</v>
      </c>
      <c r="N83">
        <v>0.0</v>
      </c>
      <c r="O83">
        <f>IFERROR(__xludf.DUMMYFUNCTION("""COMPUTED_VALUE"""),0.0)</f>
        <v>0</v>
      </c>
      <c r="Q83" s="99" t="s">
        <v>817</v>
      </c>
    </row>
    <row r="84" hidden="1">
      <c r="K84" s="119"/>
      <c r="L84" s="120"/>
      <c r="M84" s="103">
        <f t="shared" si="1"/>
        <v>-1.3125</v>
      </c>
      <c r="N84">
        <v>0.0</v>
      </c>
      <c r="O84">
        <f>IFERROR(__xludf.DUMMYFUNCTION("""COMPUTED_VALUE"""),0.0)</f>
        <v>0</v>
      </c>
      <c r="Q84" s="99" t="s">
        <v>817</v>
      </c>
    </row>
    <row r="85" hidden="1">
      <c r="K85" s="119"/>
      <c r="L85" s="120"/>
      <c r="M85" s="103">
        <f t="shared" si="1"/>
        <v>-1.291666667</v>
      </c>
      <c r="N85">
        <v>0.0</v>
      </c>
      <c r="O85">
        <f>IFERROR(__xludf.DUMMYFUNCTION("""COMPUTED_VALUE"""),0.0)</f>
        <v>0</v>
      </c>
      <c r="Q85" s="99" t="s">
        <v>817</v>
      </c>
    </row>
    <row r="86" hidden="1">
      <c r="K86" s="119"/>
      <c r="L86" s="120"/>
      <c r="M86" s="103">
        <f t="shared" si="1"/>
        <v>-1.270833333</v>
      </c>
      <c r="N86">
        <v>0.0</v>
      </c>
      <c r="O86">
        <f>IFERROR(__xludf.DUMMYFUNCTION("""COMPUTED_VALUE"""),0.0)</f>
        <v>0</v>
      </c>
      <c r="Q86" s="99" t="s">
        <v>817</v>
      </c>
    </row>
    <row r="87" hidden="1">
      <c r="K87" s="119"/>
      <c r="L87" s="120"/>
      <c r="M87" s="103">
        <f t="shared" si="1"/>
        <v>-1.25</v>
      </c>
      <c r="N87">
        <v>0.0</v>
      </c>
      <c r="O87">
        <f>IFERROR(__xludf.DUMMYFUNCTION("""COMPUTED_VALUE"""),0.0)</f>
        <v>0</v>
      </c>
      <c r="Q87" s="99" t="s">
        <v>817</v>
      </c>
    </row>
    <row r="88" hidden="1">
      <c r="K88" s="119"/>
      <c r="L88" s="120"/>
      <c r="M88" s="103">
        <f t="shared" si="1"/>
        <v>-1.229166667</v>
      </c>
      <c r="N88">
        <v>0.0</v>
      </c>
      <c r="O88">
        <f>IFERROR(__xludf.DUMMYFUNCTION("""COMPUTED_VALUE"""),0.0)</f>
        <v>0</v>
      </c>
      <c r="Q88" s="99" t="s">
        <v>817</v>
      </c>
    </row>
    <row r="89" hidden="1">
      <c r="K89" s="119"/>
      <c r="L89" s="120"/>
      <c r="M89" s="103">
        <f t="shared" si="1"/>
        <v>-1.208333333</v>
      </c>
      <c r="N89">
        <v>0.0</v>
      </c>
      <c r="O89">
        <f>IFERROR(__xludf.DUMMYFUNCTION("""COMPUTED_VALUE"""),0.0)</f>
        <v>0</v>
      </c>
      <c r="Q89" s="99" t="s">
        <v>817</v>
      </c>
    </row>
    <row r="90" hidden="1">
      <c r="K90" s="119"/>
      <c r="L90" s="120"/>
      <c r="M90" s="103">
        <f t="shared" si="1"/>
        <v>-1.1875</v>
      </c>
      <c r="N90">
        <v>0.0</v>
      </c>
      <c r="O90">
        <f>IFERROR(__xludf.DUMMYFUNCTION("""COMPUTED_VALUE"""),0.0)</f>
        <v>0</v>
      </c>
      <c r="Q90" s="99" t="s">
        <v>817</v>
      </c>
    </row>
    <row r="91" hidden="1">
      <c r="K91" s="119"/>
      <c r="L91" s="120"/>
      <c r="M91" s="103">
        <f t="shared" si="1"/>
        <v>-1.166666667</v>
      </c>
      <c r="N91">
        <v>0.0</v>
      </c>
      <c r="O91">
        <f>IFERROR(__xludf.DUMMYFUNCTION("""COMPUTED_VALUE"""),0.0)</f>
        <v>0</v>
      </c>
      <c r="Q91" s="99" t="s">
        <v>817</v>
      </c>
    </row>
    <row r="92" hidden="1">
      <c r="K92" s="119"/>
      <c r="L92" s="120"/>
      <c r="M92" s="103">
        <f t="shared" si="1"/>
        <v>-1.145833333</v>
      </c>
      <c r="N92">
        <v>0.0</v>
      </c>
      <c r="O92">
        <f>IFERROR(__xludf.DUMMYFUNCTION("""COMPUTED_VALUE"""),0.0)</f>
        <v>0</v>
      </c>
      <c r="Q92" s="99" t="s">
        <v>817</v>
      </c>
    </row>
    <row r="93" hidden="1">
      <c r="K93" s="119"/>
      <c r="L93" s="120"/>
      <c r="M93" s="103">
        <f t="shared" si="1"/>
        <v>-1.125</v>
      </c>
      <c r="N93">
        <v>0.0</v>
      </c>
      <c r="O93">
        <f>IFERROR(__xludf.DUMMYFUNCTION("""COMPUTED_VALUE"""),0.0)</f>
        <v>0</v>
      </c>
      <c r="Q93" s="99" t="s">
        <v>817</v>
      </c>
    </row>
    <row r="94" hidden="1">
      <c r="K94" s="119"/>
      <c r="L94" s="120"/>
      <c r="M94" s="103">
        <f t="shared" si="1"/>
        <v>-1.104166667</v>
      </c>
      <c r="N94">
        <v>0.0</v>
      </c>
      <c r="O94">
        <f>IFERROR(__xludf.DUMMYFUNCTION("""COMPUTED_VALUE"""),0.0)</f>
        <v>0</v>
      </c>
      <c r="Q94" s="99" t="s">
        <v>817</v>
      </c>
    </row>
    <row r="95" hidden="1">
      <c r="K95" s="119"/>
      <c r="L95" s="120"/>
      <c r="M95" s="103">
        <f t="shared" si="1"/>
        <v>-1.083333333</v>
      </c>
      <c r="N95">
        <v>0.0</v>
      </c>
      <c r="O95">
        <f>IFERROR(__xludf.DUMMYFUNCTION("""COMPUTED_VALUE"""),0.0)</f>
        <v>0</v>
      </c>
      <c r="Q95" s="99" t="s">
        <v>817</v>
      </c>
    </row>
    <row r="96" hidden="1">
      <c r="K96" s="119"/>
      <c r="L96" s="120"/>
      <c r="M96" s="103">
        <f t="shared" si="1"/>
        <v>-1.0625</v>
      </c>
      <c r="N96">
        <v>0.0</v>
      </c>
      <c r="O96">
        <f>IFERROR(__xludf.DUMMYFUNCTION("""COMPUTED_VALUE"""),0.0)</f>
        <v>0</v>
      </c>
      <c r="Q96" s="99" t="s">
        <v>817</v>
      </c>
    </row>
    <row r="97" hidden="1">
      <c r="K97" s="119"/>
      <c r="L97" s="120"/>
      <c r="M97" s="103">
        <f t="shared" si="1"/>
        <v>-1.041666667</v>
      </c>
      <c r="N97">
        <v>0.0</v>
      </c>
      <c r="O97">
        <f>IFERROR(__xludf.DUMMYFUNCTION("""COMPUTED_VALUE"""),0.0)</f>
        <v>0</v>
      </c>
      <c r="Q97" s="99" t="s">
        <v>817</v>
      </c>
    </row>
    <row r="98" hidden="1">
      <c r="K98" s="119"/>
      <c r="L98" s="120"/>
      <c r="M98" s="103">
        <f t="shared" si="1"/>
        <v>-1.020833333</v>
      </c>
      <c r="N98">
        <v>0.0</v>
      </c>
      <c r="O98">
        <f>IFERROR(__xludf.DUMMYFUNCTION("""COMPUTED_VALUE"""),0.0)</f>
        <v>0</v>
      </c>
      <c r="Q98" s="99" t="s">
        <v>817</v>
      </c>
    </row>
    <row r="99" hidden="1">
      <c r="K99" s="119"/>
      <c r="L99" s="120"/>
      <c r="M99" s="103">
        <f t="shared" si="1"/>
        <v>-1</v>
      </c>
      <c r="N99">
        <v>0.0</v>
      </c>
      <c r="O99">
        <f>IFERROR(__xludf.DUMMYFUNCTION("""COMPUTED_VALUE"""),0.0)</f>
        <v>0</v>
      </c>
      <c r="Q99" s="99" t="s">
        <v>817</v>
      </c>
    </row>
    <row r="100" hidden="1">
      <c r="K100" s="119"/>
      <c r="L100" s="120"/>
      <c r="M100" s="103">
        <f t="shared" si="1"/>
        <v>-0.9791666667</v>
      </c>
      <c r="N100">
        <v>0.0</v>
      </c>
      <c r="O100">
        <f>IFERROR(__xludf.DUMMYFUNCTION("""COMPUTED_VALUE"""),0.0)</f>
        <v>0</v>
      </c>
      <c r="Q100" s="99" t="s">
        <v>817</v>
      </c>
    </row>
    <row r="101" hidden="1">
      <c r="K101" s="119"/>
      <c r="L101" s="120"/>
      <c r="M101" s="103">
        <f t="shared" si="1"/>
        <v>-0.9583333333</v>
      </c>
      <c r="N101">
        <v>0.0</v>
      </c>
      <c r="O101">
        <f>IFERROR(__xludf.DUMMYFUNCTION("""COMPUTED_VALUE"""),0.0)</f>
        <v>0</v>
      </c>
      <c r="Q101" s="99" t="s">
        <v>817</v>
      </c>
    </row>
    <row r="102" hidden="1">
      <c r="K102" s="119"/>
      <c r="L102" s="120"/>
      <c r="M102" s="103">
        <f t="shared" si="1"/>
        <v>-0.9375</v>
      </c>
      <c r="N102">
        <v>0.0</v>
      </c>
      <c r="O102">
        <f>IFERROR(__xludf.DUMMYFUNCTION("""COMPUTED_VALUE"""),0.0)</f>
        <v>0</v>
      </c>
      <c r="Q102" s="99" t="s">
        <v>817</v>
      </c>
    </row>
    <row r="103" hidden="1">
      <c r="K103" s="119"/>
      <c r="L103" s="120"/>
      <c r="M103" s="103">
        <f t="shared" si="1"/>
        <v>-0.9166666667</v>
      </c>
      <c r="N103">
        <v>0.0</v>
      </c>
      <c r="O103">
        <f>IFERROR(__xludf.DUMMYFUNCTION("""COMPUTED_VALUE"""),0.0)</f>
        <v>0</v>
      </c>
      <c r="Q103" s="99" t="s">
        <v>817</v>
      </c>
    </row>
    <row r="104" hidden="1">
      <c r="K104" s="119"/>
      <c r="L104" s="120"/>
      <c r="M104" s="103">
        <f t="shared" si="1"/>
        <v>-0.8958333333</v>
      </c>
      <c r="N104">
        <v>0.0</v>
      </c>
      <c r="O104">
        <f>IFERROR(__xludf.DUMMYFUNCTION("""COMPUTED_VALUE"""),0.0)</f>
        <v>0</v>
      </c>
      <c r="Q104" s="99" t="s">
        <v>817</v>
      </c>
    </row>
    <row r="105" hidden="1">
      <c r="K105" s="119"/>
      <c r="L105" s="120"/>
      <c r="M105" s="103">
        <f t="shared" si="1"/>
        <v>-0.875</v>
      </c>
      <c r="N105">
        <v>0.0</v>
      </c>
      <c r="O105">
        <f>IFERROR(__xludf.DUMMYFUNCTION("""COMPUTED_VALUE"""),0.0)</f>
        <v>0</v>
      </c>
      <c r="Q105" s="99" t="s">
        <v>817</v>
      </c>
    </row>
    <row r="106" hidden="1">
      <c r="K106" s="119"/>
      <c r="L106" s="120"/>
      <c r="M106" s="103">
        <f t="shared" si="1"/>
        <v>-0.8541666667</v>
      </c>
      <c r="N106">
        <v>0.0</v>
      </c>
      <c r="O106">
        <f>IFERROR(__xludf.DUMMYFUNCTION("""COMPUTED_VALUE"""),0.0)</f>
        <v>0</v>
      </c>
      <c r="Q106" s="99" t="s">
        <v>817</v>
      </c>
    </row>
    <row r="107" hidden="1">
      <c r="K107" s="119"/>
      <c r="L107" s="120"/>
      <c r="M107" s="103">
        <f t="shared" si="1"/>
        <v>-0.8333333333</v>
      </c>
      <c r="N107">
        <v>0.0</v>
      </c>
      <c r="O107">
        <f>IFERROR(__xludf.DUMMYFUNCTION("""COMPUTED_VALUE"""),0.0)</f>
        <v>0</v>
      </c>
      <c r="Q107" s="99" t="s">
        <v>817</v>
      </c>
    </row>
    <row r="108" hidden="1">
      <c r="K108" s="119"/>
      <c r="L108" s="120"/>
      <c r="M108" s="103">
        <f t="shared" si="1"/>
        <v>-0.8125</v>
      </c>
      <c r="N108">
        <v>0.0</v>
      </c>
      <c r="O108">
        <f>IFERROR(__xludf.DUMMYFUNCTION("""COMPUTED_VALUE"""),0.0)</f>
        <v>0</v>
      </c>
      <c r="Q108" s="99" t="s">
        <v>817</v>
      </c>
    </row>
    <row r="109" hidden="1">
      <c r="K109" s="119"/>
      <c r="L109" s="120"/>
      <c r="M109" s="103">
        <f t="shared" si="1"/>
        <v>-0.7916666667</v>
      </c>
      <c r="N109">
        <v>0.0</v>
      </c>
      <c r="O109">
        <f>IFERROR(__xludf.DUMMYFUNCTION("""COMPUTED_VALUE"""),0.0)</f>
        <v>0</v>
      </c>
      <c r="Q109" s="99" t="s">
        <v>817</v>
      </c>
    </row>
    <row r="110" hidden="1">
      <c r="K110" s="119"/>
      <c r="L110" s="120"/>
      <c r="M110" s="103">
        <f t="shared" si="1"/>
        <v>-0.7708333333</v>
      </c>
      <c r="N110">
        <v>0.0</v>
      </c>
      <c r="O110">
        <f>IFERROR(__xludf.DUMMYFUNCTION("""COMPUTED_VALUE"""),0.0)</f>
        <v>0</v>
      </c>
      <c r="Q110" s="99" t="s">
        <v>817</v>
      </c>
    </row>
    <row r="111" hidden="1">
      <c r="K111" s="119"/>
      <c r="L111" s="120"/>
      <c r="M111" s="103">
        <f t="shared" si="1"/>
        <v>-0.75</v>
      </c>
      <c r="N111">
        <v>0.0</v>
      </c>
      <c r="O111">
        <f>IFERROR(__xludf.DUMMYFUNCTION("""COMPUTED_VALUE"""),0.0)</f>
        <v>0</v>
      </c>
      <c r="Q111" s="99" t="s">
        <v>817</v>
      </c>
    </row>
    <row r="112" hidden="1">
      <c r="K112" s="119"/>
      <c r="L112" s="120"/>
      <c r="M112" s="103">
        <f t="shared" si="1"/>
        <v>-0.7291666667</v>
      </c>
      <c r="N112">
        <v>0.0</v>
      </c>
      <c r="O112">
        <f>IFERROR(__xludf.DUMMYFUNCTION("""COMPUTED_VALUE"""),0.0)</f>
        <v>0</v>
      </c>
      <c r="Q112" s="99" t="s">
        <v>817</v>
      </c>
    </row>
    <row r="113" hidden="1">
      <c r="K113" s="119"/>
      <c r="L113" s="120"/>
      <c r="M113" s="103">
        <f t="shared" si="1"/>
        <v>-0.7083333333</v>
      </c>
      <c r="N113">
        <v>0.0</v>
      </c>
      <c r="O113">
        <f>IFERROR(__xludf.DUMMYFUNCTION("""COMPUTED_VALUE"""),0.0)</f>
        <v>0</v>
      </c>
      <c r="Q113" s="99" t="s">
        <v>817</v>
      </c>
    </row>
    <row r="114" hidden="1">
      <c r="K114" s="119"/>
      <c r="L114" s="120"/>
      <c r="M114" s="103">
        <f t="shared" si="1"/>
        <v>-0.6875</v>
      </c>
      <c r="N114">
        <v>0.0</v>
      </c>
      <c r="O114">
        <f>IFERROR(__xludf.DUMMYFUNCTION("""COMPUTED_VALUE"""),0.0)</f>
        <v>0</v>
      </c>
      <c r="Q114" s="99" t="s">
        <v>817</v>
      </c>
    </row>
    <row r="115" hidden="1">
      <c r="K115" s="119"/>
      <c r="L115" s="120"/>
      <c r="M115" s="103">
        <f t="shared" si="1"/>
        <v>-0.6666666667</v>
      </c>
      <c r="N115">
        <v>0.0</v>
      </c>
      <c r="O115">
        <f>IFERROR(__xludf.DUMMYFUNCTION("""COMPUTED_VALUE"""),0.0)</f>
        <v>0</v>
      </c>
      <c r="Q115" s="99" t="s">
        <v>817</v>
      </c>
    </row>
    <row r="116" hidden="1">
      <c r="K116" s="119"/>
      <c r="L116" s="120"/>
      <c r="M116" s="103">
        <f t="shared" si="1"/>
        <v>-0.6458333333</v>
      </c>
      <c r="N116">
        <v>0.0</v>
      </c>
      <c r="O116">
        <f>IFERROR(__xludf.DUMMYFUNCTION("""COMPUTED_VALUE"""),0.0)</f>
        <v>0</v>
      </c>
      <c r="Q116" s="99" t="s">
        <v>817</v>
      </c>
    </row>
    <row r="117" hidden="1">
      <c r="K117" s="119"/>
      <c r="L117" s="120"/>
      <c r="M117" s="103">
        <f t="shared" si="1"/>
        <v>-0.625</v>
      </c>
      <c r="N117">
        <v>0.0</v>
      </c>
      <c r="O117">
        <f>IFERROR(__xludf.DUMMYFUNCTION("""COMPUTED_VALUE"""),0.0)</f>
        <v>0</v>
      </c>
      <c r="Q117" s="99" t="s">
        <v>817</v>
      </c>
    </row>
    <row r="118" hidden="1">
      <c r="K118" s="119"/>
      <c r="L118" s="120"/>
      <c r="M118" s="103">
        <f t="shared" si="1"/>
        <v>-0.6041666667</v>
      </c>
      <c r="N118">
        <v>0.0</v>
      </c>
      <c r="O118">
        <f>IFERROR(__xludf.DUMMYFUNCTION("""COMPUTED_VALUE"""),0.0)</f>
        <v>0</v>
      </c>
      <c r="Q118" s="99" t="s">
        <v>817</v>
      </c>
    </row>
    <row r="119" hidden="1">
      <c r="K119" s="119"/>
      <c r="L119" s="120"/>
      <c r="M119" s="103">
        <f t="shared" si="1"/>
        <v>-0.5833333333</v>
      </c>
      <c r="N119">
        <v>0.0</v>
      </c>
      <c r="O119">
        <f>IFERROR(__xludf.DUMMYFUNCTION("""COMPUTED_VALUE"""),0.0)</f>
        <v>0</v>
      </c>
      <c r="Q119" s="99" t="s">
        <v>817</v>
      </c>
    </row>
    <row r="120" hidden="1">
      <c r="K120" s="119"/>
      <c r="L120" s="120"/>
      <c r="M120" s="103">
        <f t="shared" si="1"/>
        <v>-0.5625</v>
      </c>
      <c r="N120">
        <v>0.0</v>
      </c>
      <c r="O120">
        <f>IFERROR(__xludf.DUMMYFUNCTION("""COMPUTED_VALUE"""),0.0)</f>
        <v>0</v>
      </c>
      <c r="Q120" s="99" t="s">
        <v>817</v>
      </c>
    </row>
    <row r="121" hidden="1">
      <c r="K121" s="119"/>
      <c r="L121" s="120"/>
      <c r="M121" s="103">
        <f t="shared" si="1"/>
        <v>-0.5416666667</v>
      </c>
      <c r="N121">
        <v>0.0</v>
      </c>
      <c r="O121">
        <f>IFERROR(__xludf.DUMMYFUNCTION("""COMPUTED_VALUE"""),0.0)</f>
        <v>0</v>
      </c>
      <c r="Q121" s="99" t="s">
        <v>817</v>
      </c>
    </row>
    <row r="122" hidden="1">
      <c r="K122" s="119"/>
      <c r="L122" s="120"/>
      <c r="M122" s="103">
        <f t="shared" si="1"/>
        <v>-0.5208333333</v>
      </c>
      <c r="N122">
        <v>0.0</v>
      </c>
      <c r="O122">
        <f>IFERROR(__xludf.DUMMYFUNCTION("""COMPUTED_VALUE"""),0.0)</f>
        <v>0</v>
      </c>
      <c r="Q122" s="99" t="s">
        <v>817</v>
      </c>
    </row>
    <row r="123" hidden="1">
      <c r="K123" s="119"/>
      <c r="L123" s="120"/>
      <c r="M123" s="103">
        <f t="shared" si="1"/>
        <v>-0.5</v>
      </c>
      <c r="N123">
        <v>0.0</v>
      </c>
      <c r="O123">
        <f>IFERROR(__xludf.DUMMYFUNCTION("""COMPUTED_VALUE"""),0.0)</f>
        <v>0</v>
      </c>
      <c r="Q123" s="99" t="s">
        <v>817</v>
      </c>
    </row>
    <row r="124" hidden="1">
      <c r="K124" s="119"/>
      <c r="L124" s="120"/>
      <c r="M124" s="103">
        <f t="shared" si="1"/>
        <v>-0.4791666667</v>
      </c>
      <c r="N124">
        <v>0.0</v>
      </c>
      <c r="O124">
        <f>IFERROR(__xludf.DUMMYFUNCTION("""COMPUTED_VALUE"""),0.0)</f>
        <v>0</v>
      </c>
      <c r="Q124" s="99" t="s">
        <v>817</v>
      </c>
    </row>
    <row r="125" hidden="1">
      <c r="K125" s="119"/>
      <c r="L125" s="120"/>
      <c r="M125" s="103">
        <f t="shared" si="1"/>
        <v>-0.4583333333</v>
      </c>
      <c r="N125">
        <v>0.0</v>
      </c>
      <c r="O125">
        <f>IFERROR(__xludf.DUMMYFUNCTION("""COMPUTED_VALUE"""),0.0)</f>
        <v>0</v>
      </c>
      <c r="Q125" s="99" t="s">
        <v>817</v>
      </c>
    </row>
    <row r="126" hidden="1">
      <c r="K126" s="119"/>
      <c r="L126" s="120"/>
      <c r="M126" s="103">
        <f t="shared" si="1"/>
        <v>-0.4375</v>
      </c>
      <c r="N126">
        <v>0.0</v>
      </c>
      <c r="O126">
        <f>IFERROR(__xludf.DUMMYFUNCTION("""COMPUTED_VALUE"""),0.0)</f>
        <v>0</v>
      </c>
      <c r="Q126" s="99" t="s">
        <v>817</v>
      </c>
    </row>
    <row r="127" hidden="1">
      <c r="K127" s="119"/>
      <c r="L127" s="120"/>
      <c r="M127" s="103">
        <f t="shared" si="1"/>
        <v>-0.4166666667</v>
      </c>
      <c r="N127">
        <v>0.0</v>
      </c>
      <c r="O127">
        <f>IFERROR(__xludf.DUMMYFUNCTION("""COMPUTED_VALUE"""),0.0)</f>
        <v>0</v>
      </c>
      <c r="Q127" s="99" t="s">
        <v>817</v>
      </c>
    </row>
    <row r="128" hidden="1">
      <c r="K128" s="119"/>
      <c r="L128" s="120"/>
      <c r="M128" s="103">
        <f t="shared" si="1"/>
        <v>-0.3958333333</v>
      </c>
      <c r="N128">
        <v>0.0</v>
      </c>
      <c r="O128">
        <f>IFERROR(__xludf.DUMMYFUNCTION("""COMPUTED_VALUE"""),0.0)</f>
        <v>0</v>
      </c>
      <c r="Q128" s="99" t="s">
        <v>817</v>
      </c>
    </row>
    <row r="129" hidden="1">
      <c r="K129" s="119"/>
      <c r="L129" s="120"/>
      <c r="M129" s="103">
        <f t="shared" si="1"/>
        <v>-0.375</v>
      </c>
      <c r="N129">
        <v>0.0</v>
      </c>
      <c r="O129">
        <f>IFERROR(__xludf.DUMMYFUNCTION("""COMPUTED_VALUE"""),0.0)</f>
        <v>0</v>
      </c>
      <c r="Q129" s="99" t="s">
        <v>817</v>
      </c>
    </row>
    <row r="130" hidden="1">
      <c r="K130" s="119"/>
      <c r="L130" s="120"/>
      <c r="M130" s="103">
        <f t="shared" si="1"/>
        <v>-0.3541666667</v>
      </c>
      <c r="N130">
        <v>0.0</v>
      </c>
      <c r="O130">
        <f>IFERROR(__xludf.DUMMYFUNCTION("""COMPUTED_VALUE"""),0.0)</f>
        <v>0</v>
      </c>
      <c r="Q130" s="99" t="s">
        <v>817</v>
      </c>
    </row>
    <row r="131" hidden="1">
      <c r="K131" s="119"/>
      <c r="L131" s="120"/>
      <c r="M131" s="103">
        <f t="shared" si="1"/>
        <v>-0.3333333333</v>
      </c>
      <c r="N131">
        <v>0.0</v>
      </c>
      <c r="O131">
        <f>IFERROR(__xludf.DUMMYFUNCTION("""COMPUTED_VALUE"""),0.0)</f>
        <v>0</v>
      </c>
      <c r="Q131" s="99" t="s">
        <v>817</v>
      </c>
    </row>
    <row r="132" hidden="1">
      <c r="K132" s="119"/>
      <c r="L132" s="120"/>
      <c r="M132" s="103">
        <f t="shared" si="1"/>
        <v>-0.3125</v>
      </c>
      <c r="N132">
        <v>0.0</v>
      </c>
      <c r="O132">
        <f>IFERROR(__xludf.DUMMYFUNCTION("""COMPUTED_VALUE"""),0.0)</f>
        <v>0</v>
      </c>
      <c r="Q132" s="99" t="s">
        <v>817</v>
      </c>
    </row>
    <row r="133" hidden="1">
      <c r="K133" s="119"/>
      <c r="L133" s="120"/>
      <c r="M133" s="103">
        <f t="shared" si="1"/>
        <v>-0.2916666667</v>
      </c>
      <c r="N133">
        <v>0.0</v>
      </c>
      <c r="O133">
        <f>IFERROR(__xludf.DUMMYFUNCTION("""COMPUTED_VALUE"""),0.0)</f>
        <v>0</v>
      </c>
      <c r="Q133" s="99" t="s">
        <v>817</v>
      </c>
    </row>
    <row r="134" hidden="1">
      <c r="K134" s="119"/>
      <c r="L134" s="120"/>
      <c r="M134" s="103">
        <f t="shared" si="1"/>
        <v>-0.2708333333</v>
      </c>
      <c r="N134">
        <v>0.0</v>
      </c>
      <c r="O134">
        <f>IFERROR(__xludf.DUMMYFUNCTION("""COMPUTED_VALUE"""),0.0)</f>
        <v>0</v>
      </c>
      <c r="Q134" s="99" t="s">
        <v>817</v>
      </c>
    </row>
    <row r="135" hidden="1">
      <c r="K135" s="119"/>
      <c r="L135" s="120"/>
      <c r="M135" s="103">
        <f t="shared" si="1"/>
        <v>-0.25</v>
      </c>
      <c r="N135">
        <v>0.0</v>
      </c>
      <c r="O135">
        <f>IFERROR(__xludf.DUMMYFUNCTION("""COMPUTED_VALUE"""),0.0)</f>
        <v>0</v>
      </c>
      <c r="Q135" s="99" t="s">
        <v>817</v>
      </c>
    </row>
    <row r="136" hidden="1">
      <c r="K136" s="119"/>
      <c r="L136" s="120"/>
      <c r="M136" s="103">
        <f t="shared" si="1"/>
        <v>-0.2291666667</v>
      </c>
      <c r="N136">
        <v>0.0</v>
      </c>
      <c r="O136">
        <f>IFERROR(__xludf.DUMMYFUNCTION("""COMPUTED_VALUE"""),0.0)</f>
        <v>0</v>
      </c>
      <c r="Q136" s="99" t="s">
        <v>817</v>
      </c>
    </row>
    <row r="137" hidden="1">
      <c r="K137" s="119"/>
      <c r="L137" s="120"/>
      <c r="M137" s="103">
        <f t="shared" si="1"/>
        <v>-0.2083333333</v>
      </c>
      <c r="N137">
        <v>0.0</v>
      </c>
      <c r="O137">
        <f>IFERROR(__xludf.DUMMYFUNCTION("""COMPUTED_VALUE"""),0.0)</f>
        <v>0</v>
      </c>
      <c r="Q137" s="99" t="s">
        <v>817</v>
      </c>
    </row>
    <row r="138" hidden="1">
      <c r="K138" s="119"/>
      <c r="L138" s="120"/>
      <c r="M138" s="103">
        <f t="shared" si="1"/>
        <v>-0.1875</v>
      </c>
      <c r="N138">
        <v>0.0</v>
      </c>
      <c r="O138">
        <f>IFERROR(__xludf.DUMMYFUNCTION("""COMPUTED_VALUE"""),0.0)</f>
        <v>0</v>
      </c>
      <c r="Q138" s="99" t="s">
        <v>817</v>
      </c>
    </row>
    <row r="139" hidden="1">
      <c r="K139" s="119"/>
      <c r="L139" s="120"/>
      <c r="M139" s="103">
        <f t="shared" si="1"/>
        <v>-0.1666666667</v>
      </c>
      <c r="N139">
        <v>0.0</v>
      </c>
      <c r="O139">
        <f>IFERROR(__xludf.DUMMYFUNCTION("""COMPUTED_VALUE"""),0.0)</f>
        <v>0</v>
      </c>
      <c r="Q139" s="99" t="s">
        <v>817</v>
      </c>
    </row>
    <row r="140" hidden="1">
      <c r="K140" s="119"/>
      <c r="L140" s="120"/>
      <c r="M140" s="103">
        <f t="shared" si="1"/>
        <v>-0.1458333333</v>
      </c>
      <c r="N140">
        <v>0.0</v>
      </c>
      <c r="O140">
        <f>IFERROR(__xludf.DUMMYFUNCTION("""COMPUTED_VALUE"""),0.0)</f>
        <v>0</v>
      </c>
      <c r="Q140" s="99" t="s">
        <v>817</v>
      </c>
    </row>
    <row r="141" hidden="1">
      <c r="K141" s="119"/>
      <c r="L141" s="120"/>
      <c r="M141" s="103">
        <f t="shared" si="1"/>
        <v>-0.125</v>
      </c>
      <c r="N141">
        <v>0.0</v>
      </c>
      <c r="O141">
        <f>IFERROR(__xludf.DUMMYFUNCTION("""COMPUTED_VALUE"""),0.0)</f>
        <v>0</v>
      </c>
      <c r="Q141" s="99" t="s">
        <v>817</v>
      </c>
    </row>
    <row r="142" hidden="1">
      <c r="K142" s="119"/>
      <c r="L142" s="120"/>
      <c r="M142" s="103">
        <f t="shared" si="1"/>
        <v>-0.1041666667</v>
      </c>
      <c r="N142">
        <v>0.0</v>
      </c>
      <c r="O142">
        <f>IFERROR(__xludf.DUMMYFUNCTION("""COMPUTED_VALUE"""),0.0)</f>
        <v>0</v>
      </c>
      <c r="Q142" s="99" t="s">
        <v>817</v>
      </c>
    </row>
    <row r="143" hidden="1">
      <c r="K143" s="119"/>
      <c r="L143" s="120"/>
      <c r="M143" s="103">
        <f t="shared" si="1"/>
        <v>-0.08333333333</v>
      </c>
      <c r="N143">
        <v>0.0</v>
      </c>
      <c r="O143">
        <f>IFERROR(__xludf.DUMMYFUNCTION("""COMPUTED_VALUE"""),0.0)</f>
        <v>0</v>
      </c>
      <c r="Q143" s="99" t="s">
        <v>817</v>
      </c>
    </row>
    <row r="144" hidden="1">
      <c r="K144" s="119"/>
      <c r="L144" s="120"/>
      <c r="M144" s="103">
        <f t="shared" si="1"/>
        <v>-0.0625</v>
      </c>
      <c r="N144">
        <v>0.0</v>
      </c>
      <c r="O144">
        <f>IFERROR(__xludf.DUMMYFUNCTION("""COMPUTED_VALUE"""),0.0)</f>
        <v>0</v>
      </c>
      <c r="Q144" s="99" t="s">
        <v>817</v>
      </c>
    </row>
    <row r="145" hidden="1">
      <c r="K145" s="119"/>
      <c r="L145" s="120"/>
      <c r="M145" s="103">
        <f t="shared" si="1"/>
        <v>-0.04166666667</v>
      </c>
      <c r="N145">
        <v>0.0</v>
      </c>
      <c r="O145">
        <f>IFERROR(__xludf.DUMMYFUNCTION("""COMPUTED_VALUE"""),0.0)</f>
        <v>0</v>
      </c>
      <c r="Q145" s="99" t="s">
        <v>817</v>
      </c>
    </row>
    <row r="146" hidden="1">
      <c r="K146" s="119"/>
      <c r="L146" s="120"/>
      <c r="M146" s="103">
        <f t="shared" si="1"/>
        <v>-0.02083333333</v>
      </c>
      <c r="N146">
        <v>0.0</v>
      </c>
      <c r="O146">
        <f>IFERROR(__xludf.DUMMYFUNCTION("""COMPUTED_VALUE"""),0.0)</f>
        <v>0</v>
      </c>
      <c r="Q146" s="99" t="s">
        <v>817</v>
      </c>
    </row>
    <row r="147" hidden="1">
      <c r="K147" s="119"/>
      <c r="L147" s="120"/>
      <c r="M147" s="103">
        <f t="shared" si="1"/>
        <v>0</v>
      </c>
      <c r="N147">
        <v>0.0</v>
      </c>
      <c r="O147">
        <f>IFERROR(__xludf.DUMMYFUNCTION("""COMPUTED_VALUE"""),0.0)</f>
        <v>0</v>
      </c>
      <c r="Q147" s="99" t="s">
        <v>817</v>
      </c>
    </row>
    <row r="148" hidden="1">
      <c r="K148" s="119"/>
      <c r="L148" s="120"/>
      <c r="M148" s="103">
        <f t="shared" si="1"/>
        <v>0.02083333333</v>
      </c>
      <c r="N148">
        <v>0.0</v>
      </c>
      <c r="O148">
        <f>IFERROR(__xludf.DUMMYFUNCTION("""COMPUTED_VALUE"""),0.0)</f>
        <v>0</v>
      </c>
      <c r="Q148" s="99" t="s">
        <v>817</v>
      </c>
    </row>
    <row r="149" hidden="1">
      <c r="K149" s="119"/>
      <c r="L149" s="120"/>
      <c r="M149" s="98"/>
      <c r="N149">
        <v>349.0</v>
      </c>
      <c r="O149">
        <f>IFERROR(__xludf.DUMMYFUNCTION("""COMPUTED_VALUE"""),6.0)</f>
        <v>6</v>
      </c>
      <c r="Q149" s="99" t="s">
        <v>817</v>
      </c>
    </row>
    <row r="150" hidden="1">
      <c r="K150" s="119"/>
      <c r="L150" s="120"/>
      <c r="M150" s="98"/>
      <c r="Q150" s="99" t="s">
        <v>817</v>
      </c>
    </row>
    <row r="151" hidden="1">
      <c r="K151" s="125"/>
      <c r="M151" s="98"/>
      <c r="Q151" s="99" t="s">
        <v>817</v>
      </c>
    </row>
    <row r="152" hidden="1">
      <c r="K152" s="125"/>
      <c r="M152" s="98"/>
      <c r="Q152" s="99" t="s">
        <v>817</v>
      </c>
    </row>
    <row r="153" hidden="1">
      <c r="K153" s="125"/>
      <c r="M153" s="98"/>
      <c r="Q153" s="99" t="s">
        <v>817</v>
      </c>
    </row>
    <row r="154" hidden="1">
      <c r="K154" s="125"/>
      <c r="M154" s="98"/>
      <c r="Q154" s="99" t="s">
        <v>817</v>
      </c>
    </row>
    <row r="155" hidden="1">
      <c r="K155" s="125"/>
      <c r="M155" s="98"/>
      <c r="Q155" s="99" t="s">
        <v>817</v>
      </c>
    </row>
    <row r="156" hidden="1">
      <c r="K156" s="125"/>
      <c r="M156" s="98"/>
      <c r="Q156" s="99" t="s">
        <v>817</v>
      </c>
    </row>
    <row r="157" hidden="1">
      <c r="K157" s="125"/>
      <c r="M157" s="98"/>
      <c r="Q157" s="99" t="s">
        <v>817</v>
      </c>
    </row>
    <row r="158" hidden="1">
      <c r="K158" s="125"/>
      <c r="M158" s="98"/>
      <c r="Q158" s="99" t="s">
        <v>817</v>
      </c>
    </row>
    <row r="159" hidden="1">
      <c r="K159" s="125"/>
      <c r="M159" s="98"/>
      <c r="Q159" s="99" t="s">
        <v>817</v>
      </c>
    </row>
    <row r="160" hidden="1">
      <c r="K160" s="125"/>
      <c r="M160" s="98"/>
      <c r="Q160" s="99" t="s">
        <v>817</v>
      </c>
    </row>
    <row r="161" hidden="1">
      <c r="K161" s="125"/>
      <c r="M161" s="98"/>
      <c r="Q161" s="99" t="s">
        <v>817</v>
      </c>
    </row>
    <row r="162" hidden="1">
      <c r="K162" s="125"/>
      <c r="M162" s="98"/>
      <c r="Q162" s="99" t="s">
        <v>817</v>
      </c>
    </row>
    <row r="163" hidden="1">
      <c r="K163" s="125"/>
      <c r="M163" s="98"/>
      <c r="Q163" s="99" t="s">
        <v>817</v>
      </c>
    </row>
    <row r="164" hidden="1">
      <c r="K164" s="125"/>
      <c r="M164" s="98"/>
      <c r="Q164" s="99" t="s">
        <v>817</v>
      </c>
    </row>
    <row r="165" hidden="1">
      <c r="K165" s="125"/>
      <c r="M165" s="98"/>
      <c r="Q165" s="99" t="s">
        <v>817</v>
      </c>
    </row>
    <row r="166" hidden="1">
      <c r="K166" s="125"/>
      <c r="M166" s="98"/>
      <c r="Q166" s="99" t="s">
        <v>817</v>
      </c>
    </row>
    <row r="167" hidden="1">
      <c r="K167" s="125"/>
      <c r="M167" s="98"/>
      <c r="Q167" s="99" t="s">
        <v>817</v>
      </c>
    </row>
    <row r="168" hidden="1">
      <c r="K168" s="125"/>
      <c r="M168" s="98"/>
      <c r="Q168" s="99" t="s">
        <v>817</v>
      </c>
    </row>
    <row r="169" hidden="1">
      <c r="K169" s="125"/>
      <c r="M169" s="98"/>
      <c r="Q169" s="99" t="s">
        <v>817</v>
      </c>
    </row>
    <row r="170" hidden="1">
      <c r="K170" s="125"/>
      <c r="M170" s="98"/>
      <c r="Q170" s="99" t="s">
        <v>817</v>
      </c>
    </row>
    <row r="171" hidden="1">
      <c r="K171" s="125"/>
      <c r="M171" s="98"/>
      <c r="Q171" s="99" t="s">
        <v>817</v>
      </c>
    </row>
    <row r="172" hidden="1">
      <c r="K172" s="125"/>
      <c r="M172" s="98"/>
      <c r="Q172" s="99" t="s">
        <v>817</v>
      </c>
    </row>
    <row r="173" hidden="1">
      <c r="K173" s="125"/>
      <c r="M173" s="98"/>
      <c r="Q173" s="99" t="s">
        <v>817</v>
      </c>
    </row>
    <row r="174" hidden="1">
      <c r="K174" s="125"/>
      <c r="M174" s="98"/>
      <c r="Q174" s="99" t="s">
        <v>817</v>
      </c>
    </row>
    <row r="175" hidden="1">
      <c r="K175" s="125"/>
      <c r="M175" s="98"/>
      <c r="Q175" s="99" t="s">
        <v>817</v>
      </c>
    </row>
    <row r="176" hidden="1">
      <c r="K176" s="125"/>
      <c r="M176" s="98"/>
      <c r="Q176" s="99" t="s">
        <v>817</v>
      </c>
    </row>
    <row r="177" hidden="1">
      <c r="K177" s="125"/>
      <c r="M177" s="98"/>
      <c r="Q177" s="99" t="s">
        <v>817</v>
      </c>
    </row>
    <row r="178" hidden="1">
      <c r="K178" s="125"/>
      <c r="M178" s="98"/>
      <c r="Q178" s="99" t="s">
        <v>817</v>
      </c>
    </row>
    <row r="179" hidden="1">
      <c r="K179" s="125"/>
      <c r="M179" s="98"/>
      <c r="Q179" s="99" t="s">
        <v>817</v>
      </c>
    </row>
    <row r="180" hidden="1">
      <c r="K180" s="125"/>
      <c r="M180" s="98"/>
      <c r="Q180" s="99" t="s">
        <v>817</v>
      </c>
    </row>
    <row r="181" hidden="1">
      <c r="K181" s="125"/>
      <c r="M181" s="98"/>
      <c r="Q181" s="99" t="s">
        <v>817</v>
      </c>
    </row>
    <row r="182" hidden="1">
      <c r="K182" s="125"/>
      <c r="M182" s="98"/>
      <c r="Q182" s="99" t="s">
        <v>817</v>
      </c>
    </row>
    <row r="183" hidden="1">
      <c r="K183" s="125"/>
      <c r="M183" s="98"/>
      <c r="Q183" s="99" t="s">
        <v>817</v>
      </c>
    </row>
    <row r="184" hidden="1">
      <c r="K184" s="125"/>
      <c r="M184" s="98"/>
      <c r="Q184" s="99" t="s">
        <v>817</v>
      </c>
    </row>
    <row r="185" hidden="1">
      <c r="K185" s="125"/>
      <c r="M185" s="98"/>
      <c r="Q185" s="99" t="s">
        <v>817</v>
      </c>
    </row>
    <row r="186" hidden="1">
      <c r="K186" s="125"/>
      <c r="M186" s="98"/>
      <c r="Q186" s="99" t="s">
        <v>817</v>
      </c>
    </row>
    <row r="187" hidden="1">
      <c r="K187" s="125"/>
      <c r="M187" s="98"/>
      <c r="Q187" s="99" t="s">
        <v>817</v>
      </c>
    </row>
    <row r="188" hidden="1">
      <c r="K188" s="125"/>
      <c r="M188" s="98"/>
      <c r="Q188" s="99" t="s">
        <v>817</v>
      </c>
    </row>
    <row r="189" hidden="1">
      <c r="K189" s="125"/>
      <c r="M189" s="98"/>
      <c r="Q189" s="99" t="s">
        <v>817</v>
      </c>
    </row>
    <row r="190" hidden="1">
      <c r="K190" s="125"/>
      <c r="M190" s="98"/>
      <c r="Q190" s="99" t="s">
        <v>817</v>
      </c>
    </row>
    <row r="191" hidden="1">
      <c r="K191" s="125"/>
      <c r="M191" s="98"/>
      <c r="Q191" s="99" t="s">
        <v>817</v>
      </c>
    </row>
    <row r="192" hidden="1">
      <c r="K192" s="125"/>
      <c r="M192" s="98"/>
      <c r="Q192" s="99" t="s">
        <v>817</v>
      </c>
    </row>
    <row r="193" hidden="1">
      <c r="K193" s="125"/>
      <c r="M193" s="98"/>
      <c r="Q193" s="99" t="s">
        <v>817</v>
      </c>
    </row>
    <row r="194" hidden="1">
      <c r="K194" s="125"/>
      <c r="M194" s="98"/>
      <c r="Q194" s="99" t="s">
        <v>817</v>
      </c>
    </row>
    <row r="195" hidden="1">
      <c r="K195" s="125"/>
      <c r="M195" s="98"/>
      <c r="Q195" s="99" t="s">
        <v>817</v>
      </c>
    </row>
    <row r="196" hidden="1">
      <c r="K196" s="125"/>
      <c r="M196" s="98"/>
      <c r="Q196" s="99" t="s">
        <v>817</v>
      </c>
    </row>
    <row r="197" hidden="1">
      <c r="K197" s="125"/>
      <c r="M197" s="98"/>
      <c r="Q197" s="99" t="s">
        <v>817</v>
      </c>
    </row>
    <row r="198" hidden="1">
      <c r="K198" s="125"/>
      <c r="M198" s="98"/>
      <c r="Q198" s="99" t="s">
        <v>817</v>
      </c>
    </row>
    <row r="199" hidden="1">
      <c r="K199" s="125"/>
      <c r="M199" s="98"/>
      <c r="Q199" s="99" t="s">
        <v>817</v>
      </c>
    </row>
    <row r="200" hidden="1">
      <c r="K200" s="125"/>
      <c r="M200" s="98"/>
      <c r="Q200" s="99" t="s">
        <v>817</v>
      </c>
    </row>
    <row r="201" hidden="1">
      <c r="K201" s="125"/>
      <c r="M201" s="98"/>
      <c r="Q201" s="99" t="s">
        <v>817</v>
      </c>
    </row>
    <row r="202" hidden="1">
      <c r="K202" s="125"/>
      <c r="M202" s="98"/>
      <c r="Q202" s="99" t="s">
        <v>817</v>
      </c>
    </row>
  </sheetData>
  <mergeCells count="2">
    <mergeCell ref="B1:E2"/>
    <mergeCell ref="F1:I1"/>
  </mergeCells>
  <conditionalFormatting sqref="V1">
    <cfRule type="containsText" dxfId="1" priority="1" operator="containsText" text="On">
      <formula>NOT(ISERROR(SEARCH(("On"),(V1))))</formula>
    </cfRule>
  </conditionalFormatting>
  <conditionalFormatting sqref="V1">
    <cfRule type="notContainsText" dxfId="2" priority="2" operator="notContains" text="On">
      <formula>ISERROR(SEARCH(("On"),(V1)))</formula>
    </cfRule>
  </conditionalFormatting>
  <dataValidations>
    <dataValidation type="list" allowBlank="1" showInputMessage="1" showErrorMessage="1" prompt="Calculation for data in this sheet can be turned on/off to help performance " sqref="V1">
      <formula1>"Off,On"</formula1>
    </dataValidation>
  </dataValidations>
  <drawing r:id="rId1"/>
</worksheet>
</file>