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6B30D4B-74C2-4016-9D2B-22564D97320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N34" i="1"/>
  <c r="N33" i="1"/>
  <c r="D32" i="1"/>
  <c r="N32" i="1"/>
  <c r="N31" i="1"/>
  <c r="N30" i="1"/>
  <c r="N29" i="1"/>
  <c r="N28" i="1"/>
  <c r="N27" i="1"/>
  <c r="N25" i="1"/>
  <c r="N26" i="1"/>
  <c r="N24" i="1"/>
  <c r="D35" i="1"/>
  <c r="D37" i="1" s="1"/>
  <c r="D34" i="1"/>
  <c r="D33" i="1"/>
  <c r="D31" i="1"/>
  <c r="D30" i="1"/>
  <c r="D29" i="1"/>
  <c r="D28" i="1"/>
  <c r="D27" i="1"/>
  <c r="D25" i="1"/>
  <c r="D26" i="1"/>
  <c r="D24" i="1"/>
  <c r="N14" i="1"/>
  <c r="N15" i="1"/>
  <c r="N12" i="1"/>
  <c r="N11" i="1"/>
  <c r="N10" i="1"/>
  <c r="N6" i="1"/>
  <c r="N7" i="1"/>
  <c r="N5" i="1"/>
  <c r="E32" i="1"/>
  <c r="F32" i="1" s="1"/>
  <c r="E29" i="1"/>
  <c r="F29" i="1" s="1"/>
  <c r="C31" i="1"/>
  <c r="C30" i="1"/>
  <c r="M34" i="1"/>
  <c r="C34" i="1"/>
  <c r="M33" i="1"/>
  <c r="C33" i="1"/>
  <c r="O32" i="1"/>
  <c r="P32" i="1" s="1"/>
  <c r="M31" i="1"/>
  <c r="M30" i="1"/>
  <c r="O29" i="1"/>
  <c r="P29" i="1" s="1"/>
  <c r="P12" i="1"/>
  <c r="P11" i="1"/>
  <c r="D15" i="1"/>
  <c r="N9" i="1"/>
  <c r="N8" i="1"/>
  <c r="O13" i="1"/>
  <c r="P13" i="1" s="1"/>
  <c r="N13" i="1" s="1"/>
  <c r="O10" i="1"/>
  <c r="P10" i="1" s="1"/>
  <c r="M15" i="1"/>
  <c r="M14" i="1"/>
  <c r="M12" i="1"/>
  <c r="M11" i="1"/>
  <c r="C11" i="1"/>
  <c r="C12" i="1"/>
  <c r="C15" i="1"/>
  <c r="C14" i="1"/>
  <c r="E10" i="1"/>
  <c r="F10" i="1" s="1"/>
  <c r="F12" i="1" s="1"/>
  <c r="E5" i="1"/>
  <c r="F5" i="1" s="1"/>
  <c r="D5" i="1" s="1"/>
  <c r="D6" i="1"/>
  <c r="D7" i="1"/>
  <c r="D8" i="1"/>
  <c r="D9" i="1"/>
  <c r="D10" i="1"/>
  <c r="D13" i="1"/>
  <c r="D36" i="1" l="1"/>
  <c r="D38" i="1" s="1"/>
  <c r="F30" i="1"/>
  <c r="F31" i="1"/>
  <c r="F33" i="1"/>
  <c r="F34" i="1"/>
  <c r="P34" i="1"/>
  <c r="P33" i="1"/>
  <c r="P30" i="1"/>
  <c r="P31" i="1"/>
  <c r="P15" i="1"/>
  <c r="P14" i="1"/>
  <c r="F11" i="1"/>
  <c r="D11" i="1" s="1"/>
  <c r="D16" i="1" s="1"/>
  <c r="N16" i="1"/>
  <c r="D12" i="1"/>
  <c r="D14" i="1"/>
  <c r="D17" i="1" l="1"/>
  <c r="D19" i="1" s="1"/>
  <c r="D18" i="1"/>
  <c r="N18" i="1"/>
  <c r="N17" i="1"/>
  <c r="N19" i="1" s="1"/>
</calcChain>
</file>

<file path=xl/sharedStrings.xml><?xml version="1.0" encoding="utf-8"?>
<sst xmlns="http://schemas.openxmlformats.org/spreadsheetml/2006/main" count="119" uniqueCount="39">
  <si>
    <t>GATO</t>
  </si>
  <si>
    <t>HP</t>
  </si>
  <si>
    <t>MP</t>
  </si>
  <si>
    <t>STR</t>
  </si>
  <si>
    <t>DEF</t>
  </si>
  <si>
    <t>INT</t>
  </si>
  <si>
    <t>HIT</t>
  </si>
  <si>
    <t>AGI</t>
  </si>
  <si>
    <t>C1 FIGHTER</t>
  </si>
  <si>
    <t>C2 SHOOTER</t>
  </si>
  <si>
    <t>LVL 0</t>
  </si>
  <si>
    <t>LVL UP +</t>
  </si>
  <si>
    <t>DMG</t>
  </si>
  <si>
    <t>DMG TAKEB</t>
  </si>
  <si>
    <t>DMG(LVL)</t>
  </si>
  <si>
    <t>NO CT</t>
  </si>
  <si>
    <t>EXTRA PTO</t>
  </si>
  <si>
    <t>1 PTO=</t>
  </si>
  <si>
    <t>70% HP+30% HIT</t>
  </si>
  <si>
    <t>SPD</t>
  </si>
  <si>
    <t>AGI=90%SPD+10%AVO</t>
  </si>
  <si>
    <t>HIT=90%DMG+10%CT</t>
  </si>
  <si>
    <t>CT (150%)</t>
  </si>
  <si>
    <t>NIVEL CON EXTRA PTO</t>
  </si>
  <si>
    <t>CT(%)</t>
  </si>
  <si>
    <t>HIDDEN</t>
  </si>
  <si>
    <t>EQUIP</t>
  </si>
  <si>
    <t>PERSON</t>
  </si>
  <si>
    <t>AVO MAX 50%</t>
  </si>
  <si>
    <t>AVO(%)</t>
  </si>
  <si>
    <t>70% AGI+30% HIT</t>
  </si>
  <si>
    <t>DMG=0,9*AGI+DMG</t>
  </si>
  <si>
    <t>TAKEN=DMG-0,7*DEF</t>
  </si>
  <si>
    <t>DMG=0,5*STR+DMG</t>
  </si>
  <si>
    <t xml:space="preserve">LUCIA </t>
  </si>
  <si>
    <t>DMG=0,8*INT+DMG+MAG</t>
  </si>
  <si>
    <t>NO EQUIP</t>
  </si>
  <si>
    <t>DMG(LVL) 1 ATK</t>
  </si>
  <si>
    <t>CON EQUI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</si>
</sst>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/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0" borderId="2" xfId="0" applyBorder="1" applyAlignment="1">
      <alignment horizontal="center"/>
    </xf>
    <xf numFmtId="9" fontId="0" fillId="2" borderId="1" xfId="1" applyFont="1" applyFill="1" applyBorder="1"/>
    <xf numFmtId="0" fontId="0" fillId="6" borderId="0" xfId="0" applyFill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Fill="1" applyBorder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abSelected="1" workbookViewId="0">
      <selection activeCell="H23" sqref="H23"/>
    </sheetView>
  </sheetViews>
  <sheetFormatPr baseColWidth="10" defaultColWidth="9.140625" defaultRowHeight="15" x14ac:dyDescent="0.25"/>
  <cols>
    <col min="4" max="4" width="27.42578125" customWidth="1"/>
    <col min="8" max="8" width="18.42578125" customWidth="1"/>
    <col min="14" max="14" width="27.42578125" customWidth="1"/>
    <col min="18" max="18" width="18.42578125" customWidth="1"/>
  </cols>
  <sheetData>
    <row r="1" spans="1:23" x14ac:dyDescent="0.25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3" x14ac:dyDescent="0.25">
      <c r="V2" s="14"/>
      <c r="W2" t="s">
        <v>27</v>
      </c>
    </row>
    <row r="3" spans="1:23" x14ac:dyDescent="0.25">
      <c r="A3" s="2" t="s">
        <v>8</v>
      </c>
      <c r="B3" s="2"/>
      <c r="C3" s="2"/>
      <c r="D3" s="3" t="s">
        <v>23</v>
      </c>
      <c r="E3" s="2" t="s">
        <v>16</v>
      </c>
      <c r="F3" s="2"/>
      <c r="K3" s="2" t="s">
        <v>9</v>
      </c>
      <c r="L3" s="2"/>
      <c r="M3" s="2"/>
      <c r="N3" s="3" t="s">
        <v>23</v>
      </c>
      <c r="O3" s="2" t="s">
        <v>16</v>
      </c>
      <c r="P3" s="2"/>
      <c r="V3" s="15"/>
      <c r="W3" t="s">
        <v>25</v>
      </c>
    </row>
    <row r="4" spans="1:23" x14ac:dyDescent="0.25">
      <c r="A4" s="3"/>
      <c r="B4" s="3" t="s">
        <v>10</v>
      </c>
      <c r="C4" s="3" t="s">
        <v>11</v>
      </c>
      <c r="D4" s="3">
        <v>20</v>
      </c>
      <c r="E4" s="3" t="s">
        <v>17</v>
      </c>
      <c r="F4" s="3">
        <v>10</v>
      </c>
      <c r="K4" s="3"/>
      <c r="L4" s="3" t="s">
        <v>10</v>
      </c>
      <c r="M4" s="3" t="s">
        <v>11</v>
      </c>
      <c r="N4" s="3">
        <v>20</v>
      </c>
      <c r="O4" s="3" t="s">
        <v>17</v>
      </c>
      <c r="P4" s="3">
        <v>10</v>
      </c>
      <c r="V4" s="13"/>
      <c r="W4" t="s">
        <v>26</v>
      </c>
    </row>
    <row r="5" spans="1:23" x14ac:dyDescent="0.25">
      <c r="A5" s="11" t="s">
        <v>1</v>
      </c>
      <c r="B5" s="11">
        <v>100</v>
      </c>
      <c r="C5" s="11">
        <v>20</v>
      </c>
      <c r="D5" s="11">
        <f>B5+C5*$D$4+F5</f>
        <v>640</v>
      </c>
      <c r="E5" s="4">
        <f>70%</f>
        <v>0.7</v>
      </c>
      <c r="F5" s="5">
        <f>D4*F4*E5</f>
        <v>140</v>
      </c>
      <c r="K5" s="11" t="s">
        <v>1</v>
      </c>
      <c r="L5" s="11">
        <v>70</v>
      </c>
      <c r="M5" s="11">
        <v>20</v>
      </c>
      <c r="N5" s="11">
        <f>L5+M5*$N$4+P5</f>
        <v>470</v>
      </c>
      <c r="O5" s="3"/>
      <c r="P5" s="3"/>
    </row>
    <row r="6" spans="1:23" x14ac:dyDescent="0.25">
      <c r="A6" s="11" t="s">
        <v>2</v>
      </c>
      <c r="B6" s="11">
        <v>50</v>
      </c>
      <c r="C6" s="11">
        <v>5</v>
      </c>
      <c r="D6" s="11">
        <f t="shared" ref="D6:D11" si="0">B6+C6*$D$4</f>
        <v>150</v>
      </c>
      <c r="E6" s="3"/>
      <c r="F6" s="3"/>
      <c r="K6" s="11" t="s">
        <v>2</v>
      </c>
      <c r="L6" s="11">
        <v>50</v>
      </c>
      <c r="M6" s="11">
        <v>5</v>
      </c>
      <c r="N6" s="11">
        <f t="shared" ref="N6:N7" si="1">L6+M6*$N$4+P6</f>
        <v>150</v>
      </c>
      <c r="O6" s="3"/>
      <c r="P6" s="3"/>
    </row>
    <row r="7" spans="1:23" x14ac:dyDescent="0.25">
      <c r="A7" s="11" t="s">
        <v>3</v>
      </c>
      <c r="B7" s="11">
        <v>100</v>
      </c>
      <c r="C7" s="11">
        <v>20</v>
      </c>
      <c r="D7" s="11">
        <f t="shared" si="0"/>
        <v>500</v>
      </c>
      <c r="E7" s="2" t="s">
        <v>18</v>
      </c>
      <c r="F7" s="2"/>
      <c r="K7" s="11" t="s">
        <v>3</v>
      </c>
      <c r="L7" s="11">
        <v>70</v>
      </c>
      <c r="M7" s="11">
        <v>10</v>
      </c>
      <c r="N7" s="11">
        <f t="shared" si="1"/>
        <v>270</v>
      </c>
      <c r="O7" s="2"/>
      <c r="P7" s="2"/>
    </row>
    <row r="8" spans="1:23" x14ac:dyDescent="0.25">
      <c r="A8" s="12" t="s">
        <v>4</v>
      </c>
      <c r="B8" s="12">
        <v>0</v>
      </c>
      <c r="C8" s="12">
        <v>20</v>
      </c>
      <c r="D8" s="12">
        <f t="shared" si="0"/>
        <v>400</v>
      </c>
      <c r="E8" s="3"/>
      <c r="F8" s="3"/>
      <c r="K8" s="12" t="s">
        <v>4</v>
      </c>
      <c r="L8" s="12">
        <v>0</v>
      </c>
      <c r="M8" s="12">
        <v>10</v>
      </c>
      <c r="N8" s="12">
        <f>L8+M8*$N$4</f>
        <v>200</v>
      </c>
      <c r="O8" s="3"/>
      <c r="P8" s="3"/>
    </row>
    <row r="9" spans="1:23" x14ac:dyDescent="0.25">
      <c r="A9" s="12" t="s">
        <v>5</v>
      </c>
      <c r="B9" s="12">
        <v>0</v>
      </c>
      <c r="C9" s="12">
        <v>0</v>
      </c>
      <c r="D9" s="12">
        <f t="shared" si="0"/>
        <v>0</v>
      </c>
      <c r="E9" s="2"/>
      <c r="F9" s="2"/>
      <c r="K9" s="12" t="s">
        <v>5</v>
      </c>
      <c r="L9" s="12">
        <v>0</v>
      </c>
      <c r="M9" s="12">
        <v>20</v>
      </c>
      <c r="N9" s="12">
        <f>L9+M9*$N$4</f>
        <v>400</v>
      </c>
      <c r="O9" s="2" t="s">
        <v>30</v>
      </c>
      <c r="P9" s="2"/>
    </row>
    <row r="10" spans="1:23" x14ac:dyDescent="0.25">
      <c r="A10" s="12" t="s">
        <v>6</v>
      </c>
      <c r="B10" s="12">
        <v>0</v>
      </c>
      <c r="C10" s="12">
        <v>10</v>
      </c>
      <c r="D10" s="12">
        <f t="shared" si="0"/>
        <v>200</v>
      </c>
      <c r="E10" s="4">
        <f>30%</f>
        <v>0.3</v>
      </c>
      <c r="F10" s="5">
        <f>D4*F4*E10</f>
        <v>60</v>
      </c>
      <c r="G10" s="18" t="s">
        <v>21</v>
      </c>
      <c r="H10" s="18"/>
      <c r="K10" s="12" t="s">
        <v>6</v>
      </c>
      <c r="L10" s="12">
        <v>0</v>
      </c>
      <c r="M10" s="12">
        <v>0</v>
      </c>
      <c r="N10" s="12">
        <f>L10+M10*$N$4+P10</f>
        <v>60</v>
      </c>
      <c r="O10" s="4">
        <f>30%</f>
        <v>0.3</v>
      </c>
      <c r="P10" s="5">
        <f>N4*P4*O10</f>
        <v>60</v>
      </c>
      <c r="Q10" s="18" t="s">
        <v>21</v>
      </c>
      <c r="R10" s="18"/>
    </row>
    <row r="11" spans="1:23" x14ac:dyDescent="0.25">
      <c r="A11" s="6" t="s">
        <v>12</v>
      </c>
      <c r="B11" s="6">
        <v>0</v>
      </c>
      <c r="C11" s="6">
        <f>90%*C10</f>
        <v>9</v>
      </c>
      <c r="D11" s="6">
        <f>90%*D10+F11</f>
        <v>234</v>
      </c>
      <c r="E11" s="4">
        <v>0.9</v>
      </c>
      <c r="F11" s="3">
        <f>E11*F10</f>
        <v>54</v>
      </c>
      <c r="G11" s="18"/>
      <c r="H11" s="18"/>
      <c r="K11" s="6" t="s">
        <v>12</v>
      </c>
      <c r="L11" s="6">
        <v>0</v>
      </c>
      <c r="M11" s="6">
        <f>90%*M10</f>
        <v>0</v>
      </c>
      <c r="N11" s="6">
        <f>90%*N10</f>
        <v>54</v>
      </c>
      <c r="O11" s="4">
        <v>0.9</v>
      </c>
      <c r="P11" s="3">
        <f>P10*O11</f>
        <v>54</v>
      </c>
      <c r="Q11" s="18"/>
      <c r="R11" s="18"/>
    </row>
    <row r="12" spans="1:23" x14ac:dyDescent="0.25">
      <c r="A12" s="6" t="s">
        <v>24</v>
      </c>
      <c r="B12" s="6">
        <v>0</v>
      </c>
      <c r="C12" s="6">
        <f>0.1*C10</f>
        <v>1</v>
      </c>
      <c r="D12" s="17">
        <f>(0.1*D10+F12)/100</f>
        <v>0.26</v>
      </c>
      <c r="E12" s="4">
        <v>0.1</v>
      </c>
      <c r="F12" s="3">
        <f>E12*F10</f>
        <v>6</v>
      </c>
      <c r="G12" s="18"/>
      <c r="H12" s="18"/>
      <c r="K12" s="6" t="s">
        <v>24</v>
      </c>
      <c r="L12" s="6">
        <v>0</v>
      </c>
      <c r="M12" s="6">
        <f>0.1*M10</f>
        <v>0</v>
      </c>
      <c r="N12" s="17">
        <f>(0.1*N10)/100</f>
        <v>0.06</v>
      </c>
      <c r="O12" s="4">
        <v>0.1</v>
      </c>
      <c r="P12" s="3">
        <f>P10*O12</f>
        <v>6</v>
      </c>
      <c r="Q12" s="18"/>
      <c r="R12" s="18"/>
    </row>
    <row r="13" spans="1:23" x14ac:dyDescent="0.25">
      <c r="A13" s="12" t="s">
        <v>7</v>
      </c>
      <c r="B13" s="12">
        <v>0</v>
      </c>
      <c r="C13" s="12">
        <v>10</v>
      </c>
      <c r="D13" s="12">
        <f>B13+C13*$D$4</f>
        <v>200</v>
      </c>
      <c r="E13" s="3"/>
      <c r="F13" s="3"/>
      <c r="G13" s="18" t="s">
        <v>20</v>
      </c>
      <c r="H13" s="18"/>
      <c r="K13" s="12" t="s">
        <v>7</v>
      </c>
      <c r="L13" s="12">
        <v>0</v>
      </c>
      <c r="M13" s="12">
        <v>20</v>
      </c>
      <c r="N13" s="12">
        <f>L13+M13*$N$4+P13</f>
        <v>540</v>
      </c>
      <c r="O13" s="4">
        <f>70%</f>
        <v>0.7</v>
      </c>
      <c r="P13" s="5">
        <f>N4*P4*O13</f>
        <v>140</v>
      </c>
      <c r="Q13" s="18" t="s">
        <v>20</v>
      </c>
      <c r="R13" s="18"/>
    </row>
    <row r="14" spans="1:23" x14ac:dyDescent="0.25">
      <c r="A14" s="6" t="s">
        <v>19</v>
      </c>
      <c r="B14" s="6">
        <v>0</v>
      </c>
      <c r="C14" s="6">
        <f>0.9*C13</f>
        <v>9</v>
      </c>
      <c r="D14" s="6">
        <f>0.9*D13</f>
        <v>180</v>
      </c>
      <c r="E14" s="3"/>
      <c r="F14" s="3"/>
      <c r="G14" s="18"/>
      <c r="H14" s="18"/>
      <c r="K14" s="6" t="s">
        <v>19</v>
      </c>
      <c r="L14" s="6">
        <v>0</v>
      </c>
      <c r="M14" s="6">
        <f>0.9*M13</f>
        <v>18</v>
      </c>
      <c r="N14" s="6">
        <f>0.9*N13</f>
        <v>486</v>
      </c>
      <c r="O14" s="4">
        <v>0.9</v>
      </c>
      <c r="P14" s="3">
        <f>O14*P13</f>
        <v>126</v>
      </c>
      <c r="Q14" s="18"/>
      <c r="R14" s="18"/>
    </row>
    <row r="15" spans="1:23" x14ac:dyDescent="0.25">
      <c r="A15" s="6" t="s">
        <v>29</v>
      </c>
      <c r="B15" s="6">
        <v>0</v>
      </c>
      <c r="C15" s="6">
        <f>10%*C13</f>
        <v>1</v>
      </c>
      <c r="D15" s="17">
        <f>(10%*D13)/100</f>
        <v>0.2</v>
      </c>
      <c r="E15" s="3"/>
      <c r="F15" s="3"/>
      <c r="G15" s="18"/>
      <c r="H15" s="18"/>
      <c r="K15" s="6" t="s">
        <v>29</v>
      </c>
      <c r="L15" s="6">
        <v>0</v>
      </c>
      <c r="M15" s="6">
        <f>10%*M13</f>
        <v>2</v>
      </c>
      <c r="N15" s="17">
        <f>(10%*N13)/100</f>
        <v>0.54</v>
      </c>
      <c r="O15" s="4">
        <v>0.1</v>
      </c>
      <c r="P15" s="3">
        <f>O15*P13</f>
        <v>14</v>
      </c>
      <c r="Q15" s="18"/>
      <c r="R15" s="18"/>
      <c r="S15" s="20" t="s">
        <v>28</v>
      </c>
      <c r="T15" s="20"/>
    </row>
    <row r="16" spans="1:23" x14ac:dyDescent="0.25">
      <c r="A16" s="7" t="s">
        <v>14</v>
      </c>
      <c r="B16" s="7"/>
      <c r="C16" s="3" t="s">
        <v>15</v>
      </c>
      <c r="D16" s="3">
        <f>0.5*D7+D11</f>
        <v>484</v>
      </c>
      <c r="E16" s="23" t="s">
        <v>38</v>
      </c>
      <c r="F16" s="3">
        <f>0.5*D7+D11+50</f>
        <v>534</v>
      </c>
      <c r="G16" s="19" t="s">
        <v>33</v>
      </c>
      <c r="H16" s="20"/>
      <c r="K16" s="7" t="s">
        <v>14</v>
      </c>
      <c r="L16" s="7"/>
      <c r="M16" s="3" t="s">
        <v>15</v>
      </c>
      <c r="N16" s="3">
        <f>0.9*N13+N11</f>
        <v>540</v>
      </c>
      <c r="O16" s="3"/>
      <c r="P16" s="3"/>
      <c r="Q16" s="22" t="s">
        <v>31</v>
      </c>
      <c r="R16" s="20"/>
    </row>
    <row r="17" spans="1:18" x14ac:dyDescent="0.25">
      <c r="A17" s="7"/>
      <c r="B17" s="7"/>
      <c r="C17" s="3" t="s">
        <v>22</v>
      </c>
      <c r="D17" s="3">
        <f>D16*150%</f>
        <v>726</v>
      </c>
      <c r="E17" s="24"/>
      <c r="F17" s="3">
        <f>150%*F16</f>
        <v>801</v>
      </c>
      <c r="G17" s="21"/>
      <c r="H17" s="21"/>
      <c r="K17" s="7"/>
      <c r="L17" s="7"/>
      <c r="M17" s="3" t="s">
        <v>22</v>
      </c>
      <c r="N17" s="3">
        <f>N16*150%</f>
        <v>810</v>
      </c>
      <c r="O17" s="3"/>
      <c r="P17" s="3"/>
      <c r="Q17" s="21"/>
      <c r="R17" s="21"/>
    </row>
    <row r="18" spans="1:18" x14ac:dyDescent="0.25">
      <c r="A18" s="8" t="s">
        <v>13</v>
      </c>
      <c r="B18" s="8"/>
      <c r="C18" s="9" t="s">
        <v>15</v>
      </c>
      <c r="D18" s="10">
        <f>D16-0.7*D8</f>
        <v>204</v>
      </c>
      <c r="E18" s="24"/>
      <c r="F18" s="3">
        <f>F16-0.7*(D8+25)</f>
        <v>236.5</v>
      </c>
      <c r="G18" s="19" t="s">
        <v>32</v>
      </c>
      <c r="H18" s="20"/>
      <c r="K18" s="8" t="s">
        <v>13</v>
      </c>
      <c r="L18" s="8"/>
      <c r="M18" s="9" t="s">
        <v>15</v>
      </c>
      <c r="N18" s="10">
        <f>N16-0.7*N8</f>
        <v>400</v>
      </c>
      <c r="O18" s="3"/>
      <c r="P18" s="3"/>
      <c r="Q18" s="22" t="s">
        <v>32</v>
      </c>
      <c r="R18" s="20"/>
    </row>
    <row r="19" spans="1:18" x14ac:dyDescent="0.25">
      <c r="A19" s="8"/>
      <c r="B19" s="8"/>
      <c r="C19" s="9" t="s">
        <v>22</v>
      </c>
      <c r="D19" s="3">
        <f>D17-0.7*D8</f>
        <v>446</v>
      </c>
      <c r="E19" s="25"/>
      <c r="F19" s="3">
        <f>F17-0.7*(D8+25)</f>
        <v>503.5</v>
      </c>
      <c r="G19" s="19"/>
      <c r="H19" s="20"/>
      <c r="K19" s="8"/>
      <c r="L19" s="8"/>
      <c r="M19" s="9" t="s">
        <v>22</v>
      </c>
      <c r="N19" s="3">
        <f>N17-0.7*N8</f>
        <v>670</v>
      </c>
      <c r="O19" s="3"/>
      <c r="P19" s="3"/>
      <c r="Q19" s="22"/>
      <c r="R19" s="20"/>
    </row>
    <row r="22" spans="1:18" x14ac:dyDescent="0.25">
      <c r="A22" s="2" t="s">
        <v>0</v>
      </c>
      <c r="B22" s="2"/>
      <c r="C22" s="2"/>
      <c r="D22" s="3" t="s">
        <v>23</v>
      </c>
      <c r="E22" s="2" t="s">
        <v>16</v>
      </c>
      <c r="F22" s="2"/>
      <c r="K22" s="2" t="s">
        <v>34</v>
      </c>
      <c r="L22" s="2"/>
      <c r="M22" s="2"/>
      <c r="N22" s="3" t="s">
        <v>23</v>
      </c>
      <c r="O22" s="2" t="s">
        <v>16</v>
      </c>
      <c r="P22" s="2"/>
    </row>
    <row r="23" spans="1:18" x14ac:dyDescent="0.25">
      <c r="A23" s="3"/>
      <c r="B23" s="3" t="s">
        <v>10</v>
      </c>
      <c r="C23" s="3" t="s">
        <v>11</v>
      </c>
      <c r="D23" s="3">
        <v>20</v>
      </c>
      <c r="E23" s="3" t="s">
        <v>17</v>
      </c>
      <c r="F23" s="3">
        <v>10</v>
      </c>
      <c r="K23" s="3"/>
      <c r="L23" s="3" t="s">
        <v>10</v>
      </c>
      <c r="M23" s="3" t="s">
        <v>11</v>
      </c>
      <c r="N23" s="3">
        <v>20</v>
      </c>
      <c r="O23" s="3" t="s">
        <v>17</v>
      </c>
      <c r="P23" s="3">
        <v>10</v>
      </c>
    </row>
    <row r="24" spans="1:18" x14ac:dyDescent="0.25">
      <c r="A24" s="11" t="s">
        <v>1</v>
      </c>
      <c r="B24" s="11">
        <v>70</v>
      </c>
      <c r="C24" s="11">
        <v>20</v>
      </c>
      <c r="D24" s="11">
        <f>B24+C24*$D$23</f>
        <v>470</v>
      </c>
      <c r="E24" s="3"/>
      <c r="F24" s="3"/>
      <c r="K24" s="11" t="s">
        <v>1</v>
      </c>
      <c r="L24" s="11">
        <v>80</v>
      </c>
      <c r="M24" s="11">
        <v>20</v>
      </c>
      <c r="N24" s="11">
        <f>L24+M24*$N$23</f>
        <v>480</v>
      </c>
      <c r="O24" s="3"/>
      <c r="P24" s="3"/>
    </row>
    <row r="25" spans="1:18" x14ac:dyDescent="0.25">
      <c r="A25" s="11" t="s">
        <v>2</v>
      </c>
      <c r="B25" s="11">
        <v>50</v>
      </c>
      <c r="C25" s="11">
        <v>5</v>
      </c>
      <c r="D25" s="11">
        <f t="shared" ref="D25:D26" si="2">B25+C25*$D$23</f>
        <v>150</v>
      </c>
      <c r="E25" s="3"/>
      <c r="F25" s="3"/>
      <c r="K25" s="11" t="s">
        <v>2</v>
      </c>
      <c r="L25" s="11">
        <v>60</v>
      </c>
      <c r="M25" s="11">
        <v>5</v>
      </c>
      <c r="N25" s="11">
        <f t="shared" ref="N25:N26" si="3">L25+M25*$N$23</f>
        <v>160</v>
      </c>
      <c r="O25" s="3"/>
      <c r="P25" s="3"/>
    </row>
    <row r="26" spans="1:18" x14ac:dyDescent="0.25">
      <c r="A26" s="11" t="s">
        <v>3</v>
      </c>
      <c r="B26" s="11">
        <v>70</v>
      </c>
      <c r="C26" s="11">
        <v>10</v>
      </c>
      <c r="D26" s="11">
        <f t="shared" si="2"/>
        <v>270</v>
      </c>
      <c r="E26" s="2"/>
      <c r="F26" s="2"/>
      <c r="K26" s="11" t="s">
        <v>3</v>
      </c>
      <c r="L26" s="11">
        <v>80</v>
      </c>
      <c r="M26" s="11">
        <v>10</v>
      </c>
      <c r="N26" s="11">
        <f t="shared" si="3"/>
        <v>280</v>
      </c>
      <c r="O26" s="2"/>
      <c r="P26" s="2"/>
    </row>
    <row r="27" spans="1:18" x14ac:dyDescent="0.25">
      <c r="A27" s="12" t="s">
        <v>4</v>
      </c>
      <c r="B27" s="12">
        <v>0</v>
      </c>
      <c r="C27" s="12">
        <v>10</v>
      </c>
      <c r="D27" s="12">
        <f>B27+C27*$D$23</f>
        <v>200</v>
      </c>
      <c r="E27" s="3"/>
      <c r="F27" s="3"/>
      <c r="K27" s="12" t="s">
        <v>4</v>
      </c>
      <c r="L27" s="12">
        <v>0</v>
      </c>
      <c r="M27" s="12">
        <v>10</v>
      </c>
      <c r="N27" s="12">
        <f>L27+M27*$N$23</f>
        <v>200</v>
      </c>
      <c r="O27" s="3"/>
      <c r="P27" s="3"/>
    </row>
    <row r="28" spans="1:18" x14ac:dyDescent="0.25">
      <c r="A28" s="12" t="s">
        <v>5</v>
      </c>
      <c r="B28" s="12">
        <v>0</v>
      </c>
      <c r="C28" s="12">
        <v>20</v>
      </c>
      <c r="D28" s="12">
        <f>B28+C28*$D$23</f>
        <v>400</v>
      </c>
      <c r="E28" s="2" t="s">
        <v>30</v>
      </c>
      <c r="F28" s="2"/>
      <c r="G28" s="16"/>
      <c r="H28" s="1"/>
      <c r="K28" s="12" t="s">
        <v>5</v>
      </c>
      <c r="L28" s="12">
        <v>0</v>
      </c>
      <c r="M28" s="12">
        <v>20</v>
      </c>
      <c r="N28" s="12">
        <f>L28+M28*$N$23</f>
        <v>400</v>
      </c>
      <c r="O28" s="2" t="s">
        <v>30</v>
      </c>
      <c r="P28" s="2"/>
    </row>
    <row r="29" spans="1:18" x14ac:dyDescent="0.25">
      <c r="A29" s="12" t="s">
        <v>6</v>
      </c>
      <c r="B29" s="12">
        <v>0</v>
      </c>
      <c r="C29" s="12">
        <v>0</v>
      </c>
      <c r="D29" s="12">
        <f>B29+C29*$D$23+F29</f>
        <v>60</v>
      </c>
      <c r="E29" s="4">
        <f>30%</f>
        <v>0.3</v>
      </c>
      <c r="F29" s="5">
        <f>D23*F23*E29</f>
        <v>60</v>
      </c>
      <c r="G29" s="18" t="s">
        <v>21</v>
      </c>
      <c r="H29" s="18"/>
      <c r="K29" s="12" t="s">
        <v>6</v>
      </c>
      <c r="L29" s="12">
        <v>0</v>
      </c>
      <c r="M29" s="12">
        <v>0</v>
      </c>
      <c r="N29" s="12">
        <f>L29+M29*$N$23+P29</f>
        <v>60</v>
      </c>
      <c r="O29" s="4">
        <f>30%</f>
        <v>0.3</v>
      </c>
      <c r="P29" s="5">
        <f>N23*P23*O29</f>
        <v>60</v>
      </c>
      <c r="Q29" s="18" t="s">
        <v>21</v>
      </c>
      <c r="R29" s="18"/>
    </row>
    <row r="30" spans="1:18" x14ac:dyDescent="0.25">
      <c r="A30" s="6" t="s">
        <v>12</v>
      </c>
      <c r="B30" s="6">
        <v>0</v>
      </c>
      <c r="C30" s="6">
        <f>90%*C29</f>
        <v>0</v>
      </c>
      <c r="D30" s="6">
        <f>90%*D29</f>
        <v>54</v>
      </c>
      <c r="E30" s="4">
        <v>0.9</v>
      </c>
      <c r="F30" s="3">
        <f>F29*E30</f>
        <v>54</v>
      </c>
      <c r="G30" s="18"/>
      <c r="H30" s="18"/>
      <c r="K30" s="6" t="s">
        <v>12</v>
      </c>
      <c r="L30" s="6">
        <v>0</v>
      </c>
      <c r="M30" s="6">
        <f>90%*M29</f>
        <v>0</v>
      </c>
      <c r="N30" s="6">
        <f>90%*N29</f>
        <v>54</v>
      </c>
      <c r="O30" s="4">
        <v>0.9</v>
      </c>
      <c r="P30" s="3">
        <f>P29*O30</f>
        <v>54</v>
      </c>
      <c r="Q30" s="18"/>
      <c r="R30" s="18"/>
    </row>
    <row r="31" spans="1:18" x14ac:dyDescent="0.25">
      <c r="A31" s="6" t="s">
        <v>24</v>
      </c>
      <c r="B31" s="6">
        <v>0</v>
      </c>
      <c r="C31" s="6">
        <f>0.1*C29</f>
        <v>0</v>
      </c>
      <c r="D31" s="17">
        <f>(0.1*D29)/100</f>
        <v>0.06</v>
      </c>
      <c r="E31" s="4">
        <v>0.1</v>
      </c>
      <c r="F31" s="3">
        <f>F29*E31</f>
        <v>6</v>
      </c>
      <c r="G31" s="18"/>
      <c r="H31" s="18"/>
      <c r="K31" s="6" t="s">
        <v>24</v>
      </c>
      <c r="L31" s="6">
        <v>0</v>
      </c>
      <c r="M31" s="6">
        <f>0.1*M29</f>
        <v>0</v>
      </c>
      <c r="N31" s="17">
        <f>(0.1*N29)/100</f>
        <v>0.06</v>
      </c>
      <c r="O31" s="4">
        <v>0.1</v>
      </c>
      <c r="P31" s="3">
        <f>P29*O31</f>
        <v>6</v>
      </c>
      <c r="Q31" s="18"/>
      <c r="R31" s="18"/>
    </row>
    <row r="32" spans="1:18" x14ac:dyDescent="0.25">
      <c r="A32" s="12" t="s">
        <v>7</v>
      </c>
      <c r="B32" s="12">
        <v>0</v>
      </c>
      <c r="C32" s="12">
        <v>20</v>
      </c>
      <c r="D32" s="12">
        <f>B32+C32*$D$23+F32</f>
        <v>540</v>
      </c>
      <c r="E32" s="4">
        <f>70%</f>
        <v>0.7</v>
      </c>
      <c r="F32" s="5">
        <f>D23*F23*E32</f>
        <v>140</v>
      </c>
      <c r="G32" s="18" t="s">
        <v>20</v>
      </c>
      <c r="H32" s="18"/>
      <c r="K32" s="12" t="s">
        <v>7</v>
      </c>
      <c r="L32" s="12">
        <v>0</v>
      </c>
      <c r="M32" s="12">
        <v>20</v>
      </c>
      <c r="N32" s="12">
        <f>L32+M32*$N$23+P32</f>
        <v>540</v>
      </c>
      <c r="O32" s="4">
        <f>70%</f>
        <v>0.7</v>
      </c>
      <c r="P32" s="5">
        <f>N23*P23*O32</f>
        <v>140</v>
      </c>
      <c r="Q32" s="18" t="s">
        <v>20</v>
      </c>
      <c r="R32" s="18"/>
    </row>
    <row r="33" spans="1:20" x14ac:dyDescent="0.25">
      <c r="A33" s="6" t="s">
        <v>19</v>
      </c>
      <c r="B33" s="6">
        <v>0</v>
      </c>
      <c r="C33" s="6">
        <f>0.9*C32</f>
        <v>18</v>
      </c>
      <c r="D33" s="6">
        <f>0.9*D32</f>
        <v>486</v>
      </c>
      <c r="E33" s="4">
        <v>0.9</v>
      </c>
      <c r="F33" s="3">
        <f>E33*F32</f>
        <v>126</v>
      </c>
      <c r="G33" s="18"/>
      <c r="H33" s="18"/>
      <c r="K33" s="6" t="s">
        <v>19</v>
      </c>
      <c r="L33" s="6">
        <v>0</v>
      </c>
      <c r="M33" s="6">
        <f>0.9*M32</f>
        <v>18</v>
      </c>
      <c r="N33" s="6">
        <f>0.9*N32</f>
        <v>486</v>
      </c>
      <c r="O33" s="4">
        <v>0.9</v>
      </c>
      <c r="P33" s="3">
        <f>O33*P32</f>
        <v>126</v>
      </c>
      <c r="Q33" s="18"/>
      <c r="R33" s="18"/>
    </row>
    <row r="34" spans="1:20" x14ac:dyDescent="0.25">
      <c r="A34" s="6" t="s">
        <v>29</v>
      </c>
      <c r="B34" s="6">
        <v>0</v>
      </c>
      <c r="C34" s="6">
        <f>10%*C32</f>
        <v>2</v>
      </c>
      <c r="D34" s="17">
        <f>(10%*D32)/100</f>
        <v>0.54</v>
      </c>
      <c r="E34" s="4">
        <v>0.1</v>
      </c>
      <c r="F34" s="3">
        <f>E34*F32</f>
        <v>14</v>
      </c>
      <c r="G34" s="18"/>
      <c r="H34" s="18"/>
      <c r="K34" s="6" t="s">
        <v>29</v>
      </c>
      <c r="L34" s="6">
        <v>0</v>
      </c>
      <c r="M34" s="6">
        <f>10%*M32</f>
        <v>2</v>
      </c>
      <c r="N34" s="17">
        <f>(10%*N32)/100</f>
        <v>0.54</v>
      </c>
      <c r="O34" s="4">
        <v>0.1</v>
      </c>
      <c r="P34" s="3">
        <f>O34*P32</f>
        <v>14</v>
      </c>
      <c r="Q34" s="18"/>
      <c r="R34" s="18"/>
      <c r="S34" s="20" t="s">
        <v>28</v>
      </c>
      <c r="T34" s="20"/>
    </row>
    <row r="35" spans="1:20" ht="15" customHeight="1" x14ac:dyDescent="0.25">
      <c r="A35" s="7" t="s">
        <v>37</v>
      </c>
      <c r="B35" s="7"/>
      <c r="C35" s="3" t="s">
        <v>15</v>
      </c>
      <c r="D35" s="3">
        <f>0.8*(D28+100)+D30+50</f>
        <v>504</v>
      </c>
      <c r="E35" s="3"/>
      <c r="F35" s="3"/>
      <c r="G35" s="19" t="s">
        <v>35</v>
      </c>
      <c r="H35" s="20"/>
      <c r="K35" s="7" t="s">
        <v>14</v>
      </c>
      <c r="L35" s="7"/>
      <c r="M35" s="3" t="s">
        <v>15</v>
      </c>
      <c r="N35" s="3"/>
      <c r="O35" s="3"/>
      <c r="P35" s="3"/>
      <c r="Q35" s="22" t="s">
        <v>31</v>
      </c>
      <c r="R35" s="20"/>
    </row>
    <row r="36" spans="1:20" x14ac:dyDescent="0.25">
      <c r="A36" s="7"/>
      <c r="B36" s="7"/>
      <c r="C36" s="3" t="s">
        <v>22</v>
      </c>
      <c r="D36" s="3">
        <f>D35*150%</f>
        <v>756</v>
      </c>
      <c r="E36" s="3"/>
      <c r="F36" s="3"/>
      <c r="G36" s="21"/>
      <c r="H36" s="21"/>
      <c r="K36" s="7"/>
      <c r="L36" s="7"/>
      <c r="M36" s="3" t="s">
        <v>22</v>
      </c>
      <c r="N36" s="3"/>
      <c r="O36" s="3"/>
      <c r="P36" s="3"/>
      <c r="Q36" s="21"/>
      <c r="R36" s="21"/>
    </row>
    <row r="37" spans="1:20" x14ac:dyDescent="0.25">
      <c r="A37" s="8" t="s">
        <v>13</v>
      </c>
      <c r="B37" s="8"/>
      <c r="C37" s="9" t="s">
        <v>15</v>
      </c>
      <c r="D37" s="10">
        <f>D35-0.7*D27</f>
        <v>364</v>
      </c>
      <c r="E37" s="3"/>
      <c r="F37" s="3"/>
      <c r="G37" s="19" t="s">
        <v>32</v>
      </c>
      <c r="H37" s="20"/>
      <c r="K37" s="8" t="s">
        <v>13</v>
      </c>
      <c r="L37" s="8"/>
      <c r="M37" s="9" t="s">
        <v>15</v>
      </c>
      <c r="N37" s="10"/>
      <c r="O37" s="3"/>
      <c r="P37" s="3"/>
      <c r="Q37" s="22" t="s">
        <v>32</v>
      </c>
      <c r="R37" s="20"/>
    </row>
    <row r="38" spans="1:20" x14ac:dyDescent="0.25">
      <c r="A38" s="8"/>
      <c r="B38" s="8"/>
      <c r="C38" s="9" t="s">
        <v>22</v>
      </c>
      <c r="D38" s="3">
        <f>D36-0.7*D27</f>
        <v>616</v>
      </c>
      <c r="E38" s="3"/>
      <c r="F38" s="3"/>
      <c r="G38" s="19"/>
      <c r="H38" s="20"/>
      <c r="K38" s="8"/>
      <c r="L38" s="8"/>
      <c r="M38" s="9" t="s">
        <v>22</v>
      </c>
      <c r="N38" s="3"/>
      <c r="O38" s="3"/>
      <c r="P38" s="3"/>
      <c r="Q38" s="22"/>
      <c r="R38" s="20"/>
    </row>
  </sheetData>
  <mergeCells count="45">
    <mergeCell ref="A1:S1"/>
    <mergeCell ref="E16:E19"/>
    <mergeCell ref="A37:B38"/>
    <mergeCell ref="G37:H38"/>
    <mergeCell ref="K37:L38"/>
    <mergeCell ref="Q37:R38"/>
    <mergeCell ref="G28:H28"/>
    <mergeCell ref="G32:H34"/>
    <mergeCell ref="Q32:R34"/>
    <mergeCell ref="S34:T34"/>
    <mergeCell ref="A35:B36"/>
    <mergeCell ref="G35:H35"/>
    <mergeCell ref="K35:L36"/>
    <mergeCell ref="Q35:R35"/>
    <mergeCell ref="E26:F26"/>
    <mergeCell ref="O26:P26"/>
    <mergeCell ref="E28:F28"/>
    <mergeCell ref="O28:P28"/>
    <mergeCell ref="G29:H31"/>
    <mergeCell ref="Q29:R31"/>
    <mergeCell ref="O9:P9"/>
    <mergeCell ref="S15:T15"/>
    <mergeCell ref="Q16:R16"/>
    <mergeCell ref="G16:H16"/>
    <mergeCell ref="A22:C22"/>
    <mergeCell ref="E22:F22"/>
    <mergeCell ref="K22:M22"/>
    <mergeCell ref="O22:P22"/>
    <mergeCell ref="A16:B17"/>
    <mergeCell ref="A18:B19"/>
    <mergeCell ref="G18:H19"/>
    <mergeCell ref="Q10:R12"/>
    <mergeCell ref="Q13:R15"/>
    <mergeCell ref="K16:L17"/>
    <mergeCell ref="K18:L19"/>
    <mergeCell ref="Q18:R19"/>
    <mergeCell ref="O3:P3"/>
    <mergeCell ref="O7:P7"/>
    <mergeCell ref="E3:F3"/>
    <mergeCell ref="E9:F9"/>
    <mergeCell ref="E7:F7"/>
    <mergeCell ref="A3:C3"/>
    <mergeCell ref="K3:M3"/>
    <mergeCell ref="G13:H15"/>
    <mergeCell ref="G10:H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2019-04-21T15:27:11Z</dcterms:modified>
</cp:coreProperties>
</file>