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.humaid\Desktop\مكتبة المشتريات\"/>
    </mc:Choice>
  </mc:AlternateContent>
  <bookViews>
    <workbookView xWindow="0" yWindow="0" windowWidth="12492" windowHeight="8064" tabRatio="590"/>
  </bookViews>
  <sheets>
    <sheet name="أقل من العقود عالية القيمة" sheetId="4" r:id="rId1"/>
    <sheet name="العقود عالية القيم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0" i="1"/>
  <c r="G11" i="1"/>
  <c r="H11" i="1" s="1"/>
  <c r="G14" i="4"/>
  <c r="I14" i="4" s="1"/>
  <c r="G13" i="4"/>
  <c r="H13" i="4" s="1"/>
  <c r="K13" i="4" s="1"/>
  <c r="G12" i="4"/>
  <c r="I12" i="4" s="1"/>
  <c r="I11" i="4"/>
  <c r="G11" i="4"/>
  <c r="H11" i="4" s="1"/>
  <c r="G10" i="4"/>
  <c r="I10" i="4" s="1"/>
  <c r="G12" i="1"/>
  <c r="G13" i="1"/>
  <c r="H13" i="1" s="1"/>
  <c r="G14" i="1"/>
  <c r="H14" i="1" s="1"/>
  <c r="G10" i="1"/>
  <c r="H10" i="1" s="1"/>
  <c r="K11" i="4" l="1"/>
  <c r="L11" i="4" s="1"/>
  <c r="H10" i="4"/>
  <c r="K10" i="4" s="1"/>
  <c r="L10" i="4" s="1"/>
  <c r="I13" i="4"/>
  <c r="L13" i="4" s="1"/>
  <c r="H12" i="4"/>
  <c r="K12" i="4" s="1"/>
  <c r="L12" i="4" s="1"/>
  <c r="H14" i="4"/>
  <c r="K14" i="4" s="1"/>
  <c r="L14" i="4" s="1"/>
  <c r="I12" i="1"/>
  <c r="I11" i="1"/>
  <c r="I14" i="1"/>
  <c r="O14" i="1" s="1"/>
  <c r="H12" i="1"/>
  <c r="O12" i="1" s="1"/>
  <c r="I10" i="1"/>
  <c r="I13" i="1"/>
  <c r="O13" i="1" s="1"/>
  <c r="O10" i="1" l="1"/>
  <c r="O11" i="1"/>
</calcChain>
</file>

<file path=xl/sharedStrings.xml><?xml version="1.0" encoding="utf-8"?>
<sst xmlns="http://schemas.openxmlformats.org/spreadsheetml/2006/main" count="75" uniqueCount="35">
  <si>
    <t>لا يوجد</t>
  </si>
  <si>
    <t>لا يستبعد</t>
  </si>
  <si>
    <t>مقدم العرض 1</t>
  </si>
  <si>
    <t>مقدم العرض 2</t>
  </si>
  <si>
    <t>مقدم العرض 3</t>
  </si>
  <si>
    <t>مقدم العرض 4</t>
  </si>
  <si>
    <t>مقدم العرض 5</t>
  </si>
  <si>
    <t>التقييم الفني</t>
  </si>
  <si>
    <t>وزن التقييم الفني</t>
  </si>
  <si>
    <t>وزن التقييم المالي</t>
  </si>
  <si>
    <t>سبب الإستبعاد</t>
  </si>
  <si>
    <t>يستبعد / لا يستبعد</t>
  </si>
  <si>
    <t>اسم الشركة</t>
  </si>
  <si>
    <t>المعايير الإلزامية</t>
  </si>
  <si>
    <t>المتوسط</t>
  </si>
  <si>
    <t>-</t>
  </si>
  <si>
    <t>يستبعد</t>
  </si>
  <si>
    <t>عدم الالتزام بالقائمة الإلزامية</t>
  </si>
  <si>
    <t>نسبة اجتياز التقييم الفني</t>
  </si>
  <si>
    <t>التكلفة الإجمالية</t>
  </si>
  <si>
    <t>درجة التقييم الفني الموزونة</t>
  </si>
  <si>
    <t>درجة التقييم المالي الموزونة</t>
  </si>
  <si>
    <t xml:space="preserve">التقييم النهائي العام </t>
  </si>
  <si>
    <t>اجتاز/ لم يجتز</t>
  </si>
  <si>
    <r>
      <t xml:space="preserve">آلية احتساب الدرجة الموزونة في المنافسات ذات القيمة التقديرية التي </t>
    </r>
    <r>
      <rPr>
        <b/>
        <sz val="12"/>
        <color theme="1"/>
        <rFont val="DIN Next LT Arabic"/>
        <family val="2"/>
      </rPr>
      <t>تقل</t>
    </r>
    <r>
      <rPr>
        <sz val="12"/>
        <color theme="1"/>
        <rFont val="DIN Next LT Arabic"/>
        <family val="2"/>
      </rPr>
      <t xml:space="preserve"> قيمتها عن العقود عالية القيمة </t>
    </r>
  </si>
  <si>
    <t>نسبة المحتوى المحلي المستهدفة أقل من الحد الأدنى المحدد في وثائق المنافسة</t>
  </si>
  <si>
    <t>عدم الالتزام بتقديم نسبة مستهدفة للمحتوى المحلي</t>
  </si>
  <si>
    <t>وزن المحتوى المحلي</t>
  </si>
  <si>
    <t>نسبة المحتوى المحلي المستهدفة</t>
  </si>
  <si>
    <t>خط الأساس</t>
  </si>
  <si>
    <t>هل الشركة مدرجة في السوق المالية؟</t>
  </si>
  <si>
    <t>لا</t>
  </si>
  <si>
    <t>نعم</t>
  </si>
  <si>
    <t>مستبعد</t>
  </si>
  <si>
    <r>
      <t xml:space="preserve">آلية احتساب الدرجة الموزونة في المنافسات ذات القيمة التقديرية التي </t>
    </r>
    <r>
      <rPr>
        <b/>
        <sz val="12"/>
        <color theme="1"/>
        <rFont val="DIN Next LT Arabic"/>
        <family val="2"/>
      </rPr>
      <t>تساوي أو تتجاوز</t>
    </r>
    <r>
      <rPr>
        <sz val="12"/>
        <color theme="1"/>
        <rFont val="DIN Next LT Arabic"/>
        <family val="2"/>
      </rPr>
      <t xml:space="preserve"> قيمتها العقود عالية القيمة </t>
    </r>
    <r>
      <rPr>
        <b/>
        <sz val="12"/>
        <color theme="1"/>
        <rFont val="DIN Next LT Arabic"/>
        <family val="2"/>
      </rPr>
      <t>(باستثناء عقود التوريد)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</si>
</sst>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FS Albert Arabic"/>
      <family val="2"/>
      <scheme val="minor"/>
    </font>
    <font>
      <sz val="11"/>
      <color theme="1"/>
      <name val="FS Albert Arabic"/>
      <family val="2"/>
      <scheme val="minor"/>
    </font>
    <font>
      <sz val="11"/>
      <color theme="1"/>
      <name val="DIN Next LT Arabic"/>
      <family val="2"/>
    </font>
    <font>
      <b/>
      <sz val="11"/>
      <color theme="1"/>
      <name val="DIN Next LT Arabic"/>
      <family val="2"/>
    </font>
    <font>
      <sz val="11"/>
      <color rgb="FF00B050"/>
      <name val="DIN Next LT Arabic"/>
      <family val="2"/>
    </font>
    <font>
      <sz val="10"/>
      <color theme="1"/>
      <name val="DIN Next LT Arabic"/>
      <family val="2"/>
    </font>
    <font>
      <b/>
      <sz val="10"/>
      <color theme="2"/>
      <name val="DIN Next LT Arabic"/>
      <family val="2"/>
    </font>
    <font>
      <sz val="11"/>
      <color theme="2"/>
      <name val="DIN Next LT Arabic"/>
      <family val="2"/>
    </font>
    <font>
      <sz val="12"/>
      <color theme="1"/>
      <name val="DIN Next LT Arabic"/>
      <family val="2"/>
    </font>
    <font>
      <b/>
      <sz val="12"/>
      <color theme="1"/>
      <name val="DIN Next LT Arab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9" fontId="5" fillId="0" borderId="1" xfId="1" applyFont="1" applyBorder="1" applyAlignment="1">
      <alignment horizontal="center" vertical="center"/>
    </xf>
    <xf numFmtId="10" fontId="5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6" borderId="1" xfId="1" applyFont="1" applyFill="1" applyBorder="1" applyAlignment="1">
      <alignment horizontal="center"/>
    </xf>
    <xf numFmtId="0" fontId="7" fillId="3" borderId="0" xfId="0" applyFont="1" applyFill="1"/>
    <xf numFmtId="0" fontId="3" fillId="0" borderId="2" xfId="0" applyFont="1" applyBorder="1"/>
    <xf numFmtId="0" fontId="4" fillId="0" borderId="2" xfId="0" applyFont="1" applyBorder="1" applyAlignment="1">
      <alignment horizontal="center" vertical="center"/>
    </xf>
    <xf numFmtId="0" fontId="2" fillId="0" borderId="2" xfId="0" applyFont="1" applyBorder="1"/>
    <xf numFmtId="9" fontId="5" fillId="0" borderId="2" xfId="1" applyFont="1" applyBorder="1" applyAlignment="1">
      <alignment horizontal="center" vertical="center"/>
    </xf>
    <xf numFmtId="10" fontId="5" fillId="2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3" fontId="5" fillId="0" borderId="1" xfId="0" quotePrefix="1" applyNumberFormat="1" applyFont="1" applyBorder="1" applyAlignment="1">
      <alignment horizontal="center" vertical="center"/>
    </xf>
    <xf numFmtId="9" fontId="5" fillId="0" borderId="1" xfId="1" quotePrefix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266098</xdr:colOff>
      <xdr:row>4</xdr:row>
      <xdr:rowOff>45357</xdr:rowOff>
    </xdr:from>
    <xdr:to>
      <xdr:col>2</xdr:col>
      <xdr:colOff>734386</xdr:colOff>
      <xdr:row>6</xdr:row>
      <xdr:rowOff>76265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08FD014-51AD-499F-B4B8-8C5C410EDBA7}"/>
            </a:ext>
          </a:extLst>
        </xdr:cNvPr>
        <xdr:cNvSpPr/>
      </xdr:nvSpPr>
      <xdr:spPr>
        <a:xfrm flipH="1">
          <a:off x="10822872364" y="1359807"/>
          <a:ext cx="2411388" cy="678608"/>
        </a:xfrm>
        <a:prstGeom prst="wedgeRectCallout">
          <a:avLst>
            <a:gd name="adj1" fmla="val 37306"/>
            <a:gd name="adj2" fmla="val 86651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defTabSz="633039" rtl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في بداية عملية التقييم يتم تحديد التزام المتنافسين بالمعايير الإلزامية وفي حال عدم الالتزام يتم استبعاد المتنافس وتوضيح سبب الاستبعاد 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2</xdr:col>
      <xdr:colOff>1349966</xdr:colOff>
      <xdr:row>4</xdr:row>
      <xdr:rowOff>105122</xdr:rowOff>
    </xdr:from>
    <xdr:to>
      <xdr:col>5</xdr:col>
      <xdr:colOff>471715</xdr:colOff>
      <xdr:row>6</xdr:row>
      <xdr:rowOff>54428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356F6A5-CC05-466E-BAEF-AFC2C701357B}"/>
            </a:ext>
          </a:extLst>
        </xdr:cNvPr>
        <xdr:cNvSpPr/>
      </xdr:nvSpPr>
      <xdr:spPr>
        <a:xfrm flipH="1">
          <a:off x="10819890185" y="1419572"/>
          <a:ext cx="2366599" cy="597006"/>
        </a:xfrm>
        <a:prstGeom prst="wedgeRectCallout">
          <a:avLst>
            <a:gd name="adj1" fmla="val 42339"/>
            <a:gd name="adj2" fmla="val 87428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يتم تقييم كل عرض من قبل أعضاء فريق التقييم الفني بناء على معايير فنية موزونة تم تحديدها قبل طرح الكراسة 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6</xdr:col>
      <xdr:colOff>317499</xdr:colOff>
      <xdr:row>4</xdr:row>
      <xdr:rowOff>90714</xdr:rowOff>
    </xdr:from>
    <xdr:to>
      <xdr:col>8</xdr:col>
      <xdr:colOff>125143</xdr:colOff>
      <xdr:row>6</xdr:row>
      <xdr:rowOff>149677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1DE2820F-7E3C-4E04-907E-4649C04321AA}"/>
            </a:ext>
          </a:extLst>
        </xdr:cNvPr>
        <xdr:cNvSpPr/>
      </xdr:nvSpPr>
      <xdr:spPr>
        <a:xfrm flipH="1">
          <a:off x="10817106207" y="1405164"/>
          <a:ext cx="1839644" cy="706663"/>
        </a:xfrm>
        <a:prstGeom prst="wedgeRectCallout">
          <a:avLst>
            <a:gd name="adj1" fmla="val 47689"/>
            <a:gd name="adj2" fmla="val 74820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الدرجة الفنية الموزونة لكل مورد</a:t>
          </a:r>
          <a:endParaRPr lang="en-US" sz="8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  <a:p>
          <a:pPr marL="0" indent="0" algn="r" defTabSz="633039" rtl="1" eaLnBrk="1" latinLnBrk="0" hangingPunct="1">
            <a:defRPr/>
          </a:pP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= إجمالي متوسط النقاط الممنوحة للعرض الفني/أعلى متوسط نقاط ممنوحة لعرض فني من العروض المقدمة </a:t>
          </a:r>
          <a:r>
            <a:rPr lang="en-US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(وزن المعيار الفني)</a:t>
          </a:r>
          <a:endParaRPr lang="en-US" sz="8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7</xdr:col>
      <xdr:colOff>510522</xdr:colOff>
      <xdr:row>15</xdr:row>
      <xdr:rowOff>139095</xdr:rowOff>
    </xdr:from>
    <xdr:to>
      <xdr:col>10</xdr:col>
      <xdr:colOff>614980</xdr:colOff>
      <xdr:row>18</xdr:row>
      <xdr:rowOff>108856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4ED526F6-0A91-43C3-87B9-4D8B14756C9D}"/>
            </a:ext>
          </a:extLst>
        </xdr:cNvPr>
        <xdr:cNvSpPr/>
      </xdr:nvSpPr>
      <xdr:spPr>
        <a:xfrm flipH="1">
          <a:off x="10814381170" y="5047645"/>
          <a:ext cx="3711258" cy="941311"/>
        </a:xfrm>
        <a:prstGeom prst="wedgeRectCallout">
          <a:avLst>
            <a:gd name="adj1" fmla="val 17324"/>
            <a:gd name="adj2" fmla="val -94270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تمثل هذه القيمة التكلفة الإجمالية للمعدات على مدى سنوات الخدمة (سعر العرض + تكلفة التشغيل والصيانة) وليس فقط سعر العرض، بالإضافة إلى التفضيل السعري للمنتج الوطني وذلك بافتراض أسعار المنتجات الأخرى أعلى بنسبة 10% مما هو مذكور في وثائق العرض، كما لا يتم فتح العروض المالية لمن استبعد من المنافسة أو لم يجتز التقييم الفني</a:t>
          </a:r>
        </a:p>
      </xdr:txBody>
    </xdr:sp>
    <xdr:clientData/>
  </xdr:twoCellAnchor>
  <xdr:twoCellAnchor>
    <xdr:from>
      <xdr:col>8</xdr:col>
      <xdr:colOff>435431</xdr:colOff>
      <xdr:row>4</xdr:row>
      <xdr:rowOff>89113</xdr:rowOff>
    </xdr:from>
    <xdr:to>
      <xdr:col>11</xdr:col>
      <xdr:colOff>290287</xdr:colOff>
      <xdr:row>6</xdr:row>
      <xdr:rowOff>161437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565BEE47-877C-4637-BAC9-380BBC93855B}"/>
            </a:ext>
          </a:extLst>
        </xdr:cNvPr>
        <xdr:cNvSpPr/>
      </xdr:nvSpPr>
      <xdr:spPr>
        <a:xfrm flipH="1">
          <a:off x="10813308863" y="1403563"/>
          <a:ext cx="3487056" cy="720024"/>
        </a:xfrm>
        <a:prstGeom prst="wedgeRectCallout">
          <a:avLst>
            <a:gd name="adj1" fmla="val 14769"/>
            <a:gd name="adj2" fmla="val 67549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الدرجة المالية الموزونة لكل مورد = قيمة أقل عرض مالي/قيمة العرض المالي الذي يتم تقييمه </a:t>
          </a:r>
          <a:r>
            <a:rPr lang="en-US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(وزن المعيار المالي)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11</xdr:col>
      <xdr:colOff>408215</xdr:colOff>
      <xdr:row>15</xdr:row>
      <xdr:rowOff>105835</xdr:rowOff>
    </xdr:from>
    <xdr:to>
      <xdr:col>12</xdr:col>
      <xdr:colOff>0</xdr:colOff>
      <xdr:row>18</xdr:row>
      <xdr:rowOff>108857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96FE922F-CCF9-43F0-8E10-17B3BAE56E1D}"/>
            </a:ext>
          </a:extLst>
        </xdr:cNvPr>
        <xdr:cNvSpPr/>
      </xdr:nvSpPr>
      <xdr:spPr>
        <a:xfrm flipH="1">
          <a:off x="10812068800" y="5014385"/>
          <a:ext cx="1122135" cy="974572"/>
        </a:xfrm>
        <a:prstGeom prst="wedgeRectCallout">
          <a:avLst>
            <a:gd name="adj1" fmla="val -20744"/>
            <a:gd name="adj2" fmla="val -90052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مجموع الدرجتين الموزونة للتحليل الفني والمالي= التقييم الفني الموزون + التقييم المالي الموزون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4</xdr:col>
      <xdr:colOff>406565</xdr:colOff>
      <xdr:row>15</xdr:row>
      <xdr:rowOff>211941</xdr:rowOff>
    </xdr:from>
    <xdr:to>
      <xdr:col>7</xdr:col>
      <xdr:colOff>27097</xdr:colOff>
      <xdr:row>18</xdr:row>
      <xdr:rowOff>163286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86AC8DC2-C710-4E4F-8ECE-6158D63EAC43}"/>
            </a:ext>
          </a:extLst>
        </xdr:cNvPr>
        <xdr:cNvSpPr/>
      </xdr:nvSpPr>
      <xdr:spPr>
        <a:xfrm flipH="1">
          <a:off x="10818575853" y="5120491"/>
          <a:ext cx="2338332" cy="922895"/>
        </a:xfrm>
        <a:prstGeom prst="wedgeRectCallout">
          <a:avLst>
            <a:gd name="adj1" fmla="val 28558"/>
            <a:gd name="adj2" fmla="val -104330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يتم احتساب متوسط التقييم الفني لكل مورد بناء على متوسط التقييم الفني لأعضاء الفريق (مثال نسبة الاجتياز للتقييم الفني هي 70%) 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 editAs="oneCell">
    <xdr:from>
      <xdr:col>0</xdr:col>
      <xdr:colOff>90031</xdr:colOff>
      <xdr:row>0</xdr:row>
      <xdr:rowOff>75268</xdr:rowOff>
    </xdr:from>
    <xdr:to>
      <xdr:col>1</xdr:col>
      <xdr:colOff>928071</xdr:colOff>
      <xdr:row>1</xdr:row>
      <xdr:rowOff>318845</xdr:rowOff>
    </xdr:to>
    <xdr:pic>
      <xdr:nvPicPr>
        <xdr:cNvPr id="9" name="Picture 1" descr="هيئة كفاءة الإنفاق والمشروعات الحكومية">
          <a:extLst>
            <a:ext uri="{FF2B5EF4-FFF2-40B4-BE49-F238E27FC236}">
              <a16:creationId xmlns:a16="http://schemas.microsoft.com/office/drawing/2014/main" id="{F8A01A38-B9B8-4ED4-841F-BB0317989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3739129" y="75268"/>
          <a:ext cx="1720690" cy="586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266098</xdr:colOff>
      <xdr:row>4</xdr:row>
      <xdr:rowOff>45357</xdr:rowOff>
    </xdr:from>
    <xdr:to>
      <xdr:col>2</xdr:col>
      <xdr:colOff>734386</xdr:colOff>
      <xdr:row>6</xdr:row>
      <xdr:rowOff>76265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10850680828" y="1351643"/>
          <a:ext cx="2409574" cy="684051"/>
        </a:xfrm>
        <a:prstGeom prst="wedgeRectCallout">
          <a:avLst>
            <a:gd name="adj1" fmla="val 37306"/>
            <a:gd name="adj2" fmla="val 86651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defTabSz="633039" rtl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في بداية عملية التقييم يتم تحديد التزام المتنافسين بالمعايير الإلزامية وفي حال عدم الالتزام يتم استبعاد المتنافس وتوضيح سبب الاستبعاد 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2</xdr:col>
      <xdr:colOff>1349966</xdr:colOff>
      <xdr:row>4</xdr:row>
      <xdr:rowOff>105122</xdr:rowOff>
    </xdr:from>
    <xdr:to>
      <xdr:col>5</xdr:col>
      <xdr:colOff>471715</xdr:colOff>
      <xdr:row>6</xdr:row>
      <xdr:rowOff>54428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10847995285" y="1411408"/>
          <a:ext cx="2369320" cy="602449"/>
        </a:xfrm>
        <a:prstGeom prst="wedgeRectCallout">
          <a:avLst>
            <a:gd name="adj1" fmla="val 42339"/>
            <a:gd name="adj2" fmla="val 87428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يتم تقييم كل عرض من قبل أعضاء فريق التقييم الفني بناء على معايير فنية موزونة تم تحديدها قبل طرح الكراسة 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6</xdr:col>
      <xdr:colOff>317499</xdr:colOff>
      <xdr:row>4</xdr:row>
      <xdr:rowOff>90714</xdr:rowOff>
    </xdr:from>
    <xdr:to>
      <xdr:col>8</xdr:col>
      <xdr:colOff>125143</xdr:colOff>
      <xdr:row>6</xdr:row>
      <xdr:rowOff>149677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0845212214" y="1397000"/>
          <a:ext cx="1839644" cy="712106"/>
        </a:xfrm>
        <a:prstGeom prst="wedgeRectCallout">
          <a:avLst>
            <a:gd name="adj1" fmla="val 47689"/>
            <a:gd name="adj2" fmla="val 74820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الدرجة الفنية الموزونة لكل مورد</a:t>
          </a:r>
          <a:endParaRPr lang="en-US" sz="8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  <a:p>
          <a:pPr marL="0" indent="0" algn="r" defTabSz="633039" rtl="1" eaLnBrk="1" latinLnBrk="0" hangingPunct="1">
            <a:defRPr/>
          </a:pP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= إجمالي متوسط النقاط الممنوحة للعرض الفني/أعلى متوسط نقاط ممنوحة لعرض فني من العروض المقدمة </a:t>
          </a:r>
          <a:r>
            <a:rPr lang="en-US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(وزن المعيار الفني)</a:t>
          </a:r>
          <a:endParaRPr lang="en-US" sz="8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8</xdr:col>
      <xdr:colOff>175705</xdr:colOff>
      <xdr:row>15</xdr:row>
      <xdr:rowOff>116004</xdr:rowOff>
    </xdr:from>
    <xdr:to>
      <xdr:col>10</xdr:col>
      <xdr:colOff>127001</xdr:colOff>
      <xdr:row>18</xdr:row>
      <xdr:rowOff>85765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0778178272" y="5784822"/>
          <a:ext cx="2502842" cy="939579"/>
        </a:xfrm>
        <a:prstGeom prst="wedgeRectCallout">
          <a:avLst>
            <a:gd name="adj1" fmla="val 17324"/>
            <a:gd name="adj2" fmla="val -94270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تمثل هذه القيمة التكلفة الإجمالية للمعدات (إن وجدت) على مدى سنوات الخدمة (سعر العرض + تكلفة التشغيل والصيانة) وليس فقط سعر العرض.</a:t>
          </a:r>
          <a:r>
            <a:rPr lang="ar-SA" sz="9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12</xdr:col>
      <xdr:colOff>484910</xdr:colOff>
      <xdr:row>4</xdr:row>
      <xdr:rowOff>227659</xdr:rowOff>
    </xdr:from>
    <xdr:to>
      <xdr:col>14</xdr:col>
      <xdr:colOff>281608</xdr:colOff>
      <xdr:row>6</xdr:row>
      <xdr:rowOff>299983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10847489652" y="1547355"/>
          <a:ext cx="2850220" cy="779106"/>
        </a:xfrm>
        <a:prstGeom prst="wedgeRectCallout">
          <a:avLst>
            <a:gd name="adj1" fmla="val 14769"/>
            <a:gd name="adj2" fmla="val 67549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633039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يتم احتساب التقييم المالي في المنافسات عالية القيمة </a:t>
          </a:r>
          <a:r>
            <a:rPr lang="ar-SA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بالمعادلة: التقييم المالي = ((تقييم العرض السعري </a:t>
          </a:r>
          <a:r>
            <a:rPr lang="en-US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60%) + (تقييم عرض المحتوى المحلي </a:t>
          </a:r>
          <a:r>
            <a:rPr lang="en-US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40%)× وزن التقييم المالي)، ويكون تقييم العرض السعري = سعر أقل عرض مؤهل فنيا ÷ سعر العرض للمتنافس المراد تقييمه</a:t>
          </a:r>
        </a:p>
        <a:p>
          <a:pPr marL="0" indent="0" algn="r" defTabSz="633039" rtl="1" eaLnBrk="1" latinLnBrk="0" hangingPunct="1">
            <a:defRPr/>
          </a:pP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14</xdr:col>
      <xdr:colOff>408215</xdr:colOff>
      <xdr:row>15</xdr:row>
      <xdr:rowOff>105835</xdr:rowOff>
    </xdr:from>
    <xdr:to>
      <xdr:col>15</xdr:col>
      <xdr:colOff>0</xdr:colOff>
      <xdr:row>18</xdr:row>
      <xdr:rowOff>108857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H="1">
          <a:off x="10841772286" y="6519335"/>
          <a:ext cx="1124856" cy="982736"/>
        </a:xfrm>
        <a:prstGeom prst="wedgeRectCallout">
          <a:avLst>
            <a:gd name="adj1" fmla="val -20744"/>
            <a:gd name="adj2" fmla="val -90052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مجموع الدرجتين الموزونة للتقييم الفني والمالي= درجة التقييم الفني الموزونة + درجة التقييم المالي الموزونة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>
    <xdr:from>
      <xdr:col>4</xdr:col>
      <xdr:colOff>884683</xdr:colOff>
      <xdr:row>15</xdr:row>
      <xdr:rowOff>189529</xdr:rowOff>
    </xdr:from>
    <xdr:to>
      <xdr:col>7</xdr:col>
      <xdr:colOff>505215</xdr:colOff>
      <xdr:row>18</xdr:row>
      <xdr:rowOff>140874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H="1">
          <a:off x="10771373315" y="6046470"/>
          <a:ext cx="2332355" cy="915051"/>
        </a:xfrm>
        <a:prstGeom prst="wedgeRectCallout">
          <a:avLst>
            <a:gd name="adj1" fmla="val 27277"/>
            <a:gd name="adj2" fmla="val -107596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9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يتم احتساب متوسط التقييم الفني لكل متنافس بناء على متوسط التقييم الفني لأعضاء الفريق (لجنة فحص العروض) ويستبعد</a:t>
          </a:r>
          <a:r>
            <a:rPr lang="ar-SA" sz="9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المتنافس الذي لم يحقق الدرجة المحددة لاجتياز التقييم الفني</a:t>
          </a:r>
          <a:endParaRPr lang="en-US" sz="900" kern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  <xdr:twoCellAnchor editAs="oneCell">
    <xdr:from>
      <xdr:col>0</xdr:col>
      <xdr:colOff>90031</xdr:colOff>
      <xdr:row>0</xdr:row>
      <xdr:rowOff>75268</xdr:rowOff>
    </xdr:from>
    <xdr:to>
      <xdr:col>1</xdr:col>
      <xdr:colOff>928071</xdr:colOff>
      <xdr:row>1</xdr:row>
      <xdr:rowOff>318845</xdr:rowOff>
    </xdr:to>
    <xdr:pic>
      <xdr:nvPicPr>
        <xdr:cNvPr id="12" name="Picture 1" descr="هيئة كفاءة الإنفاق والمشروعات الحكومية">
          <a:extLst>
            <a:ext uri="{FF2B5EF4-FFF2-40B4-BE49-F238E27FC236}">
              <a16:creationId xmlns:a16="http://schemas.microsoft.com/office/drawing/2014/main" id="{4E5F4A80-4534-44EA-B1F2-634D5634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3811318" y="75268"/>
          <a:ext cx="1712196" cy="581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1128347</xdr:colOff>
      <xdr:row>4</xdr:row>
      <xdr:rowOff>90714</xdr:rowOff>
    </xdr:from>
    <xdr:to>
      <xdr:col>12</xdr:col>
      <xdr:colOff>9771</xdr:colOff>
      <xdr:row>6</xdr:row>
      <xdr:rowOff>149677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68EBE1DF-7E5B-4AFE-85CF-A49DCE5644AC}"/>
            </a:ext>
          </a:extLst>
        </xdr:cNvPr>
        <xdr:cNvSpPr/>
      </xdr:nvSpPr>
      <xdr:spPr>
        <a:xfrm flipH="1">
          <a:off x="10798668345" y="1399791"/>
          <a:ext cx="3624385" cy="762348"/>
        </a:xfrm>
        <a:prstGeom prst="wedgeRectCallout">
          <a:avLst>
            <a:gd name="adj1" fmla="val 47689"/>
            <a:gd name="adj2" fmla="val 74820"/>
          </a:avLst>
        </a:prstGeom>
        <a:solidFill>
          <a:schemeClr val="accent3"/>
        </a:solidFill>
        <a:ln>
          <a:noFill/>
        </a:ln>
        <a:effectLst/>
      </xdr:spPr>
      <xdr:txBody>
        <a:bodyPr rot="0" spcFirstLastPara="0" vert="horz" wrap="square" lIns="63305" tIns="63305" rIns="63305" bIns="63305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r" defTabSz="633039" rtl="1" eaLnBrk="1" latinLnBrk="0" hangingPunct="1">
            <a:defRPr/>
          </a:pPr>
          <a:r>
            <a:rPr lang="ar-SA" sz="800" kern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يتم</a:t>
          </a:r>
          <a:r>
            <a:rPr lang="ar-SA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تقييم وزن المحتوى المحلي بناء على المدخلات التي يقدمها المتنافسون في المنافسات ذات القيمة العالية (باستثناء عقود التوريد) وفقًا للمعادلة: تقييم عرض المحتوى المحلي =نسبة المحتوى المحلي المستهدفة </a:t>
          </a:r>
          <a:r>
            <a:rPr lang="en-US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50% + خط الأساس </a:t>
          </a:r>
          <a:r>
            <a:rPr lang="en-US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X</a:t>
          </a:r>
          <a:r>
            <a:rPr lang="ar-SA" sz="800" kern="0" baseline="0">
              <a:solidFill>
                <a:schemeClr val="bg2"/>
              </a:solidFill>
              <a:latin typeface="DIN Next LT Arabic" panose="020B0503020203050203" pitchFamily="34" charset="-78"/>
              <a:ea typeface="Times New Roman" panose="02020603050405020304" pitchFamily="18" charset="0"/>
              <a:cs typeface="DIN Next LT Arabic" panose="020B0503020203050203" pitchFamily="34" charset="-78"/>
            </a:rPr>
            <a:t> 50% + 5% نقاط للشركة المدرجة في السوق المالية </a:t>
          </a:r>
          <a:endParaRPr lang="en-US" sz="800" kern="0" baseline="0">
            <a:solidFill>
              <a:schemeClr val="bg2"/>
            </a:solidFill>
            <a:latin typeface="DIN Next LT Arabic" panose="020B0503020203050203" pitchFamily="34" charset="-78"/>
            <a:ea typeface="Times New Roman" panose="02020603050405020304" pitchFamily="18" charset="0"/>
            <a:cs typeface="DIN Next LT Arabic" panose="020B0503020203050203" pitchFamily="34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منجزات ادارة التغيير وخدمة العملاء">
  <a:themeElements>
    <a:clrScheme name="Expro Colors">
      <a:dk1>
        <a:srgbClr val="203478"/>
      </a:dk1>
      <a:lt1>
        <a:srgbClr val="FFFFFF"/>
      </a:lt1>
      <a:dk2>
        <a:srgbClr val="274193"/>
      </a:dk2>
      <a:lt2>
        <a:srgbClr val="FFFFFF"/>
      </a:lt2>
      <a:accent1>
        <a:srgbClr val="BCCF00"/>
      </a:accent1>
      <a:accent2>
        <a:srgbClr val="A5A728"/>
      </a:accent2>
      <a:accent3>
        <a:srgbClr val="0FB6CC"/>
      </a:accent3>
      <a:accent4>
        <a:srgbClr val="008394"/>
      </a:accent4>
      <a:accent5>
        <a:srgbClr val="B2B2B2"/>
      </a:accent5>
      <a:accent6>
        <a:srgbClr val="575756"/>
      </a:accent6>
      <a:hlink>
        <a:srgbClr val="0FB6CC"/>
      </a:hlink>
      <a:folHlink>
        <a:srgbClr val="BCCF00"/>
      </a:folHlink>
    </a:clrScheme>
    <a:fontScheme name="Expro Font">
      <a:majorFont>
        <a:latin typeface="FS Albert Arabic ExtraBold"/>
        <a:ea typeface=""/>
        <a:cs typeface="FS Albert Arabic ExtraBold"/>
      </a:majorFont>
      <a:minorFont>
        <a:latin typeface="FS Albert Arabic"/>
        <a:ea typeface=""/>
        <a:cs typeface="FS Albert Arab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منجزات ادارة التغيير وخدمة العملاء" id="{CC237865-3424-44E5-9765-CCBAB406BB17}" vid="{B39D2261-F298-4F76-A5AD-08A3E1703CF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rightToLeft="1" tabSelected="1" zoomScale="70" zoomScaleNormal="70" workbookViewId="0">
      <selection activeCell="D1" sqref="D1:I1"/>
    </sheetView>
  </sheetViews>
  <sheetFormatPr defaultColWidth="8.69921875" defaultRowHeight="13.8"/>
  <cols>
    <col min="1" max="1" width="11.59765625" style="1" customWidth="1"/>
    <col min="2" max="2" width="13.8984375" style="1" bestFit="1" customWidth="1"/>
    <col min="3" max="3" width="21.296875" style="1" customWidth="1"/>
    <col min="4" max="4" width="8.69921875" style="1"/>
    <col min="5" max="5" width="12.59765625" style="1" bestFit="1" customWidth="1"/>
    <col min="6" max="6" width="14.3984375" style="1" customWidth="1"/>
    <col min="7" max="7" width="8.69921875" style="1"/>
    <col min="8" max="8" width="18" style="1" customWidth="1"/>
    <col min="9" max="9" width="20" style="1" bestFit="1" customWidth="1"/>
    <col min="10" max="10" width="9.296875" style="1" customWidth="1"/>
    <col min="11" max="11" width="18.296875" style="1" customWidth="1"/>
    <col min="12" max="12" width="20.09765625" style="1" customWidth="1"/>
    <col min="13" max="16384" width="8.69921875" style="1"/>
  </cols>
  <sheetData>
    <row r="1" spans="1:12" ht="15.6">
      <c r="D1" s="32" t="s">
        <v>24</v>
      </c>
      <c r="E1" s="32"/>
      <c r="F1" s="32"/>
      <c r="G1" s="32"/>
      <c r="H1" s="32"/>
      <c r="I1" s="32"/>
    </row>
    <row r="4" spans="1:12">
      <c r="B4" s="12" t="s">
        <v>9</v>
      </c>
      <c r="C4" s="13">
        <v>0.6</v>
      </c>
      <c r="E4" s="11" t="s">
        <v>8</v>
      </c>
      <c r="F4" s="14">
        <v>0.4</v>
      </c>
      <c r="H4" s="15" t="s">
        <v>18</v>
      </c>
      <c r="I4" s="13">
        <v>0.7</v>
      </c>
    </row>
    <row r="8" spans="1:12">
      <c r="A8" s="30" t="s">
        <v>12</v>
      </c>
      <c r="B8" s="30" t="s">
        <v>13</v>
      </c>
      <c r="C8" s="30"/>
      <c r="D8" s="30" t="s">
        <v>7</v>
      </c>
      <c r="E8" s="30"/>
      <c r="F8" s="30"/>
      <c r="G8" s="30"/>
      <c r="H8" s="30"/>
      <c r="I8" s="30" t="s">
        <v>20</v>
      </c>
      <c r="J8" s="30" t="s">
        <v>19</v>
      </c>
      <c r="K8" s="30" t="s">
        <v>21</v>
      </c>
      <c r="L8" s="30" t="s">
        <v>22</v>
      </c>
    </row>
    <row r="9" spans="1:12">
      <c r="A9" s="31"/>
      <c r="B9" s="25" t="s">
        <v>11</v>
      </c>
      <c r="C9" s="25" t="s">
        <v>10</v>
      </c>
      <c r="D9" s="26">
        <v>1</v>
      </c>
      <c r="E9" s="26">
        <v>2</v>
      </c>
      <c r="F9" s="26">
        <v>3</v>
      </c>
      <c r="G9" s="26" t="s">
        <v>14</v>
      </c>
      <c r="H9" s="26" t="s">
        <v>23</v>
      </c>
      <c r="I9" s="31"/>
      <c r="J9" s="31"/>
      <c r="K9" s="31"/>
      <c r="L9" s="31"/>
    </row>
    <row r="10" spans="1:12">
      <c r="A10" s="16" t="s">
        <v>2</v>
      </c>
      <c r="B10" s="17" t="s">
        <v>1</v>
      </c>
      <c r="C10" s="18" t="s">
        <v>0</v>
      </c>
      <c r="D10" s="19">
        <v>0.85</v>
      </c>
      <c r="E10" s="19">
        <v>0.9</v>
      </c>
      <c r="F10" s="19">
        <v>0.75</v>
      </c>
      <c r="G10" s="20">
        <f>AVERAGE(D10:F10)</f>
        <v>0.83333333333333337</v>
      </c>
      <c r="H10" s="21" t="str">
        <f>IF(G10&gt;$I$4,"مجتاز فنيا","غير مجتاز فنيا")</f>
        <v>مجتاز فنيا</v>
      </c>
      <c r="I10" s="22">
        <f>IF(G10&gt;$I$4,G10/(MAX($G$10:$G$14))*$F$4,0)</f>
        <v>0.4</v>
      </c>
      <c r="J10" s="23">
        <v>13000000</v>
      </c>
      <c r="K10" s="19">
        <f>IF(H10="مجتاز فنيا",_xlfn.MINIFS($J$10:$J$14,$H$10:$H$14,"مجتاز فنيا")/J10*$C$4,0)</f>
        <v>0.55384615384615388</v>
      </c>
      <c r="L10" s="24">
        <f>K10+I10</f>
        <v>0.9538461538461539</v>
      </c>
    </row>
    <row r="11" spans="1:12">
      <c r="A11" s="2" t="s">
        <v>3</v>
      </c>
      <c r="B11" s="3" t="s">
        <v>1</v>
      </c>
      <c r="C11" s="4" t="s">
        <v>0</v>
      </c>
      <c r="D11" s="5">
        <v>0.8</v>
      </c>
      <c r="E11" s="5">
        <v>0.75</v>
      </c>
      <c r="F11" s="5">
        <v>0.9</v>
      </c>
      <c r="G11" s="6">
        <f t="shared" ref="G11:G14" si="0">AVERAGE(D11:F11)</f>
        <v>0.81666666666666676</v>
      </c>
      <c r="H11" s="7" t="str">
        <f>IF(G11&gt;$I$4,"مجتاز فنيا","غير مجتاز فنيا")</f>
        <v>مجتاز فنيا</v>
      </c>
      <c r="I11" s="8">
        <f>IF(G11&gt;$I$4,G11/(MAX($G$10:$G$14))*$F$4,0)</f>
        <v>0.39200000000000007</v>
      </c>
      <c r="J11" s="9">
        <v>12000000</v>
      </c>
      <c r="K11" s="5">
        <f>IF(H11="مجتاز فنيا",_xlfn.MINIFS($J$10:$J$14,$H$10:$H$14,"مجتاز فنيا")/J11*$C$4,0)</f>
        <v>0.6</v>
      </c>
      <c r="L11" s="10">
        <f t="shared" ref="L11:L14" si="1">K11+I11</f>
        <v>0.99199999999999999</v>
      </c>
    </row>
    <row r="12" spans="1:12">
      <c r="A12" s="2" t="s">
        <v>4</v>
      </c>
      <c r="B12" s="3" t="s">
        <v>1</v>
      </c>
      <c r="C12" s="4" t="s">
        <v>0</v>
      </c>
      <c r="D12" s="5">
        <v>0.8</v>
      </c>
      <c r="E12" s="5">
        <v>0.7</v>
      </c>
      <c r="F12" s="5">
        <v>0.8</v>
      </c>
      <c r="G12" s="6">
        <f t="shared" si="0"/>
        <v>0.76666666666666661</v>
      </c>
      <c r="H12" s="7" t="str">
        <f>IF(G12&gt;$I$4,"مجتاز فنيا","غير مجتاز فنيا")</f>
        <v>مجتاز فنيا</v>
      </c>
      <c r="I12" s="8">
        <f>IF(G12&gt;$I$4,G12/(MAX($G$10:$G$14))*$F$4,0)</f>
        <v>0.36799999999999999</v>
      </c>
      <c r="J12" s="9">
        <v>14000000</v>
      </c>
      <c r="K12" s="5">
        <f>IF(H12="مجتاز فنيا",_xlfn.MINIFS($J$10:$J$14,$H$10:$H$14,"مجتاز فنيا")/J12*$C$4,0)</f>
        <v>0.51428571428571423</v>
      </c>
      <c r="L12" s="10">
        <f t="shared" si="1"/>
        <v>0.88228571428571423</v>
      </c>
    </row>
    <row r="13" spans="1:12">
      <c r="A13" s="2" t="s">
        <v>5</v>
      </c>
      <c r="B13" s="3" t="s">
        <v>1</v>
      </c>
      <c r="C13" s="4" t="s">
        <v>0</v>
      </c>
      <c r="D13" s="5">
        <v>0.5</v>
      </c>
      <c r="E13" s="5">
        <v>0.9</v>
      </c>
      <c r="F13" s="5">
        <v>0.6</v>
      </c>
      <c r="G13" s="6">
        <f t="shared" si="0"/>
        <v>0.66666666666666663</v>
      </c>
      <c r="H13" s="7" t="str">
        <f>IF(G13&gt;$I$4,"مجتاز فنيا","غير مجتاز فنيا")</f>
        <v>غير مجتاز فنيا</v>
      </c>
      <c r="I13" s="8">
        <f>IF(G13&gt;$I$4,G13/(MAX($G$10:$G$14))*$F$4,0)</f>
        <v>0</v>
      </c>
      <c r="J13" s="28" t="s">
        <v>15</v>
      </c>
      <c r="K13" s="5">
        <f>IF(H13="مجتاز فنيا",_xlfn.MINIFS($J$10:$J$14,$H$10:$H$14,"مجتاز فنيا")/J13*$C$4,0)</f>
        <v>0</v>
      </c>
      <c r="L13" s="10">
        <f t="shared" si="1"/>
        <v>0</v>
      </c>
    </row>
    <row r="14" spans="1:12">
      <c r="A14" s="2" t="s">
        <v>6</v>
      </c>
      <c r="B14" s="3" t="s">
        <v>16</v>
      </c>
      <c r="C14" s="4" t="s">
        <v>17</v>
      </c>
      <c r="D14" s="5">
        <v>0</v>
      </c>
      <c r="E14" s="5">
        <v>0</v>
      </c>
      <c r="F14" s="5">
        <v>0</v>
      </c>
      <c r="G14" s="6">
        <f t="shared" si="0"/>
        <v>0</v>
      </c>
      <c r="H14" s="7" t="str">
        <f>IF(G14&gt;$I$4,"مجتاز فنيا","غير مجتاز فنيا")</f>
        <v>غير مجتاز فنيا</v>
      </c>
      <c r="I14" s="8">
        <f>IF(G14&gt;$I$4,G14/(MAX($G$10:$G$14))*$F$4,0)</f>
        <v>0</v>
      </c>
      <c r="J14" s="28" t="s">
        <v>15</v>
      </c>
      <c r="K14" s="5">
        <f>IF(H14="مجتاز فنيا",_xlfn.MINIFS($J$10:$J$14,$H$10:$H$14,"مجتاز فنيا")/J14*$C$4,0)</f>
        <v>0</v>
      </c>
      <c r="L14" s="10">
        <f t="shared" si="1"/>
        <v>0</v>
      </c>
    </row>
  </sheetData>
  <mergeCells count="8">
    <mergeCell ref="K8:K9"/>
    <mergeCell ref="L8:L9"/>
    <mergeCell ref="D1:I1"/>
    <mergeCell ref="A8:A9"/>
    <mergeCell ref="B8:C8"/>
    <mergeCell ref="D8:H8"/>
    <mergeCell ref="I8:I9"/>
    <mergeCell ref="J8:J9"/>
  </mergeCells>
  <conditionalFormatting sqref="B10:B14">
    <cfRule type="expression" dxfId="8" priority="6">
      <formula>B10="يستبعد"</formula>
    </cfRule>
    <cfRule type="expression" dxfId="7" priority="7">
      <formula>B10="لا يستبعد"</formula>
    </cfRule>
  </conditionalFormatting>
  <conditionalFormatting sqref="H10:H14">
    <cfRule type="beginsWith" dxfId="6" priority="4" operator="beginsWith" text="مجتاز">
      <formula>LEFT(H10,LEN("مجتاز"))="مجتاز"</formula>
    </cfRule>
    <cfRule type="beginsWith" dxfId="5" priority="5" operator="beginsWith" text="غير">
      <formula>LEFT(H10,LEN("غير"))="غير"</formula>
    </cfRule>
  </conditionalFormatting>
  <conditionalFormatting sqref="I10:I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0:B14">
      <formula1>"يستبعد,لا يستبعد"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showGridLines="0" rightToLeft="1" zoomScale="40" zoomScaleNormal="40" workbookViewId="0">
      <selection activeCell="V12" sqref="V12"/>
    </sheetView>
  </sheetViews>
  <sheetFormatPr defaultColWidth="8.69921875" defaultRowHeight="13.8"/>
  <cols>
    <col min="1" max="1" width="11.59765625" style="1" customWidth="1"/>
    <col min="2" max="2" width="13.8984375" style="1" bestFit="1" customWidth="1"/>
    <col min="3" max="3" width="39.296875" style="1" customWidth="1"/>
    <col min="4" max="4" width="8.69921875" style="1"/>
    <col min="5" max="5" width="12.59765625" style="1" bestFit="1" customWidth="1"/>
    <col min="6" max="6" width="14.3984375" style="1" customWidth="1"/>
    <col min="7" max="7" width="8.69921875" style="1"/>
    <col min="8" max="8" width="18" style="1" customWidth="1"/>
    <col min="9" max="9" width="31.3984375" style="1" customWidth="1"/>
    <col min="10" max="10" width="13.3984375" style="1" bestFit="1" customWidth="1"/>
    <col min="11" max="11" width="15.3984375" style="1" customWidth="1"/>
    <col min="12" max="12" width="13.3984375" style="1" customWidth="1"/>
    <col min="13" max="13" width="21.69921875" style="1" customWidth="1"/>
    <col min="14" max="14" width="18.296875" style="1" customWidth="1"/>
    <col min="15" max="15" width="20.09765625" style="1" customWidth="1"/>
    <col min="16" max="16384" width="8.69921875" style="1"/>
  </cols>
  <sheetData>
    <row r="1" spans="1:20" ht="15.6">
      <c r="D1" s="32" t="s">
        <v>34</v>
      </c>
      <c r="E1" s="32"/>
      <c r="F1" s="32"/>
      <c r="G1" s="32"/>
      <c r="H1" s="32"/>
      <c r="I1" s="32"/>
      <c r="J1" s="32"/>
      <c r="K1" s="32"/>
    </row>
    <row r="4" spans="1:20">
      <c r="B4" s="12" t="s">
        <v>9</v>
      </c>
      <c r="C4" s="13">
        <v>0.3</v>
      </c>
      <c r="E4" s="11" t="s">
        <v>8</v>
      </c>
      <c r="F4" s="14">
        <v>0.7</v>
      </c>
      <c r="H4" s="15" t="s">
        <v>18</v>
      </c>
      <c r="I4" s="13">
        <v>0.75</v>
      </c>
    </row>
    <row r="6" spans="1:20">
      <c r="P6"/>
      <c r="Q6"/>
      <c r="R6"/>
      <c r="S6"/>
      <c r="T6"/>
    </row>
    <row r="7" spans="1:20">
      <c r="P7"/>
      <c r="Q7"/>
      <c r="R7"/>
      <c r="S7"/>
      <c r="T7"/>
    </row>
    <row r="8" spans="1:20">
      <c r="A8" s="30" t="s">
        <v>12</v>
      </c>
      <c r="B8" s="30" t="s">
        <v>13</v>
      </c>
      <c r="C8" s="30"/>
      <c r="D8" s="30" t="s">
        <v>7</v>
      </c>
      <c r="E8" s="30"/>
      <c r="F8" s="30"/>
      <c r="G8" s="30"/>
      <c r="H8" s="30"/>
      <c r="I8" s="30" t="s">
        <v>20</v>
      </c>
      <c r="J8" s="30" t="s">
        <v>19</v>
      </c>
      <c r="K8" s="33" t="s">
        <v>27</v>
      </c>
      <c r="L8" s="34"/>
      <c r="M8" s="35"/>
      <c r="N8" s="30" t="s">
        <v>21</v>
      </c>
      <c r="O8" s="30" t="s">
        <v>22</v>
      </c>
      <c r="P8"/>
      <c r="Q8"/>
      <c r="R8"/>
      <c r="S8"/>
      <c r="T8"/>
    </row>
    <row r="9" spans="1:20" ht="26.4">
      <c r="A9" s="31"/>
      <c r="B9" s="25" t="s">
        <v>11</v>
      </c>
      <c r="C9" s="25" t="s">
        <v>10</v>
      </c>
      <c r="D9" s="26">
        <v>1</v>
      </c>
      <c r="E9" s="26">
        <v>2</v>
      </c>
      <c r="F9" s="26">
        <v>3</v>
      </c>
      <c r="G9" s="26" t="s">
        <v>14</v>
      </c>
      <c r="H9" s="26" t="s">
        <v>23</v>
      </c>
      <c r="I9" s="31"/>
      <c r="J9" s="31"/>
      <c r="K9" s="26" t="s">
        <v>28</v>
      </c>
      <c r="L9" s="26" t="s">
        <v>29</v>
      </c>
      <c r="M9" s="26" t="s">
        <v>30</v>
      </c>
      <c r="N9" s="31"/>
      <c r="O9" s="31"/>
      <c r="P9"/>
      <c r="Q9"/>
      <c r="R9"/>
      <c r="S9"/>
      <c r="T9"/>
    </row>
    <row r="10" spans="1:20">
      <c r="A10" s="16" t="s">
        <v>2</v>
      </c>
      <c r="B10" s="17" t="s">
        <v>1</v>
      </c>
      <c r="C10" s="18" t="s">
        <v>0</v>
      </c>
      <c r="D10" s="19">
        <v>0.93</v>
      </c>
      <c r="E10" s="19">
        <v>0.86</v>
      </c>
      <c r="F10" s="19">
        <v>0.89</v>
      </c>
      <c r="G10" s="20">
        <f>AVERAGE(D10:F10)</f>
        <v>0.89333333333333342</v>
      </c>
      <c r="H10" s="21" t="str">
        <f>IF(G10&gt;$I$4,"مجتاز فنيا","غير مجتاز فنيا")</f>
        <v>مجتاز فنيا</v>
      </c>
      <c r="I10" s="22">
        <f>IF(G10&gt;$I$4,G10/(MAX($G$10:$G$14))*$F$4,0)</f>
        <v>0.7</v>
      </c>
      <c r="J10" s="9">
        <v>250000000</v>
      </c>
      <c r="K10" s="19">
        <v>0.26</v>
      </c>
      <c r="L10" s="19">
        <v>0.1</v>
      </c>
      <c r="M10" s="23" t="s">
        <v>31</v>
      </c>
      <c r="N10" s="19">
        <f>IF(M10="نعم",IF(H10="مجتاز فنيا",((_xlfn.MINIFS($J$10:$J$14,$H$10:$H$14,"مجتاز فنيا")/J10*0.6)+(K10*0.5+L10*0.5+0.05)*0.4)*$C$4,0),IF(H10="مجتاز فنيا",((_xlfn.MINIFS($J$10:$J$14,$H$10:$H$14,"مجتاز فنيا")/J10*0.6)+(K10*0.5+L10*0.5)*0.4)*$C$4,0))</f>
        <v>0.16559999999999997</v>
      </c>
      <c r="O10" s="24">
        <f>N10+I10</f>
        <v>0.86559999999999993</v>
      </c>
      <c r="P10"/>
      <c r="Q10"/>
      <c r="R10"/>
      <c r="S10"/>
      <c r="T10"/>
    </row>
    <row r="11" spans="1:20">
      <c r="A11" s="2" t="s">
        <v>3</v>
      </c>
      <c r="B11" s="3" t="s">
        <v>1</v>
      </c>
      <c r="C11" s="4" t="s">
        <v>0</v>
      </c>
      <c r="D11" s="5">
        <v>0.86</v>
      </c>
      <c r="E11" s="5">
        <v>0.83</v>
      </c>
      <c r="F11" s="5">
        <v>0.89</v>
      </c>
      <c r="G11" s="6">
        <f t="shared" ref="G11:G14" si="0">AVERAGE(D11:F11)</f>
        <v>0.86</v>
      </c>
      <c r="H11" s="7" t="str">
        <f>IF(G11&gt;$I$4,"مجتاز فنيا","غير مجتاز فنيا")</f>
        <v>مجتاز فنيا</v>
      </c>
      <c r="I11" s="8">
        <f>IF(G11&gt;$I$4,G11/(MAX($G$10:$G$14))*$F$4,0)</f>
        <v>0.67388059701492531</v>
      </c>
      <c r="J11" s="9">
        <v>240000000</v>
      </c>
      <c r="K11" s="5">
        <v>0.35</v>
      </c>
      <c r="L11" s="5">
        <v>0.15</v>
      </c>
      <c r="M11" s="9" t="s">
        <v>32</v>
      </c>
      <c r="N11" s="19">
        <f t="shared" ref="N11:N14" si="1">IF(M11="نعم",IF(H11="مجتاز فنيا",((_xlfn.MINIFS($J$10:$J$14,$H$10:$H$14,"مجتاز فنيا")/J11*0.6)+(K11*0.5+L11*0.5+0.05)*0.4)*$C$4,0),IF(H11="مجتاز فنيا",((_xlfn.MINIFS($J$10:$J$14,$H$10:$H$14,"مجتاز فنيا")/J11*0.6)+(K11*0.5+L11*0.5)*0.4)*$C$4,0))</f>
        <v>0.186</v>
      </c>
      <c r="O11" s="10">
        <f t="shared" ref="O11:O14" si="2">N11+I11</f>
        <v>0.85988059701492525</v>
      </c>
      <c r="P11"/>
      <c r="Q11"/>
      <c r="R11"/>
      <c r="S11"/>
      <c r="T11"/>
    </row>
    <row r="12" spans="1:20">
      <c r="A12" s="2" t="s">
        <v>4</v>
      </c>
      <c r="B12" s="3" t="s">
        <v>1</v>
      </c>
      <c r="C12" s="4" t="s">
        <v>0</v>
      </c>
      <c r="D12" s="5">
        <v>0.79</v>
      </c>
      <c r="E12" s="5">
        <v>0.81</v>
      </c>
      <c r="F12" s="5">
        <v>0.8</v>
      </c>
      <c r="G12" s="6">
        <f t="shared" si="0"/>
        <v>0.80000000000000016</v>
      </c>
      <c r="H12" s="7" t="str">
        <f>IF(G12&gt;$I$4,"مجتاز فنيا","غير مجتاز فنيا")</f>
        <v>مجتاز فنيا</v>
      </c>
      <c r="I12" s="8">
        <f>IF(G12&gt;$I$4,G12/(MAX($G$10:$G$14))*$F$4,0)</f>
        <v>0.62686567164179108</v>
      </c>
      <c r="J12" s="9">
        <v>200000000</v>
      </c>
      <c r="K12" s="5">
        <v>0.4</v>
      </c>
      <c r="L12" s="5">
        <v>0.2</v>
      </c>
      <c r="M12" s="9" t="s">
        <v>32</v>
      </c>
      <c r="N12" s="19">
        <f t="shared" si="1"/>
        <v>0.222</v>
      </c>
      <c r="O12" s="10">
        <f t="shared" si="2"/>
        <v>0.84886567164179105</v>
      </c>
      <c r="P12"/>
      <c r="Q12"/>
      <c r="R12"/>
      <c r="S12"/>
      <c r="T12"/>
    </row>
    <row r="13" spans="1:20">
      <c r="A13" s="2" t="s">
        <v>5</v>
      </c>
      <c r="B13" s="3" t="s">
        <v>16</v>
      </c>
      <c r="C13" s="27" t="s">
        <v>26</v>
      </c>
      <c r="D13" s="5">
        <v>0</v>
      </c>
      <c r="E13" s="5">
        <v>0</v>
      </c>
      <c r="F13" s="5">
        <v>0</v>
      </c>
      <c r="G13" s="6">
        <f t="shared" si="0"/>
        <v>0</v>
      </c>
      <c r="H13" s="7" t="str">
        <f>IF(G13&gt;$I$4,"مجتاز فنيا","غير مجتاز فنيا")</f>
        <v>غير مجتاز فنيا</v>
      </c>
      <c r="I13" s="8">
        <f>IF(G13&gt;$I$4,G13/(MAX($G$10:$G$14))*$F$4,0)</f>
        <v>0</v>
      </c>
      <c r="J13" s="9">
        <v>270000000</v>
      </c>
      <c r="K13" s="29" t="s">
        <v>15</v>
      </c>
      <c r="L13" s="29" t="s">
        <v>15</v>
      </c>
      <c r="M13" s="29" t="s">
        <v>33</v>
      </c>
      <c r="N13" s="19">
        <f t="shared" si="1"/>
        <v>0</v>
      </c>
      <c r="O13" s="10">
        <f t="shared" si="2"/>
        <v>0</v>
      </c>
      <c r="P13"/>
      <c r="Q13"/>
      <c r="R13"/>
      <c r="S13"/>
      <c r="T13"/>
    </row>
    <row r="14" spans="1:20" ht="27.6">
      <c r="A14" s="2" t="s">
        <v>6</v>
      </c>
      <c r="B14" s="3" t="s">
        <v>16</v>
      </c>
      <c r="C14" s="27" t="s">
        <v>25</v>
      </c>
      <c r="D14" s="5">
        <v>0</v>
      </c>
      <c r="E14" s="5">
        <v>0</v>
      </c>
      <c r="F14" s="5">
        <v>0</v>
      </c>
      <c r="G14" s="6">
        <f t="shared" si="0"/>
        <v>0</v>
      </c>
      <c r="H14" s="7" t="str">
        <f>IF(G14&gt;$I$4,"مجتاز فنيا","غير مجتاز فنيا")</f>
        <v>غير مجتاز فنيا</v>
      </c>
      <c r="I14" s="8">
        <f>IF(G14&gt;$I$4,G14/(MAX($G$10:$G$14))*$F$4,0)</f>
        <v>0</v>
      </c>
      <c r="J14" s="9">
        <v>195000000</v>
      </c>
      <c r="K14" s="29" t="s">
        <v>15</v>
      </c>
      <c r="L14" s="29" t="s">
        <v>15</v>
      </c>
      <c r="M14" s="29" t="s">
        <v>33</v>
      </c>
      <c r="N14" s="19">
        <f t="shared" si="1"/>
        <v>0</v>
      </c>
      <c r="O14" s="10">
        <f t="shared" si="2"/>
        <v>0</v>
      </c>
    </row>
  </sheetData>
  <mergeCells count="9">
    <mergeCell ref="N8:N9"/>
    <mergeCell ref="O8:O9"/>
    <mergeCell ref="K8:M8"/>
    <mergeCell ref="D1:K1"/>
    <mergeCell ref="A8:A9"/>
    <mergeCell ref="I8:I9"/>
    <mergeCell ref="B8:C8"/>
    <mergeCell ref="D8:H8"/>
    <mergeCell ref="J8:J9"/>
  </mergeCells>
  <conditionalFormatting sqref="B10:B14">
    <cfRule type="expression" dxfId="4" priority="8">
      <formula>B10="يستبعد"</formula>
    </cfRule>
    <cfRule type="expression" dxfId="3" priority="9">
      <formula>B10="لا يستبعد"</formula>
    </cfRule>
  </conditionalFormatting>
  <conditionalFormatting sqref="H10:H14">
    <cfRule type="beginsWith" dxfId="2" priority="6" operator="beginsWith" text="مجتاز">
      <formula>LEFT(H10,LEN("مجتاز"))="مجتاز"</formula>
    </cfRule>
    <cfRule type="beginsWith" dxfId="1" priority="7" operator="beginsWith" text="غير">
      <formula>LEFT(H10,LEN("غير"))="غير"</formula>
    </cfRule>
  </conditionalFormatting>
  <conditionalFormatting sqref="I10:I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4">
    <cfRule type="cellIs" dxfId="0" priority="2" operator="equal">
      <formula>"مستبعد"</formula>
    </cfRule>
  </conditionalFormatting>
  <dataValidations count="2">
    <dataValidation type="list" allowBlank="1" showInputMessage="1" showErrorMessage="1" sqref="B10:B14">
      <formula1>"يستبعد,لا يستبعد"</formula1>
    </dataValidation>
    <dataValidation type="list" allowBlank="1" showInputMessage="1" showErrorMessage="1" sqref="M10:M14">
      <formula1>"نعم, لا, مستبعد"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rvice_x0020_Line xmlns="ae41d526-3c1f-4054-b9e0-7b37076a5949">
      <Value>Digital</Value>
    </Service_x0020_Line>
    <_Flow_SignoffStatus xmlns="ae41d526-3c1f-4054-b9e0-7b37076a5949" xsi:nil="true"/>
    <ny4p xmlns="ae41d526-3c1f-4054-b9e0-7b37076a5949">
      <UserInfo>
        <DisplayName/>
        <AccountId xsi:nil="true"/>
        <AccountType/>
      </UserInfo>
    </ny4p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78B26E2E0BC7439300C98360F5D596" ma:contentTypeVersion="17" ma:contentTypeDescription="Create a new document." ma:contentTypeScope="" ma:versionID="127acf1f88febcaa40ae51396d734ac5">
  <xsd:schema xmlns:xsd="http://www.w3.org/2001/XMLSchema" xmlns:xs="http://www.w3.org/2001/XMLSchema" xmlns:p="http://schemas.microsoft.com/office/2006/metadata/properties" xmlns:ns2="ae41d526-3c1f-4054-b9e0-7b37076a5949" xmlns:ns3="f056c982-2665-4f8b-8532-88c17591ec43" targetNamespace="http://schemas.microsoft.com/office/2006/metadata/properties" ma:root="true" ma:fieldsID="1bf85a3b3a40af55f435109eb922783c" ns2:_="" ns3:_="">
    <xsd:import namespace="ae41d526-3c1f-4054-b9e0-7b37076a5949"/>
    <xsd:import namespace="f056c982-2665-4f8b-8532-88c17591e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ny4p" minOccurs="0"/>
                <xsd:element ref="ns2:MediaLengthInSeconds" minOccurs="0"/>
                <xsd:element ref="ns2:_Flow_SignoffStatus" minOccurs="0"/>
                <xsd:element ref="ns2:Service_x0020_Lin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1d526-3c1f-4054-b9e0-7b37076a5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ny4p" ma:index="20" nillable="true" ma:displayName="Person or Group" ma:list="UserInfo" ma:internalName="ny4p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Service_x0020_Line" ma:index="23" nillable="true" ma:displayName="Service Line" ma:default="Digital" ma:internalName="Service_x0020_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Digital"/>
                    <xsd:enumeration value="Marketing"/>
                    <xsd:enumeration value="Strategy"/>
                    <xsd:enumeration value="Operation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6c982-2665-4f8b-8532-88c17591e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D70948-5407-4E9E-9DE5-7D0D698FC9EF}">
  <ds:schemaRefs>
    <ds:schemaRef ds:uri="http://schemas.microsoft.com/office/2006/documentManagement/types"/>
    <ds:schemaRef ds:uri="http://www.w3.org/XML/1998/namespace"/>
    <ds:schemaRef ds:uri="f056c982-2665-4f8b-8532-88c17591ec43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ae41d526-3c1f-4054-b9e0-7b37076a594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7B6B85-4742-45AA-B7A7-0195B0E418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117CFB-1E98-4A13-8081-122E1EC0C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41d526-3c1f-4054-b9e0-7b37076a5949"/>
    <ds:schemaRef ds:uri="f056c982-2665-4f8b-8532-88c17591e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أقل من العقود عالية القيمة</vt:lpstr>
      <vt:lpstr>العقود عالية القيمة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Aldramili</dc:creator>
  <cp:lastModifiedBy>Maram A. Bin Humaid مرام عبدالعزيز بن حميد</cp:lastModifiedBy>
  <cp:lastPrinted>2021-09-21T13:15:50Z</cp:lastPrinted>
  <dcterms:created xsi:type="dcterms:W3CDTF">2021-06-15T14:34:39Z</dcterms:created>
  <dcterms:modified xsi:type="dcterms:W3CDTF">2023-10-17T12:11:00Z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0x0101005978B26E2E0BC7439300C98360F5D596</vt:lpwstr>
  </property>
</Properties>
</file>