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ird Party Display Data Requests\059- St. Mary's Medical WV\"/>
    </mc:Choice>
  </mc:AlternateContent>
  <xr:revisionPtr revIDLastSave="0" documentId="13_ncr:1_{A875926D-CE67-475C-A8AF-1D9A30E1D8CE}" xr6:coauthVersionLast="45" xr6:coauthVersionMax="45" xr10:uidLastSave="{00000000-0000-0000-0000-000000000000}"/>
  <bookViews>
    <workbookView xWindow="-120" yWindow="-120" windowWidth="16440" windowHeight="278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D6" i="1"/>
  <c r="E6" i="1" l="1"/>
  <c r="F6" i="1"/>
  <c r="G6" i="1"/>
  <c r="F15" i="1" l="1"/>
  <c r="F14" i="1"/>
  <c r="F13" i="1"/>
  <c r="E13" i="1"/>
  <c r="H6" i="1" l="1"/>
</calcChain>
</file>

<file path=xl/sharedStrings.xml><?xml version="1.0" encoding="utf-8"?>
<sst xmlns="http://schemas.openxmlformats.org/spreadsheetml/2006/main" count="112" uniqueCount="91">
  <si>
    <t>Osprey DyeVert Contrast Data Tables</t>
  </si>
  <si>
    <t>Summary  data table</t>
  </si>
  <si>
    <t>Total Cases</t>
  </si>
  <si>
    <t>Total Attempted (mL)</t>
  </si>
  <si>
    <t>Total to Patient (mL)</t>
  </si>
  <si>
    <t>Total Diverted Volume (mL)</t>
  </si>
  <si>
    <t>Avg Diverted %</t>
  </si>
  <si>
    <t>Diverted Volume &lt;10%
(N)</t>
  </si>
  <si>
    <t xml:space="preserve">Hide </t>
  </si>
  <si>
    <t xml:space="preserve">this </t>
  </si>
  <si>
    <t>column</t>
  </si>
  <si>
    <t>In-Kind for Kidneys 2.0 Program</t>
  </si>
  <si>
    <t>August 2020 
(N)</t>
  </si>
  <si>
    <t>September 2020
(N)</t>
  </si>
  <si>
    <t>Volume to Patient &lt;30 mL</t>
  </si>
  <si>
    <t>Case by case data table</t>
  </si>
  <si>
    <t>Volume to Patient &lt; Threshold (entered)</t>
  </si>
  <si>
    <t>Volume to Patient &lt; 2/3 Threshold</t>
  </si>
  <si>
    <t>Volume to Patient &lt; 1/3 Threshold</t>
  </si>
  <si>
    <t>Volume to Patient &gt; Threshold (entered)</t>
  </si>
  <si>
    <t>Attempted Volume wouldn't have exceeded next highest Threshold without DV</t>
  </si>
  <si>
    <t>Date</t>
  </si>
  <si>
    <t>Time</t>
  </si>
  <si>
    <t>Threshold Volume (mL)</t>
  </si>
  <si>
    <t>Attempted Volume (mL)</t>
  </si>
  <si>
    <t>Volume to Patient (mL)</t>
  </si>
  <si>
    <t>Diverted Volume (mL)</t>
  </si>
  <si>
    <t>Diverted Volume (%)</t>
  </si>
  <si>
    <t>Comments</t>
  </si>
  <si>
    <t>2020-08-03</t>
  </si>
  <si>
    <t>06:26:18.43</t>
  </si>
  <si>
    <t>06:41:14.69</t>
  </si>
  <si>
    <t>2020-08-04</t>
  </si>
  <si>
    <t>09:57:59.72</t>
  </si>
  <si>
    <t>2020-08-05</t>
  </si>
  <si>
    <t>07:30:23.27</t>
  </si>
  <si>
    <t>08:05:19.18</t>
  </si>
  <si>
    <t>09:07:24.09</t>
  </si>
  <si>
    <t>2020-08-06</t>
  </si>
  <si>
    <t>09:23:44.99</t>
  </si>
  <si>
    <t>10:07:51.89</t>
  </si>
  <si>
    <t>2020-08-07</t>
  </si>
  <si>
    <t>06:32:55.44</t>
  </si>
  <si>
    <t>2020-08-12</t>
  </si>
  <si>
    <t>08:57:29.12</t>
  </si>
  <si>
    <t>10:38:03.06</t>
  </si>
  <si>
    <t>2020-08-14</t>
  </si>
  <si>
    <t>08:48:00.04</t>
  </si>
  <si>
    <t>09:31:06.48</t>
  </si>
  <si>
    <t>10:05:35.09</t>
  </si>
  <si>
    <t>11:54:23.24</t>
  </si>
  <si>
    <t>2020-08-16</t>
  </si>
  <si>
    <t>14:17:36.04</t>
  </si>
  <si>
    <t>2020-08-17</t>
  </si>
  <si>
    <t>08:34:06.99</t>
  </si>
  <si>
    <t>09:02:21.44</t>
  </si>
  <si>
    <t>09:58:56.91</t>
  </si>
  <si>
    <t>2020-08-18</t>
  </si>
  <si>
    <t>12:48:25.94</t>
  </si>
  <si>
    <t>2020-08-19</t>
  </si>
  <si>
    <t>06:40:49.10</t>
  </si>
  <si>
    <t>07:08:47.92</t>
  </si>
  <si>
    <t>13:43:47.05</t>
  </si>
  <si>
    <t>2020-08-21</t>
  </si>
  <si>
    <t>07:26:05.20</t>
  </si>
  <si>
    <t>07:28:08.79</t>
  </si>
  <si>
    <t>2020-08-24</t>
  </si>
  <si>
    <t>06:44:10.61</t>
  </si>
  <si>
    <t>07:58:36.66</t>
  </si>
  <si>
    <t>2020-08-25</t>
  </si>
  <si>
    <t>10:30:20.56</t>
  </si>
  <si>
    <t>10:45:18.41</t>
  </si>
  <si>
    <t>11:48:45.12</t>
  </si>
  <si>
    <t>2020-08-26</t>
  </si>
  <si>
    <t>07:48:27.49</t>
  </si>
  <si>
    <t>09:53:50.69</t>
  </si>
  <si>
    <t>12:29:32.46</t>
  </si>
  <si>
    <t>13:00:06.42</t>
  </si>
  <si>
    <t>2020-08-27</t>
  </si>
  <si>
    <t>09:42:24.01</t>
  </si>
  <si>
    <t>2020-08-31</t>
  </si>
  <si>
    <t>09:07:29.55</t>
  </si>
  <si>
    <t xml:space="preserve">In-Kind for Kidneys 2.0 Case. </t>
  </si>
  <si>
    <t>Excluded Cases (not included in above summary)</t>
  </si>
  <si>
    <t>Exclusion criteria include</t>
  </si>
  <si>
    <t>1. Case duration &lt; 5 mins</t>
  </si>
  <si>
    <t>2. 0 mL contrast injected</t>
  </si>
  <si>
    <t>3. DyeTect cases</t>
  </si>
  <si>
    <t>Diverted Vol &lt; 5 mL</t>
  </si>
  <si>
    <t>4. Diverted Vol &lt; 5 mL</t>
  </si>
  <si>
    <t>5 Attempted Vol &lt; 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</si>
</sst>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" fontId="0" fillId="0" borderId="1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4" fillId="4" borderId="9" xfId="0" applyFont="1" applyFill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2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131"/>
  <sheetViews>
    <sheetView tabSelected="1" topLeftCell="B1" zoomScale="85" zoomScaleNormal="85" workbookViewId="0">
      <selection sqref="A1:A1048576"/>
    </sheetView>
  </sheetViews>
  <sheetFormatPr defaultColWidth="9.140625" defaultRowHeight="15" x14ac:dyDescent="0.25"/>
  <cols>
    <col min="1" max="1" width="9.140625" style="3" hidden="1" customWidth="1"/>
    <col min="2" max="2" width="11.42578125" style="3" bestFit="1" customWidth="1"/>
    <col min="3" max="3" width="11.85546875" style="3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34.5703125" style="3" customWidth="1"/>
    <col min="10" max="10" width="9.140625" style="3" customWidth="1"/>
    <col min="11" max="16384" width="9.140625" style="3"/>
  </cols>
  <sheetData>
    <row r="1" spans="1:9" ht="21" customHeight="1" x14ac:dyDescent="0.35">
      <c r="E1" s="2" t="s">
        <v>0</v>
      </c>
    </row>
    <row r="2" spans="1:9" ht="21" customHeight="1" x14ac:dyDescent="0.35">
      <c r="F2" s="2"/>
    </row>
    <row r="4" spans="1:9" ht="21" customHeight="1" x14ac:dyDescent="0.25">
      <c r="C4" s="12" t="s">
        <v>1</v>
      </c>
    </row>
    <row r="5" spans="1:9" s="1" customFormat="1" ht="29.1" customHeight="1" x14ac:dyDescent="0.25">
      <c r="D5" s="1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1:9" x14ac:dyDescent="0.25">
      <c r="A6" t="s">
        <v>8</v>
      </c>
      <c r="D6" s="7">
        <f>COUNTA(D20:D53)</f>
        <v>34</v>
      </c>
      <c r="E6" s="8">
        <f>SUM(E20:E55)</f>
        <v>4764.2301212422526</v>
      </c>
      <c r="F6" s="8">
        <f>SUM(F20:F55)</f>
        <v>2908.9171057153758</v>
      </c>
      <c r="G6" s="8">
        <f>SUM(G20:G55)</f>
        <v>1854.8296128874254</v>
      </c>
      <c r="H6" s="15">
        <f>G6/E6</f>
        <v>0.38932410183490179</v>
      </c>
      <c r="I6" s="18">
        <v>0</v>
      </c>
    </row>
    <row r="7" spans="1:9" x14ac:dyDescent="0.25">
      <c r="A7" t="s">
        <v>9</v>
      </c>
    </row>
    <row r="8" spans="1:9" x14ac:dyDescent="0.25">
      <c r="A8" t="s">
        <v>10</v>
      </c>
      <c r="D8" s="37" t="s">
        <v>11</v>
      </c>
      <c r="E8" s="38"/>
      <c r="F8" s="39"/>
    </row>
    <row r="9" spans="1:9" ht="29.1" customHeight="1" x14ac:dyDescent="0.25">
      <c r="D9" s="6"/>
      <c r="E9" s="4" t="s">
        <v>12</v>
      </c>
      <c r="F9" s="4" t="s">
        <v>13</v>
      </c>
    </row>
    <row r="10" spans="1:9" ht="29.1" customHeight="1" x14ac:dyDescent="0.25">
      <c r="D10" s="16" t="s">
        <v>14</v>
      </c>
      <c r="E10" s="7">
        <v>2</v>
      </c>
      <c r="F10" s="6"/>
    </row>
    <row r="12" spans="1:9" ht="21.6" customHeight="1" thickBot="1" x14ac:dyDescent="0.4">
      <c r="C12" s="2" t="s">
        <v>15</v>
      </c>
    </row>
    <row r="13" spans="1:9" ht="15" customHeight="1" thickBot="1" x14ac:dyDescent="0.3">
      <c r="E13" s="32" t="str">
        <f>"n="&amp;(COUNTIF(A:A,3)+COUNTIF(A:A,2)+COUNTIF(A:A,1))</f>
        <v>n=26</v>
      </c>
      <c r="F13" s="9" t="str">
        <f>"n="&amp;COUNTIF(A:A, 3)</f>
        <v>n=9</v>
      </c>
      <c r="G13" s="13" t="s">
        <v>16</v>
      </c>
    </row>
    <row r="14" spans="1:9" x14ac:dyDescent="0.25">
      <c r="E14" s="33"/>
      <c r="F14" s="10" t="str">
        <f>"n="&amp;COUNTIF(A:A,2)</f>
        <v>n=11</v>
      </c>
      <c r="G14" s="13" t="s">
        <v>17</v>
      </c>
    </row>
    <row r="15" spans="1:9" ht="15" customHeight="1" thickBot="1" x14ac:dyDescent="0.3">
      <c r="E15" s="34"/>
      <c r="F15" s="11" t="str">
        <f>"n="&amp;COUNTIF(A:A,1)</f>
        <v>n=6</v>
      </c>
      <c r="G15" s="13" t="s">
        <v>18</v>
      </c>
    </row>
    <row r="16" spans="1:9" ht="15" customHeight="1" thickBot="1" x14ac:dyDescent="0.3">
      <c r="E16" s="35" t="str">
        <f>"n="&amp;COUNTIF(A1:A53,4)</f>
        <v>n=6</v>
      </c>
      <c r="F16" s="36"/>
      <c r="G16" s="13" t="s">
        <v>19</v>
      </c>
    </row>
    <row r="17" spans="1:9" ht="15" customHeight="1" thickBot="1" x14ac:dyDescent="0.3">
      <c r="E17" s="30" t="str">
        <f>"n="&amp;COUNTIF(A1:A53,0)</f>
        <v>n=2</v>
      </c>
      <c r="F17" s="31"/>
      <c r="G17" s="13" t="s">
        <v>20</v>
      </c>
    </row>
    <row r="19" spans="1:9" ht="29.1" customHeight="1" x14ac:dyDescent="0.25">
      <c r="B19" s="4" t="s">
        <v>21</v>
      </c>
      <c r="C19" s="4" t="s">
        <v>22</v>
      </c>
      <c r="D19" s="4" t="s">
        <v>23</v>
      </c>
      <c r="E19" s="4" t="s">
        <v>24</v>
      </c>
      <c r="F19" s="4" t="s">
        <v>25</v>
      </c>
      <c r="G19" s="4" t="s">
        <v>26</v>
      </c>
      <c r="H19" s="4" t="s">
        <v>27</v>
      </c>
      <c r="I19" s="4" t="s">
        <v>28</v>
      </c>
    </row>
    <row r="20" spans="1:9" x14ac:dyDescent="0.25">
      <c r="A20" s="1">
        <v>1</v>
      </c>
      <c r="B20" s="16" t="s">
        <v>29</v>
      </c>
      <c r="C20" s="16" t="s">
        <v>30</v>
      </c>
      <c r="D20" s="16">
        <v>111</v>
      </c>
      <c r="E20" s="17">
        <v>58.633871538600921</v>
      </c>
      <c r="F20" s="17">
        <v>33.276565103107558</v>
      </c>
      <c r="G20" s="17">
        <v>25.35730643549336</v>
      </c>
      <c r="H20" s="17">
        <v>43.246856757189697</v>
      </c>
      <c r="I20" s="6"/>
    </row>
    <row r="21" spans="1:9" x14ac:dyDescent="0.25">
      <c r="A21" s="1">
        <v>2</v>
      </c>
      <c r="B21" s="16" t="s">
        <v>29</v>
      </c>
      <c r="C21" s="16" t="s">
        <v>31</v>
      </c>
      <c r="D21" s="16">
        <v>156</v>
      </c>
      <c r="E21" s="17">
        <v>201.17976311245221</v>
      </c>
      <c r="F21" s="17">
        <v>101.6785136287904</v>
      </c>
      <c r="G21" s="17">
        <v>99.501249483661837</v>
      </c>
      <c r="H21" s="17">
        <v>49.45887595465765</v>
      </c>
      <c r="I21" s="6"/>
    </row>
    <row r="22" spans="1:9" x14ac:dyDescent="0.25">
      <c r="A22" s="1">
        <v>4</v>
      </c>
      <c r="B22" s="16" t="s">
        <v>32</v>
      </c>
      <c r="C22" s="16" t="s">
        <v>33</v>
      </c>
      <c r="D22" s="16">
        <v>15</v>
      </c>
      <c r="E22" s="17">
        <v>192.06125238607601</v>
      </c>
      <c r="F22" s="17">
        <v>102.8905745077775</v>
      </c>
      <c r="G22" s="17">
        <v>89.159996408233084</v>
      </c>
      <c r="H22" s="17">
        <v>46.422688231255641</v>
      </c>
      <c r="I22" s="6"/>
    </row>
    <row r="23" spans="1:9" x14ac:dyDescent="0.25">
      <c r="A23" s="1">
        <v>2</v>
      </c>
      <c r="B23" s="16" t="s">
        <v>34</v>
      </c>
      <c r="C23" s="16" t="s">
        <v>35</v>
      </c>
      <c r="D23" s="16">
        <v>160</v>
      </c>
      <c r="E23" s="17">
        <v>167.04720093389261</v>
      </c>
      <c r="F23" s="17">
        <v>104.4788731935549</v>
      </c>
      <c r="G23" s="17">
        <v>62.56832774033775</v>
      </c>
      <c r="H23" s="17">
        <v>37.455478086758603</v>
      </c>
      <c r="I23" s="6"/>
    </row>
    <row r="24" spans="1:9" x14ac:dyDescent="0.25">
      <c r="A24" s="1">
        <v>1</v>
      </c>
      <c r="B24" s="16" t="s">
        <v>34</v>
      </c>
      <c r="C24" s="16" t="s">
        <v>36</v>
      </c>
      <c r="D24" s="16">
        <v>198</v>
      </c>
      <c r="E24" s="17">
        <v>101.2240388668616</v>
      </c>
      <c r="F24" s="17">
        <v>58.920456132114253</v>
      </c>
      <c r="G24" s="17">
        <v>42.303582734747408</v>
      </c>
      <c r="H24" s="17">
        <v>41.792032019576531</v>
      </c>
      <c r="I24" s="6"/>
    </row>
    <row r="25" spans="1:9" x14ac:dyDescent="0.25">
      <c r="A25" s="1">
        <v>0</v>
      </c>
      <c r="B25" s="16" t="s">
        <v>34</v>
      </c>
      <c r="C25" s="16" t="s">
        <v>37</v>
      </c>
      <c r="D25" s="16">
        <v>138</v>
      </c>
      <c r="E25" s="17">
        <v>37.046740463301759</v>
      </c>
      <c r="F25" s="17">
        <v>24.824042472004461</v>
      </c>
      <c r="G25" s="17">
        <v>12.22269799129729</v>
      </c>
      <c r="H25" s="17">
        <v>32.992640751768732</v>
      </c>
      <c r="I25" s="6" t="s">
        <v>82</v>
      </c>
    </row>
    <row r="26" spans="1:9" x14ac:dyDescent="0.25">
      <c r="A26" s="1">
        <v>1</v>
      </c>
      <c r="B26" s="16" t="s">
        <v>38</v>
      </c>
      <c r="C26" s="16" t="s">
        <v>40</v>
      </c>
      <c r="D26" s="16">
        <v>168</v>
      </c>
      <c r="E26" s="17">
        <v>58.909758185703183</v>
      </c>
      <c r="F26" s="17">
        <v>32.231865410891693</v>
      </c>
      <c r="G26" s="17">
        <v>26.67789277481149</v>
      </c>
      <c r="H26" s="17">
        <v>45.286033411839661</v>
      </c>
      <c r="I26" s="6"/>
    </row>
    <row r="27" spans="1:9" x14ac:dyDescent="0.25">
      <c r="A27" s="1">
        <v>3</v>
      </c>
      <c r="B27" s="16" t="s">
        <v>43</v>
      </c>
      <c r="C27" s="16" t="s">
        <v>44</v>
      </c>
      <c r="D27" s="16">
        <v>153</v>
      </c>
      <c r="E27" s="17">
        <v>186.94763200347629</v>
      </c>
      <c r="F27" s="17">
        <v>125.0804572724002</v>
      </c>
      <c r="G27" s="17">
        <v>61.867174731076062</v>
      </c>
      <c r="H27" s="17">
        <v>33.0933182025679</v>
      </c>
      <c r="I27" s="6"/>
    </row>
    <row r="28" spans="1:9" x14ac:dyDescent="0.25">
      <c r="A28" s="1">
        <v>3</v>
      </c>
      <c r="B28" s="16" t="s">
        <v>43</v>
      </c>
      <c r="C28" s="16" t="s">
        <v>45</v>
      </c>
      <c r="D28" s="16">
        <v>123</v>
      </c>
      <c r="E28" s="17">
        <v>156.20794122982471</v>
      </c>
      <c r="F28" s="17">
        <v>97.99536619097907</v>
      </c>
      <c r="G28" s="17">
        <v>58.212575038845543</v>
      </c>
      <c r="H28" s="17">
        <v>37.266079163798018</v>
      </c>
      <c r="I28" s="6"/>
    </row>
    <row r="29" spans="1:9" x14ac:dyDescent="0.25">
      <c r="A29" s="1">
        <v>2</v>
      </c>
      <c r="B29" s="16" t="s">
        <v>46</v>
      </c>
      <c r="C29" s="16" t="s">
        <v>47</v>
      </c>
      <c r="D29" s="16">
        <v>168</v>
      </c>
      <c r="E29" s="17">
        <v>135.4860838039119</v>
      </c>
      <c r="F29" s="17">
        <v>68.885683757837171</v>
      </c>
      <c r="G29" s="17">
        <v>66.600400046074753</v>
      </c>
      <c r="H29" s="17">
        <v>49.156635261865752</v>
      </c>
      <c r="I29" s="6"/>
    </row>
    <row r="30" spans="1:9" x14ac:dyDescent="0.25">
      <c r="A30" s="1">
        <v>1</v>
      </c>
      <c r="B30" s="16" t="s">
        <v>46</v>
      </c>
      <c r="C30" s="16" t="s">
        <v>48</v>
      </c>
      <c r="D30" s="16">
        <v>100</v>
      </c>
      <c r="E30" s="17">
        <v>41.953078945529242</v>
      </c>
      <c r="F30" s="17">
        <v>26.03731785403323</v>
      </c>
      <c r="G30" s="17">
        <v>15.915761091496011</v>
      </c>
      <c r="H30" s="17">
        <v>37.937051323838737</v>
      </c>
      <c r="I30" s="6" t="s">
        <v>82</v>
      </c>
    </row>
    <row r="31" spans="1:9" x14ac:dyDescent="0.25">
      <c r="A31" s="1">
        <v>2</v>
      </c>
      <c r="B31" s="16" t="s">
        <v>46</v>
      </c>
      <c r="C31" s="16" t="s">
        <v>49</v>
      </c>
      <c r="D31" s="16">
        <v>132</v>
      </c>
      <c r="E31" s="17">
        <v>103.8243947686334</v>
      </c>
      <c r="F31" s="17">
        <v>60.658096158000163</v>
      </c>
      <c r="G31" s="17">
        <v>43.162612730490324</v>
      </c>
      <c r="H31" s="17">
        <v>41.572708250961327</v>
      </c>
      <c r="I31" s="6"/>
    </row>
    <row r="32" spans="1:9" x14ac:dyDescent="0.25">
      <c r="A32" s="1">
        <v>2</v>
      </c>
      <c r="B32" s="16" t="s">
        <v>46</v>
      </c>
      <c r="C32" s="16" t="s">
        <v>50</v>
      </c>
      <c r="D32" s="16">
        <v>99</v>
      </c>
      <c r="E32" s="17">
        <v>86.471245701782607</v>
      </c>
      <c r="F32" s="17">
        <v>42.367070858301872</v>
      </c>
      <c r="G32" s="17">
        <v>44.104174843480749</v>
      </c>
      <c r="H32" s="17">
        <v>51.004440245471727</v>
      </c>
      <c r="I32" s="6"/>
    </row>
    <row r="33" spans="1:9" x14ac:dyDescent="0.25">
      <c r="A33" s="1">
        <v>2</v>
      </c>
      <c r="B33" s="16" t="s">
        <v>51</v>
      </c>
      <c r="C33" s="16" t="s">
        <v>52</v>
      </c>
      <c r="D33" s="16">
        <v>144</v>
      </c>
      <c r="E33" s="17">
        <v>106.5961236831043</v>
      </c>
      <c r="F33" s="17">
        <v>59.853973187465861</v>
      </c>
      <c r="G33" s="17">
        <v>46.735554667636031</v>
      </c>
      <c r="H33" s="17">
        <v>43.843578033451251</v>
      </c>
      <c r="I33" s="6"/>
    </row>
    <row r="34" spans="1:9" x14ac:dyDescent="0.25">
      <c r="A34" s="1">
        <v>3</v>
      </c>
      <c r="B34" s="16" t="s">
        <v>53</v>
      </c>
      <c r="C34" s="16" t="s">
        <v>54</v>
      </c>
      <c r="D34" s="16">
        <v>117</v>
      </c>
      <c r="E34" s="17">
        <v>156.4311635345241</v>
      </c>
      <c r="F34" s="17">
        <v>95.079644299633927</v>
      </c>
      <c r="G34" s="17">
        <v>61.350000393009452</v>
      </c>
      <c r="H34" s="17">
        <v>39.218528461222867</v>
      </c>
      <c r="I34" s="6"/>
    </row>
    <row r="35" spans="1:9" x14ac:dyDescent="0.25">
      <c r="A35" s="1">
        <v>4</v>
      </c>
      <c r="B35" s="16" t="s">
        <v>53</v>
      </c>
      <c r="C35" s="16" t="s">
        <v>55</v>
      </c>
      <c r="D35" s="16">
        <v>123</v>
      </c>
      <c r="E35" s="17">
        <v>188.66522009177729</v>
      </c>
      <c r="F35" s="17">
        <v>140.7547928186325</v>
      </c>
      <c r="G35" s="17">
        <v>47.910427273144848</v>
      </c>
      <c r="H35" s="17">
        <v>25.39441411079294</v>
      </c>
      <c r="I35" s="6"/>
    </row>
    <row r="36" spans="1:9" x14ac:dyDescent="0.25">
      <c r="A36" s="1">
        <v>4</v>
      </c>
      <c r="B36" s="16" t="s">
        <v>53</v>
      </c>
      <c r="C36" s="16" t="s">
        <v>56</v>
      </c>
      <c r="D36" s="16">
        <v>138</v>
      </c>
      <c r="E36" s="17">
        <v>242.1676766529728</v>
      </c>
      <c r="F36" s="17">
        <v>151.50521574511089</v>
      </c>
      <c r="G36" s="17">
        <v>90.662460907861856</v>
      </c>
      <c r="H36" s="17">
        <v>37.437886905848927</v>
      </c>
      <c r="I36" s="6"/>
    </row>
    <row r="37" spans="1:9" x14ac:dyDescent="0.25">
      <c r="A37" s="1">
        <v>3</v>
      </c>
      <c r="B37" s="16" t="s">
        <v>57</v>
      </c>
      <c r="C37" s="16" t="s">
        <v>58</v>
      </c>
      <c r="D37" s="16">
        <v>112</v>
      </c>
      <c r="E37" s="17">
        <v>123.1718228578208</v>
      </c>
      <c r="F37" s="17">
        <v>109.276719765141</v>
      </c>
      <c r="G37" s="17">
        <v>13.886185359062869</v>
      </c>
      <c r="H37" s="17">
        <v>11.27383279460914</v>
      </c>
      <c r="I37" s="6"/>
    </row>
    <row r="38" spans="1:9" x14ac:dyDescent="0.25">
      <c r="A38" s="1">
        <v>3</v>
      </c>
      <c r="B38" s="16" t="s">
        <v>59</v>
      </c>
      <c r="C38" s="16" t="s">
        <v>60</v>
      </c>
      <c r="D38" s="16">
        <v>99</v>
      </c>
      <c r="E38" s="17">
        <v>115.3533529820692</v>
      </c>
      <c r="F38" s="17">
        <v>69.360526266730517</v>
      </c>
      <c r="G38" s="17">
        <v>45.980816788283981</v>
      </c>
      <c r="H38" s="17">
        <v>39.860841145581027</v>
      </c>
      <c r="I38" s="6"/>
    </row>
    <row r="39" spans="1:9" x14ac:dyDescent="0.25">
      <c r="A39" s="1">
        <v>3</v>
      </c>
      <c r="B39" s="16" t="s">
        <v>59</v>
      </c>
      <c r="C39" s="16" t="s">
        <v>61</v>
      </c>
      <c r="D39" s="16">
        <v>141</v>
      </c>
      <c r="E39" s="17">
        <v>149.35842068336069</v>
      </c>
      <c r="F39" s="17">
        <v>94.046332047624503</v>
      </c>
      <c r="G39" s="17">
        <v>55.309375574092982</v>
      </c>
      <c r="H39" s="17">
        <v>37.031307187794027</v>
      </c>
      <c r="I39" s="6"/>
    </row>
    <row r="40" spans="1:9" x14ac:dyDescent="0.25">
      <c r="A40" s="1">
        <v>4</v>
      </c>
      <c r="B40" s="16" t="s">
        <v>59</v>
      </c>
      <c r="C40" s="16" t="s">
        <v>62</v>
      </c>
      <c r="D40" s="16">
        <v>120</v>
      </c>
      <c r="E40" s="17">
        <v>312.53076776186867</v>
      </c>
      <c r="F40" s="17">
        <v>233.64608765342831</v>
      </c>
      <c r="G40" s="17">
        <v>78.843756192453995</v>
      </c>
      <c r="H40" s="17">
        <v>25.227518159917171</v>
      </c>
      <c r="I40" s="6"/>
    </row>
    <row r="41" spans="1:9" x14ac:dyDescent="0.25">
      <c r="A41" s="1">
        <v>2</v>
      </c>
      <c r="B41" s="16" t="s">
        <v>63</v>
      </c>
      <c r="C41" s="16" t="s">
        <v>64</v>
      </c>
      <c r="D41" s="16">
        <v>156</v>
      </c>
      <c r="E41" s="17">
        <v>172.52997814838079</v>
      </c>
      <c r="F41" s="17">
        <v>95.574261603893248</v>
      </c>
      <c r="G41" s="17">
        <v>76.955716544487515</v>
      </c>
      <c r="H41" s="17">
        <v>44.6042579790414</v>
      </c>
      <c r="I41" s="6"/>
    </row>
    <row r="42" spans="1:9" x14ac:dyDescent="0.25">
      <c r="A42" s="1">
        <v>4</v>
      </c>
      <c r="B42" s="16" t="s">
        <v>63</v>
      </c>
      <c r="C42" s="16" t="s">
        <v>65</v>
      </c>
      <c r="D42" s="16">
        <v>153</v>
      </c>
      <c r="E42" s="17">
        <v>273.64655623579091</v>
      </c>
      <c r="F42" s="17">
        <v>154.20713664224681</v>
      </c>
      <c r="G42" s="17">
        <v>119.439419593544</v>
      </c>
      <c r="H42" s="17">
        <v>43.647331520089573</v>
      </c>
      <c r="I42" s="6"/>
    </row>
    <row r="43" spans="1:9" x14ac:dyDescent="0.25">
      <c r="A43" s="1">
        <v>2</v>
      </c>
      <c r="B43" s="16" t="s">
        <v>66</v>
      </c>
      <c r="C43" s="16" t="s">
        <v>67</v>
      </c>
      <c r="D43" s="16">
        <v>150</v>
      </c>
      <c r="E43" s="17">
        <v>148.95273948646451</v>
      </c>
      <c r="F43" s="17">
        <v>91.158493923158346</v>
      </c>
      <c r="G43" s="17">
        <v>57.794245563306198</v>
      </c>
      <c r="H43" s="17">
        <v>38.80039115934354</v>
      </c>
      <c r="I43" s="6"/>
    </row>
    <row r="44" spans="1:9" x14ac:dyDescent="0.25">
      <c r="A44" s="1">
        <v>1</v>
      </c>
      <c r="B44" s="16" t="s">
        <v>66</v>
      </c>
      <c r="C44" s="16" t="s">
        <v>68</v>
      </c>
      <c r="D44" s="16">
        <v>162</v>
      </c>
      <c r="E44" s="17">
        <v>81.701806124508067</v>
      </c>
      <c r="F44" s="17">
        <v>40.483082287664807</v>
      </c>
      <c r="G44" s="17">
        <v>41.218723836843253</v>
      </c>
      <c r="H44" s="17">
        <v>50.450199073969912</v>
      </c>
      <c r="I44" s="6"/>
    </row>
    <row r="45" spans="1:9" x14ac:dyDescent="0.25">
      <c r="A45" s="1">
        <v>4</v>
      </c>
      <c r="B45" s="16" t="s">
        <v>69</v>
      </c>
      <c r="C45" s="16" t="s">
        <v>70</v>
      </c>
      <c r="D45" s="16">
        <v>141</v>
      </c>
      <c r="E45" s="17">
        <v>277.98050574360178</v>
      </c>
      <c r="F45" s="17">
        <v>155.3678158000443</v>
      </c>
      <c r="G45" s="17">
        <v>122.6083535095252</v>
      </c>
      <c r="H45" s="17">
        <v>44.106817196244052</v>
      </c>
      <c r="I45" s="6"/>
    </row>
    <row r="46" spans="1:9" x14ac:dyDescent="0.25">
      <c r="A46" s="1">
        <v>2</v>
      </c>
      <c r="B46" s="16" t="s">
        <v>69</v>
      </c>
      <c r="C46" s="16" t="s">
        <v>71</v>
      </c>
      <c r="D46" s="16">
        <v>172</v>
      </c>
      <c r="E46" s="17">
        <v>139.12072213827679</v>
      </c>
      <c r="F46" s="17">
        <v>90.479180550808735</v>
      </c>
      <c r="G46" s="17">
        <v>48.617632668468943</v>
      </c>
      <c r="H46" s="17">
        <v>34.946363073177707</v>
      </c>
      <c r="I46" s="6"/>
    </row>
    <row r="47" spans="1:9" x14ac:dyDescent="0.25">
      <c r="A47" s="1">
        <v>2</v>
      </c>
      <c r="B47" s="16" t="s">
        <v>69</v>
      </c>
      <c r="C47" s="16" t="s">
        <v>72</v>
      </c>
      <c r="D47" s="16">
        <v>165</v>
      </c>
      <c r="E47" s="17">
        <v>119.161742306409</v>
      </c>
      <c r="F47" s="17">
        <v>68.710101055806959</v>
      </c>
      <c r="G47" s="17">
        <v>50.451641250601988</v>
      </c>
      <c r="H47" s="17">
        <v>42.33879118758783</v>
      </c>
      <c r="I47" s="6"/>
    </row>
    <row r="48" spans="1:9" x14ac:dyDescent="0.25">
      <c r="A48" s="1">
        <v>1</v>
      </c>
      <c r="B48" s="16" t="s">
        <v>73</v>
      </c>
      <c r="C48" s="16" t="s">
        <v>74</v>
      </c>
      <c r="D48" s="16">
        <v>150</v>
      </c>
      <c r="E48" s="17">
        <v>60.585481439966692</v>
      </c>
      <c r="F48" s="17">
        <v>31.438710017866381</v>
      </c>
      <c r="G48" s="17">
        <v>29.138377303643509</v>
      </c>
      <c r="H48" s="17">
        <v>48.094653390707677</v>
      </c>
      <c r="I48" s="6"/>
    </row>
    <row r="49" spans="1:9" x14ac:dyDescent="0.25">
      <c r="A49" s="1">
        <v>3</v>
      </c>
      <c r="B49" s="16" t="s">
        <v>73</v>
      </c>
      <c r="C49" s="16" t="s">
        <v>75</v>
      </c>
      <c r="D49" s="16">
        <v>75</v>
      </c>
      <c r="E49" s="17">
        <v>99.673733451169738</v>
      </c>
      <c r="F49" s="17">
        <v>54.988868168691063</v>
      </c>
      <c r="G49" s="17">
        <v>44.677613851560402</v>
      </c>
      <c r="H49" s="17">
        <v>44.823859109730257</v>
      </c>
      <c r="I49" s="6"/>
    </row>
    <row r="50" spans="1:9" x14ac:dyDescent="0.25">
      <c r="A50" s="1">
        <v>3</v>
      </c>
      <c r="B50" s="16" t="s">
        <v>73</v>
      </c>
      <c r="C50" s="16" t="s">
        <v>76</v>
      </c>
      <c r="D50" s="16">
        <v>100</v>
      </c>
      <c r="E50" s="17">
        <v>119.6299828800168</v>
      </c>
      <c r="F50" s="17">
        <v>67.636532397366068</v>
      </c>
      <c r="G50" s="17">
        <v>51.977141241875188</v>
      </c>
      <c r="H50" s="17">
        <v>43.44825602291175</v>
      </c>
      <c r="I50" s="6"/>
    </row>
    <row r="51" spans="1:9" x14ac:dyDescent="0.25">
      <c r="A51" s="1">
        <v>2</v>
      </c>
      <c r="B51" s="16" t="s">
        <v>73</v>
      </c>
      <c r="C51" s="16" t="s">
        <v>77</v>
      </c>
      <c r="D51" s="16">
        <v>144</v>
      </c>
      <c r="E51" s="17">
        <v>98.22985461659546</v>
      </c>
      <c r="F51" s="17">
        <v>62.588470801358113</v>
      </c>
      <c r="G51" s="17">
        <v>35.324544124324717</v>
      </c>
      <c r="H51" s="17">
        <v>35.961108017721543</v>
      </c>
      <c r="I51" s="6"/>
    </row>
    <row r="52" spans="1:9" x14ac:dyDescent="0.25">
      <c r="A52" s="1">
        <v>0</v>
      </c>
      <c r="B52" s="16" t="s">
        <v>78</v>
      </c>
      <c r="C52" s="16" t="s">
        <v>79</v>
      </c>
      <c r="D52" s="16">
        <v>111</v>
      </c>
      <c r="E52" s="17">
        <v>69.911310408635728</v>
      </c>
      <c r="F52" s="17">
        <v>39.987758492935107</v>
      </c>
      <c r="G52" s="17">
        <v>29.9147804180169</v>
      </c>
      <c r="H52" s="17">
        <v>42.789614789314129</v>
      </c>
      <c r="I52" s="6"/>
    </row>
    <row r="53" spans="1:9" x14ac:dyDescent="0.25">
      <c r="A53" s="1">
        <v>3</v>
      </c>
      <c r="B53" s="16" t="s">
        <v>80</v>
      </c>
      <c r="C53" s="16" t="s">
        <v>81</v>
      </c>
      <c r="D53" s="16">
        <v>166</v>
      </c>
      <c r="E53" s="17">
        <v>181.83815807489151</v>
      </c>
      <c r="F53" s="17">
        <v>123.4485196499753</v>
      </c>
      <c r="G53" s="17">
        <v>58.379093775635468</v>
      </c>
      <c r="H53" s="17">
        <v>32.104974221962557</v>
      </c>
      <c r="I53" s="6"/>
    </row>
    <row r="54" spans="1:9" x14ac:dyDescent="0.25">
      <c r="B54" s="7"/>
      <c r="C54" s="7"/>
      <c r="D54" s="7"/>
      <c r="E54" s="5"/>
      <c r="F54" s="5"/>
      <c r="G54" s="5"/>
      <c r="H54" s="5"/>
      <c r="I54" s="6"/>
    </row>
    <row r="55" spans="1:9" ht="21" x14ac:dyDescent="0.35">
      <c r="B55" s="7"/>
      <c r="C55" s="2" t="s">
        <v>83</v>
      </c>
      <c r="D55" s="7"/>
      <c r="E55" s="5"/>
      <c r="F55" s="5"/>
      <c r="G55" s="5"/>
      <c r="H55" s="5"/>
      <c r="I55" s="6"/>
    </row>
    <row r="56" spans="1:9" x14ac:dyDescent="0.25">
      <c r="B56" s="7"/>
      <c r="C56" s="7"/>
      <c r="D56" s="7"/>
      <c r="E56" s="5"/>
      <c r="F56" s="5"/>
      <c r="G56" s="5"/>
      <c r="H56" s="5"/>
      <c r="I56" s="6"/>
    </row>
    <row r="57" spans="1:9" x14ac:dyDescent="0.25">
      <c r="A57" s="1">
        <v>0</v>
      </c>
      <c r="B57" s="16" t="s">
        <v>38</v>
      </c>
      <c r="C57" s="16" t="s">
        <v>39</v>
      </c>
      <c r="D57" s="16">
        <v>168</v>
      </c>
      <c r="E57" s="17">
        <v>6.4587432129360369</v>
      </c>
      <c r="F57" s="17">
        <v>3.4857954254186869</v>
      </c>
      <c r="G57" s="17">
        <v>2.97294778751735</v>
      </c>
      <c r="H57" s="17">
        <v>46.029818642780469</v>
      </c>
      <c r="I57" s="16" t="s">
        <v>88</v>
      </c>
    </row>
    <row r="58" spans="1:9" x14ac:dyDescent="0.25">
      <c r="A58" s="1">
        <v>4</v>
      </c>
      <c r="B58" s="16" t="s">
        <v>41</v>
      </c>
      <c r="C58" s="16" t="s">
        <v>42</v>
      </c>
      <c r="D58" s="16">
        <v>130</v>
      </c>
      <c r="E58" s="17">
        <v>179.52345546026299</v>
      </c>
      <c r="F58" s="17">
        <v>179.05718784068469</v>
      </c>
      <c r="G58" s="17">
        <v>0.35211815000432589</v>
      </c>
      <c r="H58" s="17">
        <v>0.1961404703923306</v>
      </c>
      <c r="I58" s="16" t="s">
        <v>88</v>
      </c>
    </row>
    <row r="59" spans="1:9" x14ac:dyDescent="0.25">
      <c r="B59" s="7"/>
      <c r="C59" s="7"/>
      <c r="D59" s="20"/>
      <c r="E59" s="21"/>
      <c r="F59" s="5"/>
      <c r="G59" s="5"/>
      <c r="H59" s="5"/>
      <c r="I59" s="25"/>
    </row>
    <row r="60" spans="1:9" x14ac:dyDescent="0.25">
      <c r="B60" s="7"/>
      <c r="C60" s="19"/>
      <c r="D60" s="19"/>
      <c r="E60" s="19"/>
      <c r="F60" s="19"/>
      <c r="G60" s="5"/>
      <c r="H60" s="24"/>
      <c r="I60" s="27" t="s">
        <v>84</v>
      </c>
    </row>
    <row r="61" spans="1:9" x14ac:dyDescent="0.25">
      <c r="B61" s="7"/>
      <c r="C61" s="19"/>
      <c r="D61" s="19"/>
      <c r="E61" s="19"/>
      <c r="F61" s="19"/>
      <c r="G61" s="5"/>
      <c r="H61" s="24"/>
      <c r="I61" s="28" t="s">
        <v>85</v>
      </c>
    </row>
    <row r="62" spans="1:9" x14ac:dyDescent="0.25">
      <c r="B62" s="7"/>
      <c r="C62" s="19"/>
      <c r="D62" s="19"/>
      <c r="E62" s="19"/>
      <c r="F62" s="19"/>
      <c r="G62" s="5"/>
      <c r="H62" s="24"/>
      <c r="I62" s="28" t="s">
        <v>86</v>
      </c>
    </row>
    <row r="63" spans="1:9" x14ac:dyDescent="0.25">
      <c r="B63" s="7"/>
      <c r="C63" s="19"/>
      <c r="D63" s="19"/>
      <c r="E63" s="19"/>
      <c r="F63" s="19"/>
      <c r="G63" s="5"/>
      <c r="H63" s="24"/>
      <c r="I63" s="28" t="s">
        <v>87</v>
      </c>
    </row>
    <row r="64" spans="1:9" x14ac:dyDescent="0.25">
      <c r="B64" s="7"/>
      <c r="C64" s="19"/>
      <c r="D64" s="19"/>
      <c r="E64" s="19"/>
      <c r="F64" s="19"/>
      <c r="G64" s="5"/>
      <c r="H64" s="24"/>
      <c r="I64" s="28" t="s">
        <v>89</v>
      </c>
    </row>
    <row r="65" spans="2:9" x14ac:dyDescent="0.25">
      <c r="B65" s="7"/>
      <c r="C65" s="19"/>
      <c r="D65" s="19"/>
      <c r="E65" s="19"/>
      <c r="F65" s="19"/>
      <c r="G65" s="5"/>
      <c r="H65" s="24"/>
      <c r="I65" s="29" t="s">
        <v>90</v>
      </c>
    </row>
    <row r="66" spans="2:9" x14ac:dyDescent="0.25">
      <c r="B66" s="7"/>
      <c r="C66" s="7"/>
      <c r="D66" s="22"/>
      <c r="E66" s="23"/>
      <c r="F66" s="5"/>
      <c r="G66" s="5"/>
      <c r="H66" s="5"/>
      <c r="I66" s="2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</sheetData>
  <mergeCells count="4">
    <mergeCell ref="E17:F17"/>
    <mergeCell ref="E13:E15"/>
    <mergeCell ref="E16:F16"/>
    <mergeCell ref="D8:F8"/>
  </mergeCells>
  <conditionalFormatting sqref="B20:H54 B56:H56 B55 D55:H55 B59:H119">
    <cfRule type="expression" dxfId="27" priority="29">
      <formula>$A20=4</formula>
    </cfRule>
    <cfRule type="expression" dxfId="26" priority="30">
      <formula>$A20=1</formula>
    </cfRule>
    <cfRule type="expression" dxfId="25" priority="31">
      <formula>$A20=2</formula>
    </cfRule>
    <cfRule type="expression" dxfId="24" priority="32">
      <formula>$A20=3</formula>
    </cfRule>
  </conditionalFormatting>
  <conditionalFormatting sqref="B120:H120">
    <cfRule type="expression" dxfId="23" priority="21">
      <formula>$A120=4</formula>
    </cfRule>
    <cfRule type="expression" dxfId="22" priority="22">
      <formula>$A120=1</formula>
    </cfRule>
    <cfRule type="expression" dxfId="21" priority="23">
      <formula>$A120=2</formula>
    </cfRule>
    <cfRule type="expression" dxfId="20" priority="24">
      <formula>$A120=3</formula>
    </cfRule>
  </conditionalFormatting>
  <conditionalFormatting sqref="B121:H131">
    <cfRule type="expression" dxfId="19" priority="17">
      <formula>$A121=4</formula>
    </cfRule>
    <cfRule type="expression" dxfId="18" priority="18">
      <formula>$A121=1</formula>
    </cfRule>
    <cfRule type="expression" dxfId="17" priority="19">
      <formula>$A121=2</formula>
    </cfRule>
    <cfRule type="expression" dxfId="16" priority="20">
      <formula>$A121=3</formula>
    </cfRule>
  </conditionalFormatting>
  <conditionalFormatting sqref="B132:H10131">
    <cfRule type="expression" dxfId="15" priority="13">
      <formula>$A132=4</formula>
    </cfRule>
    <cfRule type="expression" dxfId="14" priority="14">
      <formula>$A132=1</formula>
    </cfRule>
    <cfRule type="expression" dxfId="13" priority="15">
      <formula>$A132=2</formula>
    </cfRule>
    <cfRule type="expression" dxfId="12" priority="16">
      <formula>$A132=3</formula>
    </cfRule>
  </conditionalFormatting>
  <conditionalFormatting sqref="B57:H57">
    <cfRule type="expression" dxfId="11" priority="9">
      <formula>$A57=4</formula>
    </cfRule>
    <cfRule type="expression" dxfId="10" priority="10">
      <formula>$A57=1</formula>
    </cfRule>
    <cfRule type="expression" dxfId="9" priority="11">
      <formula>$A57=2</formula>
    </cfRule>
    <cfRule type="expression" dxfId="8" priority="12">
      <formula>$A57=3</formula>
    </cfRule>
  </conditionalFormatting>
  <conditionalFormatting sqref="B58:H58">
    <cfRule type="expression" dxfId="7" priority="5">
      <formula>$A58=4</formula>
    </cfRule>
    <cfRule type="expression" dxfId="6" priority="6">
      <formula>$A58=1</formula>
    </cfRule>
    <cfRule type="expression" dxfId="5" priority="7">
      <formula>$A58=2</formula>
    </cfRule>
    <cfRule type="expression" dxfId="4" priority="8">
      <formula>$A58=3</formula>
    </cfRule>
  </conditionalFormatting>
  <conditionalFormatting sqref="I60:I65">
    <cfRule type="expression" dxfId="3" priority="1">
      <formula>$A60=4</formula>
    </cfRule>
    <cfRule type="expression" dxfId="2" priority="2">
      <formula>$A60=1</formula>
    </cfRule>
    <cfRule type="expression" dxfId="1" priority="3">
      <formula>$A60=2</formula>
    </cfRule>
    <cfRule type="expression" dxfId="0" priority="4">
      <formula>$A60=3</formula>
    </cfRule>
  </conditionalFormatting>
  <pageMargins left="0.7" right="0.7" top="0.75" bottom="0.75" header="0.3" footer="0.3"/>
  <pageSetup scale="57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2019-05-02T16:52:11Z</cp:lastPrinted>
  <dcterms:created xsi:type="dcterms:W3CDTF">2018-07-17T20:09:35Z</dcterms:created>
  <dcterms:modified xsi:type="dcterms:W3CDTF">2020-09-14T17:52:51Z</dcterms:modified>
</cp:coreProperties>
</file>