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ird Party Display Data Requests\ReportGeneration-masterv1.3 - Ipad\"/>
    </mc:Choice>
  </mc:AlternateContent>
  <xr:revisionPtr revIDLastSave="0" documentId="13_ncr:1_{285AE193-64F4-4EB4-BF86-12CF35C7793E}" xr6:coauthVersionLast="45" xr6:coauthVersionMax="45" xr10:uidLastSave="{00000000-0000-0000-0000-000000000000}"/>
  <bookViews>
    <workbookView xWindow="-120" yWindow="-120" windowWidth="38640" windowHeight="15225" xr2:uid="{00000000-000D-0000-FFFF-FFFF00000000}"/>
  </bookViews>
  <sheets>
    <sheet name="Sheet1" sheetId="1" r:id="rId1"/>
  </sheets>
  <definedNames>
    <definedName name="_xlnm._FilterDatabase" localSheetId="0" hidden="1">Sheet1!$A$1:$S$236</definedName>
    <definedName name="_xlnm.Print_Area" localSheetId="0">Sheet1!$A$1:$Q$1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" i="1" l="1"/>
  <c r="AB1" i="1"/>
  <c r="AA1" i="1"/>
  <c r="Z1" i="1"/>
  <c r="Y1" i="1"/>
  <c r="X1" i="1"/>
  <c r="W1" i="1"/>
  <c r="V1" i="1"/>
  <c r="U1" i="1"/>
  <c r="AB236" i="1" l="1"/>
  <c r="Z236" i="1"/>
  <c r="X236" i="1"/>
  <c r="W236" i="1"/>
  <c r="V236" i="1"/>
  <c r="U236" i="1"/>
  <c r="AB235" i="1"/>
  <c r="Z235" i="1"/>
  <c r="X235" i="1"/>
  <c r="W235" i="1"/>
  <c r="V235" i="1"/>
  <c r="U235" i="1"/>
  <c r="AB234" i="1"/>
  <c r="Z234" i="1"/>
  <c r="X234" i="1"/>
  <c r="W234" i="1"/>
  <c r="V234" i="1"/>
  <c r="U234" i="1"/>
  <c r="AB233" i="1"/>
  <c r="Z233" i="1"/>
  <c r="X233" i="1"/>
  <c r="W233" i="1"/>
  <c r="V233" i="1"/>
  <c r="U233" i="1"/>
  <c r="AB232" i="1"/>
  <c r="Z232" i="1"/>
  <c r="X232" i="1"/>
  <c r="W232" i="1"/>
  <c r="V232" i="1"/>
  <c r="U232" i="1"/>
  <c r="AB231" i="1"/>
  <c r="Z231" i="1"/>
  <c r="X231" i="1"/>
  <c r="W231" i="1"/>
  <c r="V231" i="1"/>
  <c r="U231" i="1"/>
  <c r="AB230" i="1"/>
  <c r="Z230" i="1"/>
  <c r="X230" i="1"/>
  <c r="W230" i="1"/>
  <c r="V230" i="1"/>
  <c r="U230" i="1"/>
  <c r="AB229" i="1"/>
  <c r="Z229" i="1"/>
  <c r="X229" i="1"/>
  <c r="W229" i="1"/>
  <c r="V229" i="1"/>
  <c r="U229" i="1"/>
  <c r="AB228" i="1"/>
  <c r="Z228" i="1"/>
  <c r="X228" i="1"/>
  <c r="W228" i="1"/>
  <c r="V228" i="1"/>
  <c r="U228" i="1"/>
  <c r="AB227" i="1"/>
  <c r="Z227" i="1"/>
  <c r="X227" i="1"/>
  <c r="W227" i="1"/>
  <c r="V227" i="1"/>
  <c r="U227" i="1"/>
  <c r="AB226" i="1"/>
  <c r="Z226" i="1"/>
  <c r="X226" i="1"/>
  <c r="W226" i="1"/>
  <c r="V226" i="1"/>
  <c r="U226" i="1"/>
  <c r="AB225" i="1"/>
  <c r="Z225" i="1"/>
  <c r="X225" i="1"/>
  <c r="W225" i="1"/>
  <c r="V225" i="1"/>
  <c r="U225" i="1"/>
  <c r="AB224" i="1"/>
  <c r="Z224" i="1"/>
  <c r="X224" i="1"/>
  <c r="W224" i="1"/>
  <c r="V224" i="1"/>
  <c r="U224" i="1"/>
  <c r="AB223" i="1"/>
  <c r="Z223" i="1"/>
  <c r="X223" i="1"/>
  <c r="W223" i="1"/>
  <c r="V223" i="1"/>
  <c r="U223" i="1"/>
  <c r="AD223" i="1" s="1"/>
  <c r="AB222" i="1"/>
  <c r="Z222" i="1"/>
  <c r="X222" i="1"/>
  <c r="W222" i="1"/>
  <c r="AD222" i="1" s="1"/>
  <c r="V222" i="1"/>
  <c r="U222" i="1"/>
  <c r="AB221" i="1"/>
  <c r="Z221" i="1"/>
  <c r="X221" i="1"/>
  <c r="W221" i="1"/>
  <c r="V221" i="1"/>
  <c r="U221" i="1"/>
  <c r="AD221" i="1" s="1"/>
  <c r="AB220" i="1"/>
  <c r="Z220" i="1"/>
  <c r="X220" i="1"/>
  <c r="W220" i="1"/>
  <c r="V220" i="1"/>
  <c r="U220" i="1"/>
  <c r="AB219" i="1"/>
  <c r="Z219" i="1"/>
  <c r="X219" i="1"/>
  <c r="W219" i="1"/>
  <c r="V219" i="1"/>
  <c r="U219" i="1"/>
  <c r="AB218" i="1"/>
  <c r="Z218" i="1"/>
  <c r="X218" i="1"/>
  <c r="W218" i="1"/>
  <c r="V218" i="1"/>
  <c r="U218" i="1"/>
  <c r="AB217" i="1"/>
  <c r="Z217" i="1"/>
  <c r="X217" i="1"/>
  <c r="W217" i="1"/>
  <c r="V217" i="1"/>
  <c r="U217" i="1"/>
  <c r="AB216" i="1"/>
  <c r="Z216" i="1"/>
  <c r="X216" i="1"/>
  <c r="W216" i="1"/>
  <c r="V216" i="1"/>
  <c r="U216" i="1"/>
  <c r="AB215" i="1"/>
  <c r="Z215" i="1"/>
  <c r="X215" i="1"/>
  <c r="W215" i="1"/>
  <c r="V215" i="1"/>
  <c r="U215" i="1"/>
  <c r="AB214" i="1"/>
  <c r="Z214" i="1"/>
  <c r="X214" i="1"/>
  <c r="W214" i="1"/>
  <c r="V214" i="1"/>
  <c r="U214" i="1"/>
  <c r="AB213" i="1"/>
  <c r="Z213" i="1"/>
  <c r="X213" i="1"/>
  <c r="W213" i="1"/>
  <c r="V213" i="1"/>
  <c r="U213" i="1"/>
  <c r="AB212" i="1"/>
  <c r="Z212" i="1"/>
  <c r="X212" i="1"/>
  <c r="W212" i="1"/>
  <c r="V212" i="1"/>
  <c r="U212" i="1"/>
  <c r="AB211" i="1"/>
  <c r="Z211" i="1"/>
  <c r="X211" i="1"/>
  <c r="W211" i="1"/>
  <c r="V211" i="1"/>
  <c r="U211" i="1"/>
  <c r="AB210" i="1"/>
  <c r="Z210" i="1"/>
  <c r="X210" i="1"/>
  <c r="W210" i="1"/>
  <c r="V210" i="1"/>
  <c r="U210" i="1"/>
  <c r="AB209" i="1"/>
  <c r="Z209" i="1"/>
  <c r="X209" i="1"/>
  <c r="W209" i="1"/>
  <c r="V209" i="1"/>
  <c r="U209" i="1"/>
  <c r="AB208" i="1"/>
  <c r="Z208" i="1"/>
  <c r="X208" i="1"/>
  <c r="W208" i="1"/>
  <c r="V208" i="1"/>
  <c r="U208" i="1"/>
  <c r="AB207" i="1"/>
  <c r="Z207" i="1"/>
  <c r="X207" i="1"/>
  <c r="W207" i="1"/>
  <c r="V207" i="1"/>
  <c r="U207" i="1"/>
  <c r="AB206" i="1"/>
  <c r="Z206" i="1"/>
  <c r="X206" i="1"/>
  <c r="W206" i="1"/>
  <c r="V206" i="1"/>
  <c r="U206" i="1"/>
  <c r="AB205" i="1"/>
  <c r="Z205" i="1"/>
  <c r="X205" i="1"/>
  <c r="W205" i="1"/>
  <c r="V205" i="1"/>
  <c r="U205" i="1"/>
  <c r="AB204" i="1"/>
  <c r="Z204" i="1"/>
  <c r="X204" i="1"/>
  <c r="W204" i="1"/>
  <c r="V204" i="1"/>
  <c r="U204" i="1"/>
  <c r="AB203" i="1"/>
  <c r="Z203" i="1"/>
  <c r="X203" i="1"/>
  <c r="W203" i="1"/>
  <c r="V203" i="1"/>
  <c r="U203" i="1"/>
  <c r="AB202" i="1"/>
  <c r="Z202" i="1"/>
  <c r="X202" i="1"/>
  <c r="W202" i="1"/>
  <c r="V202" i="1"/>
  <c r="U202" i="1"/>
  <c r="AB201" i="1"/>
  <c r="Z201" i="1"/>
  <c r="X201" i="1"/>
  <c r="W201" i="1"/>
  <c r="V201" i="1"/>
  <c r="U201" i="1"/>
  <c r="AB200" i="1"/>
  <c r="Z200" i="1"/>
  <c r="X200" i="1"/>
  <c r="W200" i="1"/>
  <c r="V200" i="1"/>
  <c r="U200" i="1"/>
  <c r="AB199" i="1"/>
  <c r="Z199" i="1"/>
  <c r="X199" i="1"/>
  <c r="W199" i="1"/>
  <c r="V199" i="1"/>
  <c r="U199" i="1"/>
  <c r="AB198" i="1"/>
  <c r="Z198" i="1"/>
  <c r="X198" i="1"/>
  <c r="W198" i="1"/>
  <c r="V198" i="1"/>
  <c r="U198" i="1"/>
  <c r="AB197" i="1"/>
  <c r="Z197" i="1"/>
  <c r="X197" i="1"/>
  <c r="W197" i="1"/>
  <c r="V197" i="1"/>
  <c r="U197" i="1"/>
  <c r="AB196" i="1"/>
  <c r="Z196" i="1"/>
  <c r="X196" i="1"/>
  <c r="W196" i="1"/>
  <c r="V196" i="1"/>
  <c r="U196" i="1"/>
  <c r="AB195" i="1"/>
  <c r="Z195" i="1"/>
  <c r="X195" i="1"/>
  <c r="W195" i="1"/>
  <c r="V195" i="1"/>
  <c r="U195" i="1"/>
  <c r="AB194" i="1"/>
  <c r="Z194" i="1"/>
  <c r="X194" i="1"/>
  <c r="W194" i="1"/>
  <c r="V194" i="1"/>
  <c r="U194" i="1"/>
  <c r="AB193" i="1"/>
  <c r="Z193" i="1"/>
  <c r="X193" i="1"/>
  <c r="W193" i="1"/>
  <c r="V193" i="1"/>
  <c r="U193" i="1"/>
  <c r="AB192" i="1"/>
  <c r="Z192" i="1"/>
  <c r="X192" i="1"/>
  <c r="W192" i="1"/>
  <c r="V192" i="1"/>
  <c r="U192" i="1"/>
  <c r="AB191" i="1"/>
  <c r="Z191" i="1"/>
  <c r="X191" i="1"/>
  <c r="W191" i="1"/>
  <c r="V191" i="1"/>
  <c r="U191" i="1"/>
  <c r="AB190" i="1"/>
  <c r="Z190" i="1"/>
  <c r="X190" i="1"/>
  <c r="W190" i="1"/>
  <c r="V190" i="1"/>
  <c r="U190" i="1"/>
  <c r="AB189" i="1"/>
  <c r="Z189" i="1"/>
  <c r="X189" i="1"/>
  <c r="W189" i="1"/>
  <c r="V189" i="1"/>
  <c r="U189" i="1"/>
  <c r="AB188" i="1"/>
  <c r="Z188" i="1"/>
  <c r="X188" i="1"/>
  <c r="W188" i="1"/>
  <c r="V188" i="1"/>
  <c r="U188" i="1"/>
  <c r="AB187" i="1"/>
  <c r="Z187" i="1"/>
  <c r="X187" i="1"/>
  <c r="W187" i="1"/>
  <c r="V187" i="1"/>
  <c r="U187" i="1"/>
  <c r="AB186" i="1"/>
  <c r="Z186" i="1"/>
  <c r="X186" i="1"/>
  <c r="W186" i="1"/>
  <c r="V186" i="1"/>
  <c r="U186" i="1"/>
  <c r="AB185" i="1"/>
  <c r="Z185" i="1"/>
  <c r="X185" i="1"/>
  <c r="W185" i="1"/>
  <c r="V185" i="1"/>
  <c r="U185" i="1"/>
  <c r="AB184" i="1"/>
  <c r="Z184" i="1"/>
  <c r="X184" i="1"/>
  <c r="W184" i="1"/>
  <c r="V184" i="1"/>
  <c r="U184" i="1"/>
  <c r="AB183" i="1"/>
  <c r="Z183" i="1"/>
  <c r="X183" i="1"/>
  <c r="W183" i="1"/>
  <c r="V183" i="1"/>
  <c r="U183" i="1"/>
  <c r="AB182" i="1"/>
  <c r="Z182" i="1"/>
  <c r="X182" i="1"/>
  <c r="W182" i="1"/>
  <c r="V182" i="1"/>
  <c r="U182" i="1"/>
  <c r="AB181" i="1"/>
  <c r="Z181" i="1"/>
  <c r="X181" i="1"/>
  <c r="W181" i="1"/>
  <c r="V181" i="1"/>
  <c r="U181" i="1"/>
  <c r="AB180" i="1"/>
  <c r="Z180" i="1"/>
  <c r="X180" i="1"/>
  <c r="W180" i="1"/>
  <c r="V180" i="1"/>
  <c r="U180" i="1"/>
  <c r="AB179" i="1"/>
  <c r="Z179" i="1"/>
  <c r="X179" i="1"/>
  <c r="W179" i="1"/>
  <c r="V179" i="1"/>
  <c r="U179" i="1"/>
  <c r="AB178" i="1"/>
  <c r="Z178" i="1"/>
  <c r="X178" i="1"/>
  <c r="W178" i="1"/>
  <c r="V178" i="1"/>
  <c r="U178" i="1"/>
  <c r="AB177" i="1"/>
  <c r="Z177" i="1"/>
  <c r="X177" i="1"/>
  <c r="W177" i="1"/>
  <c r="V177" i="1"/>
  <c r="U177" i="1"/>
  <c r="AB176" i="1"/>
  <c r="Z176" i="1"/>
  <c r="X176" i="1"/>
  <c r="W176" i="1"/>
  <c r="V176" i="1"/>
  <c r="U176" i="1"/>
  <c r="AB175" i="1"/>
  <c r="Z175" i="1"/>
  <c r="X175" i="1"/>
  <c r="W175" i="1"/>
  <c r="V175" i="1"/>
  <c r="U175" i="1"/>
  <c r="AB174" i="1"/>
  <c r="Z174" i="1"/>
  <c r="X174" i="1"/>
  <c r="W174" i="1"/>
  <c r="V174" i="1"/>
  <c r="U174" i="1"/>
  <c r="AB173" i="1"/>
  <c r="Z173" i="1"/>
  <c r="X173" i="1"/>
  <c r="W173" i="1"/>
  <c r="V173" i="1"/>
  <c r="U173" i="1"/>
  <c r="AB172" i="1"/>
  <c r="Z172" i="1"/>
  <c r="X172" i="1"/>
  <c r="W172" i="1"/>
  <c r="V172" i="1"/>
  <c r="U172" i="1"/>
  <c r="AB171" i="1"/>
  <c r="Z171" i="1"/>
  <c r="X171" i="1"/>
  <c r="W171" i="1"/>
  <c r="V171" i="1"/>
  <c r="U171" i="1"/>
  <c r="AB170" i="1"/>
  <c r="Z170" i="1"/>
  <c r="X170" i="1"/>
  <c r="W170" i="1"/>
  <c r="V170" i="1"/>
  <c r="U170" i="1"/>
  <c r="AB169" i="1"/>
  <c r="Z169" i="1"/>
  <c r="X169" i="1"/>
  <c r="W169" i="1"/>
  <c r="V169" i="1"/>
  <c r="U169" i="1"/>
  <c r="AB168" i="1"/>
  <c r="Z168" i="1"/>
  <c r="X168" i="1"/>
  <c r="W168" i="1"/>
  <c r="V168" i="1"/>
  <c r="U168" i="1"/>
  <c r="AB167" i="1"/>
  <c r="Z167" i="1"/>
  <c r="X167" i="1"/>
  <c r="W167" i="1"/>
  <c r="V167" i="1"/>
  <c r="U167" i="1"/>
  <c r="AB166" i="1"/>
  <c r="Z166" i="1"/>
  <c r="X166" i="1"/>
  <c r="W166" i="1"/>
  <c r="V166" i="1"/>
  <c r="U166" i="1"/>
  <c r="AB165" i="1"/>
  <c r="Z165" i="1"/>
  <c r="X165" i="1"/>
  <c r="W165" i="1"/>
  <c r="V165" i="1"/>
  <c r="U165" i="1"/>
  <c r="AB164" i="1"/>
  <c r="Z164" i="1"/>
  <c r="X164" i="1"/>
  <c r="W164" i="1"/>
  <c r="V164" i="1"/>
  <c r="U164" i="1"/>
  <c r="AB163" i="1"/>
  <c r="Z163" i="1"/>
  <c r="X163" i="1"/>
  <c r="W163" i="1"/>
  <c r="V163" i="1"/>
  <c r="U163" i="1"/>
  <c r="AB162" i="1"/>
  <c r="Z162" i="1"/>
  <c r="X162" i="1"/>
  <c r="W162" i="1"/>
  <c r="V162" i="1"/>
  <c r="U162" i="1"/>
  <c r="AB161" i="1"/>
  <c r="Z161" i="1"/>
  <c r="X161" i="1"/>
  <c r="W161" i="1"/>
  <c r="V161" i="1"/>
  <c r="U161" i="1"/>
  <c r="AB160" i="1"/>
  <c r="Z160" i="1"/>
  <c r="X160" i="1"/>
  <c r="W160" i="1"/>
  <c r="V160" i="1"/>
  <c r="U160" i="1"/>
  <c r="AB159" i="1"/>
  <c r="Z159" i="1"/>
  <c r="X159" i="1"/>
  <c r="W159" i="1"/>
  <c r="V159" i="1"/>
  <c r="U159" i="1"/>
  <c r="AB158" i="1"/>
  <c r="Z158" i="1"/>
  <c r="X158" i="1"/>
  <c r="W158" i="1"/>
  <c r="V158" i="1"/>
  <c r="U158" i="1"/>
  <c r="AB157" i="1"/>
  <c r="Z157" i="1"/>
  <c r="X157" i="1"/>
  <c r="W157" i="1"/>
  <c r="V157" i="1"/>
  <c r="U157" i="1"/>
  <c r="AB156" i="1"/>
  <c r="Z156" i="1"/>
  <c r="X156" i="1"/>
  <c r="W156" i="1"/>
  <c r="V156" i="1"/>
  <c r="U156" i="1"/>
  <c r="AB155" i="1"/>
  <c r="Z155" i="1"/>
  <c r="X155" i="1"/>
  <c r="W155" i="1"/>
  <c r="V155" i="1"/>
  <c r="U155" i="1"/>
  <c r="AB154" i="1"/>
  <c r="Z154" i="1"/>
  <c r="X154" i="1"/>
  <c r="W154" i="1"/>
  <c r="V154" i="1"/>
  <c r="U154" i="1"/>
  <c r="AB153" i="1"/>
  <c r="Z153" i="1"/>
  <c r="X153" i="1"/>
  <c r="W153" i="1"/>
  <c r="V153" i="1"/>
  <c r="U153" i="1"/>
  <c r="AB152" i="1"/>
  <c r="Z152" i="1"/>
  <c r="X152" i="1"/>
  <c r="W152" i="1"/>
  <c r="V152" i="1"/>
  <c r="U152" i="1"/>
  <c r="AB151" i="1"/>
  <c r="Z151" i="1"/>
  <c r="X151" i="1"/>
  <c r="W151" i="1"/>
  <c r="V151" i="1"/>
  <c r="U151" i="1"/>
  <c r="AB150" i="1"/>
  <c r="Z150" i="1"/>
  <c r="X150" i="1"/>
  <c r="W150" i="1"/>
  <c r="V150" i="1"/>
  <c r="U150" i="1"/>
  <c r="AB149" i="1"/>
  <c r="Z149" i="1"/>
  <c r="X149" i="1"/>
  <c r="W149" i="1"/>
  <c r="V149" i="1"/>
  <c r="U149" i="1"/>
  <c r="AB148" i="1"/>
  <c r="Z148" i="1"/>
  <c r="X148" i="1"/>
  <c r="W148" i="1"/>
  <c r="V148" i="1"/>
  <c r="U148" i="1"/>
  <c r="AB147" i="1"/>
  <c r="Z147" i="1"/>
  <c r="X147" i="1"/>
  <c r="W147" i="1"/>
  <c r="V147" i="1"/>
  <c r="U147" i="1"/>
  <c r="AB146" i="1"/>
  <c r="Z146" i="1"/>
  <c r="X146" i="1"/>
  <c r="W146" i="1"/>
  <c r="V146" i="1"/>
  <c r="U146" i="1"/>
  <c r="AB145" i="1"/>
  <c r="Z145" i="1"/>
  <c r="X145" i="1"/>
  <c r="W145" i="1"/>
  <c r="V145" i="1"/>
  <c r="U145" i="1"/>
  <c r="AB144" i="1"/>
  <c r="Z144" i="1"/>
  <c r="X144" i="1"/>
  <c r="W144" i="1"/>
  <c r="V144" i="1"/>
  <c r="U144" i="1"/>
  <c r="AB143" i="1"/>
  <c r="Z143" i="1"/>
  <c r="X143" i="1"/>
  <c r="W143" i="1"/>
  <c r="V143" i="1"/>
  <c r="U143" i="1"/>
  <c r="AB142" i="1"/>
  <c r="Z142" i="1"/>
  <c r="X142" i="1"/>
  <c r="W142" i="1"/>
  <c r="V142" i="1"/>
  <c r="U142" i="1"/>
  <c r="AB141" i="1"/>
  <c r="Z141" i="1"/>
  <c r="X141" i="1"/>
  <c r="W141" i="1"/>
  <c r="V141" i="1"/>
  <c r="U141" i="1"/>
  <c r="AB140" i="1"/>
  <c r="Z140" i="1"/>
  <c r="X140" i="1"/>
  <c r="W140" i="1"/>
  <c r="V140" i="1"/>
  <c r="U140" i="1"/>
  <c r="AB139" i="1"/>
  <c r="Z139" i="1"/>
  <c r="X139" i="1"/>
  <c r="W139" i="1"/>
  <c r="V139" i="1"/>
  <c r="U139" i="1"/>
  <c r="AB138" i="1"/>
  <c r="Z138" i="1"/>
  <c r="X138" i="1"/>
  <c r="W138" i="1"/>
  <c r="V138" i="1"/>
  <c r="U138" i="1"/>
  <c r="AB137" i="1"/>
  <c r="Z137" i="1"/>
  <c r="X137" i="1"/>
  <c r="W137" i="1"/>
  <c r="V137" i="1"/>
  <c r="U137" i="1"/>
  <c r="AB136" i="1"/>
  <c r="Z136" i="1"/>
  <c r="X136" i="1"/>
  <c r="W136" i="1"/>
  <c r="V136" i="1"/>
  <c r="U136" i="1"/>
  <c r="AB135" i="1"/>
  <c r="Z135" i="1"/>
  <c r="X135" i="1"/>
  <c r="W135" i="1"/>
  <c r="V135" i="1"/>
  <c r="U135" i="1"/>
  <c r="AB134" i="1"/>
  <c r="Z134" i="1"/>
  <c r="X134" i="1"/>
  <c r="W134" i="1"/>
  <c r="V134" i="1"/>
  <c r="U134" i="1"/>
  <c r="AB133" i="1"/>
  <c r="Z133" i="1"/>
  <c r="X133" i="1"/>
  <c r="W133" i="1"/>
  <c r="V133" i="1"/>
  <c r="U133" i="1"/>
  <c r="AB132" i="1"/>
  <c r="Z132" i="1"/>
  <c r="X132" i="1"/>
  <c r="W132" i="1"/>
  <c r="V132" i="1"/>
  <c r="U132" i="1"/>
  <c r="AB131" i="1"/>
  <c r="Z131" i="1"/>
  <c r="X131" i="1"/>
  <c r="W131" i="1"/>
  <c r="V131" i="1"/>
  <c r="U131" i="1"/>
  <c r="AB130" i="1"/>
  <c r="Z130" i="1"/>
  <c r="X130" i="1"/>
  <c r="W130" i="1"/>
  <c r="V130" i="1"/>
  <c r="U130" i="1"/>
  <c r="AB129" i="1"/>
  <c r="Z129" i="1"/>
  <c r="X129" i="1"/>
  <c r="W129" i="1"/>
  <c r="V129" i="1"/>
  <c r="U129" i="1"/>
  <c r="AB128" i="1"/>
  <c r="Z128" i="1"/>
  <c r="X128" i="1"/>
  <c r="W128" i="1"/>
  <c r="V128" i="1"/>
  <c r="U128" i="1"/>
  <c r="AB127" i="1"/>
  <c r="Z127" i="1"/>
  <c r="X127" i="1"/>
  <c r="W127" i="1"/>
  <c r="V127" i="1"/>
  <c r="U127" i="1"/>
  <c r="AB126" i="1"/>
  <c r="Z126" i="1"/>
  <c r="X126" i="1"/>
  <c r="W126" i="1"/>
  <c r="V126" i="1"/>
  <c r="U126" i="1"/>
  <c r="AB125" i="1"/>
  <c r="Z125" i="1"/>
  <c r="X125" i="1"/>
  <c r="W125" i="1"/>
  <c r="V125" i="1"/>
  <c r="U125" i="1"/>
  <c r="AB124" i="1"/>
  <c r="Z124" i="1"/>
  <c r="X124" i="1"/>
  <c r="W124" i="1"/>
  <c r="V124" i="1"/>
  <c r="U124" i="1"/>
  <c r="AB123" i="1"/>
  <c r="Z123" i="1"/>
  <c r="X123" i="1"/>
  <c r="W123" i="1"/>
  <c r="V123" i="1"/>
  <c r="U123" i="1"/>
  <c r="AB122" i="1"/>
  <c r="Z122" i="1"/>
  <c r="X122" i="1"/>
  <c r="W122" i="1"/>
  <c r="V122" i="1"/>
  <c r="U122" i="1"/>
  <c r="AB121" i="1"/>
  <c r="Z121" i="1"/>
  <c r="X121" i="1"/>
  <c r="W121" i="1"/>
  <c r="V121" i="1"/>
  <c r="U121" i="1"/>
  <c r="AB120" i="1"/>
  <c r="Z120" i="1"/>
  <c r="X120" i="1"/>
  <c r="W120" i="1"/>
  <c r="V120" i="1"/>
  <c r="U120" i="1"/>
  <c r="AB119" i="1"/>
  <c r="Z119" i="1"/>
  <c r="X119" i="1"/>
  <c r="W119" i="1"/>
  <c r="V119" i="1"/>
  <c r="U119" i="1"/>
  <c r="AB118" i="1"/>
  <c r="Z118" i="1"/>
  <c r="X118" i="1"/>
  <c r="W118" i="1"/>
  <c r="V118" i="1"/>
  <c r="U118" i="1"/>
  <c r="AB117" i="1"/>
  <c r="Z117" i="1"/>
  <c r="X117" i="1"/>
  <c r="W117" i="1"/>
  <c r="V117" i="1"/>
  <c r="U117" i="1"/>
  <c r="AB116" i="1"/>
  <c r="Z116" i="1"/>
  <c r="X116" i="1"/>
  <c r="W116" i="1"/>
  <c r="V116" i="1"/>
  <c r="U116" i="1"/>
  <c r="AB115" i="1"/>
  <c r="Z115" i="1"/>
  <c r="X115" i="1"/>
  <c r="W115" i="1"/>
  <c r="V115" i="1"/>
  <c r="U115" i="1"/>
  <c r="AB114" i="1"/>
  <c r="Z114" i="1"/>
  <c r="X114" i="1"/>
  <c r="W114" i="1"/>
  <c r="V114" i="1"/>
  <c r="U114" i="1"/>
  <c r="AB113" i="1"/>
  <c r="Z113" i="1"/>
  <c r="X113" i="1"/>
  <c r="W113" i="1"/>
  <c r="V113" i="1"/>
  <c r="U113" i="1"/>
  <c r="AB112" i="1"/>
  <c r="Z112" i="1"/>
  <c r="X112" i="1"/>
  <c r="W112" i="1"/>
  <c r="V112" i="1"/>
  <c r="U112" i="1"/>
  <c r="AB111" i="1"/>
  <c r="Z111" i="1"/>
  <c r="X111" i="1"/>
  <c r="W111" i="1"/>
  <c r="V111" i="1"/>
  <c r="U111" i="1"/>
  <c r="AB110" i="1"/>
  <c r="Z110" i="1"/>
  <c r="X110" i="1"/>
  <c r="W110" i="1"/>
  <c r="V110" i="1"/>
  <c r="U110" i="1"/>
  <c r="AB109" i="1"/>
  <c r="Z109" i="1"/>
  <c r="X109" i="1"/>
  <c r="W109" i="1"/>
  <c r="V109" i="1"/>
  <c r="U109" i="1"/>
  <c r="AB108" i="1"/>
  <c r="Z108" i="1"/>
  <c r="X108" i="1"/>
  <c r="W108" i="1"/>
  <c r="V108" i="1"/>
  <c r="U108" i="1"/>
  <c r="AB107" i="1"/>
  <c r="Z107" i="1"/>
  <c r="X107" i="1"/>
  <c r="W107" i="1"/>
  <c r="V107" i="1"/>
  <c r="U107" i="1"/>
  <c r="AB106" i="1"/>
  <c r="Z106" i="1"/>
  <c r="X106" i="1"/>
  <c r="W106" i="1"/>
  <c r="V106" i="1"/>
  <c r="U106" i="1"/>
  <c r="AB105" i="1"/>
  <c r="Z105" i="1"/>
  <c r="X105" i="1"/>
  <c r="W105" i="1"/>
  <c r="V105" i="1"/>
  <c r="U105" i="1"/>
  <c r="AB104" i="1"/>
  <c r="Z104" i="1"/>
  <c r="X104" i="1"/>
  <c r="W104" i="1"/>
  <c r="V104" i="1"/>
  <c r="U104" i="1"/>
  <c r="AB103" i="1"/>
  <c r="Z103" i="1"/>
  <c r="X103" i="1"/>
  <c r="W103" i="1"/>
  <c r="V103" i="1"/>
  <c r="U103" i="1"/>
  <c r="AB102" i="1"/>
  <c r="Z102" i="1"/>
  <c r="X102" i="1"/>
  <c r="W102" i="1"/>
  <c r="V102" i="1"/>
  <c r="U102" i="1"/>
  <c r="AB101" i="1"/>
  <c r="Z101" i="1"/>
  <c r="X101" i="1"/>
  <c r="W101" i="1"/>
  <c r="V101" i="1"/>
  <c r="U101" i="1"/>
  <c r="AB100" i="1"/>
  <c r="Z100" i="1"/>
  <c r="X100" i="1"/>
  <c r="W100" i="1"/>
  <c r="V100" i="1"/>
  <c r="U100" i="1"/>
  <c r="AB99" i="1"/>
  <c r="Z99" i="1"/>
  <c r="X99" i="1"/>
  <c r="W99" i="1"/>
  <c r="V99" i="1"/>
  <c r="U99" i="1"/>
  <c r="AB98" i="1"/>
  <c r="Z98" i="1"/>
  <c r="X98" i="1"/>
  <c r="W98" i="1"/>
  <c r="V98" i="1"/>
  <c r="U98" i="1"/>
  <c r="AB97" i="1"/>
  <c r="Z97" i="1"/>
  <c r="X97" i="1"/>
  <c r="W97" i="1"/>
  <c r="V97" i="1"/>
  <c r="U97" i="1"/>
  <c r="AB96" i="1"/>
  <c r="Z96" i="1"/>
  <c r="X96" i="1"/>
  <c r="W96" i="1"/>
  <c r="V96" i="1"/>
  <c r="U96" i="1"/>
  <c r="AB95" i="1"/>
  <c r="Z95" i="1"/>
  <c r="X95" i="1"/>
  <c r="W95" i="1"/>
  <c r="V95" i="1"/>
  <c r="U95" i="1"/>
  <c r="AB94" i="1"/>
  <c r="Z94" i="1"/>
  <c r="X94" i="1"/>
  <c r="W94" i="1"/>
  <c r="V94" i="1"/>
  <c r="U94" i="1"/>
  <c r="AB93" i="1"/>
  <c r="Z93" i="1"/>
  <c r="X93" i="1"/>
  <c r="W93" i="1"/>
  <c r="V93" i="1"/>
  <c r="U93" i="1"/>
  <c r="AB92" i="1"/>
  <c r="Z92" i="1"/>
  <c r="X92" i="1"/>
  <c r="W92" i="1"/>
  <c r="V92" i="1"/>
  <c r="U92" i="1"/>
  <c r="AB91" i="1"/>
  <c r="Z91" i="1"/>
  <c r="X91" i="1"/>
  <c r="W91" i="1"/>
  <c r="V91" i="1"/>
  <c r="U91" i="1"/>
  <c r="AB90" i="1"/>
  <c r="Z90" i="1"/>
  <c r="X90" i="1"/>
  <c r="W90" i="1"/>
  <c r="V90" i="1"/>
  <c r="U90" i="1"/>
  <c r="AB89" i="1"/>
  <c r="Z89" i="1"/>
  <c r="X89" i="1"/>
  <c r="W89" i="1"/>
  <c r="V89" i="1"/>
  <c r="U89" i="1"/>
  <c r="AB88" i="1"/>
  <c r="Z88" i="1"/>
  <c r="X88" i="1"/>
  <c r="W88" i="1"/>
  <c r="V88" i="1"/>
  <c r="U88" i="1"/>
  <c r="AB87" i="1"/>
  <c r="Z87" i="1"/>
  <c r="X87" i="1"/>
  <c r="W87" i="1"/>
  <c r="V87" i="1"/>
  <c r="U87" i="1"/>
  <c r="AB86" i="1"/>
  <c r="Z86" i="1"/>
  <c r="X86" i="1"/>
  <c r="W86" i="1"/>
  <c r="V86" i="1"/>
  <c r="U86" i="1"/>
  <c r="AB85" i="1"/>
  <c r="Z85" i="1"/>
  <c r="X85" i="1"/>
  <c r="W85" i="1"/>
  <c r="V85" i="1"/>
  <c r="U85" i="1"/>
  <c r="AB84" i="1"/>
  <c r="Z84" i="1"/>
  <c r="X84" i="1"/>
  <c r="W84" i="1"/>
  <c r="V84" i="1"/>
  <c r="U84" i="1"/>
  <c r="AB83" i="1"/>
  <c r="Z83" i="1"/>
  <c r="X83" i="1"/>
  <c r="W83" i="1"/>
  <c r="V83" i="1"/>
  <c r="U83" i="1"/>
  <c r="AB82" i="1"/>
  <c r="Z82" i="1"/>
  <c r="X82" i="1"/>
  <c r="W82" i="1"/>
  <c r="V82" i="1"/>
  <c r="U82" i="1"/>
  <c r="AB81" i="1"/>
  <c r="Z81" i="1"/>
  <c r="X81" i="1"/>
  <c r="W81" i="1"/>
  <c r="V81" i="1"/>
  <c r="U81" i="1"/>
  <c r="AB80" i="1"/>
  <c r="Z80" i="1"/>
  <c r="X80" i="1"/>
  <c r="W80" i="1"/>
  <c r="V80" i="1"/>
  <c r="U80" i="1"/>
  <c r="AB79" i="1"/>
  <c r="Z79" i="1"/>
  <c r="X79" i="1"/>
  <c r="W79" i="1"/>
  <c r="V79" i="1"/>
  <c r="U79" i="1"/>
  <c r="AB78" i="1"/>
  <c r="Z78" i="1"/>
  <c r="X78" i="1"/>
  <c r="W78" i="1"/>
  <c r="V78" i="1"/>
  <c r="U78" i="1"/>
  <c r="AB77" i="1"/>
  <c r="Z77" i="1"/>
  <c r="X77" i="1"/>
  <c r="W77" i="1"/>
  <c r="V77" i="1"/>
  <c r="U77" i="1"/>
  <c r="AB76" i="1"/>
  <c r="Z76" i="1"/>
  <c r="X76" i="1"/>
  <c r="W76" i="1"/>
  <c r="V76" i="1"/>
  <c r="U76" i="1"/>
  <c r="AB75" i="1"/>
  <c r="Z75" i="1"/>
  <c r="X75" i="1"/>
  <c r="W75" i="1"/>
  <c r="V75" i="1"/>
  <c r="U75" i="1"/>
  <c r="AB74" i="1"/>
  <c r="Z74" i="1"/>
  <c r="X74" i="1"/>
  <c r="W74" i="1"/>
  <c r="V74" i="1"/>
  <c r="U74" i="1"/>
  <c r="AB73" i="1"/>
  <c r="Z73" i="1"/>
  <c r="X73" i="1"/>
  <c r="W73" i="1"/>
  <c r="V73" i="1"/>
  <c r="U73" i="1"/>
  <c r="AB72" i="1"/>
  <c r="Z72" i="1"/>
  <c r="X72" i="1"/>
  <c r="W72" i="1"/>
  <c r="V72" i="1"/>
  <c r="U72" i="1"/>
  <c r="AB71" i="1"/>
  <c r="Z71" i="1"/>
  <c r="X71" i="1"/>
  <c r="W71" i="1"/>
  <c r="V71" i="1"/>
  <c r="U71" i="1"/>
  <c r="AB70" i="1"/>
  <c r="Z70" i="1"/>
  <c r="X70" i="1"/>
  <c r="W70" i="1"/>
  <c r="V70" i="1"/>
  <c r="U70" i="1"/>
  <c r="AB69" i="1"/>
  <c r="Z69" i="1"/>
  <c r="X69" i="1"/>
  <c r="W69" i="1"/>
  <c r="V69" i="1"/>
  <c r="U69" i="1"/>
  <c r="AB68" i="1"/>
  <c r="Z68" i="1"/>
  <c r="X68" i="1"/>
  <c r="W68" i="1"/>
  <c r="V68" i="1"/>
  <c r="U68" i="1"/>
  <c r="AB67" i="1"/>
  <c r="Z67" i="1"/>
  <c r="X67" i="1"/>
  <c r="W67" i="1"/>
  <c r="V67" i="1"/>
  <c r="U67" i="1"/>
  <c r="AB66" i="1"/>
  <c r="Z66" i="1"/>
  <c r="X66" i="1"/>
  <c r="W66" i="1"/>
  <c r="V66" i="1"/>
  <c r="U66" i="1"/>
  <c r="AB65" i="1"/>
  <c r="Z65" i="1"/>
  <c r="X65" i="1"/>
  <c r="W65" i="1"/>
  <c r="V65" i="1"/>
  <c r="U65" i="1"/>
  <c r="AB64" i="1"/>
  <c r="Z64" i="1"/>
  <c r="X64" i="1"/>
  <c r="W64" i="1"/>
  <c r="V64" i="1"/>
  <c r="U64" i="1"/>
  <c r="AB63" i="1"/>
  <c r="Z63" i="1"/>
  <c r="X63" i="1"/>
  <c r="W63" i="1"/>
  <c r="V63" i="1"/>
  <c r="U63" i="1"/>
  <c r="AD63" i="1" s="1"/>
  <c r="AB62" i="1"/>
  <c r="Z62" i="1"/>
  <c r="X62" i="1"/>
  <c r="W62" i="1"/>
  <c r="V62" i="1"/>
  <c r="U62" i="1"/>
  <c r="AB61" i="1"/>
  <c r="Z61" i="1"/>
  <c r="X61" i="1"/>
  <c r="W61" i="1"/>
  <c r="V61" i="1"/>
  <c r="U61" i="1"/>
  <c r="AD61" i="1" s="1"/>
  <c r="AB60" i="1"/>
  <c r="Z60" i="1"/>
  <c r="X60" i="1"/>
  <c r="W60" i="1"/>
  <c r="V60" i="1"/>
  <c r="U60" i="1"/>
  <c r="AB59" i="1"/>
  <c r="Z59" i="1"/>
  <c r="X59" i="1"/>
  <c r="W59" i="1"/>
  <c r="V59" i="1"/>
  <c r="U59" i="1"/>
  <c r="AD59" i="1" s="1"/>
  <c r="AB58" i="1"/>
  <c r="Z58" i="1"/>
  <c r="X58" i="1"/>
  <c r="W58" i="1"/>
  <c r="V58" i="1"/>
  <c r="U58" i="1"/>
  <c r="AB57" i="1"/>
  <c r="Z57" i="1"/>
  <c r="X57" i="1"/>
  <c r="W57" i="1"/>
  <c r="V57" i="1"/>
  <c r="U57" i="1"/>
  <c r="AD57" i="1" s="1"/>
  <c r="AB56" i="1"/>
  <c r="Z56" i="1"/>
  <c r="X56" i="1"/>
  <c r="W56" i="1"/>
  <c r="V56" i="1"/>
  <c r="U56" i="1"/>
  <c r="AB55" i="1"/>
  <c r="Z55" i="1"/>
  <c r="X55" i="1"/>
  <c r="W55" i="1"/>
  <c r="V55" i="1"/>
  <c r="U55" i="1"/>
  <c r="AB54" i="1"/>
  <c r="Z54" i="1"/>
  <c r="X54" i="1"/>
  <c r="W54" i="1"/>
  <c r="V54" i="1"/>
  <c r="U54" i="1"/>
  <c r="AB53" i="1"/>
  <c r="Z53" i="1"/>
  <c r="X53" i="1"/>
  <c r="W53" i="1"/>
  <c r="V53" i="1"/>
  <c r="U53" i="1"/>
  <c r="AB52" i="1"/>
  <c r="Z52" i="1"/>
  <c r="X52" i="1"/>
  <c r="W52" i="1"/>
  <c r="V52" i="1"/>
  <c r="U52" i="1"/>
  <c r="AB51" i="1"/>
  <c r="Z51" i="1"/>
  <c r="X51" i="1"/>
  <c r="W51" i="1"/>
  <c r="V51" i="1"/>
  <c r="U51" i="1"/>
  <c r="AD51" i="1" s="1"/>
  <c r="AB50" i="1"/>
  <c r="Z50" i="1"/>
  <c r="X50" i="1"/>
  <c r="W50" i="1"/>
  <c r="V50" i="1"/>
  <c r="U50" i="1"/>
  <c r="AB49" i="1"/>
  <c r="Z49" i="1"/>
  <c r="X49" i="1"/>
  <c r="W49" i="1"/>
  <c r="V49" i="1"/>
  <c r="U49" i="1"/>
  <c r="AB48" i="1"/>
  <c r="Z48" i="1"/>
  <c r="X48" i="1"/>
  <c r="W48" i="1"/>
  <c r="V48" i="1"/>
  <c r="U48" i="1"/>
  <c r="AB47" i="1"/>
  <c r="Z47" i="1"/>
  <c r="X47" i="1"/>
  <c r="W47" i="1"/>
  <c r="V47" i="1"/>
  <c r="U47" i="1"/>
  <c r="AB46" i="1"/>
  <c r="Z46" i="1"/>
  <c r="X46" i="1"/>
  <c r="W46" i="1"/>
  <c r="V46" i="1"/>
  <c r="U46" i="1"/>
  <c r="AB45" i="1"/>
  <c r="Z45" i="1"/>
  <c r="X45" i="1"/>
  <c r="W45" i="1"/>
  <c r="V45" i="1"/>
  <c r="U45" i="1"/>
  <c r="AB44" i="1"/>
  <c r="Z44" i="1"/>
  <c r="X44" i="1"/>
  <c r="W44" i="1"/>
  <c r="V44" i="1"/>
  <c r="U44" i="1"/>
  <c r="AB43" i="1"/>
  <c r="Z43" i="1"/>
  <c r="X43" i="1"/>
  <c r="W43" i="1"/>
  <c r="V43" i="1"/>
  <c r="U43" i="1"/>
  <c r="AB42" i="1"/>
  <c r="Z42" i="1"/>
  <c r="X42" i="1"/>
  <c r="W42" i="1"/>
  <c r="V42" i="1"/>
  <c r="U42" i="1"/>
  <c r="AB41" i="1"/>
  <c r="Z41" i="1"/>
  <c r="X41" i="1"/>
  <c r="W41" i="1"/>
  <c r="V41" i="1"/>
  <c r="U41" i="1"/>
  <c r="AB40" i="1"/>
  <c r="Z40" i="1"/>
  <c r="X40" i="1"/>
  <c r="W40" i="1"/>
  <c r="V40" i="1"/>
  <c r="U40" i="1"/>
  <c r="AB39" i="1"/>
  <c r="Z39" i="1"/>
  <c r="X39" i="1"/>
  <c r="W39" i="1"/>
  <c r="V39" i="1"/>
  <c r="U39" i="1"/>
  <c r="AB38" i="1"/>
  <c r="Z38" i="1"/>
  <c r="X38" i="1"/>
  <c r="W38" i="1"/>
  <c r="V38" i="1"/>
  <c r="U38" i="1"/>
  <c r="AB37" i="1"/>
  <c r="Z37" i="1"/>
  <c r="X37" i="1"/>
  <c r="W37" i="1"/>
  <c r="V37" i="1"/>
  <c r="U37" i="1"/>
  <c r="AB36" i="1"/>
  <c r="Z36" i="1"/>
  <c r="X36" i="1"/>
  <c r="W36" i="1"/>
  <c r="V36" i="1"/>
  <c r="U36" i="1"/>
  <c r="AB35" i="1"/>
  <c r="Z35" i="1"/>
  <c r="X35" i="1"/>
  <c r="W35" i="1"/>
  <c r="V35" i="1"/>
  <c r="U35" i="1"/>
  <c r="AB34" i="1"/>
  <c r="Z34" i="1"/>
  <c r="X34" i="1"/>
  <c r="W34" i="1"/>
  <c r="V34" i="1"/>
  <c r="U34" i="1"/>
  <c r="AB33" i="1"/>
  <c r="Z33" i="1"/>
  <c r="X33" i="1"/>
  <c r="W33" i="1"/>
  <c r="V33" i="1"/>
  <c r="U33" i="1"/>
  <c r="AB32" i="1"/>
  <c r="Z32" i="1"/>
  <c r="X32" i="1"/>
  <c r="W32" i="1"/>
  <c r="V32" i="1"/>
  <c r="U32" i="1"/>
  <c r="AB31" i="1"/>
  <c r="Z31" i="1"/>
  <c r="X31" i="1"/>
  <c r="W31" i="1"/>
  <c r="V31" i="1"/>
  <c r="U31" i="1"/>
  <c r="AB30" i="1"/>
  <c r="Z30" i="1"/>
  <c r="X30" i="1"/>
  <c r="W30" i="1"/>
  <c r="V30" i="1"/>
  <c r="U30" i="1"/>
  <c r="AB29" i="1"/>
  <c r="Z29" i="1"/>
  <c r="X29" i="1"/>
  <c r="W29" i="1"/>
  <c r="V29" i="1"/>
  <c r="U29" i="1"/>
  <c r="Y29" i="1" s="1"/>
  <c r="AB28" i="1"/>
  <c r="Z28" i="1"/>
  <c r="X28" i="1"/>
  <c r="W28" i="1"/>
  <c r="V28" i="1"/>
  <c r="U28" i="1"/>
  <c r="AB27" i="1"/>
  <c r="Z27" i="1"/>
  <c r="X27" i="1"/>
  <c r="W27" i="1"/>
  <c r="V27" i="1"/>
  <c r="U27" i="1"/>
  <c r="AD27" i="1" s="1"/>
  <c r="AB26" i="1"/>
  <c r="Z26" i="1"/>
  <c r="X26" i="1"/>
  <c r="W26" i="1"/>
  <c r="V26" i="1"/>
  <c r="U26" i="1"/>
  <c r="AB25" i="1"/>
  <c r="Z25" i="1"/>
  <c r="X25" i="1"/>
  <c r="W25" i="1"/>
  <c r="V25" i="1"/>
  <c r="U25" i="1"/>
  <c r="AB24" i="1"/>
  <c r="Z24" i="1"/>
  <c r="X24" i="1"/>
  <c r="W24" i="1"/>
  <c r="V24" i="1"/>
  <c r="U24" i="1"/>
  <c r="AB23" i="1"/>
  <c r="Z23" i="1"/>
  <c r="X23" i="1"/>
  <c r="W23" i="1"/>
  <c r="V23" i="1"/>
  <c r="U23" i="1"/>
  <c r="AD23" i="1" s="1"/>
  <c r="AB22" i="1"/>
  <c r="Z22" i="1"/>
  <c r="X22" i="1"/>
  <c r="W22" i="1"/>
  <c r="V22" i="1"/>
  <c r="U22" i="1"/>
  <c r="AB21" i="1"/>
  <c r="Z21" i="1"/>
  <c r="X21" i="1"/>
  <c r="W21" i="1"/>
  <c r="V21" i="1"/>
  <c r="U21" i="1"/>
  <c r="AD21" i="1" s="1"/>
  <c r="AB20" i="1"/>
  <c r="Z20" i="1"/>
  <c r="X20" i="1"/>
  <c r="W20" i="1"/>
  <c r="V20" i="1"/>
  <c r="U20" i="1"/>
  <c r="AB19" i="1"/>
  <c r="Z19" i="1"/>
  <c r="X19" i="1"/>
  <c r="W19" i="1"/>
  <c r="V19" i="1"/>
  <c r="U19" i="1"/>
  <c r="AB18" i="1"/>
  <c r="Z18" i="1"/>
  <c r="X18" i="1"/>
  <c r="W18" i="1"/>
  <c r="V18" i="1"/>
  <c r="U18" i="1"/>
  <c r="AB17" i="1"/>
  <c r="Z17" i="1"/>
  <c r="X17" i="1"/>
  <c r="W17" i="1"/>
  <c r="V17" i="1"/>
  <c r="U17" i="1"/>
  <c r="AD17" i="1" s="1"/>
  <c r="AB16" i="1"/>
  <c r="Z16" i="1"/>
  <c r="X16" i="1"/>
  <c r="W16" i="1"/>
  <c r="V16" i="1"/>
  <c r="U16" i="1"/>
  <c r="AH15" i="1"/>
  <c r="AB15" i="1"/>
  <c r="Z15" i="1"/>
  <c r="X15" i="1"/>
  <c r="W15" i="1"/>
  <c r="V15" i="1"/>
  <c r="U15" i="1"/>
  <c r="AB14" i="1"/>
  <c r="Z14" i="1"/>
  <c r="X14" i="1"/>
  <c r="W14" i="1"/>
  <c r="V14" i="1"/>
  <c r="U14" i="1"/>
  <c r="AB13" i="1"/>
  <c r="Z13" i="1"/>
  <c r="X13" i="1"/>
  <c r="W13" i="1"/>
  <c r="V13" i="1"/>
  <c r="U13" i="1"/>
  <c r="AB12" i="1"/>
  <c r="Z12" i="1"/>
  <c r="X12" i="1"/>
  <c r="W12" i="1"/>
  <c r="V12" i="1"/>
  <c r="U12" i="1"/>
  <c r="AB11" i="1"/>
  <c r="Z11" i="1"/>
  <c r="X11" i="1"/>
  <c r="W11" i="1"/>
  <c r="V11" i="1"/>
  <c r="U11" i="1"/>
  <c r="AB10" i="1"/>
  <c r="Z10" i="1"/>
  <c r="X10" i="1"/>
  <c r="W10" i="1"/>
  <c r="V10" i="1"/>
  <c r="U10" i="1"/>
  <c r="AB9" i="1"/>
  <c r="Z9" i="1"/>
  <c r="X9" i="1"/>
  <c r="W9" i="1"/>
  <c r="V9" i="1"/>
  <c r="U9" i="1"/>
  <c r="AB8" i="1"/>
  <c r="Z8" i="1"/>
  <c r="X8" i="1"/>
  <c r="W8" i="1"/>
  <c r="V8" i="1"/>
  <c r="U8" i="1"/>
  <c r="AI7" i="1"/>
  <c r="AJ7" i="1" s="1"/>
  <c r="AB7" i="1"/>
  <c r="Z7" i="1"/>
  <c r="X7" i="1"/>
  <c r="W7" i="1"/>
  <c r="V7" i="1"/>
  <c r="U7" i="1"/>
  <c r="AI6" i="1"/>
  <c r="AJ6" i="1" s="1"/>
  <c r="AB6" i="1"/>
  <c r="Z6" i="1"/>
  <c r="X6" i="1"/>
  <c r="W6" i="1"/>
  <c r="V6" i="1"/>
  <c r="U6" i="1"/>
  <c r="AB5" i="1"/>
  <c r="Z5" i="1"/>
  <c r="X5" i="1"/>
  <c r="W5" i="1"/>
  <c r="V5" i="1"/>
  <c r="U5" i="1"/>
  <c r="AB4" i="1"/>
  <c r="Z4" i="1"/>
  <c r="X4" i="1"/>
  <c r="W4" i="1"/>
  <c r="V4" i="1"/>
  <c r="U4" i="1"/>
  <c r="AB3" i="1"/>
  <c r="Z3" i="1"/>
  <c r="X3" i="1"/>
  <c r="AI10" i="1" s="1"/>
  <c r="W3" i="1"/>
  <c r="V3" i="1"/>
  <c r="U3" i="1"/>
  <c r="AB2" i="1"/>
  <c r="AI12" i="1" s="1"/>
  <c r="Z2" i="1"/>
  <c r="X2" i="1"/>
  <c r="W2" i="1"/>
  <c r="V2" i="1"/>
  <c r="U2" i="1"/>
  <c r="AD38" i="1" l="1"/>
  <c r="AD40" i="1"/>
  <c r="AD42" i="1"/>
  <c r="AD195" i="1"/>
  <c r="AD220" i="1"/>
  <c r="AD31" i="1"/>
  <c r="AD8" i="1"/>
  <c r="AD10" i="1"/>
  <c r="AD14" i="1"/>
  <c r="AD15" i="1"/>
  <c r="Y121" i="1"/>
  <c r="Y129" i="1"/>
  <c r="Y137" i="1"/>
  <c r="Y145" i="1"/>
  <c r="Y153" i="1"/>
  <c r="Y161" i="1"/>
  <c r="Y169" i="1"/>
  <c r="Y177" i="1"/>
  <c r="AD180" i="1"/>
  <c r="Y181" i="1"/>
  <c r="Y183" i="1"/>
  <c r="AD184" i="1"/>
  <c r="AD186" i="1"/>
  <c r="Y191" i="1"/>
  <c r="AD192" i="1"/>
  <c r="Y231" i="1"/>
  <c r="Y233" i="1"/>
  <c r="AD236" i="1"/>
  <c r="AD5" i="1"/>
  <c r="Y7" i="1"/>
  <c r="AA7" i="1" s="1"/>
  <c r="AD48" i="1"/>
  <c r="Y8" i="1"/>
  <c r="AA8" i="1" s="1"/>
  <c r="Y14" i="1"/>
  <c r="AA14" i="1" s="1"/>
  <c r="AC14" i="1" s="1"/>
  <c r="Y17" i="1"/>
  <c r="Y21" i="1"/>
  <c r="Y40" i="1"/>
  <c r="AA40" i="1" s="1"/>
  <c r="Y44" i="1"/>
  <c r="AA44" i="1" s="1"/>
  <c r="Y48" i="1"/>
  <c r="AA48" i="1" s="1"/>
  <c r="AC48" i="1" s="1"/>
  <c r="Y52" i="1"/>
  <c r="AA52" i="1" s="1"/>
  <c r="AC52" i="1" s="1"/>
  <c r="AD65" i="1"/>
  <c r="AD67" i="1"/>
  <c r="AD69" i="1"/>
  <c r="AD73" i="1"/>
  <c r="AD77" i="1"/>
  <c r="AD79" i="1"/>
  <c r="AD81" i="1"/>
  <c r="AD83" i="1"/>
  <c r="AD87" i="1"/>
  <c r="AD93" i="1"/>
  <c r="AD101" i="1"/>
  <c r="Y105" i="1"/>
  <c r="AD107" i="1"/>
  <c r="AA129" i="1"/>
  <c r="AA137" i="1"/>
  <c r="AA145" i="1"/>
  <c r="AA153" i="1"/>
  <c r="AD161" i="1"/>
  <c r="Y24" i="1"/>
  <c r="AA24" i="1" s="1"/>
  <c r="Y28" i="1"/>
  <c r="AA28" i="1" s="1"/>
  <c r="Y32" i="1"/>
  <c r="AA32" i="1" s="1"/>
  <c r="AC32" i="1" s="1"/>
  <c r="AD35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Y112" i="1"/>
  <c r="Y114" i="1"/>
  <c r="Y116" i="1"/>
  <c r="Y118" i="1"/>
  <c r="Y124" i="1"/>
  <c r="AD125" i="1"/>
  <c r="Y126" i="1"/>
  <c r="AD127" i="1"/>
  <c r="Y130" i="1"/>
  <c r="Y132" i="1"/>
  <c r="AD133" i="1"/>
  <c r="Y134" i="1"/>
  <c r="AD135" i="1"/>
  <c r="Y138" i="1"/>
  <c r="Y140" i="1"/>
  <c r="Y142" i="1"/>
  <c r="AD143" i="1"/>
  <c r="Y148" i="1"/>
  <c r="Y150" i="1"/>
  <c r="AD151" i="1"/>
  <c r="Y154" i="1"/>
  <c r="Y156" i="1"/>
  <c r="AD157" i="1"/>
  <c r="Y158" i="1"/>
  <c r="AD159" i="1"/>
  <c r="Y227" i="1"/>
  <c r="AD227" i="1"/>
  <c r="AD229" i="1"/>
  <c r="AD230" i="1"/>
  <c r="AD231" i="1"/>
  <c r="AD232" i="1"/>
  <c r="AD235" i="1"/>
  <c r="AD71" i="1"/>
  <c r="AD75" i="1"/>
  <c r="AD95" i="1"/>
  <c r="AD97" i="1"/>
  <c r="AD103" i="1"/>
  <c r="AD109" i="1"/>
  <c r="Y113" i="1"/>
  <c r="AD115" i="1"/>
  <c r="AD119" i="1"/>
  <c r="AA121" i="1"/>
  <c r="AA161" i="1"/>
  <c r="Y2" i="1"/>
  <c r="Y6" i="1"/>
  <c r="AA6" i="1" s="1"/>
  <c r="AD7" i="1"/>
  <c r="Y15" i="1"/>
  <c r="AD4" i="1"/>
  <c r="AD6" i="1"/>
  <c r="AD13" i="1"/>
  <c r="AD18" i="1"/>
  <c r="AD22" i="1"/>
  <c r="AD24" i="1"/>
  <c r="AD26" i="1"/>
  <c r="AD32" i="1"/>
  <c r="Y36" i="1"/>
  <c r="AA36" i="1" s="1"/>
  <c r="AC36" i="1" s="1"/>
  <c r="AD39" i="1"/>
  <c r="AD43" i="1"/>
  <c r="AD47" i="1"/>
  <c r="AD54" i="1"/>
  <c r="AD56" i="1"/>
  <c r="AD58" i="1"/>
  <c r="AD162" i="1"/>
  <c r="AD163" i="1"/>
  <c r="AD164" i="1"/>
  <c r="AD166" i="1"/>
  <c r="AD168" i="1"/>
  <c r="AD170" i="1"/>
  <c r="AD171" i="1"/>
  <c r="AD172" i="1"/>
  <c r="AD174" i="1"/>
  <c r="AD176" i="1"/>
  <c r="Y196" i="1"/>
  <c r="AA196" i="1" s="1"/>
  <c r="AC196" i="1" s="1"/>
  <c r="Y206" i="1"/>
  <c r="Y208" i="1"/>
  <c r="AD211" i="1"/>
  <c r="Y220" i="1"/>
  <c r="AA220" i="1" s="1"/>
  <c r="AC220" i="1" s="1"/>
  <c r="AA169" i="1"/>
  <c r="Y179" i="1"/>
  <c r="AD181" i="1"/>
  <c r="AD182" i="1"/>
  <c r="AD183" i="1"/>
  <c r="AD185" i="1"/>
  <c r="Y187" i="1"/>
  <c r="AD189" i="1"/>
  <c r="AD190" i="1"/>
  <c r="AD191" i="1"/>
  <c r="Y195" i="1"/>
  <c r="Y199" i="1"/>
  <c r="Y201" i="1"/>
  <c r="AD204" i="1"/>
  <c r="AA208" i="1"/>
  <c r="Y209" i="1"/>
  <c r="AD212" i="1"/>
  <c r="Y213" i="1"/>
  <c r="Y215" i="1"/>
  <c r="AD216" i="1"/>
  <c r="AD218" i="1"/>
  <c r="Y22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4" i="1"/>
  <c r="AD86" i="1"/>
  <c r="AD88" i="1"/>
  <c r="AD90" i="1"/>
  <c r="AD92" i="1"/>
  <c r="AD94" i="1"/>
  <c r="AD96" i="1"/>
  <c r="AD98" i="1"/>
  <c r="AD100" i="1"/>
  <c r="AD102" i="1"/>
  <c r="AD104" i="1"/>
  <c r="AD106" i="1"/>
  <c r="AD108" i="1"/>
  <c r="AD110" i="1"/>
  <c r="AD112" i="1"/>
  <c r="AD114" i="1"/>
  <c r="AD116" i="1"/>
  <c r="AD118" i="1"/>
  <c r="AD120" i="1"/>
  <c r="AD122" i="1"/>
  <c r="AD123" i="1"/>
  <c r="AD124" i="1"/>
  <c r="AD126" i="1"/>
  <c r="AD128" i="1"/>
  <c r="AD130" i="1"/>
  <c r="AD131" i="1"/>
  <c r="AD132" i="1"/>
  <c r="AD134" i="1"/>
  <c r="AD136" i="1"/>
  <c r="AD138" i="1"/>
  <c r="AD139" i="1"/>
  <c r="AD140" i="1"/>
  <c r="AD142" i="1"/>
  <c r="AD144" i="1"/>
  <c r="AD146" i="1"/>
  <c r="AD147" i="1"/>
  <c r="AD148" i="1"/>
  <c r="AD150" i="1"/>
  <c r="AD152" i="1"/>
  <c r="AD154" i="1"/>
  <c r="AD155" i="1"/>
  <c r="AD156" i="1"/>
  <c r="AD158" i="1"/>
  <c r="AD160" i="1"/>
  <c r="Y162" i="1"/>
  <c r="Y164" i="1"/>
  <c r="Y166" i="1"/>
  <c r="AD167" i="1"/>
  <c r="Y172" i="1"/>
  <c r="Y174" i="1"/>
  <c r="AD175" i="1"/>
  <c r="AD179" i="1"/>
  <c r="Y188" i="1"/>
  <c r="AA188" i="1" s="1"/>
  <c r="AC188" i="1" s="1"/>
  <c r="AD197" i="1"/>
  <c r="AD198" i="1"/>
  <c r="AD199" i="1"/>
  <c r="AD200" i="1"/>
  <c r="AD203" i="1"/>
  <c r="AD206" i="1"/>
  <c r="AD207" i="1"/>
  <c r="Y211" i="1"/>
  <c r="AD213" i="1"/>
  <c r="AD214" i="1"/>
  <c r="AD215" i="1"/>
  <c r="AD217" i="1"/>
  <c r="Y219" i="1"/>
  <c r="Y223" i="1"/>
  <c r="AA228" i="1"/>
  <c r="AD45" i="1"/>
  <c r="Y45" i="1"/>
  <c r="AD3" i="1"/>
  <c r="Y3" i="1"/>
  <c r="AH16" i="1"/>
  <c r="AD29" i="1"/>
  <c r="AA2" i="1"/>
  <c r="AC2" i="1" s="1"/>
  <c r="Y5" i="1"/>
  <c r="AD12" i="1"/>
  <c r="AA15" i="1"/>
  <c r="AD16" i="1"/>
  <c r="Y19" i="1"/>
  <c r="AD20" i="1"/>
  <c r="Y23" i="1"/>
  <c r="AD34" i="1"/>
  <c r="AD37" i="1"/>
  <c r="Y37" i="1"/>
  <c r="AD50" i="1"/>
  <c r="AD53" i="1"/>
  <c r="Y53" i="1"/>
  <c r="AD9" i="1"/>
  <c r="Y9" i="1"/>
  <c r="Y16" i="1"/>
  <c r="AA16" i="1" s="1"/>
  <c r="AC16" i="1" s="1"/>
  <c r="AA19" i="1"/>
  <c r="AC19" i="1" s="1"/>
  <c r="Y20" i="1"/>
  <c r="AD25" i="1"/>
  <c r="Y25" i="1"/>
  <c r="AA25" i="1" s="1"/>
  <c r="AC25" i="1" s="1"/>
  <c r="AD41" i="1"/>
  <c r="Y41" i="1"/>
  <c r="AA41" i="1" s="1"/>
  <c r="AA9" i="1"/>
  <c r="AC9" i="1" s="1"/>
  <c r="Y4" i="1"/>
  <c r="AA4" i="1" s="1"/>
  <c r="AC4" i="1" s="1"/>
  <c r="AD11" i="1"/>
  <c r="AA17" i="1"/>
  <c r="AC17" i="1" s="1"/>
  <c r="Y18" i="1"/>
  <c r="AA18" i="1" s="1"/>
  <c r="AD19" i="1"/>
  <c r="AA21" i="1"/>
  <c r="AC21" i="1" s="1"/>
  <c r="Y22" i="1"/>
  <c r="AA22" i="1" s="1"/>
  <c r="AA23" i="1"/>
  <c r="AD30" i="1"/>
  <c r="AD33" i="1"/>
  <c r="Y33" i="1"/>
  <c r="AD46" i="1"/>
  <c r="AD49" i="1"/>
  <c r="Y49" i="1"/>
  <c r="AD2" i="1"/>
  <c r="AA3" i="1"/>
  <c r="AC6" i="1"/>
  <c r="AC7" i="1"/>
  <c r="AC8" i="1"/>
  <c r="Y10" i="1"/>
  <c r="AA10" i="1" s="1"/>
  <c r="Y11" i="1"/>
  <c r="AA11" i="1" s="1"/>
  <c r="Y12" i="1"/>
  <c r="AA12" i="1" s="1"/>
  <c r="Y13" i="1"/>
  <c r="AA13" i="1" s="1"/>
  <c r="AC15" i="1"/>
  <c r="AC24" i="1"/>
  <c r="Y26" i="1"/>
  <c r="AA26" i="1" s="1"/>
  <c r="Y27" i="1"/>
  <c r="AD28" i="1"/>
  <c r="AA29" i="1"/>
  <c r="AC29" i="1" s="1"/>
  <c r="Y34" i="1"/>
  <c r="Y35" i="1"/>
  <c r="AA35" i="1" s="1"/>
  <c r="AD36" i="1"/>
  <c r="AA37" i="1"/>
  <c r="AC37" i="1" s="1"/>
  <c r="AC40" i="1"/>
  <c r="Y42" i="1"/>
  <c r="AA42" i="1" s="1"/>
  <c r="AC42" i="1" s="1"/>
  <c r="Y43" i="1"/>
  <c r="AA43" i="1" s="1"/>
  <c r="AD44" i="1"/>
  <c r="AA45" i="1"/>
  <c r="Y50" i="1"/>
  <c r="AA50" i="1" s="1"/>
  <c r="Y51" i="1"/>
  <c r="AD52" i="1"/>
  <c r="AA53" i="1"/>
  <c r="AC28" i="1"/>
  <c r="Y30" i="1"/>
  <c r="Y31" i="1"/>
  <c r="AA31" i="1" s="1"/>
  <c r="AA33" i="1"/>
  <c r="AC33" i="1" s="1"/>
  <c r="Y38" i="1"/>
  <c r="Y39" i="1"/>
  <c r="AA39" i="1" s="1"/>
  <c r="AC44" i="1"/>
  <c r="Y46" i="1"/>
  <c r="AA46" i="1" s="1"/>
  <c r="Y47" i="1"/>
  <c r="AA49" i="1"/>
  <c r="AC49" i="1" s="1"/>
  <c r="Y54" i="1"/>
  <c r="AD55" i="1"/>
  <c r="Y55" i="1"/>
  <c r="AA55" i="1" s="1"/>
  <c r="AC55" i="1" s="1"/>
  <c r="AA56" i="1"/>
  <c r="AC56" i="1" s="1"/>
  <c r="AA58" i="1"/>
  <c r="AC58" i="1" s="1"/>
  <c r="AA60" i="1"/>
  <c r="AC60" i="1" s="1"/>
  <c r="AA62" i="1"/>
  <c r="AC62" i="1" s="1"/>
  <c r="AA64" i="1"/>
  <c r="AC64" i="1" s="1"/>
  <c r="AA66" i="1"/>
  <c r="AC66" i="1" s="1"/>
  <c r="AA68" i="1"/>
  <c r="AC68" i="1" s="1"/>
  <c r="AA70" i="1"/>
  <c r="AC70" i="1" s="1"/>
  <c r="AA72" i="1"/>
  <c r="AC72" i="1" s="1"/>
  <c r="AA74" i="1"/>
  <c r="AC74" i="1" s="1"/>
  <c r="AA76" i="1"/>
  <c r="AC76" i="1" s="1"/>
  <c r="AA78" i="1"/>
  <c r="AC78" i="1" s="1"/>
  <c r="AA80" i="1"/>
  <c r="AC80" i="1" s="1"/>
  <c r="AA82" i="1"/>
  <c r="AC82" i="1" s="1"/>
  <c r="AA84" i="1"/>
  <c r="AC84" i="1" s="1"/>
  <c r="AA86" i="1"/>
  <c r="AC86" i="1" s="1"/>
  <c r="AA88" i="1"/>
  <c r="AC88" i="1" s="1"/>
  <c r="AA90" i="1"/>
  <c r="AC90" i="1" s="1"/>
  <c r="AA92" i="1"/>
  <c r="AC92" i="1" s="1"/>
  <c r="AA94" i="1"/>
  <c r="AC94" i="1" s="1"/>
  <c r="AA96" i="1"/>
  <c r="AC96" i="1" s="1"/>
  <c r="AA98" i="1"/>
  <c r="AC98" i="1" s="1"/>
  <c r="AA100" i="1"/>
  <c r="AC100" i="1" s="1"/>
  <c r="AA102" i="1"/>
  <c r="AC102" i="1" s="1"/>
  <c r="AA104" i="1"/>
  <c r="AC104" i="1" s="1"/>
  <c r="AA105" i="1"/>
  <c r="AA106" i="1"/>
  <c r="AC106" i="1" s="1"/>
  <c r="AA108" i="1"/>
  <c r="AC108" i="1" s="1"/>
  <c r="AA110" i="1"/>
  <c r="AC110" i="1" s="1"/>
  <c r="AA112" i="1"/>
  <c r="AC112" i="1" s="1"/>
  <c r="AA113" i="1"/>
  <c r="AC113" i="1" s="1"/>
  <c r="AA114" i="1"/>
  <c r="AC114" i="1" s="1"/>
  <c r="AA116" i="1"/>
  <c r="AC116" i="1" s="1"/>
  <c r="AA118" i="1"/>
  <c r="AC118" i="1" s="1"/>
  <c r="Y93" i="1"/>
  <c r="Y99" i="1"/>
  <c r="AC105" i="1"/>
  <c r="Y107" i="1"/>
  <c r="AA107" i="1" s="1"/>
  <c r="AC107" i="1" s="1"/>
  <c r="Y111" i="1"/>
  <c r="Y117" i="1"/>
  <c r="AA117" i="1" s="1"/>
  <c r="AC117" i="1" s="1"/>
  <c r="Y128" i="1"/>
  <c r="AA128" i="1" s="1"/>
  <c r="AD129" i="1"/>
  <c r="Y136" i="1"/>
  <c r="AD137" i="1"/>
  <c r="AA142" i="1"/>
  <c r="AC142" i="1" s="1"/>
  <c r="Y152" i="1"/>
  <c r="AA152" i="1" s="1"/>
  <c r="AD153" i="1"/>
  <c r="AA158" i="1"/>
  <c r="AC158" i="1" s="1"/>
  <c r="Y160" i="1"/>
  <c r="Y168" i="1"/>
  <c r="AA168" i="1" s="1"/>
  <c r="AD169" i="1"/>
  <c r="AA174" i="1"/>
  <c r="AC174" i="1" s="1"/>
  <c r="AA179" i="1"/>
  <c r="AA181" i="1"/>
  <c r="AC181" i="1" s="1"/>
  <c r="AD196" i="1"/>
  <c r="Y203" i="1"/>
  <c r="AA203" i="1" s="1"/>
  <c r="AC203" i="1" s="1"/>
  <c r="Y205" i="1"/>
  <c r="AD205" i="1"/>
  <c r="AD208" i="1"/>
  <c r="AA211" i="1"/>
  <c r="AA213" i="1"/>
  <c r="AC213" i="1" s="1"/>
  <c r="Y235" i="1"/>
  <c r="AA235" i="1" s="1"/>
  <c r="AD85" i="1"/>
  <c r="AD89" i="1"/>
  <c r="AD91" i="1"/>
  <c r="AD99" i="1"/>
  <c r="AD105" i="1"/>
  <c r="AD111" i="1"/>
  <c r="AD113" i="1"/>
  <c r="AD117" i="1"/>
  <c r="Y122" i="1"/>
  <c r="Y123" i="1"/>
  <c r="AA136" i="1"/>
  <c r="Y146" i="1"/>
  <c r="AA146" i="1" s="1"/>
  <c r="AA160" i="1"/>
  <c r="Y163" i="1"/>
  <c r="AA163" i="1" s="1"/>
  <c r="AC163" i="1" s="1"/>
  <c r="Y170" i="1"/>
  <c r="AA170" i="1" s="1"/>
  <c r="Y171" i="1"/>
  <c r="AA171" i="1" s="1"/>
  <c r="AD178" i="1"/>
  <c r="AC179" i="1"/>
  <c r="Y197" i="1"/>
  <c r="Y198" i="1"/>
  <c r="AA198" i="1" s="1"/>
  <c r="Y200" i="1"/>
  <c r="AA200" i="1" s="1"/>
  <c r="AA206" i="1"/>
  <c r="AC206" i="1" s="1"/>
  <c r="AD210" i="1"/>
  <c r="AC211" i="1"/>
  <c r="Y229" i="1"/>
  <c r="Y232" i="1"/>
  <c r="AA232" i="1" s="1"/>
  <c r="AC232" i="1" s="1"/>
  <c r="AA122" i="1"/>
  <c r="Y125" i="1"/>
  <c r="AA125" i="1" s="1"/>
  <c r="AC125" i="1" s="1"/>
  <c r="AA130" i="1"/>
  <c r="AC130" i="1" s="1"/>
  <c r="Y133" i="1"/>
  <c r="AA133" i="1" s="1"/>
  <c r="AC133" i="1" s="1"/>
  <c r="AA138" i="1"/>
  <c r="AC138" i="1" s="1"/>
  <c r="Y141" i="1"/>
  <c r="AA141" i="1" s="1"/>
  <c r="AC141" i="1" s="1"/>
  <c r="AD141" i="1"/>
  <c r="Y149" i="1"/>
  <c r="AA149" i="1" s="1"/>
  <c r="AD149" i="1"/>
  <c r="AA154" i="1"/>
  <c r="AC154" i="1" s="1"/>
  <c r="Y157" i="1"/>
  <c r="AA157" i="1" s="1"/>
  <c r="AC157" i="1" s="1"/>
  <c r="AA162" i="1"/>
  <c r="Y165" i="1"/>
  <c r="AA165" i="1" s="1"/>
  <c r="AD165" i="1"/>
  <c r="Y173" i="1"/>
  <c r="AA173" i="1" s="1"/>
  <c r="AD173" i="1"/>
  <c r="Y180" i="1"/>
  <c r="AA180" i="1" s="1"/>
  <c r="AC180" i="1" s="1"/>
  <c r="Y189" i="1"/>
  <c r="Y190" i="1"/>
  <c r="Y192" i="1"/>
  <c r="Y193" i="1"/>
  <c r="AA193" i="1" s="1"/>
  <c r="AA195" i="1"/>
  <c r="AA197" i="1"/>
  <c r="AD201" i="1"/>
  <c r="AA201" i="1"/>
  <c r="AC201" i="1" s="1"/>
  <c r="AD202" i="1"/>
  <c r="Y212" i="1"/>
  <c r="AA212" i="1" s="1"/>
  <c r="Y221" i="1"/>
  <c r="Y222" i="1"/>
  <c r="Y224" i="1"/>
  <c r="AA224" i="1" s="1"/>
  <c r="AD224" i="1"/>
  <c r="Y225" i="1"/>
  <c r="AA227" i="1"/>
  <c r="AD233" i="1"/>
  <c r="AA233" i="1"/>
  <c r="AC233" i="1" s="1"/>
  <c r="AD234" i="1"/>
  <c r="Y57" i="1"/>
  <c r="AA57" i="1" s="1"/>
  <c r="AC57" i="1" s="1"/>
  <c r="Y59" i="1"/>
  <c r="AA59" i="1" s="1"/>
  <c r="Y61" i="1"/>
  <c r="AA61" i="1" s="1"/>
  <c r="AC61" i="1" s="1"/>
  <c r="Y63" i="1"/>
  <c r="AA63" i="1" s="1"/>
  <c r="Y65" i="1"/>
  <c r="AA65" i="1" s="1"/>
  <c r="AC65" i="1" s="1"/>
  <c r="Y67" i="1"/>
  <c r="AA67" i="1" s="1"/>
  <c r="Y69" i="1"/>
  <c r="AA69" i="1" s="1"/>
  <c r="Y71" i="1"/>
  <c r="AA71" i="1" s="1"/>
  <c r="Y73" i="1"/>
  <c r="AA73" i="1" s="1"/>
  <c r="AC73" i="1" s="1"/>
  <c r="Y75" i="1"/>
  <c r="AA75" i="1" s="1"/>
  <c r="Y77" i="1"/>
  <c r="AA77" i="1" s="1"/>
  <c r="Y79" i="1"/>
  <c r="AA79" i="1" s="1"/>
  <c r="Y81" i="1"/>
  <c r="AA81" i="1" s="1"/>
  <c r="AC81" i="1" s="1"/>
  <c r="Y83" i="1"/>
  <c r="AA83" i="1" s="1"/>
  <c r="Y85" i="1"/>
  <c r="AA85" i="1" s="1"/>
  <c r="Y87" i="1"/>
  <c r="Y89" i="1"/>
  <c r="Y91" i="1"/>
  <c r="AA91" i="1" s="1"/>
  <c r="Y95" i="1"/>
  <c r="AA95" i="1" s="1"/>
  <c r="Y97" i="1"/>
  <c r="AA97" i="1" s="1"/>
  <c r="Y101" i="1"/>
  <c r="Y103" i="1"/>
  <c r="Y109" i="1"/>
  <c r="Y115" i="1"/>
  <c r="Y120" i="1"/>
  <c r="AD121" i="1"/>
  <c r="AA126" i="1"/>
  <c r="AC126" i="1" s="1"/>
  <c r="AA134" i="1"/>
  <c r="AC134" i="1" s="1"/>
  <c r="Y144" i="1"/>
  <c r="AA144" i="1" s="1"/>
  <c r="AD145" i="1"/>
  <c r="AA150" i="1"/>
  <c r="AC150" i="1" s="1"/>
  <c r="AC162" i="1"/>
  <c r="AA166" i="1"/>
  <c r="AC166" i="1" s="1"/>
  <c r="Y176" i="1"/>
  <c r="AA176" i="1" s="1"/>
  <c r="AC200" i="1"/>
  <c r="Y207" i="1"/>
  <c r="AD228" i="1"/>
  <c r="Y131" i="1"/>
  <c r="Y139" i="1"/>
  <c r="AA139" i="1" s="1"/>
  <c r="AC139" i="1" s="1"/>
  <c r="Y147" i="1"/>
  <c r="Y155" i="1"/>
  <c r="AA155" i="1" s="1"/>
  <c r="AC155" i="1" s="1"/>
  <c r="AC173" i="1"/>
  <c r="AD177" i="1"/>
  <c r="AA177" i="1"/>
  <c r="AC177" i="1" s="1"/>
  <c r="AD187" i="1"/>
  <c r="AD188" i="1"/>
  <c r="AA205" i="1"/>
  <c r="AD209" i="1"/>
  <c r="AA209" i="1"/>
  <c r="AC209" i="1" s="1"/>
  <c r="AD219" i="1"/>
  <c r="AC224" i="1"/>
  <c r="Y230" i="1"/>
  <c r="AA230" i="1" s="1"/>
  <c r="AI11" i="1"/>
  <c r="Y119" i="1"/>
  <c r="AC121" i="1"/>
  <c r="AA124" i="1"/>
  <c r="AC124" i="1" s="1"/>
  <c r="Y127" i="1"/>
  <c r="AC129" i="1"/>
  <c r="AA132" i="1"/>
  <c r="AC132" i="1" s="1"/>
  <c r="Y135" i="1"/>
  <c r="AC137" i="1"/>
  <c r="AA140" i="1"/>
  <c r="AC140" i="1" s="1"/>
  <c r="Y143" i="1"/>
  <c r="AC145" i="1"/>
  <c r="AA148" i="1"/>
  <c r="AC148" i="1" s="1"/>
  <c r="Y151" i="1"/>
  <c r="AC153" i="1"/>
  <c r="AA156" i="1"/>
  <c r="AC156" i="1" s="1"/>
  <c r="Y159" i="1"/>
  <c r="AC161" i="1"/>
  <c r="AA164" i="1"/>
  <c r="AC164" i="1" s="1"/>
  <c r="Y167" i="1"/>
  <c r="AC169" i="1"/>
  <c r="AA172" i="1"/>
  <c r="AC172" i="1" s="1"/>
  <c r="Y175" i="1"/>
  <c r="Y182" i="1"/>
  <c r="AA182" i="1" s="1"/>
  <c r="Y184" i="1"/>
  <c r="Y185" i="1"/>
  <c r="AA187" i="1"/>
  <c r="AC187" i="1" s="1"/>
  <c r="AA189" i="1"/>
  <c r="AA190" i="1"/>
  <c r="AC190" i="1" s="1"/>
  <c r="AD193" i="1"/>
  <c r="AD194" i="1"/>
  <c r="AC195" i="1"/>
  <c r="AC198" i="1"/>
  <c r="Y204" i="1"/>
  <c r="AA204" i="1" s="1"/>
  <c r="AC208" i="1"/>
  <c r="Y214" i="1"/>
  <c r="Y216" i="1"/>
  <c r="Y217" i="1"/>
  <c r="AA219" i="1"/>
  <c r="AC219" i="1" s="1"/>
  <c r="AA221" i="1"/>
  <c r="AA222" i="1"/>
  <c r="AD225" i="1"/>
  <c r="AA225" i="1"/>
  <c r="AD226" i="1"/>
  <c r="AC227" i="1"/>
  <c r="Y236" i="1"/>
  <c r="AA236" i="1" s="1"/>
  <c r="Y178" i="1"/>
  <c r="AA183" i="1"/>
  <c r="AC183" i="1" s="1"/>
  <c r="Y186" i="1"/>
  <c r="AA191" i="1"/>
  <c r="AC191" i="1" s="1"/>
  <c r="Y194" i="1"/>
  <c r="AA199" i="1"/>
  <c r="AC199" i="1" s="1"/>
  <c r="Y202" i="1"/>
  <c r="AA202" i="1" s="1"/>
  <c r="AC204" i="1"/>
  <c r="AA207" i="1"/>
  <c r="Y210" i="1"/>
  <c r="AC212" i="1"/>
  <c r="AA215" i="1"/>
  <c r="AC215" i="1" s="1"/>
  <c r="Y218" i="1"/>
  <c r="AA223" i="1"/>
  <c r="AC223" i="1" s="1"/>
  <c r="Y226" i="1"/>
  <c r="AA226" i="1" s="1"/>
  <c r="AC228" i="1"/>
  <c r="AA231" i="1"/>
  <c r="AC231" i="1" s="1"/>
  <c r="Y234" i="1"/>
  <c r="AA234" i="1" s="1"/>
  <c r="AA93" i="1" l="1"/>
  <c r="AC93" i="1" s="1"/>
  <c r="AC171" i="1"/>
  <c r="AC69" i="1"/>
  <c r="AC77" i="1"/>
  <c r="AC53" i="1"/>
  <c r="AC144" i="1"/>
  <c r="AC136" i="1"/>
  <c r="AC46" i="1"/>
  <c r="AC41" i="1"/>
  <c r="AC236" i="1"/>
  <c r="AC230" i="1"/>
  <c r="AC146" i="1"/>
  <c r="AC122" i="1"/>
  <c r="AC160" i="1"/>
  <c r="AC152" i="1"/>
  <c r="AC26" i="1"/>
  <c r="AA38" i="1"/>
  <c r="AC38" i="1" s="1"/>
  <c r="AC197" i="1"/>
  <c r="AA192" i="1"/>
  <c r="AC192" i="1" s="1"/>
  <c r="AC128" i="1"/>
  <c r="AA123" i="1"/>
  <c r="AC123" i="1" s="1"/>
  <c r="AC45" i="1"/>
  <c r="AA210" i="1"/>
  <c r="AC210" i="1" s="1"/>
  <c r="AA178" i="1"/>
  <c r="AC178" i="1" s="1"/>
  <c r="AA214" i="1"/>
  <c r="AC214" i="1" s="1"/>
  <c r="AA185" i="1"/>
  <c r="AC185" i="1" s="1"/>
  <c r="AA151" i="1"/>
  <c r="AC151" i="1" s="1"/>
  <c r="AA119" i="1"/>
  <c r="AC119" i="1" s="1"/>
  <c r="AC182" i="1"/>
  <c r="AA186" i="1"/>
  <c r="AC186" i="1" s="1"/>
  <c r="AC222" i="1"/>
  <c r="AC168" i="1"/>
  <c r="AA218" i="1"/>
  <c r="AC218" i="1"/>
  <c r="AC234" i="1"/>
  <c r="AA184" i="1"/>
  <c r="AC184" i="1" s="1"/>
  <c r="AA159" i="1"/>
  <c r="AC159" i="1" s="1"/>
  <c r="AA127" i="1"/>
  <c r="AC127" i="1"/>
  <c r="AC226" i="1"/>
  <c r="AA87" i="1"/>
  <c r="AC87" i="1" s="1"/>
  <c r="AC225" i="1"/>
  <c r="AC221" i="1"/>
  <c r="AC189" i="1"/>
  <c r="AA194" i="1"/>
  <c r="AC194" i="1" s="1"/>
  <c r="AA217" i="1"/>
  <c r="AC217" i="1"/>
  <c r="AA167" i="1"/>
  <c r="AC167" i="1" s="1"/>
  <c r="AA135" i="1"/>
  <c r="AC135" i="1" s="1"/>
  <c r="AA131" i="1"/>
  <c r="AC131" i="1"/>
  <c r="AC207" i="1"/>
  <c r="AA103" i="1"/>
  <c r="AC103" i="1" s="1"/>
  <c r="AC193" i="1"/>
  <c r="AA216" i="1"/>
  <c r="AC216" i="1" s="1"/>
  <c r="AC202" i="1"/>
  <c r="AA175" i="1"/>
  <c r="AC175" i="1" s="1"/>
  <c r="AA143" i="1"/>
  <c r="AC143" i="1" s="1"/>
  <c r="AA147" i="1"/>
  <c r="AC147" i="1" s="1"/>
  <c r="AA120" i="1"/>
  <c r="AC120" i="1" s="1"/>
  <c r="AC205" i="1"/>
  <c r="AJ10" i="1"/>
  <c r="AC97" i="1"/>
  <c r="AC176" i="1"/>
  <c r="AA109" i="1"/>
  <c r="AC109" i="1" s="1"/>
  <c r="AA101" i="1"/>
  <c r="AC101" i="1" s="1"/>
  <c r="AC91" i="1"/>
  <c r="AC85" i="1"/>
  <c r="AH17" i="1"/>
  <c r="AI17" i="1" s="1"/>
  <c r="AA34" i="1"/>
  <c r="AC34" i="1" s="1"/>
  <c r="AI16" i="1"/>
  <c r="AA20" i="1"/>
  <c r="AC20" i="1" s="1"/>
  <c r="AC165" i="1"/>
  <c r="AC149" i="1"/>
  <c r="AC95" i="1"/>
  <c r="AA115" i="1"/>
  <c r="AC115" i="1" s="1"/>
  <c r="AA111" i="1"/>
  <c r="AC111" i="1" s="1"/>
  <c r="AC39" i="1"/>
  <c r="AC31" i="1"/>
  <c r="AC170" i="1"/>
  <c r="AA54" i="1"/>
  <c r="AC54" i="1" s="1"/>
  <c r="AA5" i="1"/>
  <c r="AA30" i="1"/>
  <c r="AC30" i="1" s="1"/>
  <c r="AC18" i="1"/>
  <c r="AC11" i="1"/>
  <c r="AC23" i="1"/>
  <c r="AA51" i="1"/>
  <c r="AC51" i="1" s="1"/>
  <c r="AC12" i="1"/>
  <c r="AC83" i="1"/>
  <c r="AC79" i="1"/>
  <c r="AC75" i="1"/>
  <c r="AC71" i="1"/>
  <c r="AC67" i="1"/>
  <c r="AC63" i="1"/>
  <c r="AC59" i="1"/>
  <c r="AC235" i="1"/>
  <c r="AA99" i="1"/>
  <c r="AC99" i="1" s="1"/>
  <c r="AA89" i="1"/>
  <c r="AC89" i="1" s="1"/>
  <c r="AC43" i="1"/>
  <c r="AC50" i="1"/>
  <c r="AA47" i="1"/>
  <c r="AC47" i="1" s="1"/>
  <c r="AC22" i="1"/>
  <c r="AA229" i="1"/>
  <c r="AC229" i="1" s="1"/>
  <c r="AC35" i="1"/>
  <c r="AC13" i="1"/>
  <c r="AC3" i="1"/>
  <c r="AA27" i="1"/>
  <c r="AC27" i="1" s="1"/>
  <c r="AC10" i="1"/>
  <c r="AJ11" i="1" l="1"/>
  <c r="AC5" i="1"/>
  <c r="AH18" i="1" l="1"/>
  <c r="AI18" i="1" s="1"/>
  <c r="AJ12" i="1"/>
  <c r="AJ13" i="1" s="1"/>
  <c r="AH19" i="1"/>
  <c r="AI19" i="1" s="1"/>
  <c r="AH20" i="1" l="1"/>
  <c r="AI20" i="1" l="1"/>
  <c r="AH21" i="1"/>
  <c r="AI21" i="1" s="1"/>
</calcChain>
</file>

<file path=xl/sharedStrings.xml><?xml version="1.0" encoding="utf-8"?>
<sst xmlns="http://schemas.openxmlformats.org/spreadsheetml/2006/main" count="1062" uniqueCount="616">
  <si>
    <t>Case ID/Patient ID Field #</t>
  </si>
  <si>
    <t>Renal Function - Value
- eGFR
- SCr
- CrCl</t>
  </si>
  <si>
    <t>Renal Function - Format 
-if eGFR, then  mL/min/1.73m^2
- if SCr, then mg/dL
- if CrCl, then mL/min</t>
  </si>
  <si>
    <t>Procedure Date</t>
  </si>
  <si>
    <t>Start Time</t>
  </si>
  <si>
    <t>End Time</t>
  </si>
  <si>
    <t>Procedure Duration (minutes)</t>
  </si>
  <si>
    <t>Threshold Volume (mL)</t>
  </si>
  <si>
    <t>Attempted Contrast Injection Volume (mL)</t>
  </si>
  <si>
    <t>Diverted Contrast Volume (mL)</t>
  </si>
  <si>
    <t>Cumulative Volume to Patient (mL)</t>
  </si>
  <si>
    <t>Percentage Contrast Diverted (Saved) (%)</t>
  </si>
  <si>
    <t>Percentage of Threshold (%)</t>
  </si>
  <si>
    <t>Qualifying DyeVert Case (Yes or No)</t>
  </si>
  <si>
    <t>Amount of contrast delivered when diversion was off (mL)</t>
  </si>
  <si>
    <t>Disqualification Reason</t>
  </si>
  <si>
    <t>Comments</t>
  </si>
  <si>
    <t>Theoretical cumulative volume to patient if DyeVert was on continuously (mL)</t>
  </si>
  <si>
    <t>Percent of threhold with theoretical value</t>
  </si>
  <si>
    <t>2020-01-13</t>
  </si>
  <si>
    <t>10:34:14</t>
  </si>
  <si>
    <t>11:41:34</t>
  </si>
  <si>
    <t>12:18:23</t>
  </si>
  <si>
    <t>12:56:18</t>
  </si>
  <si>
    <t>17:35:04</t>
  </si>
  <si>
    <t>07:59:37</t>
  </si>
  <si>
    <t>2020-01-21</t>
  </si>
  <si>
    <t>15:37:52</t>
  </si>
  <si>
    <t>16:33:19</t>
  </si>
  <si>
    <t>2020-01-22</t>
  </si>
  <si>
    <t>12:48:52</t>
  </si>
  <si>
    <t>14:29:17</t>
  </si>
  <si>
    <t>2020-01-27</t>
  </si>
  <si>
    <t>08:37:44</t>
  </si>
  <si>
    <t>09:14:06</t>
  </si>
  <si>
    <t>2020-02-04</t>
  </si>
  <si>
    <t>12:12:54</t>
  </si>
  <si>
    <t>12:24:49</t>
  </si>
  <si>
    <t>2020-02-07</t>
  </si>
  <si>
    <t>09:26:53</t>
  </si>
  <si>
    <t>10:02:17</t>
  </si>
  <si>
    <t>2020-02-11</t>
  </si>
  <si>
    <t>08:37:51</t>
  </si>
  <si>
    <t>08:50:32</t>
  </si>
  <si>
    <t>No</t>
  </si>
  <si>
    <t>DyeTect Case</t>
  </si>
  <si>
    <t>09:36:48</t>
  </si>
  <si>
    <t>09:55:30</t>
  </si>
  <si>
    <t>2020-02-13</t>
  </si>
  <si>
    <t>14:13:48</t>
  </si>
  <si>
    <t>15:03:29</t>
  </si>
  <si>
    <t>2020-02-14</t>
  </si>
  <si>
    <t>10:57:51</t>
  </si>
  <si>
    <t>11:54:18</t>
  </si>
  <si>
    <t>14:53:37</t>
  </si>
  <si>
    <t>16:59:11</t>
  </si>
  <si>
    <t>2020-02-18</t>
  </si>
  <si>
    <t>09:36:44</t>
  </si>
  <si>
    <t>10:19:41</t>
  </si>
  <si>
    <t>11:54:14</t>
  </si>
  <si>
    <t>12:05:56</t>
  </si>
  <si>
    <t>2020-02-21</t>
  </si>
  <si>
    <t>14:37:15</t>
  </si>
  <si>
    <t>14:43:49</t>
  </si>
  <si>
    <t>2020-03-02</t>
  </si>
  <si>
    <t>10:44:48</t>
  </si>
  <si>
    <t>11:08:57</t>
  </si>
  <si>
    <t>12:31:02</t>
  </si>
  <si>
    <t>12:47:37</t>
  </si>
  <si>
    <t>2020-03-03</t>
  </si>
  <si>
    <t>11:00:40</t>
  </si>
  <si>
    <t>11:39:41</t>
  </si>
  <si>
    <t>2020-03-16</t>
  </si>
  <si>
    <t>13:15:49</t>
  </si>
  <si>
    <t>13:59:40</t>
  </si>
  <si>
    <t>14:36:22</t>
  </si>
  <si>
    <t>08:21:32</t>
  </si>
  <si>
    <t>2020-03-20</t>
  </si>
  <si>
    <t>08:56:35</t>
  </si>
  <si>
    <t>09:13:24</t>
  </si>
  <si>
    <t>2020-03-31</t>
  </si>
  <si>
    <t>08:18:55</t>
  </si>
  <si>
    <t>09:23:43</t>
  </si>
  <si>
    <t>2020-04-03</t>
  </si>
  <si>
    <t>08:41:39</t>
  </si>
  <si>
    <t>09:14:08</t>
  </si>
  <si>
    <t>2020-04-06</t>
  </si>
  <si>
    <t>08:49:17</t>
  </si>
  <si>
    <t>09:44:56</t>
  </si>
  <si>
    <t>2020-04-14</t>
  </si>
  <si>
    <t>07:56:21</t>
  </si>
  <si>
    <t>09:00:00</t>
  </si>
  <si>
    <t>09:47:23</t>
  </si>
  <si>
    <t>10:12:27</t>
  </si>
  <si>
    <t>2020-04-27</t>
  </si>
  <si>
    <t>07:54:52</t>
  </si>
  <si>
    <t>08:27:30</t>
  </si>
  <si>
    <t>09:17:21</t>
  </si>
  <si>
    <t>09:58:09</t>
  </si>
  <si>
    <t>2020-05-08</t>
  </si>
  <si>
    <t>07:50:42</t>
  </si>
  <si>
    <t>08:35:22</t>
  </si>
  <si>
    <t>2020-05-15</t>
  </si>
  <si>
    <t>08:32:26</t>
  </si>
  <si>
    <t>08:43:35</t>
  </si>
  <si>
    <t>2020-05-18</t>
  </si>
  <si>
    <t>09:51:48</t>
  </si>
  <si>
    <t>10:44:51</t>
  </si>
  <si>
    <t>2019-12-20</t>
  </si>
  <si>
    <t>08:21:28</t>
  </si>
  <si>
    <t>08:29:42</t>
  </si>
  <si>
    <t>10:10:09</t>
  </si>
  <si>
    <t>10:20:12</t>
  </si>
  <si>
    <t>08:59:15</t>
  </si>
  <si>
    <t>10:00:54</t>
  </si>
  <si>
    <t>2020-02-19</t>
  </si>
  <si>
    <t>10:51:51</t>
  </si>
  <si>
    <t>11:15:46</t>
  </si>
  <si>
    <t>2020-02-20</t>
  </si>
  <si>
    <t>11:31:55</t>
  </si>
  <si>
    <t>15:33:30</t>
  </si>
  <si>
    <t>11:30:42</t>
  </si>
  <si>
    <t>11:13:30</t>
  </si>
  <si>
    <t>2020-03-06</t>
  </si>
  <si>
    <t>11:19:11</t>
  </si>
  <si>
    <t>11:33:16</t>
  </si>
  <si>
    <t>11:35:53</t>
  </si>
  <si>
    <t>12:22:18</t>
  </si>
  <si>
    <t>14:52:22</t>
  </si>
  <si>
    <t>08:09:18</t>
  </si>
  <si>
    <t>09:20:52</t>
  </si>
  <si>
    <t>12:21:54</t>
  </si>
  <si>
    <t>2019-12-10</t>
  </si>
  <si>
    <t>11:03:30</t>
  </si>
  <si>
    <t>12:07:53</t>
  </si>
  <si>
    <t>2019-12-11</t>
  </si>
  <si>
    <t>09:51:54</t>
  </si>
  <si>
    <t>10:14:33</t>
  </si>
  <si>
    <t>12:59:23</t>
  </si>
  <si>
    <t>14:24:10</t>
  </si>
  <si>
    <t>2019-12-13</t>
  </si>
  <si>
    <t>11:07:33</t>
  </si>
  <si>
    <t>11:41:36</t>
  </si>
  <si>
    <t>14:19:13</t>
  </si>
  <si>
    <t>15:20:25</t>
  </si>
  <si>
    <t>2019-12-17</t>
  </si>
  <si>
    <t>11:14:05</t>
  </si>
  <si>
    <t>13:31:12</t>
  </si>
  <si>
    <t>2019-12-18</t>
  </si>
  <si>
    <t>08:49:11</t>
  </si>
  <si>
    <t>10:06:54</t>
  </si>
  <si>
    <t>12:18:33</t>
  </si>
  <si>
    <t>12:46:42</t>
  </si>
  <si>
    <t>2019-12-27</t>
  </si>
  <si>
    <t>08:40:07</t>
  </si>
  <si>
    <t>09:02:20</t>
  </si>
  <si>
    <t>2019-12-31</t>
  </si>
  <si>
    <t>13:01:58</t>
  </si>
  <si>
    <t>13:20:59</t>
  </si>
  <si>
    <t>14:58:58</t>
  </si>
  <si>
    <t>15:17:49</t>
  </si>
  <si>
    <t>2020-01-02</t>
  </si>
  <si>
    <t>08:44:11</t>
  </si>
  <si>
    <t>09:11:48</t>
  </si>
  <si>
    <t>2020-01-03</t>
  </si>
  <si>
    <t>09:53:32</t>
  </si>
  <si>
    <t>10:30:00</t>
  </si>
  <si>
    <t>2020-01-06</t>
  </si>
  <si>
    <t>10:15:14</t>
  </si>
  <si>
    <t>10:21:13</t>
  </si>
  <si>
    <t>2020-01-07</t>
  </si>
  <si>
    <t>11:40:42</t>
  </si>
  <si>
    <t>11:52:52</t>
  </si>
  <si>
    <t>2020-01-14</t>
  </si>
  <si>
    <t>10:53:39</t>
  </si>
  <si>
    <t>11:12:32</t>
  </si>
  <si>
    <t>12:40:54</t>
  </si>
  <si>
    <t>12:53:11</t>
  </si>
  <si>
    <t>2020-01-15</t>
  </si>
  <si>
    <t>10:17:20</t>
  </si>
  <si>
    <t>10:41:20</t>
  </si>
  <si>
    <t>11:19:39</t>
  </si>
  <si>
    <t>12:10:06</t>
  </si>
  <si>
    <t>13:29:37</t>
  </si>
  <si>
    <t>14:01:44</t>
  </si>
  <si>
    <t>14:36:38</t>
  </si>
  <si>
    <t>14:57:38</t>
  </si>
  <si>
    <t>2020-01-16</t>
  </si>
  <si>
    <t>09:34:52</t>
  </si>
  <si>
    <t>09:55:07</t>
  </si>
  <si>
    <t>2020-01-20</t>
  </si>
  <si>
    <t>08:40:44</t>
  </si>
  <si>
    <t>09:52:10</t>
  </si>
  <si>
    <t>13:22:17</t>
  </si>
  <si>
    <t>13:45:57</t>
  </si>
  <si>
    <t>14:25:35</t>
  </si>
  <si>
    <t>14:49:03</t>
  </si>
  <si>
    <t>14:26:31</t>
  </si>
  <si>
    <t>15:01:44</t>
  </si>
  <si>
    <t>2020-01-24</t>
  </si>
  <si>
    <t>12:41:52</t>
  </si>
  <si>
    <t>13:31:27</t>
  </si>
  <si>
    <t>13:45:42</t>
  </si>
  <si>
    <t>14:04:44</t>
  </si>
  <si>
    <t>2020-01-28</t>
  </si>
  <si>
    <t>15:12:30</t>
  </si>
  <si>
    <t>16:15:56</t>
  </si>
  <si>
    <t>10:25:06</t>
  </si>
  <si>
    <t>09:51:19</t>
  </si>
  <si>
    <t>2019-12-16</t>
  </si>
  <si>
    <t>11:11:32</t>
  </si>
  <si>
    <t>14:23:06</t>
  </si>
  <si>
    <t>2019-12-26</t>
  </si>
  <si>
    <t>08:48:00</t>
  </si>
  <si>
    <t>09:44:55</t>
  </si>
  <si>
    <t>2019-12-30</t>
  </si>
  <si>
    <t>10:46:33</t>
  </si>
  <si>
    <t>12:00:11</t>
  </si>
  <si>
    <t>13:07:27</t>
  </si>
  <si>
    <t>13:23:09</t>
  </si>
  <si>
    <t>2020-01-08</t>
  </si>
  <si>
    <t>10:38:13</t>
  </si>
  <si>
    <t>10:55:02</t>
  </si>
  <si>
    <t>2020-01-09</t>
  </si>
  <si>
    <t>14:00:56</t>
  </si>
  <si>
    <t>15:25:02</t>
  </si>
  <si>
    <t>08:59:22</t>
  </si>
  <si>
    <t>09:53:54</t>
  </si>
  <si>
    <t>10:34:47</t>
  </si>
  <si>
    <t>11:10:43</t>
  </si>
  <si>
    <t>12:37:56</t>
  </si>
  <si>
    <t>13:05:02</t>
  </si>
  <si>
    <t>13:53:19</t>
  </si>
  <si>
    <t>14:37:07</t>
  </si>
  <si>
    <t>No contrast was injected</t>
  </si>
  <si>
    <t>10:18:39</t>
  </si>
  <si>
    <t>11:01:49</t>
  </si>
  <si>
    <t>15:13:46</t>
  </si>
  <si>
    <t>08:26:15</t>
  </si>
  <si>
    <t>14:09:01</t>
  </si>
  <si>
    <t>15:20:01</t>
  </si>
  <si>
    <t>09:50:31</t>
  </si>
  <si>
    <t>10:28:02</t>
  </si>
  <si>
    <t>11:12:44</t>
  </si>
  <si>
    <t>11:38:33</t>
  </si>
  <si>
    <t>15:25:21</t>
  </si>
  <si>
    <t>15:54:05</t>
  </si>
  <si>
    <t>2020-01-31</t>
  </si>
  <si>
    <t>15:44:10</t>
  </si>
  <si>
    <t>16:15:27</t>
  </si>
  <si>
    <t>16:24:19</t>
  </si>
  <si>
    <t>16:32:11</t>
  </si>
  <si>
    <t>12:40:19</t>
  </si>
  <si>
    <t>13:12:56</t>
  </si>
  <si>
    <t>15:24:13</t>
  </si>
  <si>
    <t>15:30:36</t>
  </si>
  <si>
    <t>16:15:37</t>
  </si>
  <si>
    <t>09:59:21</t>
  </si>
  <si>
    <t>2020-02-05</t>
  </si>
  <si>
    <t>10:06:39</t>
  </si>
  <si>
    <t>12:00:50</t>
  </si>
  <si>
    <t>14:05:48</t>
  </si>
  <si>
    <t>15:19:01</t>
  </si>
  <si>
    <t>09:53:23</t>
  </si>
  <si>
    <t>10:42:31</t>
  </si>
  <si>
    <t>2020-02-10</t>
  </si>
  <si>
    <t>10:02:50</t>
  </si>
  <si>
    <t>15:36:53</t>
  </si>
  <si>
    <t>16:19:23</t>
  </si>
  <si>
    <t>2020-02-12</t>
  </si>
  <si>
    <t>13:31:31</t>
  </si>
  <si>
    <t>14:24:42</t>
  </si>
  <si>
    <t>2020-02-17</t>
  </si>
  <si>
    <t>09:11:12</t>
  </si>
  <si>
    <t>10:41:22</t>
  </si>
  <si>
    <t>12:43:29</t>
  </si>
  <si>
    <t>12:52:36</t>
  </si>
  <si>
    <t>09:20:02</t>
  </si>
  <si>
    <t>09:24:40</t>
  </si>
  <si>
    <t>10:36:39</t>
  </si>
  <si>
    <t>11:36:20</t>
  </si>
  <si>
    <t>14:09:38</t>
  </si>
  <si>
    <t>15:07:23</t>
  </si>
  <si>
    <t>2020-02-24</t>
  </si>
  <si>
    <t>08:50:03</t>
  </si>
  <si>
    <t>09:03:37</t>
  </si>
  <si>
    <t>13:00:17</t>
  </si>
  <si>
    <t>13:30:57</t>
  </si>
  <si>
    <t>18:16:10</t>
  </si>
  <si>
    <t>19:15:03</t>
  </si>
  <si>
    <t>2020-02-26</t>
  </si>
  <si>
    <t>08:52:52</t>
  </si>
  <si>
    <t>09:35:57</t>
  </si>
  <si>
    <t>12:42:17</t>
  </si>
  <si>
    <t>12:55:28</t>
  </si>
  <si>
    <t>14:02:02</t>
  </si>
  <si>
    <t>14:17:42</t>
  </si>
  <si>
    <t>2020-02-27</t>
  </si>
  <si>
    <t>10:16:45</t>
  </si>
  <si>
    <t>10:37:21</t>
  </si>
  <si>
    <t>13:55:33</t>
  </si>
  <si>
    <t>15:15:34</t>
  </si>
  <si>
    <t>15:30:27</t>
  </si>
  <si>
    <t>08:21:39</t>
  </si>
  <si>
    <t>2020-02-28</t>
  </si>
  <si>
    <t>08:58:14</t>
  </si>
  <si>
    <t>09:27:05</t>
  </si>
  <si>
    <t>10:33:48</t>
  </si>
  <si>
    <t>10:53:00</t>
  </si>
  <si>
    <t>2020-03-05</t>
  </si>
  <si>
    <t>11:32:15</t>
  </si>
  <si>
    <t>08:55:09</t>
  </si>
  <si>
    <t>10:01:24</t>
  </si>
  <si>
    <t>2020-03-09</t>
  </si>
  <si>
    <t>07:58:04</t>
  </si>
  <si>
    <t>09:31:29</t>
  </si>
  <si>
    <t>14:27:45</t>
  </si>
  <si>
    <t>15:39:47</t>
  </si>
  <si>
    <t>16:32:36</t>
  </si>
  <si>
    <t>16:47:41</t>
  </si>
  <si>
    <t>2020-03-12</t>
  </si>
  <si>
    <t>10:03:21</t>
  </si>
  <si>
    <t>2020-03-17</t>
  </si>
  <si>
    <t>14:26:15</t>
  </si>
  <si>
    <t>14:58:31</t>
  </si>
  <si>
    <t>2020-03-18</t>
  </si>
  <si>
    <t>09:35:46</t>
  </si>
  <si>
    <t>10:46:25</t>
  </si>
  <si>
    <t>08:00:12</t>
  </si>
  <si>
    <t>10:03:29</t>
  </si>
  <si>
    <t>13:39:49</t>
  </si>
  <si>
    <t>14:56:38</t>
  </si>
  <si>
    <t>2020-04-08</t>
  </si>
  <si>
    <t>09:09:24</t>
  </si>
  <si>
    <t>07:38:33</t>
  </si>
  <si>
    <t>2020-04-10</t>
  </si>
  <si>
    <t>07:46:40</t>
  </si>
  <si>
    <t>08:15:38</t>
  </si>
  <si>
    <t>10:02:09</t>
  </si>
  <si>
    <t>10:38:36</t>
  </si>
  <si>
    <t>11:56:34</t>
  </si>
  <si>
    <t>12:47:33</t>
  </si>
  <si>
    <t>2020-04-21</t>
  </si>
  <si>
    <t>07:34:07</t>
  </si>
  <si>
    <t>09:25:25</t>
  </si>
  <si>
    <t>09:42:39</t>
  </si>
  <si>
    <t>10:26:02</t>
  </si>
  <si>
    <t>10:46:52</t>
  </si>
  <si>
    <t>12:25:46</t>
  </si>
  <si>
    <t>2020-04-22</t>
  </si>
  <si>
    <t>07:58:19</t>
  </si>
  <si>
    <t>09:16:50</t>
  </si>
  <si>
    <t>12:08:10</t>
  </si>
  <si>
    <t>13:02:52</t>
  </si>
  <si>
    <t>2020-04-23</t>
  </si>
  <si>
    <t>09:00:34</t>
  </si>
  <si>
    <t>09:42:22</t>
  </si>
  <si>
    <t>2020-04-30</t>
  </si>
  <si>
    <t>07:46:02</t>
  </si>
  <si>
    <t>08:26:06</t>
  </si>
  <si>
    <t>2020-05-05</t>
  </si>
  <si>
    <t>13:45:21</t>
  </si>
  <si>
    <t>11:30:09</t>
  </si>
  <si>
    <t>11:32:38</t>
  </si>
  <si>
    <t>11:55:18</t>
  </si>
  <si>
    <t>12:24:46</t>
  </si>
  <si>
    <t>12:43:17</t>
  </si>
  <si>
    <t>13:38:18</t>
  </si>
  <si>
    <t>15:13:18</t>
  </si>
  <si>
    <t>2020-05-19</t>
  </si>
  <si>
    <t>11:38:21</t>
  </si>
  <si>
    <t>12:14:59</t>
  </si>
  <si>
    <t>2020-05-20</t>
  </si>
  <si>
    <t>08:39:49</t>
  </si>
  <si>
    <t>10:13:10</t>
  </si>
  <si>
    <t>2020-01-29</t>
  </si>
  <si>
    <t>08:47:05</t>
  </si>
  <si>
    <t>09:22:45</t>
  </si>
  <si>
    <t>2020-01-30</t>
  </si>
  <si>
    <t>11:34:36</t>
  </si>
  <si>
    <t>11:44:25</t>
  </si>
  <si>
    <t>13:19:39</t>
  </si>
  <si>
    <t>14:52:05</t>
  </si>
  <si>
    <t>12:47:49</t>
  </si>
  <si>
    <t>13:57:00</t>
  </si>
  <si>
    <t>15:12:48</t>
  </si>
  <si>
    <t>16:01:30</t>
  </si>
  <si>
    <t>12:29:31</t>
  </si>
  <si>
    <t>14:51:01</t>
  </si>
  <si>
    <t>15:03:46</t>
  </si>
  <si>
    <t>14:26:01</t>
  </si>
  <si>
    <t>15:07:31</t>
  </si>
  <si>
    <t>08:37:26</t>
  </si>
  <si>
    <t>09:33:55</t>
  </si>
  <si>
    <t>12:52:42</t>
  </si>
  <si>
    <t>13:15:53</t>
  </si>
  <si>
    <t>2020-02-25</t>
  </si>
  <si>
    <t>08:43:02</t>
  </si>
  <si>
    <t>09:28:16</t>
  </si>
  <si>
    <t>11:14:19</t>
  </si>
  <si>
    <t>11:35:49</t>
  </si>
  <si>
    <t>08:45:02</t>
  </si>
  <si>
    <t>10:15:13</t>
  </si>
  <si>
    <t>11:09:04</t>
  </si>
  <si>
    <t>11:43:12</t>
  </si>
  <si>
    <t>12:50:43</t>
  </si>
  <si>
    <t>13:21:20</t>
  </si>
  <si>
    <t>14:03:25</t>
  </si>
  <si>
    <t>15:43:03</t>
  </si>
  <si>
    <t>13:59:35</t>
  </si>
  <si>
    <t>14:33:05</t>
  </si>
  <si>
    <t>15:30:02</t>
  </si>
  <si>
    <t>16:48:48</t>
  </si>
  <si>
    <t>15:10:39</t>
  </si>
  <si>
    <t>15:59:43</t>
  </si>
  <si>
    <t>2020-03-11</t>
  </si>
  <si>
    <t>10:01:53</t>
  </si>
  <si>
    <t>11:12:38</t>
  </si>
  <si>
    <t>07:50:45</t>
  </si>
  <si>
    <t>09:16:51</t>
  </si>
  <si>
    <t>12:20:25</t>
  </si>
  <si>
    <t>12:34:50</t>
  </si>
  <si>
    <t>14:15:12</t>
  </si>
  <si>
    <t>15:36:13</t>
  </si>
  <si>
    <t>2020-03-13</t>
  </si>
  <si>
    <t>11:27:20</t>
  </si>
  <si>
    <t>11:44:43</t>
  </si>
  <si>
    <t>09:34:00</t>
  </si>
  <si>
    <t>11:45:01</t>
  </si>
  <si>
    <t>12:21:53</t>
  </si>
  <si>
    <t>2020-03-24</t>
  </si>
  <si>
    <t>12:24:16</t>
  </si>
  <si>
    <t>13:00:53</t>
  </si>
  <si>
    <t>2020-04-16</t>
  </si>
  <si>
    <t>09:10:29</t>
  </si>
  <si>
    <t>10:08:40</t>
  </si>
  <si>
    <t>2020-04-17</t>
  </si>
  <si>
    <t>09:59:02</t>
  </si>
  <si>
    <t>10:23:12</t>
  </si>
  <si>
    <t>08:29:00</t>
  </si>
  <si>
    <t>09:15:41</t>
  </si>
  <si>
    <t>10:09:05</t>
  </si>
  <si>
    <t>10:34:09</t>
  </si>
  <si>
    <t>2020-04-24</t>
  </si>
  <si>
    <t>11:34:45</t>
  </si>
  <si>
    <t>14:41:49</t>
  </si>
  <si>
    <t>2020-04-29</t>
  </si>
  <si>
    <t>09:46:00</t>
  </si>
  <si>
    <t>11:00:46</t>
  </si>
  <si>
    <t>14:13:51</t>
  </si>
  <si>
    <t>14:44:49</t>
  </si>
  <si>
    <t>2020-05-07</t>
  </si>
  <si>
    <t>09:20:50</t>
  </si>
  <si>
    <t>2020-05-11</t>
  </si>
  <si>
    <t>08:26:49</t>
  </si>
  <si>
    <t>08:46:19</t>
  </si>
  <si>
    <t>12:19:22</t>
  </si>
  <si>
    <t>12:41:02</t>
  </si>
  <si>
    <t>2020-05-12</t>
  </si>
  <si>
    <t>09:29:28</t>
  </si>
  <si>
    <t>10:25:56</t>
  </si>
  <si>
    <t>2020-05-13</t>
  </si>
  <si>
    <t>12:35:01</t>
  </si>
  <si>
    <t>13:07:25</t>
  </si>
  <si>
    <t>09:34:21</t>
  </si>
  <si>
    <t>10:14:25</t>
  </si>
  <si>
    <t>11:52:31</t>
  </si>
  <si>
    <t>12:35:59</t>
  </si>
  <si>
    <t>2019-12-12</t>
  </si>
  <si>
    <t>15:59:20</t>
  </si>
  <si>
    <t>16:29:58</t>
  </si>
  <si>
    <t>15:00:41</t>
  </si>
  <si>
    <t>16:31:55</t>
  </si>
  <si>
    <t>2019-12-19</t>
  </si>
  <si>
    <t>13:36:34</t>
  </si>
  <si>
    <t>13:49:41</t>
  </si>
  <si>
    <t>14:53:04</t>
  </si>
  <si>
    <t>15:51:00</t>
  </si>
  <si>
    <t>09:44:59</t>
  </si>
  <si>
    <t>12:44:47</t>
  </si>
  <si>
    <t>11:18:27</t>
  </si>
  <si>
    <t>12:21:46</t>
  </si>
  <si>
    <t>10:57:11</t>
  </si>
  <si>
    <t>16:59:56</t>
  </si>
  <si>
    <t>17:22:09</t>
  </si>
  <si>
    <t>13:57:52</t>
  </si>
  <si>
    <t>14:29:33</t>
  </si>
  <si>
    <t>10:00:13</t>
  </si>
  <si>
    <t>11:09:41</t>
  </si>
  <si>
    <t>2020-01-10</t>
  </si>
  <si>
    <t>13:40:04</t>
  </si>
  <si>
    <t>13:50:46</t>
  </si>
  <si>
    <t>10:40:58</t>
  </si>
  <si>
    <t>11:08:13</t>
  </si>
  <si>
    <t>11:50:32</t>
  </si>
  <si>
    <t>12:28:49</t>
  </si>
  <si>
    <t>10:10:04</t>
  </si>
  <si>
    <t>10:21:20</t>
  </si>
  <si>
    <t>11:45:37</t>
  </si>
  <si>
    <t>12:09:52</t>
  </si>
  <si>
    <t>2020-01-23</t>
  </si>
  <si>
    <t>16:22:44</t>
  </si>
  <si>
    <t>16:49:16</t>
  </si>
  <si>
    <t>10:42:21</t>
  </si>
  <si>
    <t>11:17:33</t>
  </si>
  <si>
    <t>14:07:34</t>
  </si>
  <si>
    <t>16:54:33</t>
  </si>
  <si>
    <t>15:49:23</t>
  </si>
  <si>
    <t>16:07:27</t>
  </si>
  <si>
    <t>10:24:59</t>
  </si>
  <si>
    <t>12:47:21</t>
  </si>
  <si>
    <t>17:19:13</t>
  </si>
  <si>
    <t>19:21:59</t>
  </si>
  <si>
    <t>2020-02-03</t>
  </si>
  <si>
    <t>11:44:34</t>
  </si>
  <si>
    <t>11:58:58</t>
  </si>
  <si>
    <t>15:44:11</t>
  </si>
  <si>
    <t>09:25:28</t>
  </si>
  <si>
    <t>09:46:35</t>
  </si>
  <si>
    <t>10:06:29</t>
  </si>
  <si>
    <t>11:08:00</t>
  </si>
  <si>
    <t>13:18:43</t>
  </si>
  <si>
    <t>11:54:40</t>
  </si>
  <si>
    <t>14:37:02</t>
  </si>
  <si>
    <t>09:46:30</t>
  </si>
  <si>
    <t>10:15:18</t>
  </si>
  <si>
    <t>09:53:25</t>
  </si>
  <si>
    <t>11:43:30</t>
  </si>
  <si>
    <t>14:18:15</t>
  </si>
  <si>
    <t>15:01:08</t>
  </si>
  <si>
    <t>13:50:24</t>
  </si>
  <si>
    <t>14:13:27</t>
  </si>
  <si>
    <t>2020-03-04</t>
  </si>
  <si>
    <t>10:38:50</t>
  </si>
  <si>
    <t>11:09:46</t>
  </si>
  <si>
    <t>09:52:45</t>
  </si>
  <si>
    <t>11:48:01</t>
  </si>
  <si>
    <t>13:51:44</t>
  </si>
  <si>
    <t>15:54:46</t>
  </si>
  <si>
    <t>13:16:29</t>
  </si>
  <si>
    <t>15:58:13</t>
  </si>
  <si>
    <t>10:52:31</t>
  </si>
  <si>
    <t>11:31:24</t>
  </si>
  <si>
    <t>12:59:39</t>
  </si>
  <si>
    <t>2020-03-10</t>
  </si>
  <si>
    <t>09:58:55</t>
  </si>
  <si>
    <t>10:39:14</t>
  </si>
  <si>
    <t>08:47:31</t>
  </si>
  <si>
    <t>09:59:44</t>
  </si>
  <si>
    <t>2020-03-19</t>
  </si>
  <si>
    <t>10:22:49</t>
  </si>
  <si>
    <t>10:44:15</t>
  </si>
  <si>
    <t>2020-03-23</t>
  </si>
  <si>
    <t>13:12:09</t>
  </si>
  <si>
    <t>11:05:14</t>
  </si>
  <si>
    <t>12:46:49</t>
  </si>
  <si>
    <t>09:50:45</t>
  </si>
  <si>
    <t>10:09:55</t>
  </si>
  <si>
    <t>10:52:02</t>
  </si>
  <si>
    <t>12:05:23</t>
  </si>
  <si>
    <t>14:51:00</t>
  </si>
  <si>
    <t>15:10:02</t>
  </si>
  <si>
    <t>09:00:12</t>
  </si>
  <si>
    <t>09:35:04</t>
  </si>
  <si>
    <t>10:46:40</t>
  </si>
  <si>
    <t>11:31:28</t>
  </si>
  <si>
    <t>2020-05-04</t>
  </si>
  <si>
    <t>09:51:10</t>
  </si>
  <si>
    <t>10:36:28</t>
  </si>
  <si>
    <t>12:11:06</t>
  </si>
  <si>
    <t>13:39:02</t>
  </si>
  <si>
    <t>11:12:29</t>
  </si>
  <si>
    <t>13:57:42</t>
  </si>
  <si>
    <t>10:14:26</t>
  </si>
  <si>
    <t>11:31:53</t>
  </si>
  <si>
    <t>14:52:32</t>
  </si>
  <si>
    <t>14:59:38</t>
  </si>
  <si>
    <t>10:29:53</t>
  </si>
  <si>
    <t>10:51:14</t>
  </si>
  <si>
    <t>2020-05-14</t>
  </si>
  <si>
    <t>13:19:09</t>
  </si>
  <si>
    <t>13:32:19</t>
  </si>
  <si>
    <t>14:05:27</t>
  </si>
  <si>
    <t>16:48:21</t>
  </si>
  <si>
    <t>16:27:15</t>
  </si>
  <si>
    <t>17:14:24</t>
  </si>
  <si>
    <t xml:space="preserve">Demo?  Almost no diversion. </t>
  </si>
  <si>
    <t>Demo?  No diversion.</t>
  </si>
  <si>
    <t>Demo? Low contrast with no diversion</t>
  </si>
  <si>
    <t>Demo?  Almost no diversion.</t>
  </si>
  <si>
    <t>Demo? Almost no diversion.</t>
  </si>
  <si>
    <t>Demo?  Low contrast with no diversion</t>
  </si>
  <si>
    <t>Demo?  Low contrast with low diversion</t>
  </si>
  <si>
    <t xml:space="preserve">Demo?  Almost no diversion?  </t>
  </si>
  <si>
    <t>Seems low for diversion volume- was it on or was this a demo?  Include?</t>
  </si>
  <si>
    <t>How many rules did this case trigger?</t>
  </si>
  <si>
    <t>Rule</t>
  </si>
  <si>
    <t>Threshold</t>
  </si>
  <si>
    <t># cases</t>
  </si>
  <si>
    <t># new</t>
  </si>
  <si>
    <t>DT</t>
  </si>
  <si>
    <t>(15% changes to 41 new)</t>
  </si>
  <si>
    <t>Total excluded</t>
  </si>
  <si>
    <t>Total cases</t>
  </si>
  <si>
    <t>Rule 4</t>
  </si>
  <si>
    <t xml:space="preserve">Total excluded  </t>
  </si>
  <si>
    <t>Remaining cases</t>
  </si>
  <si>
    <t>Rule 1: &lt; 5 mins</t>
  </si>
  <si>
    <t>Rule 2: 0 injected</t>
  </si>
  <si>
    <t>Rule 3: DT case</t>
  </si>
  <si>
    <t>Rule 4: dv'd vol &lt; 5 ml</t>
  </si>
  <si>
    <t>Rule 6: % divert &lt; 10%</t>
  </si>
  <si>
    <t>Rule 5: attempt &lt;20 mL</t>
  </si>
  <si>
    <t>Rules 1-3</t>
  </si>
  <si>
    <t>Rule 5</t>
  </si>
  <si>
    <t>Rule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</si>
</sst>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7" borderId="0" applyNumberFormat="0" applyBorder="0" applyAlignment="0" applyProtection="0"/>
    <xf numFmtId="0" fontId="4" fillId="8" borderId="2" applyNumberFormat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6" borderId="1" xfId="0" applyNumberFormat="1" applyFill="1" applyBorder="1" applyAlignment="1">
      <alignment wrapText="1"/>
    </xf>
    <xf numFmtId="0" fontId="0" fillId="6" borderId="0" xfId="0" applyFill="1" applyAlignment="1">
      <alignment vertical="top"/>
    </xf>
    <xf numFmtId="0" fontId="3" fillId="7" borderId="0" xfId="2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center" vertical="top" wrapText="1"/>
    </xf>
    <xf numFmtId="0" fontId="0" fillId="0" borderId="0" xfId="0" applyAlignment="1">
      <alignment horizontal="right" vertical="top"/>
    </xf>
    <xf numFmtId="0" fontId="4" fillId="8" borderId="2" xfId="3" applyAlignment="1">
      <alignment horizontal="center" vertical="top" wrapText="1"/>
    </xf>
    <xf numFmtId="0" fontId="0" fillId="9" borderId="0" xfId="0" applyFill="1" applyAlignment="1">
      <alignment horizontal="right" vertical="top"/>
    </xf>
    <xf numFmtId="0" fontId="0" fillId="9" borderId="0" xfId="0" applyFill="1" applyAlignment="1">
      <alignment vertical="top" wrapText="1"/>
    </xf>
    <xf numFmtId="9" fontId="0" fillId="9" borderId="0" xfId="1" applyFont="1" applyFill="1" applyAlignment="1">
      <alignment vertical="top" wrapText="1"/>
    </xf>
    <xf numFmtId="0" fontId="0" fillId="9" borderId="0" xfId="0" applyFill="1" applyAlignment="1">
      <alignment horizontal="right" vertical="top" wrapText="1"/>
    </xf>
    <xf numFmtId="9" fontId="0" fillId="0" borderId="0" xfId="1" applyFont="1" applyAlignment="1">
      <alignment vertical="top" wrapText="1"/>
    </xf>
    <xf numFmtId="0" fontId="4" fillId="8" borderId="2" xfId="3" applyAlignment="1">
      <alignment vertical="top" wrapText="1"/>
    </xf>
    <xf numFmtId="0" fontId="4" fillId="8" borderId="2" xfId="3" applyAlignment="1">
      <alignment vertical="top"/>
    </xf>
    <xf numFmtId="0" fontId="4" fillId="0" borderId="2" xfId="3" applyFill="1" applyAlignment="1">
      <alignment vertical="top" wrapText="1"/>
    </xf>
    <xf numFmtId="0" fontId="4" fillId="0" borderId="2" xfId="3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</cellXfs>
  <cellStyles count="4">
    <cellStyle name="Good" xfId="2" builtinId="26"/>
    <cellStyle name="Input" xfId="3" builtinId="20"/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41"/>
  <sheetViews>
    <sheetView tabSelected="1" topLeftCell="E1" zoomScale="70" zoomScaleNormal="70" workbookViewId="0">
      <pane ySplit="1" topLeftCell="A2" activePane="bottomLeft" state="frozen"/>
      <selection activeCell="F1" sqref="F1"/>
      <selection pane="bottomLeft" activeCell="AI8" sqref="AI8"/>
    </sheetView>
  </sheetViews>
  <sheetFormatPr defaultColWidth="12.7109375" defaultRowHeight="15" x14ac:dyDescent="0.25"/>
  <cols>
    <col min="1" max="1" width="10.7109375" style="2" customWidth="1"/>
    <col min="2" max="2" width="10.28515625" style="2" customWidth="1"/>
    <col min="3" max="3" width="11.85546875" style="2" customWidth="1"/>
    <col min="4" max="4" width="12.85546875" style="2" customWidth="1"/>
    <col min="5" max="5" width="13.140625" style="2" bestFit="1" customWidth="1"/>
    <col min="6" max="6" width="12" style="2" bestFit="1" customWidth="1"/>
    <col min="7" max="7" width="10.7109375" style="2" customWidth="1"/>
    <col min="8" max="15" width="12.7109375" style="2" customWidth="1"/>
    <col min="16" max="16" width="29.85546875" style="2" customWidth="1"/>
    <col min="17" max="17" width="20" style="2" customWidth="1"/>
    <col min="18" max="18" width="12.7109375" style="2" customWidth="1"/>
    <col min="19" max="20" width="12.7109375" style="2"/>
    <col min="21" max="21" width="15.5703125" style="16" customWidth="1"/>
    <col min="22" max="22" width="14.5703125" style="16" customWidth="1"/>
    <col min="23" max="29" width="14.28515625" style="16" customWidth="1"/>
    <col min="30" max="30" width="12.7109375" style="16"/>
    <col min="31" max="31" width="29.140625" style="2" customWidth="1"/>
    <col min="32" max="32" width="12.7109375" style="16"/>
    <col min="33" max="33" width="23.140625" style="2" bestFit="1" customWidth="1"/>
    <col min="34" max="34" width="10.7109375" style="16" bestFit="1" customWidth="1"/>
    <col min="35" max="38" width="12.7109375" style="16"/>
    <col min="39" max="16384" width="12.7109375" style="2"/>
  </cols>
  <sheetData>
    <row r="1" spans="1:38" ht="180" customHeight="1" x14ac:dyDescent="0.25">
      <c r="A1" s="3" t="s">
        <v>0</v>
      </c>
      <c r="B1" s="3" t="s">
        <v>1</v>
      </c>
      <c r="C1" s="3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U1" s="13" t="str">
        <f>"RULE 1: 
Case less than 5 mins. 
Count: "&amp;SUM(U2:U236)&amp;"/"&amp;$AH$15</f>
        <v>RULE 1: 
Case less than 5 mins. 
Count: 1/235</v>
      </c>
      <c r="V1" s="13" t="str">
        <f>"RULE 2: 
No contrast injected.  
Count: "&amp;SUM(V2:V236)&amp;"/"&amp;$AH$15</f>
        <v>RULE 2: 
No contrast injected.  
Count: 5/235</v>
      </c>
      <c r="W1" s="13" t="str">
        <f>"RULE 3: DyeTect Case.  
Count: "&amp;SUM(W2:W236)&amp;"/"&amp;$AH$15</f>
        <v>RULE 3: DyeTect Case.  
Count: 142/235</v>
      </c>
      <c r="X1" s="14" t="str">
        <f>"RULE 4 : diverted contrast &lt; 5 mL   
Total: "&amp;SUM(X2:X236)&amp;"/"&amp;$AH$15</f>
        <v>RULE 4 : diverted contrast &lt; 5 mL   
Total: 171/235</v>
      </c>
      <c r="Y1" s="13" t="str">
        <f>"RULE 4 : diverted contrast &lt; 5 mL   
New: "&amp;SUM(Y2:Y236)&amp;"/"&amp;$AH$15</f>
        <v>RULE 4 : diverted contrast &lt; 5 mL   
New: 27/235</v>
      </c>
      <c r="Z1" s="14" t="str">
        <f>"RULE 5: Attempted &lt;20 mL.   
Total: "&amp;SUM(Z2:Z236)&amp;"/"&amp;$AH$15</f>
        <v>RULE 5: Attempted &lt;20 mL.   
Total: 18/235</v>
      </c>
      <c r="AA1" s="13" t="str">
        <f>"RULE 5: Attempted &lt;20 mL.   
New: "&amp;SUM(AA2:AA236)&amp;"/"&amp;$AH$15</f>
        <v>RULE 5: Attempted &lt;20 mL.   
New: 0/235</v>
      </c>
      <c r="AB1" s="14" t="str">
        <f>"RULE 6: Diverted &lt; 10%.   
Total: "&amp;SUM(AB2:AB236)&amp;"/"&amp;$AH$15</f>
        <v>RULE 6: Diverted &lt; 10%.   
Total: 172/235</v>
      </c>
      <c r="AC1" s="13" t="str">
        <f>"RULE 6: Diverted &lt; 10%.   
New: "&amp;SUM(AC2:AC236)&amp;"/"&amp;$AH$15</f>
        <v>RULE 6: Diverted &lt; 10%.   
New: 2/235</v>
      </c>
      <c r="AD1" s="14" t="s">
        <v>595</v>
      </c>
      <c r="AE1" s="15"/>
    </row>
    <row r="2" spans="1:38" x14ac:dyDescent="0.25">
      <c r="A2" s="6"/>
      <c r="B2" s="6"/>
      <c r="C2" s="6"/>
      <c r="D2" s="6" t="s">
        <v>132</v>
      </c>
      <c r="E2" s="6" t="s">
        <v>133</v>
      </c>
      <c r="F2" s="6" t="s">
        <v>134</v>
      </c>
      <c r="G2" s="7">
        <v>64.381050000000002</v>
      </c>
      <c r="H2" s="6">
        <v>118</v>
      </c>
      <c r="I2" s="7">
        <v>143.22780530324101</v>
      </c>
      <c r="J2" s="7">
        <v>42.932692628291669</v>
      </c>
      <c r="K2" s="7">
        <v>100.29511267494929</v>
      </c>
      <c r="L2" s="7">
        <v>29.97511030584797</v>
      </c>
      <c r="M2" s="7">
        <v>84.995858199109605</v>
      </c>
      <c r="N2" s="6"/>
      <c r="O2" s="7">
        <v>31.590898023672459</v>
      </c>
      <c r="P2" s="6"/>
      <c r="Q2" s="6"/>
      <c r="R2" s="7">
        <v>88.146063155819022</v>
      </c>
      <c r="S2" s="7">
        <v>74.700053521880534</v>
      </c>
      <c r="U2" s="31">
        <f t="shared" ref="U2:U65" si="0">IF(G2&lt;5,1,0)</f>
        <v>0</v>
      </c>
      <c r="V2" s="31">
        <f t="shared" ref="V2:V65" si="1">IF(AND(I2=0,J2=0,K2=0),1,0)</f>
        <v>0</v>
      </c>
      <c r="W2" s="31">
        <f t="shared" ref="W2:W65" si="2">IF(P2="DyeTect Case",1,0)</f>
        <v>0</v>
      </c>
      <c r="X2" s="31">
        <f t="shared" ref="X2:X65" si="3">IF(J2&lt;$AH$10,1,0)</f>
        <v>0</v>
      </c>
      <c r="Y2" s="31">
        <f t="shared" ref="Y2:Y65" si="4">IF(AND(NOT(OR(U2:W2)),X2=1),1,0)</f>
        <v>0</v>
      </c>
      <c r="Z2" s="31">
        <f t="shared" ref="Z2:Z65" si="5">IF(I2&lt;$AH$11,1,0)</f>
        <v>0</v>
      </c>
      <c r="AA2" s="31">
        <f t="shared" ref="AA2:AA65" si="6">IF(AND(NOT(OR(U2:Y2)),Z2=1),1,0)</f>
        <v>0</v>
      </c>
      <c r="AB2" s="31">
        <f t="shared" ref="AB2:AB65" si="7">IF(L2&lt;$AH$12,1,0)</f>
        <v>0</v>
      </c>
      <c r="AC2" s="31">
        <f t="shared" ref="AC2:AC65" si="8">IF(AND(NOT(OR(U2:AA2)),AB2=1),1,0)</f>
        <v>0</v>
      </c>
      <c r="AD2" s="31">
        <f t="shared" ref="AD2:AD65" si="9">SUM(U2:X2,Z2,AB2)</f>
        <v>0</v>
      </c>
      <c r="AE2" s="32"/>
      <c r="AF2" s="31"/>
    </row>
    <row r="3" spans="1:38" x14ac:dyDescent="0.25">
      <c r="A3" s="8"/>
      <c r="B3" s="8"/>
      <c r="C3" s="8"/>
      <c r="D3" s="8" t="s">
        <v>135</v>
      </c>
      <c r="E3" s="8" t="s">
        <v>136</v>
      </c>
      <c r="F3" s="8" t="s">
        <v>137</v>
      </c>
      <c r="G3" s="9">
        <v>22.663033333333331</v>
      </c>
      <c r="H3" s="8">
        <v>108</v>
      </c>
      <c r="I3" s="9">
        <v>33.753225607223271</v>
      </c>
      <c r="J3" s="9">
        <v>0</v>
      </c>
      <c r="K3" s="9">
        <v>33.753225607223271</v>
      </c>
      <c r="L3" s="9">
        <v>0</v>
      </c>
      <c r="M3" s="9">
        <v>31.252986673354879</v>
      </c>
      <c r="N3" s="8" t="s">
        <v>44</v>
      </c>
      <c r="O3" s="9">
        <v>33.753225607223271</v>
      </c>
      <c r="P3" s="8" t="s">
        <v>45</v>
      </c>
      <c r="Q3" s="8"/>
      <c r="R3" s="9">
        <v>33.753225607223271</v>
      </c>
      <c r="S3" s="9">
        <v>0.31252986673354882</v>
      </c>
      <c r="U3" s="31">
        <f t="shared" si="0"/>
        <v>0</v>
      </c>
      <c r="V3" s="31">
        <f t="shared" si="1"/>
        <v>0</v>
      </c>
      <c r="W3" s="31">
        <f t="shared" si="2"/>
        <v>1</v>
      </c>
      <c r="X3" s="31">
        <f t="shared" si="3"/>
        <v>1</v>
      </c>
      <c r="Y3" s="31">
        <f t="shared" si="4"/>
        <v>0</v>
      </c>
      <c r="Z3" s="31">
        <f t="shared" si="5"/>
        <v>0</v>
      </c>
      <c r="AA3" s="31">
        <f t="shared" si="6"/>
        <v>0</v>
      </c>
      <c r="AB3" s="31">
        <f t="shared" si="7"/>
        <v>1</v>
      </c>
      <c r="AC3" s="31">
        <f t="shared" si="8"/>
        <v>0</v>
      </c>
      <c r="AD3" s="31">
        <f t="shared" si="9"/>
        <v>3</v>
      </c>
      <c r="AE3" s="32"/>
      <c r="AF3" s="31"/>
    </row>
    <row r="4" spans="1:38" x14ac:dyDescent="0.25">
      <c r="A4" s="8"/>
      <c r="B4" s="8"/>
      <c r="C4" s="8"/>
      <c r="D4" s="8" t="s">
        <v>135</v>
      </c>
      <c r="E4" s="8" t="s">
        <v>138</v>
      </c>
      <c r="F4" s="8" t="s">
        <v>139</v>
      </c>
      <c r="G4" s="9">
        <v>84.79310000000001</v>
      </c>
      <c r="H4" s="8">
        <v>131</v>
      </c>
      <c r="I4" s="9">
        <v>165.76575206856899</v>
      </c>
      <c r="J4" s="9">
        <v>0</v>
      </c>
      <c r="K4" s="9">
        <v>165.76575206856899</v>
      </c>
      <c r="L4" s="9">
        <v>0</v>
      </c>
      <c r="M4" s="9">
        <v>126.53874203707559</v>
      </c>
      <c r="N4" s="8" t="s">
        <v>44</v>
      </c>
      <c r="O4" s="9">
        <v>163.12941052074339</v>
      </c>
      <c r="P4" s="8" t="s">
        <v>45</v>
      </c>
      <c r="Q4" s="8"/>
      <c r="R4" s="9">
        <v>165.76575206856899</v>
      </c>
      <c r="S4" s="9">
        <v>126.53874203707559</v>
      </c>
      <c r="U4" s="31">
        <f t="shared" si="0"/>
        <v>0</v>
      </c>
      <c r="V4" s="31">
        <f t="shared" si="1"/>
        <v>0</v>
      </c>
      <c r="W4" s="31">
        <f t="shared" si="2"/>
        <v>1</v>
      </c>
      <c r="X4" s="31">
        <f t="shared" si="3"/>
        <v>1</v>
      </c>
      <c r="Y4" s="31">
        <f t="shared" si="4"/>
        <v>0</v>
      </c>
      <c r="Z4" s="31">
        <f t="shared" si="5"/>
        <v>0</v>
      </c>
      <c r="AA4" s="31">
        <f t="shared" si="6"/>
        <v>0</v>
      </c>
      <c r="AB4" s="31">
        <f t="shared" si="7"/>
        <v>1</v>
      </c>
      <c r="AC4" s="31">
        <f t="shared" si="8"/>
        <v>0</v>
      </c>
      <c r="AD4" s="31">
        <f t="shared" si="9"/>
        <v>3</v>
      </c>
      <c r="AE4" s="32"/>
      <c r="AF4" s="31"/>
    </row>
    <row r="5" spans="1:38" x14ac:dyDescent="0.25">
      <c r="A5" s="8"/>
      <c r="B5" s="8"/>
      <c r="C5" s="8"/>
      <c r="D5" s="8" t="s">
        <v>468</v>
      </c>
      <c r="E5" s="8" t="s">
        <v>469</v>
      </c>
      <c r="F5" s="8" t="s">
        <v>470</v>
      </c>
      <c r="G5" s="9">
        <v>30.6447</v>
      </c>
      <c r="H5" s="8">
        <v>108</v>
      </c>
      <c r="I5" s="9">
        <v>80.920792972656841</v>
      </c>
      <c r="J5" s="9">
        <v>0</v>
      </c>
      <c r="K5" s="9">
        <v>80.920792972656841</v>
      </c>
      <c r="L5" s="9">
        <v>0</v>
      </c>
      <c r="M5" s="9">
        <v>74.926660159867438</v>
      </c>
      <c r="N5" s="8" t="s">
        <v>44</v>
      </c>
      <c r="O5" s="9">
        <v>80.920792972656841</v>
      </c>
      <c r="P5" s="8" t="s">
        <v>45</v>
      </c>
      <c r="Q5" s="8"/>
      <c r="R5" s="9">
        <v>80.920792972656841</v>
      </c>
      <c r="S5" s="9">
        <v>0.74926660159867442</v>
      </c>
      <c r="U5" s="31">
        <f t="shared" si="0"/>
        <v>0</v>
      </c>
      <c r="V5" s="31">
        <f t="shared" si="1"/>
        <v>0</v>
      </c>
      <c r="W5" s="31">
        <f t="shared" si="2"/>
        <v>1</v>
      </c>
      <c r="X5" s="31">
        <f t="shared" si="3"/>
        <v>1</v>
      </c>
      <c r="Y5" s="31">
        <f t="shared" si="4"/>
        <v>0</v>
      </c>
      <c r="Z5" s="31">
        <f t="shared" si="5"/>
        <v>0</v>
      </c>
      <c r="AA5" s="31">
        <f t="shared" si="6"/>
        <v>0</v>
      </c>
      <c r="AB5" s="31">
        <f t="shared" si="7"/>
        <v>1</v>
      </c>
      <c r="AC5" s="31">
        <f t="shared" si="8"/>
        <v>0</v>
      </c>
      <c r="AD5" s="31">
        <f t="shared" si="9"/>
        <v>3</v>
      </c>
      <c r="AE5" s="32"/>
      <c r="AF5" s="31"/>
      <c r="AG5" s="2" t="s">
        <v>596</v>
      </c>
      <c r="AH5" s="16" t="s">
        <v>597</v>
      </c>
      <c r="AI5" s="17" t="s">
        <v>598</v>
      </c>
      <c r="AJ5" s="17" t="s">
        <v>599</v>
      </c>
    </row>
    <row r="6" spans="1:38" x14ac:dyDescent="0.25">
      <c r="A6" s="6"/>
      <c r="B6" s="6"/>
      <c r="C6" s="6"/>
      <c r="D6" s="6" t="s">
        <v>140</v>
      </c>
      <c r="E6" s="6" t="s">
        <v>141</v>
      </c>
      <c r="F6" s="6" t="s">
        <v>142</v>
      </c>
      <c r="G6" s="7">
        <v>34.052100000000003</v>
      </c>
      <c r="H6" s="6">
        <v>60</v>
      </c>
      <c r="I6" s="7">
        <v>57.788844055693119</v>
      </c>
      <c r="J6" s="7">
        <v>25.102801283660831</v>
      </c>
      <c r="K6" s="7">
        <v>32.677854427459202</v>
      </c>
      <c r="L6" s="7">
        <v>43.438836152300233</v>
      </c>
      <c r="M6" s="7">
        <v>54.463090712431992</v>
      </c>
      <c r="N6" s="6"/>
      <c r="O6" s="7">
        <v>3.38219298556549</v>
      </c>
      <c r="P6" s="6"/>
      <c r="Q6" s="6"/>
      <c r="R6" s="7">
        <v>31.116828131763299</v>
      </c>
      <c r="S6" s="7">
        <v>51.8613802196055</v>
      </c>
      <c r="U6" s="31">
        <f t="shared" si="0"/>
        <v>0</v>
      </c>
      <c r="V6" s="31">
        <f t="shared" si="1"/>
        <v>0</v>
      </c>
      <c r="W6" s="31">
        <f t="shared" si="2"/>
        <v>0</v>
      </c>
      <c r="X6" s="31">
        <f t="shared" si="3"/>
        <v>0</v>
      </c>
      <c r="Y6" s="31">
        <f t="shared" si="4"/>
        <v>0</v>
      </c>
      <c r="Z6" s="31">
        <f t="shared" si="5"/>
        <v>0</v>
      </c>
      <c r="AA6" s="31">
        <f t="shared" si="6"/>
        <v>0</v>
      </c>
      <c r="AB6" s="31">
        <f t="shared" si="7"/>
        <v>0</v>
      </c>
      <c r="AC6" s="31">
        <f t="shared" si="8"/>
        <v>0</v>
      </c>
      <c r="AD6" s="31">
        <f t="shared" si="9"/>
        <v>0</v>
      </c>
      <c r="AE6" s="32"/>
      <c r="AF6" s="31"/>
      <c r="AG6" s="18" t="s">
        <v>607</v>
      </c>
      <c r="AH6" s="19">
        <v>5</v>
      </c>
      <c r="AI6" s="17">
        <f>COUNTIF(G:G,"&lt;"&amp;AH6)</f>
        <v>1</v>
      </c>
      <c r="AJ6" s="17">
        <f>AI6</f>
        <v>1</v>
      </c>
    </row>
    <row r="7" spans="1:38" x14ac:dyDescent="0.25">
      <c r="A7" s="8"/>
      <c r="B7" s="8"/>
      <c r="C7" s="8"/>
      <c r="D7" s="8" t="s">
        <v>140</v>
      </c>
      <c r="E7" s="8" t="s">
        <v>143</v>
      </c>
      <c r="F7" s="8" t="s">
        <v>144</v>
      </c>
      <c r="G7" s="9">
        <v>61.189683333333328</v>
      </c>
      <c r="H7" s="8">
        <v>127</v>
      </c>
      <c r="I7" s="9">
        <v>127.7834161668176</v>
      </c>
      <c r="J7" s="9">
        <v>0</v>
      </c>
      <c r="K7" s="9">
        <v>127.7834161668176</v>
      </c>
      <c r="L7" s="9">
        <v>0</v>
      </c>
      <c r="M7" s="9">
        <v>100.6168631234784</v>
      </c>
      <c r="N7" s="8" t="s">
        <v>44</v>
      </c>
      <c r="O7" s="9">
        <v>127.7834161668176</v>
      </c>
      <c r="P7" s="8" t="s">
        <v>45</v>
      </c>
      <c r="Q7" s="8"/>
      <c r="R7" s="9">
        <v>127.7834161668176</v>
      </c>
      <c r="S7" s="9">
        <v>1.006168631234784</v>
      </c>
      <c r="U7" s="31">
        <f t="shared" si="0"/>
        <v>0</v>
      </c>
      <c r="V7" s="31">
        <f t="shared" si="1"/>
        <v>0</v>
      </c>
      <c r="W7" s="31">
        <f t="shared" si="2"/>
        <v>1</v>
      </c>
      <c r="X7" s="31">
        <f t="shared" si="3"/>
        <v>1</v>
      </c>
      <c r="Y7" s="31">
        <f t="shared" si="4"/>
        <v>0</v>
      </c>
      <c r="Z7" s="31">
        <f t="shared" si="5"/>
        <v>0</v>
      </c>
      <c r="AA7" s="31">
        <f t="shared" si="6"/>
        <v>0</v>
      </c>
      <c r="AB7" s="31">
        <f t="shared" si="7"/>
        <v>1</v>
      </c>
      <c r="AC7" s="31">
        <f t="shared" si="8"/>
        <v>0</v>
      </c>
      <c r="AD7" s="31">
        <f t="shared" si="9"/>
        <v>3</v>
      </c>
      <c r="AE7" s="32"/>
      <c r="AF7" s="31"/>
      <c r="AG7" s="18" t="s">
        <v>608</v>
      </c>
      <c r="AH7" s="19">
        <v>0</v>
      </c>
      <c r="AI7" s="17">
        <f>COUNTIFS(I:I,0,J:J,0,K:K,0)</f>
        <v>5</v>
      </c>
      <c r="AJ7" s="17">
        <f>AI7</f>
        <v>5</v>
      </c>
    </row>
    <row r="8" spans="1:38" x14ac:dyDescent="0.25">
      <c r="A8" s="8"/>
      <c r="B8" s="8"/>
      <c r="C8" s="8"/>
      <c r="D8" s="8" t="s">
        <v>209</v>
      </c>
      <c r="E8" s="8" t="s">
        <v>210</v>
      </c>
      <c r="F8" s="8" t="s">
        <v>211</v>
      </c>
      <c r="G8" s="9">
        <v>191.5725166666667</v>
      </c>
      <c r="H8" s="8">
        <v>138</v>
      </c>
      <c r="I8" s="9">
        <v>124.6716318759069</v>
      </c>
      <c r="J8" s="9">
        <v>0</v>
      </c>
      <c r="K8" s="9">
        <v>124.6716318759069</v>
      </c>
      <c r="L8" s="9">
        <v>0</v>
      </c>
      <c r="M8" s="9">
        <v>90.341762228918029</v>
      </c>
      <c r="N8" s="8" t="s">
        <v>44</v>
      </c>
      <c r="O8" s="9">
        <v>118.9622915712056</v>
      </c>
      <c r="P8" s="8" t="s">
        <v>45</v>
      </c>
      <c r="Q8" s="8"/>
      <c r="R8" s="9">
        <v>124.6716318759069</v>
      </c>
      <c r="S8" s="9">
        <v>90.341762228918029</v>
      </c>
      <c r="U8" s="31">
        <f t="shared" si="0"/>
        <v>0</v>
      </c>
      <c r="V8" s="31">
        <f t="shared" si="1"/>
        <v>0</v>
      </c>
      <c r="W8" s="31">
        <f t="shared" si="2"/>
        <v>1</v>
      </c>
      <c r="X8" s="31">
        <f t="shared" si="3"/>
        <v>1</v>
      </c>
      <c r="Y8" s="31">
        <f t="shared" si="4"/>
        <v>0</v>
      </c>
      <c r="Z8" s="31">
        <f t="shared" si="5"/>
        <v>0</v>
      </c>
      <c r="AA8" s="31">
        <f t="shared" si="6"/>
        <v>0</v>
      </c>
      <c r="AB8" s="31">
        <f t="shared" si="7"/>
        <v>1</v>
      </c>
      <c r="AC8" s="31">
        <f t="shared" si="8"/>
        <v>0</v>
      </c>
      <c r="AD8" s="31">
        <f t="shared" si="9"/>
        <v>3</v>
      </c>
      <c r="AE8" s="32"/>
      <c r="AF8" s="31"/>
      <c r="AG8" s="18" t="s">
        <v>609</v>
      </c>
      <c r="AH8" s="19" t="s">
        <v>600</v>
      </c>
      <c r="AI8" s="17">
        <v>2</v>
      </c>
      <c r="AJ8" s="17">
        <v>2</v>
      </c>
    </row>
    <row r="9" spans="1:38" x14ac:dyDescent="0.25">
      <c r="A9" s="8"/>
      <c r="B9" s="8"/>
      <c r="C9" s="8"/>
      <c r="D9" s="8" t="s">
        <v>145</v>
      </c>
      <c r="E9" s="8" t="s">
        <v>146</v>
      </c>
      <c r="F9" s="8" t="s">
        <v>147</v>
      </c>
      <c r="G9" s="9">
        <v>137.12206666666671</v>
      </c>
      <c r="H9" s="8">
        <v>122</v>
      </c>
      <c r="I9" s="9">
        <v>141.99783796231091</v>
      </c>
      <c r="J9" s="9">
        <v>0</v>
      </c>
      <c r="K9" s="9">
        <v>141.99783796231091</v>
      </c>
      <c r="L9" s="9">
        <v>0</v>
      </c>
      <c r="M9" s="9">
        <v>116.3916704609106</v>
      </c>
      <c r="N9" s="8" t="s">
        <v>44</v>
      </c>
      <c r="O9" s="9">
        <v>141.99783796231091</v>
      </c>
      <c r="P9" s="8" t="s">
        <v>45</v>
      </c>
      <c r="Q9" s="8"/>
      <c r="R9" s="9">
        <v>141.99783796231091</v>
      </c>
      <c r="S9" s="9">
        <v>1.1639167046091059</v>
      </c>
      <c r="U9" s="31">
        <f t="shared" si="0"/>
        <v>0</v>
      </c>
      <c r="V9" s="31">
        <f t="shared" si="1"/>
        <v>0</v>
      </c>
      <c r="W9" s="31">
        <f t="shared" si="2"/>
        <v>1</v>
      </c>
      <c r="X9" s="31">
        <f t="shared" si="3"/>
        <v>1</v>
      </c>
      <c r="Y9" s="31">
        <f t="shared" si="4"/>
        <v>0</v>
      </c>
      <c r="Z9" s="31">
        <f t="shared" si="5"/>
        <v>0</v>
      </c>
      <c r="AA9" s="31">
        <f t="shared" si="6"/>
        <v>0</v>
      </c>
      <c r="AB9" s="31">
        <f t="shared" si="7"/>
        <v>1</v>
      </c>
      <c r="AC9" s="31">
        <f t="shared" si="8"/>
        <v>0</v>
      </c>
      <c r="AD9" s="31">
        <f t="shared" si="9"/>
        <v>3</v>
      </c>
      <c r="AE9" s="32"/>
      <c r="AF9" s="31"/>
      <c r="AG9" s="20"/>
      <c r="AH9" s="19"/>
      <c r="AI9" s="17"/>
      <c r="AJ9" s="17"/>
    </row>
    <row r="10" spans="1:38" x14ac:dyDescent="0.25">
      <c r="A10" s="8"/>
      <c r="B10" s="8"/>
      <c r="C10" s="8"/>
      <c r="D10" s="8" t="s">
        <v>145</v>
      </c>
      <c r="E10" s="8" t="s">
        <v>471</v>
      </c>
      <c r="F10" s="8" t="s">
        <v>472</v>
      </c>
      <c r="G10" s="9">
        <v>91.230516666666674</v>
      </c>
      <c r="H10" s="8">
        <v>125</v>
      </c>
      <c r="I10" s="9">
        <v>180.42662449402391</v>
      </c>
      <c r="J10" s="9">
        <v>0</v>
      </c>
      <c r="K10" s="9">
        <v>180.42662449402391</v>
      </c>
      <c r="L10" s="9">
        <v>0</v>
      </c>
      <c r="M10" s="9">
        <v>144.34129959521911</v>
      </c>
      <c r="N10" s="8" t="s">
        <v>44</v>
      </c>
      <c r="O10" s="9">
        <v>180.42662449402391</v>
      </c>
      <c r="P10" s="8" t="s">
        <v>45</v>
      </c>
      <c r="Q10" s="8"/>
      <c r="R10" s="9">
        <v>180.42662449402391</v>
      </c>
      <c r="S10" s="9">
        <v>1.4434129959521911</v>
      </c>
      <c r="U10" s="31">
        <f t="shared" si="0"/>
        <v>0</v>
      </c>
      <c r="V10" s="31">
        <f t="shared" si="1"/>
        <v>0</v>
      </c>
      <c r="W10" s="31">
        <f t="shared" si="2"/>
        <v>1</v>
      </c>
      <c r="X10" s="31">
        <f t="shared" si="3"/>
        <v>1</v>
      </c>
      <c r="Y10" s="31">
        <f t="shared" si="4"/>
        <v>0</v>
      </c>
      <c r="Z10" s="31">
        <f t="shared" si="5"/>
        <v>0</v>
      </c>
      <c r="AA10" s="31">
        <f t="shared" si="6"/>
        <v>0</v>
      </c>
      <c r="AB10" s="31">
        <f t="shared" si="7"/>
        <v>1</v>
      </c>
      <c r="AC10" s="31">
        <f t="shared" si="8"/>
        <v>0</v>
      </c>
      <c r="AD10" s="31">
        <f t="shared" si="9"/>
        <v>3</v>
      </c>
      <c r="AE10" s="32"/>
      <c r="AF10" s="31"/>
      <c r="AG10" s="18" t="s">
        <v>610</v>
      </c>
      <c r="AH10" s="21">
        <v>5</v>
      </c>
      <c r="AI10" s="17">
        <f>SUM(X:X)</f>
        <v>171</v>
      </c>
      <c r="AJ10" s="17">
        <f>SUM(Y:Y)</f>
        <v>27</v>
      </c>
    </row>
    <row r="11" spans="1:38" x14ac:dyDescent="0.25">
      <c r="A11" s="8"/>
      <c r="B11" s="8"/>
      <c r="C11" s="8"/>
      <c r="D11" s="8" t="s">
        <v>148</v>
      </c>
      <c r="E11" s="8" t="s">
        <v>149</v>
      </c>
      <c r="F11" s="8" t="s">
        <v>150</v>
      </c>
      <c r="G11" s="9">
        <v>77.709499999999991</v>
      </c>
      <c r="H11" s="8">
        <v>108</v>
      </c>
      <c r="I11" s="9">
        <v>69.293350919975765</v>
      </c>
      <c r="J11" s="9">
        <v>0</v>
      </c>
      <c r="K11" s="9">
        <v>69.293350919975765</v>
      </c>
      <c r="L11" s="9">
        <v>0</v>
      </c>
      <c r="M11" s="9">
        <v>64.160510111088669</v>
      </c>
      <c r="N11" s="8" t="s">
        <v>44</v>
      </c>
      <c r="O11" s="9">
        <v>69.293350919975765</v>
      </c>
      <c r="P11" s="8" t="s">
        <v>45</v>
      </c>
      <c r="Q11" s="8"/>
      <c r="R11" s="9">
        <v>69.293350919975765</v>
      </c>
      <c r="S11" s="9">
        <v>0.64160510111088676</v>
      </c>
      <c r="U11" s="31">
        <f t="shared" si="0"/>
        <v>0</v>
      </c>
      <c r="V11" s="31">
        <f t="shared" si="1"/>
        <v>0</v>
      </c>
      <c r="W11" s="31">
        <f t="shared" si="2"/>
        <v>1</v>
      </c>
      <c r="X11" s="31">
        <f t="shared" si="3"/>
        <v>1</v>
      </c>
      <c r="Y11" s="31">
        <f t="shared" si="4"/>
        <v>0</v>
      </c>
      <c r="Z11" s="31">
        <f t="shared" si="5"/>
        <v>0</v>
      </c>
      <c r="AA11" s="31">
        <f t="shared" si="6"/>
        <v>0</v>
      </c>
      <c r="AB11" s="31">
        <f t="shared" si="7"/>
        <v>1</v>
      </c>
      <c r="AC11" s="31">
        <f t="shared" si="8"/>
        <v>0</v>
      </c>
      <c r="AD11" s="31">
        <f t="shared" si="9"/>
        <v>3</v>
      </c>
      <c r="AE11" s="32"/>
      <c r="AF11" s="31"/>
      <c r="AG11" s="18" t="s">
        <v>612</v>
      </c>
      <c r="AH11" s="21">
        <v>20</v>
      </c>
      <c r="AI11" s="17">
        <f>SUM(Z:Z)</f>
        <v>18</v>
      </c>
      <c r="AJ11" s="17">
        <f>SUM(AA:AA)</f>
        <v>0</v>
      </c>
    </row>
    <row r="12" spans="1:38" x14ac:dyDescent="0.25">
      <c r="A12" s="8"/>
      <c r="B12" s="8"/>
      <c r="C12" s="8"/>
      <c r="D12" s="8" t="s">
        <v>148</v>
      </c>
      <c r="E12" s="8" t="s">
        <v>151</v>
      </c>
      <c r="F12" s="8" t="s">
        <v>152</v>
      </c>
      <c r="G12" s="9">
        <v>28.152699999999999</v>
      </c>
      <c r="H12" s="8">
        <v>108</v>
      </c>
      <c r="I12" s="9">
        <v>56.904030517709799</v>
      </c>
      <c r="J12" s="9">
        <v>0</v>
      </c>
      <c r="K12" s="9">
        <v>56.904030517709799</v>
      </c>
      <c r="L12" s="9">
        <v>0</v>
      </c>
      <c r="M12" s="9">
        <v>52.688917146027592</v>
      </c>
      <c r="N12" s="8" t="s">
        <v>44</v>
      </c>
      <c r="O12" s="9">
        <v>56.904030517709799</v>
      </c>
      <c r="P12" s="8" t="s">
        <v>45</v>
      </c>
      <c r="Q12" s="8"/>
      <c r="R12" s="9">
        <v>56.904030517709799</v>
      </c>
      <c r="S12" s="9">
        <v>0.52688917146027592</v>
      </c>
      <c r="U12" s="31">
        <f t="shared" si="0"/>
        <v>0</v>
      </c>
      <c r="V12" s="31">
        <f t="shared" si="1"/>
        <v>0</v>
      </c>
      <c r="W12" s="31">
        <f t="shared" si="2"/>
        <v>1</v>
      </c>
      <c r="X12" s="31">
        <f t="shared" si="3"/>
        <v>1</v>
      </c>
      <c r="Y12" s="31">
        <f t="shared" si="4"/>
        <v>0</v>
      </c>
      <c r="Z12" s="31">
        <f t="shared" si="5"/>
        <v>0</v>
      </c>
      <c r="AA12" s="31">
        <f t="shared" si="6"/>
        <v>0</v>
      </c>
      <c r="AB12" s="31">
        <f t="shared" si="7"/>
        <v>1</v>
      </c>
      <c r="AC12" s="31">
        <f t="shared" si="8"/>
        <v>0</v>
      </c>
      <c r="AD12" s="31">
        <f t="shared" si="9"/>
        <v>3</v>
      </c>
      <c r="AE12" s="32"/>
      <c r="AF12" s="31"/>
      <c r="AG12" s="18" t="s">
        <v>611</v>
      </c>
      <c r="AH12" s="21">
        <v>10</v>
      </c>
      <c r="AI12" s="17">
        <f>SUM(AB:AB)</f>
        <v>172</v>
      </c>
      <c r="AJ12" s="17">
        <f>SUM(AC:AC)</f>
        <v>2</v>
      </c>
      <c r="AK12" s="2" t="s">
        <v>601</v>
      </c>
    </row>
    <row r="13" spans="1:38" x14ac:dyDescent="0.25">
      <c r="A13" s="6"/>
      <c r="B13" s="6"/>
      <c r="C13" s="6"/>
      <c r="D13" s="6" t="s">
        <v>473</v>
      </c>
      <c r="E13" s="6" t="s">
        <v>474</v>
      </c>
      <c r="F13" s="6" t="s">
        <v>475</v>
      </c>
      <c r="G13" s="7">
        <v>13.113666666666671</v>
      </c>
      <c r="H13" s="6">
        <v>110</v>
      </c>
      <c r="I13" s="7">
        <v>41.106358212062361</v>
      </c>
      <c r="J13" s="7">
        <v>11.524324668279601</v>
      </c>
      <c r="K13" s="7">
        <v>29.58203354378275</v>
      </c>
      <c r="L13" s="7">
        <v>28.035382285210261</v>
      </c>
      <c r="M13" s="7">
        <v>26.892757767075231</v>
      </c>
      <c r="N13" s="6"/>
      <c r="O13" s="7">
        <v>2.5704071602347072</v>
      </c>
      <c r="P13" s="6"/>
      <c r="Q13" s="6"/>
      <c r="R13" s="7">
        <v>28.813343376920749</v>
      </c>
      <c r="S13" s="7">
        <v>26.193948524473409</v>
      </c>
      <c r="U13" s="31">
        <f t="shared" si="0"/>
        <v>0</v>
      </c>
      <c r="V13" s="31">
        <f t="shared" si="1"/>
        <v>0</v>
      </c>
      <c r="W13" s="31">
        <f t="shared" si="2"/>
        <v>0</v>
      </c>
      <c r="X13" s="31">
        <f t="shared" si="3"/>
        <v>0</v>
      </c>
      <c r="Y13" s="31">
        <f t="shared" si="4"/>
        <v>0</v>
      </c>
      <c r="Z13" s="31">
        <f t="shared" si="5"/>
        <v>0</v>
      </c>
      <c r="AA13" s="31">
        <f t="shared" si="6"/>
        <v>0</v>
      </c>
      <c r="AB13" s="31">
        <f t="shared" si="7"/>
        <v>0</v>
      </c>
      <c r="AC13" s="31">
        <f t="shared" si="8"/>
        <v>0</v>
      </c>
      <c r="AD13" s="31">
        <f t="shared" si="9"/>
        <v>0</v>
      </c>
      <c r="AE13" s="32"/>
      <c r="AF13" s="31"/>
      <c r="AG13" s="2" t="s">
        <v>602</v>
      </c>
      <c r="AJ13" s="17">
        <f>SUM(AJ6:AJ12)</f>
        <v>37</v>
      </c>
    </row>
    <row r="14" spans="1:38" s="12" customFormat="1" x14ac:dyDescent="0.25">
      <c r="A14" s="10"/>
      <c r="B14" s="10"/>
      <c r="C14" s="10"/>
      <c r="D14" s="10" t="s">
        <v>473</v>
      </c>
      <c r="E14" s="10" t="s">
        <v>476</v>
      </c>
      <c r="F14" s="10" t="s">
        <v>477</v>
      </c>
      <c r="G14" s="11">
        <v>57.935066666666657</v>
      </c>
      <c r="H14" s="10">
        <v>120</v>
      </c>
      <c r="I14" s="11">
        <v>80.593625472035143</v>
      </c>
      <c r="J14" s="11">
        <v>0.79854909965121856</v>
      </c>
      <c r="K14" s="11">
        <v>79.795076372383903</v>
      </c>
      <c r="L14" s="11">
        <v>0.99083407028053849</v>
      </c>
      <c r="M14" s="11">
        <v>66.495896976986586</v>
      </c>
      <c r="N14" s="10"/>
      <c r="O14" s="11">
        <v>75.31367463547096</v>
      </c>
      <c r="P14" s="10" t="s">
        <v>593</v>
      </c>
      <c r="Q14" s="10"/>
      <c r="R14" s="11">
        <v>68.404503063425281</v>
      </c>
      <c r="S14" s="11">
        <v>57.003752552854401</v>
      </c>
      <c r="U14" s="31">
        <f t="shared" si="0"/>
        <v>0</v>
      </c>
      <c r="V14" s="31">
        <f t="shared" si="1"/>
        <v>0</v>
      </c>
      <c r="W14" s="31">
        <f t="shared" si="2"/>
        <v>0</v>
      </c>
      <c r="X14" s="31">
        <f t="shared" si="3"/>
        <v>1</v>
      </c>
      <c r="Y14" s="31">
        <f t="shared" si="4"/>
        <v>1</v>
      </c>
      <c r="Z14" s="31">
        <f t="shared" si="5"/>
        <v>0</v>
      </c>
      <c r="AA14" s="31">
        <f t="shared" si="6"/>
        <v>0</v>
      </c>
      <c r="AB14" s="31">
        <f t="shared" si="7"/>
        <v>1</v>
      </c>
      <c r="AC14" s="31">
        <f t="shared" si="8"/>
        <v>0</v>
      </c>
      <c r="AD14" s="31">
        <f t="shared" si="9"/>
        <v>2</v>
      </c>
      <c r="AE14" s="32"/>
      <c r="AF14" s="31"/>
      <c r="AG14" s="2"/>
      <c r="AH14" s="16"/>
      <c r="AI14" s="16"/>
      <c r="AJ14" s="16"/>
      <c r="AK14" s="16"/>
      <c r="AL14" s="16"/>
    </row>
    <row r="15" spans="1:38" x14ac:dyDescent="0.25">
      <c r="A15" s="8"/>
      <c r="B15" s="8"/>
      <c r="C15" s="8"/>
      <c r="D15" s="8" t="s">
        <v>108</v>
      </c>
      <c r="E15" s="8" t="s">
        <v>109</v>
      </c>
      <c r="F15" s="8" t="s">
        <v>110</v>
      </c>
      <c r="G15" s="9">
        <v>8.2370166666666673</v>
      </c>
      <c r="H15" s="8">
        <v>108</v>
      </c>
      <c r="I15" s="9">
        <v>45.451291781784739</v>
      </c>
      <c r="J15" s="9">
        <v>0</v>
      </c>
      <c r="K15" s="9">
        <v>45.451291781784739</v>
      </c>
      <c r="L15" s="9">
        <v>0</v>
      </c>
      <c r="M15" s="9">
        <v>42.08452942757846</v>
      </c>
      <c r="N15" s="8" t="s">
        <v>44</v>
      </c>
      <c r="O15" s="9">
        <v>45.451291781784739</v>
      </c>
      <c r="P15" s="8" t="s">
        <v>45</v>
      </c>
      <c r="Q15" s="8"/>
      <c r="R15" s="9">
        <v>45.451291781784739</v>
      </c>
      <c r="S15" s="9">
        <v>0.4208452942757846</v>
      </c>
      <c r="U15" s="31">
        <f t="shared" si="0"/>
        <v>0</v>
      </c>
      <c r="V15" s="31">
        <f t="shared" si="1"/>
        <v>0</v>
      </c>
      <c r="W15" s="31">
        <f t="shared" si="2"/>
        <v>1</v>
      </c>
      <c r="X15" s="31">
        <f t="shared" si="3"/>
        <v>1</v>
      </c>
      <c r="Y15" s="31">
        <f t="shared" si="4"/>
        <v>0</v>
      </c>
      <c r="Z15" s="31">
        <f t="shared" si="5"/>
        <v>0</v>
      </c>
      <c r="AA15" s="31">
        <f t="shared" si="6"/>
        <v>0</v>
      </c>
      <c r="AB15" s="31">
        <f t="shared" si="7"/>
        <v>1</v>
      </c>
      <c r="AC15" s="31">
        <f t="shared" si="8"/>
        <v>0</v>
      </c>
      <c r="AD15" s="31">
        <f t="shared" si="9"/>
        <v>3</v>
      </c>
      <c r="AE15" s="32"/>
      <c r="AF15" s="31"/>
      <c r="AG15" s="2" t="s">
        <v>603</v>
      </c>
      <c r="AH15" s="16">
        <f>COUNTA(D2:D236)</f>
        <v>235</v>
      </c>
    </row>
    <row r="16" spans="1:38" x14ac:dyDescent="0.25">
      <c r="A16" s="8"/>
      <c r="B16" s="8"/>
      <c r="C16" s="8"/>
      <c r="D16" s="8" t="s">
        <v>108</v>
      </c>
      <c r="E16" s="8" t="s">
        <v>111</v>
      </c>
      <c r="F16" s="8" t="s">
        <v>112</v>
      </c>
      <c r="G16" s="9">
        <v>10.047933333333329</v>
      </c>
      <c r="H16" s="8">
        <v>108</v>
      </c>
      <c r="I16" s="9">
        <v>40.443243700915048</v>
      </c>
      <c r="J16" s="9">
        <v>0</v>
      </c>
      <c r="K16" s="9">
        <v>40.443243700915048</v>
      </c>
      <c r="L16" s="9">
        <v>0</v>
      </c>
      <c r="M16" s="9">
        <v>37.447447871217641</v>
      </c>
      <c r="N16" s="8" t="s">
        <v>44</v>
      </c>
      <c r="O16" s="9">
        <v>40.443243700915048</v>
      </c>
      <c r="P16" s="8" t="s">
        <v>45</v>
      </c>
      <c r="Q16" s="8"/>
      <c r="R16" s="9">
        <v>40.443243700915048</v>
      </c>
      <c r="S16" s="9">
        <v>0.37447447871217637</v>
      </c>
      <c r="U16" s="31">
        <f t="shared" si="0"/>
        <v>0</v>
      </c>
      <c r="V16" s="31">
        <f t="shared" si="1"/>
        <v>0</v>
      </c>
      <c r="W16" s="31">
        <f t="shared" si="2"/>
        <v>1</v>
      </c>
      <c r="X16" s="31">
        <f t="shared" si="3"/>
        <v>1</v>
      </c>
      <c r="Y16" s="31">
        <f t="shared" si="4"/>
        <v>0</v>
      </c>
      <c r="Z16" s="31">
        <f t="shared" si="5"/>
        <v>0</v>
      </c>
      <c r="AA16" s="31">
        <f t="shared" si="6"/>
        <v>0</v>
      </c>
      <c r="AB16" s="31">
        <f t="shared" si="7"/>
        <v>1</v>
      </c>
      <c r="AC16" s="31">
        <f t="shared" si="8"/>
        <v>0</v>
      </c>
      <c r="AD16" s="31">
        <f t="shared" si="9"/>
        <v>3</v>
      </c>
      <c r="AE16" s="32"/>
      <c r="AF16" s="31"/>
      <c r="AG16" s="22" t="s">
        <v>613</v>
      </c>
      <c r="AH16" s="23">
        <f>SUM(U2:W236)</f>
        <v>148</v>
      </c>
      <c r="AI16" s="24">
        <f t="shared" ref="AI16:AI21" si="10">AH16/$AH$15</f>
        <v>0.62978723404255321</v>
      </c>
    </row>
    <row r="17" spans="1:38" x14ac:dyDescent="0.25">
      <c r="A17" s="6"/>
      <c r="B17" s="6"/>
      <c r="C17" s="6"/>
      <c r="D17" s="6" t="s">
        <v>108</v>
      </c>
      <c r="E17" s="6" t="s">
        <v>478</v>
      </c>
      <c r="F17" s="6" t="s">
        <v>479</v>
      </c>
      <c r="G17" s="7">
        <v>179.80028333333331</v>
      </c>
      <c r="H17" s="6">
        <v>87</v>
      </c>
      <c r="I17" s="7">
        <v>110.36596582927049</v>
      </c>
      <c r="J17" s="7">
        <v>30.962841910186778</v>
      </c>
      <c r="K17" s="7">
        <v>79.403123919083725</v>
      </c>
      <c r="L17" s="7">
        <v>28.05470117308122</v>
      </c>
      <c r="M17" s="7">
        <v>91.267958527682453</v>
      </c>
      <c r="N17" s="6"/>
      <c r="O17" s="7">
        <v>1.663416495464358</v>
      </c>
      <c r="P17" s="6"/>
      <c r="Q17" s="6"/>
      <c r="R17" s="7">
        <v>78.929316245799995</v>
      </c>
      <c r="S17" s="7">
        <v>90.723352006666659</v>
      </c>
      <c r="U17" s="31">
        <f t="shared" si="0"/>
        <v>0</v>
      </c>
      <c r="V17" s="31">
        <f t="shared" si="1"/>
        <v>0</v>
      </c>
      <c r="W17" s="31">
        <f t="shared" si="2"/>
        <v>0</v>
      </c>
      <c r="X17" s="31">
        <f t="shared" si="3"/>
        <v>0</v>
      </c>
      <c r="Y17" s="31">
        <f t="shared" si="4"/>
        <v>0</v>
      </c>
      <c r="Z17" s="31">
        <f t="shared" si="5"/>
        <v>0</v>
      </c>
      <c r="AA17" s="31">
        <f t="shared" si="6"/>
        <v>0</v>
      </c>
      <c r="AB17" s="31">
        <f t="shared" si="7"/>
        <v>0</v>
      </c>
      <c r="AC17" s="31">
        <f t="shared" si="8"/>
        <v>0</v>
      </c>
      <c r="AD17" s="31">
        <f t="shared" si="9"/>
        <v>0</v>
      </c>
      <c r="AE17" s="32"/>
      <c r="AF17" s="31"/>
      <c r="AG17" s="22" t="s">
        <v>604</v>
      </c>
      <c r="AH17" s="23">
        <f>SUM(Y2:Y236)</f>
        <v>27</v>
      </c>
      <c r="AI17" s="24">
        <f t="shared" si="10"/>
        <v>0.1148936170212766</v>
      </c>
    </row>
    <row r="18" spans="1:38" x14ac:dyDescent="0.25">
      <c r="A18" s="8"/>
      <c r="B18" s="8"/>
      <c r="C18" s="8"/>
      <c r="D18" s="8" t="s">
        <v>212</v>
      </c>
      <c r="E18" s="8" t="s">
        <v>213</v>
      </c>
      <c r="F18" s="8" t="s">
        <v>214</v>
      </c>
      <c r="G18" s="9">
        <v>56.916050000000013</v>
      </c>
      <c r="H18" s="8">
        <v>108</v>
      </c>
      <c r="I18" s="9">
        <v>97.389374508026421</v>
      </c>
      <c r="J18" s="9">
        <v>0</v>
      </c>
      <c r="K18" s="9">
        <v>97.389374508026421</v>
      </c>
      <c r="L18" s="9">
        <v>0</v>
      </c>
      <c r="M18" s="9">
        <v>90.175346766691135</v>
      </c>
      <c r="N18" s="8" t="s">
        <v>44</v>
      </c>
      <c r="O18" s="9">
        <v>91.171994837122099</v>
      </c>
      <c r="P18" s="8" t="s">
        <v>45</v>
      </c>
      <c r="Q18" s="8"/>
      <c r="R18" s="9">
        <v>97.389374508026421</v>
      </c>
      <c r="S18" s="9">
        <v>90.175346766691135</v>
      </c>
      <c r="U18" s="31">
        <f t="shared" si="0"/>
        <v>0</v>
      </c>
      <c r="V18" s="31">
        <f t="shared" si="1"/>
        <v>0</v>
      </c>
      <c r="W18" s="31">
        <f t="shared" si="2"/>
        <v>1</v>
      </c>
      <c r="X18" s="31">
        <f t="shared" si="3"/>
        <v>1</v>
      </c>
      <c r="Y18" s="31">
        <f t="shared" si="4"/>
        <v>0</v>
      </c>
      <c r="Z18" s="31">
        <f t="shared" si="5"/>
        <v>0</v>
      </c>
      <c r="AA18" s="31">
        <f t="shared" si="6"/>
        <v>0</v>
      </c>
      <c r="AB18" s="31">
        <f t="shared" si="7"/>
        <v>1</v>
      </c>
      <c r="AC18" s="31">
        <f t="shared" si="8"/>
        <v>0</v>
      </c>
      <c r="AD18" s="31">
        <f t="shared" si="9"/>
        <v>3</v>
      </c>
      <c r="AE18" s="32"/>
      <c r="AF18" s="31"/>
      <c r="AG18" s="25" t="s">
        <v>614</v>
      </c>
      <c r="AH18" s="23">
        <f>SUM(AA:AA)</f>
        <v>0</v>
      </c>
      <c r="AI18" s="24">
        <f t="shared" si="10"/>
        <v>0</v>
      </c>
    </row>
    <row r="19" spans="1:38" x14ac:dyDescent="0.25">
      <c r="A19" s="8"/>
      <c r="B19" s="8"/>
      <c r="C19" s="8"/>
      <c r="D19" s="8" t="s">
        <v>153</v>
      </c>
      <c r="E19" s="8" t="s">
        <v>154</v>
      </c>
      <c r="F19" s="8" t="s">
        <v>155</v>
      </c>
      <c r="G19" s="9">
        <v>22.207850000000001</v>
      </c>
      <c r="H19" s="8">
        <v>120</v>
      </c>
      <c r="I19" s="9">
        <v>63.78083581321232</v>
      </c>
      <c r="J19" s="9">
        <v>0</v>
      </c>
      <c r="K19" s="9">
        <v>63.78083581321232</v>
      </c>
      <c r="L19" s="9">
        <v>0</v>
      </c>
      <c r="M19" s="9">
        <v>53.150696511010267</v>
      </c>
      <c r="N19" s="8" t="s">
        <v>44</v>
      </c>
      <c r="O19" s="9">
        <v>63.78083581321232</v>
      </c>
      <c r="P19" s="8" t="s">
        <v>45</v>
      </c>
      <c r="Q19" s="8"/>
      <c r="R19" s="9">
        <v>63.78083581321232</v>
      </c>
      <c r="S19" s="9">
        <v>0.53150696511010265</v>
      </c>
      <c r="U19" s="31">
        <f t="shared" si="0"/>
        <v>0</v>
      </c>
      <c r="V19" s="31">
        <f t="shared" si="1"/>
        <v>0</v>
      </c>
      <c r="W19" s="31">
        <f t="shared" si="2"/>
        <v>1</v>
      </c>
      <c r="X19" s="31">
        <f t="shared" si="3"/>
        <v>1</v>
      </c>
      <c r="Y19" s="31">
        <f t="shared" si="4"/>
        <v>0</v>
      </c>
      <c r="Z19" s="31">
        <f t="shared" si="5"/>
        <v>0</v>
      </c>
      <c r="AA19" s="31">
        <f t="shared" si="6"/>
        <v>0</v>
      </c>
      <c r="AB19" s="31">
        <f t="shared" si="7"/>
        <v>1</v>
      </c>
      <c r="AC19" s="31">
        <f t="shared" si="8"/>
        <v>0</v>
      </c>
      <c r="AD19" s="31">
        <f t="shared" si="9"/>
        <v>3</v>
      </c>
      <c r="AE19" s="32"/>
      <c r="AF19" s="31"/>
      <c r="AG19" s="22" t="s">
        <v>615</v>
      </c>
      <c r="AH19" s="23">
        <f>SUM(AC:AC)</f>
        <v>2</v>
      </c>
      <c r="AI19" s="24">
        <f t="shared" si="10"/>
        <v>8.5106382978723406E-3</v>
      </c>
    </row>
    <row r="20" spans="1:38" s="12" customFormat="1" x14ac:dyDescent="0.25">
      <c r="A20" s="10"/>
      <c r="B20" s="10"/>
      <c r="C20" s="10"/>
      <c r="D20" s="10" t="s">
        <v>215</v>
      </c>
      <c r="E20" s="10" t="s">
        <v>216</v>
      </c>
      <c r="F20" s="10" t="s">
        <v>217</v>
      </c>
      <c r="G20" s="11">
        <v>73.635166666666663</v>
      </c>
      <c r="H20" s="10">
        <v>106</v>
      </c>
      <c r="I20" s="11">
        <v>45.013046987236351</v>
      </c>
      <c r="J20" s="11">
        <v>4.8205060534527562E-2</v>
      </c>
      <c r="K20" s="11">
        <v>44.964841926701823</v>
      </c>
      <c r="L20" s="11">
        <v>0.10709130743403419</v>
      </c>
      <c r="M20" s="11">
        <v>42.41966219500172</v>
      </c>
      <c r="N20" s="10"/>
      <c r="O20" s="11">
        <v>44.964841926701823</v>
      </c>
      <c r="P20" s="10" t="s">
        <v>587</v>
      </c>
      <c r="Q20" s="10"/>
      <c r="R20" s="11">
        <v>0</v>
      </c>
      <c r="S20" s="11">
        <v>0</v>
      </c>
      <c r="U20" s="31">
        <f t="shared" si="0"/>
        <v>0</v>
      </c>
      <c r="V20" s="31">
        <f t="shared" si="1"/>
        <v>0</v>
      </c>
      <c r="W20" s="31">
        <f t="shared" si="2"/>
        <v>0</v>
      </c>
      <c r="X20" s="31">
        <f t="shared" si="3"/>
        <v>1</v>
      </c>
      <c r="Y20" s="31">
        <f t="shared" si="4"/>
        <v>1</v>
      </c>
      <c r="Z20" s="31">
        <f t="shared" si="5"/>
        <v>0</v>
      </c>
      <c r="AA20" s="31">
        <f t="shared" si="6"/>
        <v>0</v>
      </c>
      <c r="AB20" s="31">
        <f t="shared" si="7"/>
        <v>1</v>
      </c>
      <c r="AC20" s="31">
        <f t="shared" si="8"/>
        <v>0</v>
      </c>
      <c r="AD20" s="31">
        <f t="shared" si="9"/>
        <v>2</v>
      </c>
      <c r="AE20" s="32"/>
      <c r="AF20" s="31"/>
      <c r="AG20" s="2" t="s">
        <v>605</v>
      </c>
      <c r="AH20" s="16">
        <f>SUM(AH16:AH19)</f>
        <v>177</v>
      </c>
      <c r="AI20" s="26">
        <f t="shared" si="10"/>
        <v>0.7531914893617021</v>
      </c>
      <c r="AJ20" s="16"/>
      <c r="AK20" s="16"/>
      <c r="AL20" s="16"/>
    </row>
    <row r="21" spans="1:38" s="12" customFormat="1" ht="30" x14ac:dyDescent="0.25">
      <c r="A21" s="10"/>
      <c r="B21" s="10"/>
      <c r="C21" s="10"/>
      <c r="D21" s="10" t="s">
        <v>215</v>
      </c>
      <c r="E21" s="10" t="s">
        <v>218</v>
      </c>
      <c r="F21" s="10" t="s">
        <v>219</v>
      </c>
      <c r="G21" s="11">
        <v>15.70931666666667</v>
      </c>
      <c r="H21" s="10">
        <v>116</v>
      </c>
      <c r="I21" s="11">
        <v>2.1730282824748199</v>
      </c>
      <c r="J21" s="11">
        <v>0</v>
      </c>
      <c r="K21" s="11">
        <v>2.1730282824748199</v>
      </c>
      <c r="L21" s="11">
        <v>0</v>
      </c>
      <c r="M21" s="11">
        <v>1.8733002435127759</v>
      </c>
      <c r="N21" s="10"/>
      <c r="O21" s="11">
        <v>2.1730282824748199</v>
      </c>
      <c r="P21" s="10" t="s">
        <v>591</v>
      </c>
      <c r="Q21" s="10"/>
      <c r="R21" s="11">
        <v>2.1730282824748199</v>
      </c>
      <c r="S21" s="11">
        <v>1.8733002435127759E-2</v>
      </c>
      <c r="U21" s="31">
        <f t="shared" si="0"/>
        <v>0</v>
      </c>
      <c r="V21" s="31">
        <f t="shared" si="1"/>
        <v>0</v>
      </c>
      <c r="W21" s="31">
        <f t="shared" si="2"/>
        <v>0</v>
      </c>
      <c r="X21" s="31">
        <f t="shared" si="3"/>
        <v>1</v>
      </c>
      <c r="Y21" s="31">
        <f t="shared" si="4"/>
        <v>1</v>
      </c>
      <c r="Z21" s="31">
        <f t="shared" si="5"/>
        <v>1</v>
      </c>
      <c r="AA21" s="31">
        <f t="shared" si="6"/>
        <v>0</v>
      </c>
      <c r="AB21" s="31">
        <f t="shared" si="7"/>
        <v>1</v>
      </c>
      <c r="AC21" s="31">
        <f t="shared" si="8"/>
        <v>0</v>
      </c>
      <c r="AD21" s="31">
        <f t="shared" si="9"/>
        <v>3</v>
      </c>
      <c r="AE21" s="32"/>
      <c r="AF21" s="31"/>
      <c r="AG21" s="2" t="s">
        <v>606</v>
      </c>
      <c r="AH21" s="16">
        <f>AH15-AH20</f>
        <v>58</v>
      </c>
      <c r="AI21" s="26">
        <f t="shared" si="10"/>
        <v>0.24680851063829787</v>
      </c>
      <c r="AJ21" s="16"/>
      <c r="AK21" s="16"/>
      <c r="AL21" s="16"/>
    </row>
    <row r="22" spans="1:38" x14ac:dyDescent="0.25">
      <c r="A22" s="6"/>
      <c r="B22" s="6"/>
      <c r="C22" s="6"/>
      <c r="D22" s="6" t="s">
        <v>156</v>
      </c>
      <c r="E22" s="6" t="s">
        <v>157</v>
      </c>
      <c r="F22" s="6" t="s">
        <v>158</v>
      </c>
      <c r="G22" s="7">
        <v>19.00641666666667</v>
      </c>
      <c r="H22" s="6">
        <v>71</v>
      </c>
      <c r="I22" s="7">
        <v>103.1960304262755</v>
      </c>
      <c r="J22" s="7">
        <v>38.665645931494723</v>
      </c>
      <c r="K22" s="7">
        <v>64.530384494780805</v>
      </c>
      <c r="L22" s="7">
        <v>37.468152381227419</v>
      </c>
      <c r="M22" s="7">
        <v>90.887865485606767</v>
      </c>
      <c r="N22" s="6"/>
      <c r="O22" s="7">
        <v>3.4290223189887761</v>
      </c>
      <c r="P22" s="6"/>
      <c r="Q22" s="6"/>
      <c r="R22" s="7">
        <v>63.201434520309938</v>
      </c>
      <c r="S22" s="7">
        <v>89.016104958183007</v>
      </c>
      <c r="U22" s="31">
        <f t="shared" si="0"/>
        <v>0</v>
      </c>
      <c r="V22" s="31">
        <f t="shared" si="1"/>
        <v>0</v>
      </c>
      <c r="W22" s="31">
        <f t="shared" si="2"/>
        <v>0</v>
      </c>
      <c r="X22" s="31">
        <f t="shared" si="3"/>
        <v>0</v>
      </c>
      <c r="Y22" s="31">
        <f t="shared" si="4"/>
        <v>0</v>
      </c>
      <c r="Z22" s="31">
        <f t="shared" si="5"/>
        <v>0</v>
      </c>
      <c r="AA22" s="31">
        <f t="shared" si="6"/>
        <v>0</v>
      </c>
      <c r="AB22" s="31">
        <f t="shared" si="7"/>
        <v>0</v>
      </c>
      <c r="AC22" s="31">
        <f t="shared" si="8"/>
        <v>0</v>
      </c>
      <c r="AD22" s="31">
        <f t="shared" si="9"/>
        <v>0</v>
      </c>
      <c r="AE22" s="32"/>
      <c r="AF22" s="31"/>
    </row>
    <row r="23" spans="1:38" x14ac:dyDescent="0.25">
      <c r="A23" s="8"/>
      <c r="B23" s="8"/>
      <c r="C23" s="8"/>
      <c r="D23" s="8" t="s">
        <v>156</v>
      </c>
      <c r="E23" s="8" t="s">
        <v>159</v>
      </c>
      <c r="F23" s="8" t="s">
        <v>160</v>
      </c>
      <c r="G23" s="9">
        <v>18.851466666666671</v>
      </c>
      <c r="H23" s="8">
        <v>137</v>
      </c>
      <c r="I23" s="9">
        <v>68.180792930441172</v>
      </c>
      <c r="J23" s="9">
        <v>0</v>
      </c>
      <c r="K23" s="9">
        <v>68.180792930441172</v>
      </c>
      <c r="L23" s="9">
        <v>0</v>
      </c>
      <c r="M23" s="9">
        <v>49.767002139008163</v>
      </c>
      <c r="N23" s="8" t="s">
        <v>44</v>
      </c>
      <c r="O23" s="9">
        <v>68.180792930441172</v>
      </c>
      <c r="P23" s="8" t="s">
        <v>45</v>
      </c>
      <c r="Q23" s="8"/>
      <c r="R23" s="9">
        <v>68.180792930441172</v>
      </c>
      <c r="S23" s="9">
        <v>0.49767002139008149</v>
      </c>
      <c r="U23" s="31">
        <f t="shared" si="0"/>
        <v>0</v>
      </c>
      <c r="V23" s="31">
        <f t="shared" si="1"/>
        <v>0</v>
      </c>
      <c r="W23" s="31">
        <f t="shared" si="2"/>
        <v>1</v>
      </c>
      <c r="X23" s="31">
        <f t="shared" si="3"/>
        <v>1</v>
      </c>
      <c r="Y23" s="31">
        <f t="shared" si="4"/>
        <v>0</v>
      </c>
      <c r="Z23" s="31">
        <f t="shared" si="5"/>
        <v>0</v>
      </c>
      <c r="AA23" s="31">
        <f t="shared" si="6"/>
        <v>0</v>
      </c>
      <c r="AB23" s="31">
        <f t="shared" si="7"/>
        <v>1</v>
      </c>
      <c r="AC23" s="31">
        <f t="shared" si="8"/>
        <v>0</v>
      </c>
      <c r="AD23" s="31">
        <f t="shared" si="9"/>
        <v>3</v>
      </c>
      <c r="AE23" s="32"/>
      <c r="AF23" s="31"/>
    </row>
    <row r="24" spans="1:38" x14ac:dyDescent="0.25">
      <c r="A24" s="6"/>
      <c r="B24" s="6"/>
      <c r="C24" s="6"/>
      <c r="D24" s="6" t="s">
        <v>156</v>
      </c>
      <c r="E24" s="6" t="s">
        <v>480</v>
      </c>
      <c r="F24" s="6" t="s">
        <v>481</v>
      </c>
      <c r="G24" s="7">
        <v>63.321883333333332</v>
      </c>
      <c r="H24" s="6">
        <v>107</v>
      </c>
      <c r="I24" s="7">
        <v>149.65495182846701</v>
      </c>
      <c r="J24" s="7">
        <v>47.893753405164667</v>
      </c>
      <c r="K24" s="7">
        <v>101.7611984233023</v>
      </c>
      <c r="L24" s="7">
        <v>32.002785621193482</v>
      </c>
      <c r="M24" s="7">
        <v>95.103923760095597</v>
      </c>
      <c r="N24" s="6"/>
      <c r="O24" s="7">
        <v>10.5294651890494</v>
      </c>
      <c r="P24" s="6"/>
      <c r="Q24" s="6"/>
      <c r="R24" s="7">
        <v>98.136444818237663</v>
      </c>
      <c r="S24" s="7">
        <v>91.716303568446406</v>
      </c>
      <c r="U24" s="31">
        <f t="shared" si="0"/>
        <v>0</v>
      </c>
      <c r="V24" s="31">
        <f t="shared" si="1"/>
        <v>0</v>
      </c>
      <c r="W24" s="31">
        <f t="shared" si="2"/>
        <v>0</v>
      </c>
      <c r="X24" s="31">
        <f t="shared" si="3"/>
        <v>0</v>
      </c>
      <c r="Y24" s="31">
        <f t="shared" si="4"/>
        <v>0</v>
      </c>
      <c r="Z24" s="31">
        <f t="shared" si="5"/>
        <v>0</v>
      </c>
      <c r="AA24" s="31">
        <f t="shared" si="6"/>
        <v>0</v>
      </c>
      <c r="AB24" s="31">
        <f t="shared" si="7"/>
        <v>0</v>
      </c>
      <c r="AC24" s="31">
        <f t="shared" si="8"/>
        <v>0</v>
      </c>
      <c r="AD24" s="31">
        <f t="shared" si="9"/>
        <v>0</v>
      </c>
      <c r="AE24" s="32"/>
      <c r="AF24" s="31"/>
    </row>
    <row r="25" spans="1:38" s="12" customFormat="1" ht="30" x14ac:dyDescent="0.25">
      <c r="A25" s="10"/>
      <c r="B25" s="10"/>
      <c r="C25" s="10"/>
      <c r="D25" s="10" t="s">
        <v>161</v>
      </c>
      <c r="E25" s="10" t="s">
        <v>162</v>
      </c>
      <c r="F25" s="10" t="s">
        <v>163</v>
      </c>
      <c r="G25" s="11">
        <v>27.60648333333333</v>
      </c>
      <c r="H25" s="10">
        <v>111</v>
      </c>
      <c r="I25" s="11">
        <v>12.55064877831003</v>
      </c>
      <c r="J25" s="11">
        <v>3.4442741148300682</v>
      </c>
      <c r="K25" s="11">
        <v>9.1063746634799632</v>
      </c>
      <c r="L25" s="11">
        <v>27.44299657865054</v>
      </c>
      <c r="M25" s="11">
        <v>8.2039411382702383</v>
      </c>
      <c r="N25" s="10"/>
      <c r="O25" s="11">
        <v>1.839444159180275</v>
      </c>
      <c r="P25" s="10" t="s">
        <v>592</v>
      </c>
      <c r="Q25" s="10"/>
      <c r="R25" s="11">
        <v>8.514886578953508</v>
      </c>
      <c r="S25" s="11">
        <v>7.6710689900482052</v>
      </c>
      <c r="U25" s="31">
        <f t="shared" si="0"/>
        <v>0</v>
      </c>
      <c r="V25" s="31">
        <f t="shared" si="1"/>
        <v>0</v>
      </c>
      <c r="W25" s="31">
        <f t="shared" si="2"/>
        <v>0</v>
      </c>
      <c r="X25" s="31">
        <f t="shared" si="3"/>
        <v>1</v>
      </c>
      <c r="Y25" s="31">
        <f t="shared" si="4"/>
        <v>1</v>
      </c>
      <c r="Z25" s="31">
        <f t="shared" si="5"/>
        <v>1</v>
      </c>
      <c r="AA25" s="31">
        <f t="shared" si="6"/>
        <v>0</v>
      </c>
      <c r="AB25" s="31">
        <f t="shared" si="7"/>
        <v>0</v>
      </c>
      <c r="AC25" s="31">
        <f t="shared" si="8"/>
        <v>0</v>
      </c>
      <c r="AD25" s="31">
        <f t="shared" si="9"/>
        <v>2</v>
      </c>
      <c r="AE25" s="32"/>
      <c r="AF25" s="31"/>
      <c r="AG25" s="2"/>
      <c r="AH25" s="16"/>
      <c r="AI25" s="16"/>
      <c r="AJ25" s="16"/>
      <c r="AK25" s="16"/>
      <c r="AL25" s="16"/>
    </row>
    <row r="26" spans="1:38" x14ac:dyDescent="0.25">
      <c r="A26" s="8"/>
      <c r="B26" s="8"/>
      <c r="C26" s="8"/>
      <c r="D26" s="8" t="s">
        <v>164</v>
      </c>
      <c r="E26" s="8" t="s">
        <v>165</v>
      </c>
      <c r="F26" s="8" t="s">
        <v>166</v>
      </c>
      <c r="G26" s="9">
        <v>36.463299999999997</v>
      </c>
      <c r="H26" s="8">
        <v>137</v>
      </c>
      <c r="I26" s="9">
        <v>58.439573544003572</v>
      </c>
      <c r="J26" s="9">
        <v>0</v>
      </c>
      <c r="K26" s="9">
        <v>58.439573544003572</v>
      </c>
      <c r="L26" s="9">
        <v>0</v>
      </c>
      <c r="M26" s="9">
        <v>42.656623024820121</v>
      </c>
      <c r="N26" s="8" t="s">
        <v>44</v>
      </c>
      <c r="O26" s="9">
        <v>58.439573544003572</v>
      </c>
      <c r="P26" s="8" t="s">
        <v>45</v>
      </c>
      <c r="Q26" s="8"/>
      <c r="R26" s="9">
        <v>58.439573544003572</v>
      </c>
      <c r="S26" s="9">
        <v>0.42656623024820117</v>
      </c>
      <c r="U26" s="31">
        <f t="shared" si="0"/>
        <v>0</v>
      </c>
      <c r="V26" s="31">
        <f t="shared" si="1"/>
        <v>0</v>
      </c>
      <c r="W26" s="31">
        <f t="shared" si="2"/>
        <v>1</v>
      </c>
      <c r="X26" s="31">
        <f t="shared" si="3"/>
        <v>1</v>
      </c>
      <c r="Y26" s="31">
        <f t="shared" si="4"/>
        <v>0</v>
      </c>
      <c r="Z26" s="31">
        <f t="shared" si="5"/>
        <v>0</v>
      </c>
      <c r="AA26" s="31">
        <f t="shared" si="6"/>
        <v>0</v>
      </c>
      <c r="AB26" s="31">
        <f t="shared" si="7"/>
        <v>1</v>
      </c>
      <c r="AC26" s="31">
        <f t="shared" si="8"/>
        <v>0</v>
      </c>
      <c r="AD26" s="31">
        <f t="shared" si="9"/>
        <v>3</v>
      </c>
      <c r="AE26" s="32"/>
      <c r="AF26" s="31"/>
    </row>
    <row r="27" spans="1:38" s="12" customFormat="1" x14ac:dyDescent="0.25">
      <c r="A27" s="10"/>
      <c r="B27" s="10"/>
      <c r="C27" s="10"/>
      <c r="D27" s="10" t="s">
        <v>164</v>
      </c>
      <c r="E27" s="10" t="s">
        <v>228</v>
      </c>
      <c r="F27" s="10" t="s">
        <v>482</v>
      </c>
      <c r="G27" s="11">
        <v>22.405349999999999</v>
      </c>
      <c r="H27" s="10">
        <v>77</v>
      </c>
      <c r="I27" s="11">
        <v>41.801768952087237</v>
      </c>
      <c r="J27" s="11">
        <v>4.1565847894716623E-2</v>
      </c>
      <c r="K27" s="11">
        <v>41.76020310419252</v>
      </c>
      <c r="L27" s="11">
        <v>9.9435619440792017E-2</v>
      </c>
      <c r="M27" s="11">
        <v>54.234030005444843</v>
      </c>
      <c r="N27" s="10"/>
      <c r="O27" s="11">
        <v>39.832830869598247</v>
      </c>
      <c r="P27" s="10" t="s">
        <v>587</v>
      </c>
      <c r="Q27" s="10"/>
      <c r="R27" s="11">
        <v>40.919300384159449</v>
      </c>
      <c r="S27" s="11">
        <v>53.141948550856434</v>
      </c>
      <c r="U27" s="29">
        <f t="shared" si="0"/>
        <v>0</v>
      </c>
      <c r="V27" s="29">
        <f t="shared" si="1"/>
        <v>0</v>
      </c>
      <c r="W27" s="29">
        <f t="shared" si="2"/>
        <v>0</v>
      </c>
      <c r="X27" s="29">
        <f t="shared" si="3"/>
        <v>1</v>
      </c>
      <c r="Y27" s="29">
        <f t="shared" si="4"/>
        <v>1</v>
      </c>
      <c r="Z27" s="29">
        <f t="shared" si="5"/>
        <v>0</v>
      </c>
      <c r="AA27" s="29">
        <f t="shared" si="6"/>
        <v>0</v>
      </c>
      <c r="AB27" s="29">
        <f t="shared" si="7"/>
        <v>1</v>
      </c>
      <c r="AC27" s="29">
        <f t="shared" si="8"/>
        <v>0</v>
      </c>
      <c r="AD27" s="29">
        <f t="shared" si="9"/>
        <v>2</v>
      </c>
      <c r="AE27" s="30"/>
      <c r="AF27" s="29"/>
      <c r="AG27" s="28"/>
      <c r="AH27" s="27"/>
      <c r="AI27" s="27"/>
      <c r="AJ27" s="27"/>
      <c r="AK27" s="27"/>
      <c r="AL27" s="27"/>
    </row>
    <row r="28" spans="1:38" x14ac:dyDescent="0.25">
      <c r="A28" s="8"/>
      <c r="B28" s="8"/>
      <c r="C28" s="8"/>
      <c r="D28" s="8" t="s">
        <v>167</v>
      </c>
      <c r="E28" s="8" t="s">
        <v>168</v>
      </c>
      <c r="F28" s="8" t="s">
        <v>169</v>
      </c>
      <c r="G28" s="9">
        <v>5.9837833333333332</v>
      </c>
      <c r="H28" s="8">
        <v>122</v>
      </c>
      <c r="I28" s="9">
        <v>34.168099397615407</v>
      </c>
      <c r="J28" s="9">
        <v>0</v>
      </c>
      <c r="K28" s="9">
        <v>34.168099397615407</v>
      </c>
      <c r="L28" s="9">
        <v>0</v>
      </c>
      <c r="M28" s="9">
        <v>28.00663885050443</v>
      </c>
      <c r="N28" s="8" t="s">
        <v>44</v>
      </c>
      <c r="O28" s="9">
        <v>34.168099397615407</v>
      </c>
      <c r="P28" s="8" t="s">
        <v>45</v>
      </c>
      <c r="Q28" s="8"/>
      <c r="R28" s="9">
        <v>34.168099397615407</v>
      </c>
      <c r="S28" s="9">
        <v>0.28006638850504428</v>
      </c>
      <c r="U28" s="31">
        <f t="shared" si="0"/>
        <v>0</v>
      </c>
      <c r="V28" s="31">
        <f t="shared" si="1"/>
        <v>0</v>
      </c>
      <c r="W28" s="31">
        <f t="shared" si="2"/>
        <v>1</v>
      </c>
      <c r="X28" s="31">
        <f t="shared" si="3"/>
        <v>1</v>
      </c>
      <c r="Y28" s="31">
        <f t="shared" si="4"/>
        <v>0</v>
      </c>
      <c r="Z28" s="31">
        <f t="shared" si="5"/>
        <v>0</v>
      </c>
      <c r="AA28" s="31">
        <f t="shared" si="6"/>
        <v>0</v>
      </c>
      <c r="AB28" s="31">
        <f t="shared" si="7"/>
        <v>1</v>
      </c>
      <c r="AC28" s="31">
        <f t="shared" si="8"/>
        <v>0</v>
      </c>
      <c r="AD28" s="31">
        <f t="shared" si="9"/>
        <v>3</v>
      </c>
      <c r="AE28" s="32"/>
      <c r="AF28" s="31"/>
    </row>
    <row r="29" spans="1:38" x14ac:dyDescent="0.25">
      <c r="A29" s="6"/>
      <c r="B29" s="6"/>
      <c r="C29" s="6"/>
      <c r="D29" s="6" t="s">
        <v>170</v>
      </c>
      <c r="E29" s="6" t="s">
        <v>171</v>
      </c>
      <c r="F29" s="6" t="s">
        <v>172</v>
      </c>
      <c r="G29" s="7">
        <v>12.16048333333333</v>
      </c>
      <c r="H29" s="6">
        <v>84</v>
      </c>
      <c r="I29" s="7">
        <v>51.70709960100799</v>
      </c>
      <c r="J29" s="7">
        <v>14.6034029524858</v>
      </c>
      <c r="K29" s="7">
        <v>37.103696648522188</v>
      </c>
      <c r="L29" s="7">
        <v>28.242549021645619</v>
      </c>
      <c r="M29" s="7">
        <v>44.171067438716904</v>
      </c>
      <c r="N29" s="6"/>
      <c r="O29" s="7">
        <v>0.47590463444825598</v>
      </c>
      <c r="P29" s="6"/>
      <c r="Q29" s="6"/>
      <c r="R29" s="7">
        <v>36.968040489255557</v>
      </c>
      <c r="S29" s="7">
        <v>44.00957201101852</v>
      </c>
      <c r="U29" s="31">
        <f t="shared" si="0"/>
        <v>0</v>
      </c>
      <c r="V29" s="31">
        <f t="shared" si="1"/>
        <v>0</v>
      </c>
      <c r="W29" s="31">
        <f t="shared" si="2"/>
        <v>0</v>
      </c>
      <c r="X29" s="31">
        <f t="shared" si="3"/>
        <v>0</v>
      </c>
      <c r="Y29" s="31">
        <f t="shared" si="4"/>
        <v>0</v>
      </c>
      <c r="Z29" s="31">
        <f t="shared" si="5"/>
        <v>0</v>
      </c>
      <c r="AA29" s="31">
        <f t="shared" si="6"/>
        <v>0</v>
      </c>
      <c r="AB29" s="31">
        <f t="shared" si="7"/>
        <v>0</v>
      </c>
      <c r="AC29" s="31">
        <f t="shared" si="8"/>
        <v>0</v>
      </c>
      <c r="AD29" s="31">
        <f t="shared" si="9"/>
        <v>0</v>
      </c>
      <c r="AE29" s="32"/>
      <c r="AF29" s="31"/>
    </row>
    <row r="30" spans="1:38" x14ac:dyDescent="0.25">
      <c r="A30" s="6"/>
      <c r="B30" s="6"/>
      <c r="C30" s="6"/>
      <c r="D30" s="6" t="s">
        <v>170</v>
      </c>
      <c r="E30" s="6" t="s">
        <v>483</v>
      </c>
      <c r="F30" s="6" t="s">
        <v>484</v>
      </c>
      <c r="G30" s="7">
        <v>22.215250000000001</v>
      </c>
      <c r="H30" s="6">
        <v>108</v>
      </c>
      <c r="I30" s="7">
        <v>65.86258294418333</v>
      </c>
      <c r="J30" s="7">
        <v>8.8593424024934517</v>
      </c>
      <c r="K30" s="7">
        <v>57.003240541689877</v>
      </c>
      <c r="L30" s="7">
        <v>13.45125260271297</v>
      </c>
      <c r="M30" s="7">
        <v>52.780778279342478</v>
      </c>
      <c r="N30" s="6"/>
      <c r="O30" s="7">
        <v>50.194021558483129</v>
      </c>
      <c r="P30" s="6"/>
      <c r="Q30" s="6"/>
      <c r="R30" s="7">
        <v>28.622458630813291</v>
      </c>
      <c r="S30" s="7">
        <v>26.502276510012312</v>
      </c>
      <c r="U30" s="31">
        <f t="shared" si="0"/>
        <v>0</v>
      </c>
      <c r="V30" s="31">
        <f t="shared" si="1"/>
        <v>0</v>
      </c>
      <c r="W30" s="31">
        <f t="shared" si="2"/>
        <v>0</v>
      </c>
      <c r="X30" s="31">
        <f t="shared" si="3"/>
        <v>0</v>
      </c>
      <c r="Y30" s="31">
        <f t="shared" si="4"/>
        <v>0</v>
      </c>
      <c r="Z30" s="31">
        <f t="shared" si="5"/>
        <v>0</v>
      </c>
      <c r="AA30" s="31">
        <f t="shared" si="6"/>
        <v>0</v>
      </c>
      <c r="AB30" s="31">
        <f t="shared" si="7"/>
        <v>0</v>
      </c>
      <c r="AC30" s="31">
        <f t="shared" si="8"/>
        <v>0</v>
      </c>
      <c r="AD30" s="31">
        <f t="shared" si="9"/>
        <v>0</v>
      </c>
      <c r="AE30" s="32"/>
      <c r="AF30" s="31"/>
    </row>
    <row r="31" spans="1:38" x14ac:dyDescent="0.25">
      <c r="A31" s="8"/>
      <c r="B31" s="8"/>
      <c r="C31" s="8"/>
      <c r="D31" s="8" t="s">
        <v>220</v>
      </c>
      <c r="E31" s="8" t="s">
        <v>221</v>
      </c>
      <c r="F31" s="8" t="s">
        <v>222</v>
      </c>
      <c r="G31" s="9">
        <v>16.809000000000001</v>
      </c>
      <c r="H31" s="8">
        <v>134</v>
      </c>
      <c r="I31" s="9">
        <v>42.23131962154563</v>
      </c>
      <c r="J31" s="9">
        <v>0</v>
      </c>
      <c r="K31" s="9">
        <v>42.23131962154563</v>
      </c>
      <c r="L31" s="9">
        <v>0</v>
      </c>
      <c r="M31" s="9">
        <v>31.51591016533256</v>
      </c>
      <c r="N31" s="8" t="s">
        <v>44</v>
      </c>
      <c r="O31" s="9">
        <v>42.23131962154563</v>
      </c>
      <c r="P31" s="8" t="s">
        <v>45</v>
      </c>
      <c r="Q31" s="8"/>
      <c r="R31" s="9">
        <v>42.23131962154563</v>
      </c>
      <c r="S31" s="9">
        <v>0.31515910165332561</v>
      </c>
      <c r="U31" s="31">
        <f t="shared" si="0"/>
        <v>0</v>
      </c>
      <c r="V31" s="31">
        <f t="shared" si="1"/>
        <v>0</v>
      </c>
      <c r="W31" s="31">
        <f t="shared" si="2"/>
        <v>1</v>
      </c>
      <c r="X31" s="31">
        <f t="shared" si="3"/>
        <v>1</v>
      </c>
      <c r="Y31" s="31">
        <f t="shared" si="4"/>
        <v>0</v>
      </c>
      <c r="Z31" s="31">
        <f t="shared" si="5"/>
        <v>0</v>
      </c>
      <c r="AA31" s="31">
        <f t="shared" si="6"/>
        <v>0</v>
      </c>
      <c r="AB31" s="31">
        <f t="shared" si="7"/>
        <v>1</v>
      </c>
      <c r="AC31" s="31">
        <f t="shared" si="8"/>
        <v>0</v>
      </c>
      <c r="AD31" s="31">
        <f t="shared" si="9"/>
        <v>3</v>
      </c>
      <c r="AE31" s="32"/>
      <c r="AF31" s="31"/>
    </row>
    <row r="32" spans="1:38" x14ac:dyDescent="0.25">
      <c r="A32" s="8"/>
      <c r="B32" s="8"/>
      <c r="C32" s="8"/>
      <c r="D32" s="8" t="s">
        <v>220</v>
      </c>
      <c r="E32" s="8" t="s">
        <v>485</v>
      </c>
      <c r="F32" s="8" t="s">
        <v>486</v>
      </c>
      <c r="G32" s="9">
        <v>31.67873333333333</v>
      </c>
      <c r="H32" s="8">
        <v>130</v>
      </c>
      <c r="I32" s="9">
        <v>61.210884660353337</v>
      </c>
      <c r="J32" s="9">
        <v>0</v>
      </c>
      <c r="K32" s="9">
        <v>61.210884660353337</v>
      </c>
      <c r="L32" s="9">
        <v>0</v>
      </c>
      <c r="M32" s="9">
        <v>47.085295892579488</v>
      </c>
      <c r="N32" s="8" t="s">
        <v>44</v>
      </c>
      <c r="O32" s="9">
        <v>60.675839980633761</v>
      </c>
      <c r="P32" s="8" t="s">
        <v>45</v>
      </c>
      <c r="Q32" s="8"/>
      <c r="R32" s="9">
        <v>61.210884660353337</v>
      </c>
      <c r="S32" s="9">
        <v>47.085295892579488</v>
      </c>
      <c r="U32" s="31">
        <f t="shared" si="0"/>
        <v>0</v>
      </c>
      <c r="V32" s="31">
        <f t="shared" si="1"/>
        <v>0</v>
      </c>
      <c r="W32" s="31">
        <f t="shared" si="2"/>
        <v>1</v>
      </c>
      <c r="X32" s="31">
        <f t="shared" si="3"/>
        <v>1</v>
      </c>
      <c r="Y32" s="31">
        <f t="shared" si="4"/>
        <v>0</v>
      </c>
      <c r="Z32" s="31">
        <f t="shared" si="5"/>
        <v>0</v>
      </c>
      <c r="AA32" s="31">
        <f t="shared" si="6"/>
        <v>0</v>
      </c>
      <c r="AB32" s="31">
        <f t="shared" si="7"/>
        <v>1</v>
      </c>
      <c r="AC32" s="31">
        <f t="shared" si="8"/>
        <v>0</v>
      </c>
      <c r="AD32" s="31">
        <f t="shared" si="9"/>
        <v>3</v>
      </c>
      <c r="AE32" s="32"/>
      <c r="AF32" s="31"/>
    </row>
    <row r="33" spans="1:38" x14ac:dyDescent="0.25">
      <c r="A33" s="8"/>
      <c r="B33" s="8"/>
      <c r="C33" s="8"/>
      <c r="D33" s="8" t="s">
        <v>223</v>
      </c>
      <c r="E33" s="8" t="s">
        <v>224</v>
      </c>
      <c r="F33" s="8" t="s">
        <v>225</v>
      </c>
      <c r="G33" s="9">
        <v>84.10241666666667</v>
      </c>
      <c r="H33" s="8">
        <v>108</v>
      </c>
      <c r="I33" s="9">
        <v>56.080893883819847</v>
      </c>
      <c r="J33" s="9">
        <v>0</v>
      </c>
      <c r="K33" s="9">
        <v>56.080893883819847</v>
      </c>
      <c r="L33" s="9">
        <v>0</v>
      </c>
      <c r="M33" s="9">
        <v>51.926753596129487</v>
      </c>
      <c r="N33" s="8" t="s">
        <v>44</v>
      </c>
      <c r="O33" s="9">
        <v>56.080893883819847</v>
      </c>
      <c r="P33" s="8" t="s">
        <v>45</v>
      </c>
      <c r="Q33" s="8"/>
      <c r="R33" s="9">
        <v>56.080893883819847</v>
      </c>
      <c r="S33" s="9">
        <v>0.51926753596129493</v>
      </c>
      <c r="U33" s="31">
        <f t="shared" si="0"/>
        <v>0</v>
      </c>
      <c r="V33" s="31">
        <f t="shared" si="1"/>
        <v>0</v>
      </c>
      <c r="W33" s="31">
        <f t="shared" si="2"/>
        <v>1</v>
      </c>
      <c r="X33" s="31">
        <f t="shared" si="3"/>
        <v>1</v>
      </c>
      <c r="Y33" s="31">
        <f t="shared" si="4"/>
        <v>0</v>
      </c>
      <c r="Z33" s="31">
        <f t="shared" si="5"/>
        <v>0</v>
      </c>
      <c r="AA33" s="31">
        <f t="shared" si="6"/>
        <v>0</v>
      </c>
      <c r="AB33" s="31">
        <f t="shared" si="7"/>
        <v>1</v>
      </c>
      <c r="AC33" s="31">
        <f t="shared" si="8"/>
        <v>0</v>
      </c>
      <c r="AD33" s="31">
        <f t="shared" si="9"/>
        <v>3</v>
      </c>
      <c r="AE33" s="32"/>
      <c r="AF33" s="31"/>
    </row>
    <row r="34" spans="1:38" x14ac:dyDescent="0.25">
      <c r="A34" s="8"/>
      <c r="B34" s="8"/>
      <c r="C34" s="8"/>
      <c r="D34" s="8" t="s">
        <v>223</v>
      </c>
      <c r="E34" s="8" t="s">
        <v>487</v>
      </c>
      <c r="F34" s="8" t="s">
        <v>488</v>
      </c>
      <c r="G34" s="9">
        <v>69.459933333333325</v>
      </c>
      <c r="H34" s="8">
        <v>130</v>
      </c>
      <c r="I34" s="9">
        <v>79.356402995499536</v>
      </c>
      <c r="J34" s="9">
        <v>0</v>
      </c>
      <c r="K34" s="9">
        <v>79.356402995499536</v>
      </c>
      <c r="L34" s="9">
        <v>0</v>
      </c>
      <c r="M34" s="9">
        <v>61.043386919615031</v>
      </c>
      <c r="N34" s="8" t="s">
        <v>44</v>
      </c>
      <c r="O34" s="9">
        <v>79.356402995499536</v>
      </c>
      <c r="P34" s="8" t="s">
        <v>45</v>
      </c>
      <c r="Q34" s="8"/>
      <c r="R34" s="9">
        <v>79.356402995499536</v>
      </c>
      <c r="S34" s="9">
        <v>0.61043386919615028</v>
      </c>
      <c r="U34" s="31">
        <f t="shared" si="0"/>
        <v>0</v>
      </c>
      <c r="V34" s="31">
        <f t="shared" si="1"/>
        <v>0</v>
      </c>
      <c r="W34" s="31">
        <f t="shared" si="2"/>
        <v>1</v>
      </c>
      <c r="X34" s="31">
        <f t="shared" si="3"/>
        <v>1</v>
      </c>
      <c r="Y34" s="31">
        <f t="shared" si="4"/>
        <v>0</v>
      </c>
      <c r="Z34" s="31">
        <f t="shared" si="5"/>
        <v>0</v>
      </c>
      <c r="AA34" s="31">
        <f t="shared" si="6"/>
        <v>0</v>
      </c>
      <c r="AB34" s="31">
        <f t="shared" si="7"/>
        <v>1</v>
      </c>
      <c r="AC34" s="31">
        <f t="shared" si="8"/>
        <v>0</v>
      </c>
      <c r="AD34" s="31">
        <f t="shared" si="9"/>
        <v>3</v>
      </c>
      <c r="AE34" s="32"/>
      <c r="AF34" s="31"/>
    </row>
    <row r="35" spans="1:38" x14ac:dyDescent="0.25">
      <c r="A35" s="8"/>
      <c r="B35" s="8"/>
      <c r="C35" s="8"/>
      <c r="D35" s="8" t="s">
        <v>489</v>
      </c>
      <c r="E35" s="8" t="s">
        <v>490</v>
      </c>
      <c r="F35" s="8" t="s">
        <v>491</v>
      </c>
      <c r="G35" s="9">
        <v>10.71003333333333</v>
      </c>
      <c r="H35" s="8">
        <v>107</v>
      </c>
      <c r="I35" s="9">
        <v>28.005185988576379</v>
      </c>
      <c r="J35" s="9">
        <v>0</v>
      </c>
      <c r="K35" s="9">
        <v>28.005185988576379</v>
      </c>
      <c r="L35" s="9">
        <v>0</v>
      </c>
      <c r="M35" s="9">
        <v>26.173071017361099</v>
      </c>
      <c r="N35" s="8" t="s">
        <v>44</v>
      </c>
      <c r="O35" s="9">
        <v>28.005185988576379</v>
      </c>
      <c r="P35" s="8" t="s">
        <v>45</v>
      </c>
      <c r="Q35" s="8"/>
      <c r="R35" s="9">
        <v>28.005185988576379</v>
      </c>
      <c r="S35" s="9">
        <v>0.26173071017361099</v>
      </c>
      <c r="U35" s="31">
        <f t="shared" si="0"/>
        <v>0</v>
      </c>
      <c r="V35" s="31">
        <f t="shared" si="1"/>
        <v>0</v>
      </c>
      <c r="W35" s="31">
        <f t="shared" si="2"/>
        <v>1</v>
      </c>
      <c r="X35" s="31">
        <f t="shared" si="3"/>
        <v>1</v>
      </c>
      <c r="Y35" s="31">
        <f t="shared" si="4"/>
        <v>0</v>
      </c>
      <c r="Z35" s="31">
        <f t="shared" si="5"/>
        <v>0</v>
      </c>
      <c r="AA35" s="31">
        <f t="shared" si="6"/>
        <v>0</v>
      </c>
      <c r="AB35" s="31">
        <f t="shared" si="7"/>
        <v>1</v>
      </c>
      <c r="AC35" s="31">
        <f t="shared" si="8"/>
        <v>0</v>
      </c>
      <c r="AD35" s="31">
        <f t="shared" si="9"/>
        <v>3</v>
      </c>
      <c r="AE35" s="32"/>
      <c r="AF35" s="31"/>
    </row>
    <row r="36" spans="1:38" s="12" customFormat="1" ht="30" x14ac:dyDescent="0.25">
      <c r="A36" s="10"/>
      <c r="B36" s="10"/>
      <c r="C36" s="10"/>
      <c r="D36" s="10" t="s">
        <v>19</v>
      </c>
      <c r="E36" s="10" t="s">
        <v>20</v>
      </c>
      <c r="F36" s="10" t="s">
        <v>21</v>
      </c>
      <c r="G36" s="11">
        <v>67.31750000000001</v>
      </c>
      <c r="H36" s="10">
        <v>106</v>
      </c>
      <c r="I36" s="11">
        <v>7.9705860560742554</v>
      </c>
      <c r="J36" s="11">
        <v>0</v>
      </c>
      <c r="K36" s="11">
        <v>7.9705860560742554</v>
      </c>
      <c r="L36" s="11">
        <v>0</v>
      </c>
      <c r="M36" s="11">
        <v>7.5194208076172222</v>
      </c>
      <c r="N36" s="10"/>
      <c r="O36" s="11">
        <v>7.9705860560742554</v>
      </c>
      <c r="P36" s="10" t="s">
        <v>591</v>
      </c>
      <c r="Q36" s="10"/>
      <c r="R36" s="11">
        <v>7.9705860560742554</v>
      </c>
      <c r="S36" s="11">
        <v>7.519420807617222E-2</v>
      </c>
      <c r="U36" s="31">
        <f t="shared" si="0"/>
        <v>0</v>
      </c>
      <c r="V36" s="31">
        <f t="shared" si="1"/>
        <v>0</v>
      </c>
      <c r="W36" s="31">
        <f t="shared" si="2"/>
        <v>0</v>
      </c>
      <c r="X36" s="31">
        <f t="shared" si="3"/>
        <v>1</v>
      </c>
      <c r="Y36" s="31">
        <f t="shared" si="4"/>
        <v>1</v>
      </c>
      <c r="Z36" s="31">
        <f t="shared" si="5"/>
        <v>1</v>
      </c>
      <c r="AA36" s="31">
        <f t="shared" si="6"/>
        <v>0</v>
      </c>
      <c r="AB36" s="31">
        <f t="shared" si="7"/>
        <v>1</v>
      </c>
      <c r="AC36" s="31">
        <f t="shared" si="8"/>
        <v>0</v>
      </c>
      <c r="AD36" s="31">
        <f t="shared" si="9"/>
        <v>3</v>
      </c>
      <c r="AE36" s="32"/>
      <c r="AF36" s="31"/>
      <c r="AG36" s="2"/>
      <c r="AH36" s="16"/>
      <c r="AI36" s="16"/>
      <c r="AJ36" s="16"/>
      <c r="AK36" s="16"/>
      <c r="AL36" s="16"/>
    </row>
    <row r="37" spans="1:38" s="12" customFormat="1" ht="30" x14ac:dyDescent="0.25">
      <c r="A37" s="10"/>
      <c r="B37" s="10"/>
      <c r="C37" s="10"/>
      <c r="D37" s="10" t="s">
        <v>19</v>
      </c>
      <c r="E37" s="10" t="s">
        <v>22</v>
      </c>
      <c r="F37" s="10" t="s">
        <v>23</v>
      </c>
      <c r="G37" s="11">
        <v>37.91761666666666</v>
      </c>
      <c r="H37" s="10">
        <v>99</v>
      </c>
      <c r="I37" s="11">
        <v>16.618669110046671</v>
      </c>
      <c r="J37" s="11">
        <v>4.1565847894716512E-2</v>
      </c>
      <c r="K37" s="11">
        <v>16.577054617337339</v>
      </c>
      <c r="L37" s="11">
        <v>0.25011538300373432</v>
      </c>
      <c r="M37" s="11">
        <v>16.744499613472051</v>
      </c>
      <c r="N37" s="10"/>
      <c r="O37" s="11">
        <v>16.577054617337339</v>
      </c>
      <c r="P37" s="10" t="s">
        <v>591</v>
      </c>
      <c r="Q37" s="10"/>
      <c r="R37" s="11">
        <v>0</v>
      </c>
      <c r="S37" s="11">
        <v>0</v>
      </c>
      <c r="U37" s="31">
        <f t="shared" si="0"/>
        <v>0</v>
      </c>
      <c r="V37" s="31">
        <f t="shared" si="1"/>
        <v>0</v>
      </c>
      <c r="W37" s="31">
        <f t="shared" si="2"/>
        <v>0</v>
      </c>
      <c r="X37" s="31">
        <f t="shared" si="3"/>
        <v>1</v>
      </c>
      <c r="Y37" s="31">
        <f t="shared" si="4"/>
        <v>1</v>
      </c>
      <c r="Z37" s="31">
        <f t="shared" si="5"/>
        <v>1</v>
      </c>
      <c r="AA37" s="31">
        <f t="shared" si="6"/>
        <v>0</v>
      </c>
      <c r="AB37" s="31">
        <f t="shared" si="7"/>
        <v>1</v>
      </c>
      <c r="AC37" s="31">
        <f t="shared" si="8"/>
        <v>0</v>
      </c>
      <c r="AD37" s="31">
        <f t="shared" si="9"/>
        <v>3</v>
      </c>
      <c r="AE37" s="32"/>
      <c r="AF37" s="31"/>
      <c r="AG37" s="2"/>
      <c r="AH37" s="16"/>
      <c r="AI37" s="16"/>
      <c r="AJ37" s="16"/>
      <c r="AK37" s="16"/>
      <c r="AL37" s="16"/>
    </row>
    <row r="38" spans="1:38" s="12" customFormat="1" ht="30" x14ac:dyDescent="0.25">
      <c r="A38" s="10"/>
      <c r="B38" s="10"/>
      <c r="C38" s="10"/>
      <c r="D38" s="10" t="s">
        <v>19</v>
      </c>
      <c r="E38" s="10" t="s">
        <v>24</v>
      </c>
      <c r="F38" s="10" t="s">
        <v>25</v>
      </c>
      <c r="G38" s="11">
        <v>864.54303333333337</v>
      </c>
      <c r="H38" s="10">
        <v>96</v>
      </c>
      <c r="I38" s="11">
        <v>8.8587440951191816</v>
      </c>
      <c r="J38" s="11">
        <v>0</v>
      </c>
      <c r="K38" s="11">
        <v>8.8587440951191816</v>
      </c>
      <c r="L38" s="11">
        <v>0</v>
      </c>
      <c r="M38" s="11">
        <v>9.2278584324158146</v>
      </c>
      <c r="N38" s="10"/>
      <c r="O38" s="11">
        <v>8.8587440951191816</v>
      </c>
      <c r="P38" s="10" t="s">
        <v>591</v>
      </c>
      <c r="Q38" s="10"/>
      <c r="R38" s="11">
        <v>8.8587440951191816</v>
      </c>
      <c r="S38" s="11">
        <v>9.2278584324158142E-2</v>
      </c>
      <c r="U38" s="31">
        <f t="shared" si="0"/>
        <v>0</v>
      </c>
      <c r="V38" s="31">
        <f t="shared" si="1"/>
        <v>0</v>
      </c>
      <c r="W38" s="31">
        <f t="shared" si="2"/>
        <v>0</v>
      </c>
      <c r="X38" s="31">
        <f t="shared" si="3"/>
        <v>1</v>
      </c>
      <c r="Y38" s="31">
        <f t="shared" si="4"/>
        <v>1</v>
      </c>
      <c r="Z38" s="31">
        <f t="shared" si="5"/>
        <v>1</v>
      </c>
      <c r="AA38" s="31">
        <f t="shared" si="6"/>
        <v>0</v>
      </c>
      <c r="AB38" s="31">
        <f t="shared" si="7"/>
        <v>1</v>
      </c>
      <c r="AC38" s="31">
        <f t="shared" si="8"/>
        <v>0</v>
      </c>
      <c r="AD38" s="31">
        <f t="shared" si="9"/>
        <v>3</v>
      </c>
      <c r="AE38" s="32"/>
      <c r="AF38" s="31"/>
      <c r="AG38" s="2"/>
      <c r="AH38" s="16"/>
      <c r="AI38" s="16"/>
      <c r="AJ38" s="16"/>
      <c r="AK38" s="16"/>
      <c r="AL38" s="16"/>
    </row>
    <row r="39" spans="1:38" x14ac:dyDescent="0.25">
      <c r="A39" s="8"/>
      <c r="B39" s="8"/>
      <c r="C39" s="8"/>
      <c r="D39" s="8" t="s">
        <v>19</v>
      </c>
      <c r="E39" s="8" t="s">
        <v>492</v>
      </c>
      <c r="F39" s="8" t="s">
        <v>493</v>
      </c>
      <c r="G39" s="9">
        <v>27.25051666666667</v>
      </c>
      <c r="H39" s="8">
        <v>138</v>
      </c>
      <c r="I39" s="9">
        <v>43.11811385863264</v>
      </c>
      <c r="J39" s="9">
        <v>0</v>
      </c>
      <c r="K39" s="9">
        <v>43.11811385863264</v>
      </c>
      <c r="L39" s="9">
        <v>0</v>
      </c>
      <c r="M39" s="9">
        <v>31.245010042487419</v>
      </c>
      <c r="N39" s="8" t="s">
        <v>44</v>
      </c>
      <c r="O39" s="9">
        <v>43.11811385863264</v>
      </c>
      <c r="P39" s="8" t="s">
        <v>45</v>
      </c>
      <c r="Q39" s="8"/>
      <c r="R39" s="9">
        <v>43.11811385863264</v>
      </c>
      <c r="S39" s="9">
        <v>0.3124501004248742</v>
      </c>
      <c r="U39" s="31">
        <f t="shared" si="0"/>
        <v>0</v>
      </c>
      <c r="V39" s="31">
        <f t="shared" si="1"/>
        <v>0</v>
      </c>
      <c r="W39" s="31">
        <f t="shared" si="2"/>
        <v>1</v>
      </c>
      <c r="X39" s="31">
        <f t="shared" si="3"/>
        <v>1</v>
      </c>
      <c r="Y39" s="31">
        <f t="shared" si="4"/>
        <v>0</v>
      </c>
      <c r="Z39" s="31">
        <f t="shared" si="5"/>
        <v>0</v>
      </c>
      <c r="AA39" s="31">
        <f t="shared" si="6"/>
        <v>0</v>
      </c>
      <c r="AB39" s="31">
        <f t="shared" si="7"/>
        <v>1</v>
      </c>
      <c r="AC39" s="31">
        <f t="shared" si="8"/>
        <v>0</v>
      </c>
      <c r="AD39" s="31">
        <f t="shared" si="9"/>
        <v>3</v>
      </c>
      <c r="AE39" s="32"/>
      <c r="AF39" s="31"/>
    </row>
    <row r="40" spans="1:38" x14ac:dyDescent="0.25">
      <c r="A40" s="8"/>
      <c r="B40" s="8"/>
      <c r="C40" s="8"/>
      <c r="D40" s="8" t="s">
        <v>19</v>
      </c>
      <c r="E40" s="8" t="s">
        <v>494</v>
      </c>
      <c r="F40" s="8" t="s">
        <v>495</v>
      </c>
      <c r="G40" s="9">
        <v>38.279766666666667</v>
      </c>
      <c r="H40" s="8">
        <v>136</v>
      </c>
      <c r="I40" s="9">
        <v>68.104801967116288</v>
      </c>
      <c r="J40" s="9">
        <v>0</v>
      </c>
      <c r="K40" s="9">
        <v>68.104801967116288</v>
      </c>
      <c r="L40" s="9">
        <v>0</v>
      </c>
      <c r="M40" s="9">
        <v>50.077060269938443</v>
      </c>
      <c r="N40" s="8" t="s">
        <v>44</v>
      </c>
      <c r="O40" s="9">
        <v>68.104801967116288</v>
      </c>
      <c r="P40" s="8" t="s">
        <v>45</v>
      </c>
      <c r="Q40" s="8"/>
      <c r="R40" s="9">
        <v>68.104801967116288</v>
      </c>
      <c r="S40" s="9">
        <v>0.50077060269938445</v>
      </c>
      <c r="U40" s="31">
        <f t="shared" si="0"/>
        <v>0</v>
      </c>
      <c r="V40" s="31">
        <f t="shared" si="1"/>
        <v>0</v>
      </c>
      <c r="W40" s="31">
        <f t="shared" si="2"/>
        <v>1</v>
      </c>
      <c r="X40" s="31">
        <f t="shared" si="3"/>
        <v>1</v>
      </c>
      <c r="Y40" s="31">
        <f t="shared" si="4"/>
        <v>0</v>
      </c>
      <c r="Z40" s="31">
        <f t="shared" si="5"/>
        <v>0</v>
      </c>
      <c r="AA40" s="31">
        <f t="shared" si="6"/>
        <v>0</v>
      </c>
      <c r="AB40" s="31">
        <f t="shared" si="7"/>
        <v>1</v>
      </c>
      <c r="AC40" s="31">
        <f t="shared" si="8"/>
        <v>0</v>
      </c>
      <c r="AD40" s="31">
        <f t="shared" si="9"/>
        <v>3</v>
      </c>
      <c r="AE40" s="32"/>
      <c r="AF40" s="31"/>
    </row>
    <row r="41" spans="1:38" x14ac:dyDescent="0.25">
      <c r="A41" s="8"/>
      <c r="B41" s="8"/>
      <c r="C41" s="8"/>
      <c r="D41" s="8" t="s">
        <v>173</v>
      </c>
      <c r="E41" s="8" t="s">
        <v>174</v>
      </c>
      <c r="F41" s="8" t="s">
        <v>175</v>
      </c>
      <c r="G41" s="9">
        <v>18.873116666666661</v>
      </c>
      <c r="H41" s="8">
        <v>138</v>
      </c>
      <c r="I41" s="9">
        <v>65.577348302536066</v>
      </c>
      <c r="J41" s="9">
        <v>0</v>
      </c>
      <c r="K41" s="9">
        <v>65.577348302536066</v>
      </c>
      <c r="L41" s="9">
        <v>0</v>
      </c>
      <c r="M41" s="9">
        <v>47.51981761053338</v>
      </c>
      <c r="N41" s="8" t="s">
        <v>44</v>
      </c>
      <c r="O41" s="9">
        <v>65.577348302536066</v>
      </c>
      <c r="P41" s="8" t="s">
        <v>45</v>
      </c>
      <c r="Q41" s="8"/>
      <c r="R41" s="9">
        <v>65.577348302536066</v>
      </c>
      <c r="S41" s="9">
        <v>0.47519817610533382</v>
      </c>
      <c r="U41" s="31">
        <f t="shared" si="0"/>
        <v>0</v>
      </c>
      <c r="V41" s="31">
        <f t="shared" si="1"/>
        <v>0</v>
      </c>
      <c r="W41" s="31">
        <f t="shared" si="2"/>
        <v>1</v>
      </c>
      <c r="X41" s="31">
        <f t="shared" si="3"/>
        <v>1</v>
      </c>
      <c r="Y41" s="31">
        <f t="shared" si="4"/>
        <v>0</v>
      </c>
      <c r="Z41" s="31">
        <f t="shared" si="5"/>
        <v>0</v>
      </c>
      <c r="AA41" s="31">
        <f t="shared" si="6"/>
        <v>0</v>
      </c>
      <c r="AB41" s="31">
        <f t="shared" si="7"/>
        <v>1</v>
      </c>
      <c r="AC41" s="31">
        <f t="shared" si="8"/>
        <v>0</v>
      </c>
      <c r="AD41" s="31">
        <f t="shared" si="9"/>
        <v>3</v>
      </c>
      <c r="AE41" s="32"/>
      <c r="AF41" s="31"/>
    </row>
    <row r="42" spans="1:38" x14ac:dyDescent="0.25">
      <c r="A42" s="6"/>
      <c r="B42" s="6"/>
      <c r="C42" s="6"/>
      <c r="D42" s="6" t="s">
        <v>173</v>
      </c>
      <c r="E42" s="6" t="s">
        <v>176</v>
      </c>
      <c r="F42" s="6" t="s">
        <v>177</v>
      </c>
      <c r="G42" s="7">
        <v>12.289733333333331</v>
      </c>
      <c r="H42" s="6">
        <v>54</v>
      </c>
      <c r="I42" s="7">
        <v>62.951935788751634</v>
      </c>
      <c r="J42" s="7">
        <v>21.43202165514715</v>
      </c>
      <c r="K42" s="7">
        <v>41.519914133604487</v>
      </c>
      <c r="L42" s="7">
        <v>34.045055782028328</v>
      </c>
      <c r="M42" s="7">
        <v>76.888729877045364</v>
      </c>
      <c r="N42" s="6"/>
      <c r="O42" s="7">
        <v>2.2474823101524382</v>
      </c>
      <c r="P42" s="6"/>
      <c r="Q42" s="6"/>
      <c r="R42" s="7">
        <v>40.726428865547049</v>
      </c>
      <c r="S42" s="7">
        <v>75.419312713976012</v>
      </c>
      <c r="U42" s="31">
        <f t="shared" si="0"/>
        <v>0</v>
      </c>
      <c r="V42" s="31">
        <f t="shared" si="1"/>
        <v>0</v>
      </c>
      <c r="W42" s="31">
        <f t="shared" si="2"/>
        <v>0</v>
      </c>
      <c r="X42" s="31">
        <f t="shared" si="3"/>
        <v>0</v>
      </c>
      <c r="Y42" s="31">
        <f t="shared" si="4"/>
        <v>0</v>
      </c>
      <c r="Z42" s="31">
        <f t="shared" si="5"/>
        <v>0</v>
      </c>
      <c r="AA42" s="31">
        <f t="shared" si="6"/>
        <v>0</v>
      </c>
      <c r="AB42" s="31">
        <f t="shared" si="7"/>
        <v>0</v>
      </c>
      <c r="AC42" s="31">
        <f t="shared" si="8"/>
        <v>0</v>
      </c>
      <c r="AD42" s="31">
        <f t="shared" si="9"/>
        <v>0</v>
      </c>
      <c r="AE42" s="32"/>
      <c r="AF42" s="31"/>
    </row>
    <row r="43" spans="1:38" x14ac:dyDescent="0.25">
      <c r="A43" s="6"/>
      <c r="B43" s="6"/>
      <c r="C43" s="6"/>
      <c r="D43" s="6" t="s">
        <v>178</v>
      </c>
      <c r="E43" s="6" t="s">
        <v>179</v>
      </c>
      <c r="F43" s="6" t="s">
        <v>180</v>
      </c>
      <c r="G43" s="7">
        <v>24.002533333333339</v>
      </c>
      <c r="H43" s="6">
        <v>108</v>
      </c>
      <c r="I43" s="7">
        <v>59.68041401353468</v>
      </c>
      <c r="J43" s="7">
        <v>21.74014826387814</v>
      </c>
      <c r="K43" s="7">
        <v>37.940265749656533</v>
      </c>
      <c r="L43" s="7">
        <v>36.427609665958052</v>
      </c>
      <c r="M43" s="7">
        <v>35.129875694126419</v>
      </c>
      <c r="N43" s="6"/>
      <c r="O43" s="7">
        <v>0</v>
      </c>
      <c r="P43" s="6"/>
      <c r="Q43" s="6"/>
      <c r="R43" s="7">
        <v>37.940265749656533</v>
      </c>
      <c r="S43" s="7">
        <v>35.129875694126419</v>
      </c>
      <c r="U43" s="31">
        <f t="shared" si="0"/>
        <v>0</v>
      </c>
      <c r="V43" s="31">
        <f t="shared" si="1"/>
        <v>0</v>
      </c>
      <c r="W43" s="31">
        <f t="shared" si="2"/>
        <v>0</v>
      </c>
      <c r="X43" s="31">
        <f t="shared" si="3"/>
        <v>0</v>
      </c>
      <c r="Y43" s="31">
        <f t="shared" si="4"/>
        <v>0</v>
      </c>
      <c r="Z43" s="31">
        <f t="shared" si="5"/>
        <v>0</v>
      </c>
      <c r="AA43" s="31">
        <f t="shared" si="6"/>
        <v>0</v>
      </c>
      <c r="AB43" s="31">
        <f t="shared" si="7"/>
        <v>0</v>
      </c>
      <c r="AC43" s="31">
        <f t="shared" si="8"/>
        <v>0</v>
      </c>
      <c r="AD43" s="31">
        <f t="shared" si="9"/>
        <v>0</v>
      </c>
      <c r="AE43" s="32"/>
      <c r="AF43" s="31"/>
    </row>
    <row r="44" spans="1:38" x14ac:dyDescent="0.25">
      <c r="A44" s="8"/>
      <c r="B44" s="8"/>
      <c r="C44" s="8"/>
      <c r="D44" s="8" t="s">
        <v>178</v>
      </c>
      <c r="E44" s="8" t="s">
        <v>181</v>
      </c>
      <c r="F44" s="8" t="s">
        <v>182</v>
      </c>
      <c r="G44" s="9">
        <v>50.45206666666666</v>
      </c>
      <c r="H44" s="8">
        <v>131</v>
      </c>
      <c r="I44" s="9">
        <v>86.9569213858219</v>
      </c>
      <c r="J44" s="9">
        <v>0</v>
      </c>
      <c r="K44" s="9">
        <v>86.9569213858219</v>
      </c>
      <c r="L44" s="9">
        <v>0</v>
      </c>
      <c r="M44" s="9">
        <v>66.379329302154119</v>
      </c>
      <c r="N44" s="8" t="s">
        <v>44</v>
      </c>
      <c r="O44" s="9">
        <v>86.9569213858219</v>
      </c>
      <c r="P44" s="8" t="s">
        <v>45</v>
      </c>
      <c r="Q44" s="8"/>
      <c r="R44" s="9">
        <v>86.9569213858219</v>
      </c>
      <c r="S44" s="9">
        <v>0.66379329302154122</v>
      </c>
      <c r="U44" s="31">
        <f t="shared" si="0"/>
        <v>0</v>
      </c>
      <c r="V44" s="31">
        <f t="shared" si="1"/>
        <v>0</v>
      </c>
      <c r="W44" s="31">
        <f t="shared" si="2"/>
        <v>1</v>
      </c>
      <c r="X44" s="31">
        <f t="shared" si="3"/>
        <v>1</v>
      </c>
      <c r="Y44" s="31">
        <f t="shared" si="4"/>
        <v>0</v>
      </c>
      <c r="Z44" s="31">
        <f t="shared" si="5"/>
        <v>0</v>
      </c>
      <c r="AA44" s="31">
        <f t="shared" si="6"/>
        <v>0</v>
      </c>
      <c r="AB44" s="31">
        <f t="shared" si="7"/>
        <v>1</v>
      </c>
      <c r="AC44" s="31">
        <f t="shared" si="8"/>
        <v>0</v>
      </c>
      <c r="AD44" s="31">
        <f t="shared" si="9"/>
        <v>3</v>
      </c>
      <c r="AE44" s="32"/>
      <c r="AF44" s="31"/>
    </row>
    <row r="45" spans="1:38" x14ac:dyDescent="0.25">
      <c r="A45" s="6"/>
      <c r="B45" s="6"/>
      <c r="C45" s="6"/>
      <c r="D45" s="6" t="s">
        <v>178</v>
      </c>
      <c r="E45" s="6" t="s">
        <v>183</v>
      </c>
      <c r="F45" s="6" t="s">
        <v>184</v>
      </c>
      <c r="G45" s="7">
        <v>32.126866666666658</v>
      </c>
      <c r="H45" s="6">
        <v>96</v>
      </c>
      <c r="I45" s="7">
        <v>91.717432581003209</v>
      </c>
      <c r="J45" s="7">
        <v>29.099625534838069</v>
      </c>
      <c r="K45" s="7">
        <v>62.617807046165161</v>
      </c>
      <c r="L45" s="7">
        <v>31.727475045856519</v>
      </c>
      <c r="M45" s="7">
        <v>65.226882339755377</v>
      </c>
      <c r="N45" s="6"/>
      <c r="O45" s="7">
        <v>2.6118173893763128</v>
      </c>
      <c r="P45" s="6"/>
      <c r="Q45" s="6"/>
      <c r="R45" s="7">
        <v>61.764853976565902</v>
      </c>
      <c r="S45" s="7">
        <v>64.338389558922799</v>
      </c>
      <c r="U45" s="31">
        <f t="shared" si="0"/>
        <v>0</v>
      </c>
      <c r="V45" s="31">
        <f t="shared" si="1"/>
        <v>0</v>
      </c>
      <c r="W45" s="31">
        <f t="shared" si="2"/>
        <v>0</v>
      </c>
      <c r="X45" s="31">
        <f t="shared" si="3"/>
        <v>0</v>
      </c>
      <c r="Y45" s="31">
        <f t="shared" si="4"/>
        <v>0</v>
      </c>
      <c r="Z45" s="31">
        <f t="shared" si="5"/>
        <v>0</v>
      </c>
      <c r="AA45" s="31">
        <f t="shared" si="6"/>
        <v>0</v>
      </c>
      <c r="AB45" s="31">
        <f t="shared" si="7"/>
        <v>0</v>
      </c>
      <c r="AC45" s="31">
        <f t="shared" si="8"/>
        <v>0</v>
      </c>
      <c r="AD45" s="31">
        <f t="shared" si="9"/>
        <v>0</v>
      </c>
      <c r="AE45" s="32"/>
      <c r="AF45" s="31"/>
    </row>
    <row r="46" spans="1:38" x14ac:dyDescent="0.25">
      <c r="A46" s="8"/>
      <c r="B46" s="8"/>
      <c r="C46" s="8"/>
      <c r="D46" s="8" t="s">
        <v>178</v>
      </c>
      <c r="E46" s="8" t="s">
        <v>185</v>
      </c>
      <c r="F46" s="8" t="s">
        <v>186</v>
      </c>
      <c r="G46" s="9">
        <v>20.997</v>
      </c>
      <c r="H46" s="8">
        <v>136</v>
      </c>
      <c r="I46" s="9">
        <v>35.059751394684731</v>
      </c>
      <c r="J46" s="9">
        <v>0</v>
      </c>
      <c r="K46" s="9">
        <v>35.059751394684731</v>
      </c>
      <c r="L46" s="9">
        <v>0</v>
      </c>
      <c r="M46" s="9">
        <v>25.779228966679948</v>
      </c>
      <c r="N46" s="8" t="s">
        <v>44</v>
      </c>
      <c r="O46" s="9">
        <v>35.059751394684731</v>
      </c>
      <c r="P46" s="8" t="s">
        <v>45</v>
      </c>
      <c r="Q46" s="8"/>
      <c r="R46" s="9">
        <v>35.059751394684731</v>
      </c>
      <c r="S46" s="9">
        <v>0.25779228966679951</v>
      </c>
      <c r="U46" s="31">
        <f t="shared" si="0"/>
        <v>0</v>
      </c>
      <c r="V46" s="31">
        <f t="shared" si="1"/>
        <v>0</v>
      </c>
      <c r="W46" s="31">
        <f t="shared" si="2"/>
        <v>1</v>
      </c>
      <c r="X46" s="31">
        <f t="shared" si="3"/>
        <v>1</v>
      </c>
      <c r="Y46" s="31">
        <f t="shared" si="4"/>
        <v>0</v>
      </c>
      <c r="Z46" s="31">
        <f t="shared" si="5"/>
        <v>0</v>
      </c>
      <c r="AA46" s="31">
        <f t="shared" si="6"/>
        <v>0</v>
      </c>
      <c r="AB46" s="31">
        <f t="shared" si="7"/>
        <v>1</v>
      </c>
      <c r="AC46" s="31">
        <f t="shared" si="8"/>
        <v>0</v>
      </c>
      <c r="AD46" s="31">
        <f t="shared" si="9"/>
        <v>3</v>
      </c>
      <c r="AE46" s="32"/>
      <c r="AF46" s="31"/>
    </row>
    <row r="47" spans="1:38" x14ac:dyDescent="0.25">
      <c r="A47" s="8"/>
      <c r="B47" s="8"/>
      <c r="C47" s="8"/>
      <c r="D47" s="8" t="s">
        <v>178</v>
      </c>
      <c r="E47" s="8" t="s">
        <v>226</v>
      </c>
      <c r="F47" s="8" t="s">
        <v>227</v>
      </c>
      <c r="G47" s="9">
        <v>54.532383333333343</v>
      </c>
      <c r="H47" s="8">
        <v>132</v>
      </c>
      <c r="I47" s="9">
        <v>81.757903101205144</v>
      </c>
      <c r="J47" s="9">
        <v>0</v>
      </c>
      <c r="K47" s="9">
        <v>81.757903101205144</v>
      </c>
      <c r="L47" s="9">
        <v>0</v>
      </c>
      <c r="M47" s="9">
        <v>61.937805379700869</v>
      </c>
      <c r="N47" s="8" t="s">
        <v>44</v>
      </c>
      <c r="O47" s="9">
        <v>81.757903101205144</v>
      </c>
      <c r="P47" s="8" t="s">
        <v>45</v>
      </c>
      <c r="Q47" s="8"/>
      <c r="R47" s="9">
        <v>81.757903101205144</v>
      </c>
      <c r="S47" s="9">
        <v>0.61937805379700872</v>
      </c>
      <c r="U47" s="31">
        <f t="shared" si="0"/>
        <v>0</v>
      </c>
      <c r="V47" s="31">
        <f t="shared" si="1"/>
        <v>0</v>
      </c>
      <c r="W47" s="31">
        <f t="shared" si="2"/>
        <v>1</v>
      </c>
      <c r="X47" s="31">
        <f t="shared" si="3"/>
        <v>1</v>
      </c>
      <c r="Y47" s="31">
        <f t="shared" si="4"/>
        <v>0</v>
      </c>
      <c r="Z47" s="31">
        <f t="shared" si="5"/>
        <v>0</v>
      </c>
      <c r="AA47" s="31">
        <f t="shared" si="6"/>
        <v>0</v>
      </c>
      <c r="AB47" s="31">
        <f t="shared" si="7"/>
        <v>1</v>
      </c>
      <c r="AC47" s="31">
        <f t="shared" si="8"/>
        <v>0</v>
      </c>
      <c r="AD47" s="31">
        <f t="shared" si="9"/>
        <v>3</v>
      </c>
      <c r="AE47" s="32"/>
      <c r="AF47" s="31"/>
    </row>
    <row r="48" spans="1:38" x14ac:dyDescent="0.25">
      <c r="A48" s="8"/>
      <c r="B48" s="8"/>
      <c r="C48" s="8"/>
      <c r="D48" s="8" t="s">
        <v>178</v>
      </c>
      <c r="E48" s="8" t="s">
        <v>228</v>
      </c>
      <c r="F48" s="8" t="s">
        <v>229</v>
      </c>
      <c r="G48" s="9">
        <v>35.92646666666667</v>
      </c>
      <c r="H48" s="8">
        <v>135</v>
      </c>
      <c r="I48" s="9">
        <v>54.689897454264127</v>
      </c>
      <c r="J48" s="9">
        <v>0</v>
      </c>
      <c r="K48" s="9">
        <v>54.689897454264127</v>
      </c>
      <c r="L48" s="9">
        <v>0</v>
      </c>
      <c r="M48" s="9">
        <v>40.511035151306757</v>
      </c>
      <c r="N48" s="8" t="s">
        <v>44</v>
      </c>
      <c r="O48" s="9">
        <v>54.689897454264127</v>
      </c>
      <c r="P48" s="8" t="s">
        <v>45</v>
      </c>
      <c r="Q48" s="8"/>
      <c r="R48" s="9">
        <v>54.689897454264127</v>
      </c>
      <c r="S48" s="9">
        <v>0.40511035151306762</v>
      </c>
      <c r="U48" s="31">
        <f t="shared" si="0"/>
        <v>0</v>
      </c>
      <c r="V48" s="31">
        <f t="shared" si="1"/>
        <v>0</v>
      </c>
      <c r="W48" s="31">
        <f t="shared" si="2"/>
        <v>1</v>
      </c>
      <c r="X48" s="31">
        <f t="shared" si="3"/>
        <v>1</v>
      </c>
      <c r="Y48" s="31">
        <f t="shared" si="4"/>
        <v>0</v>
      </c>
      <c r="Z48" s="31">
        <f t="shared" si="5"/>
        <v>0</v>
      </c>
      <c r="AA48" s="31">
        <f t="shared" si="6"/>
        <v>0</v>
      </c>
      <c r="AB48" s="31">
        <f t="shared" si="7"/>
        <v>1</v>
      </c>
      <c r="AC48" s="31">
        <f t="shared" si="8"/>
        <v>0</v>
      </c>
      <c r="AD48" s="31">
        <f t="shared" si="9"/>
        <v>3</v>
      </c>
      <c r="AE48" s="32"/>
      <c r="AF48" s="31"/>
    </row>
    <row r="49" spans="1:38" x14ac:dyDescent="0.25">
      <c r="A49" s="8"/>
      <c r="B49" s="8"/>
      <c r="C49" s="8"/>
      <c r="D49" s="8" t="s">
        <v>178</v>
      </c>
      <c r="E49" s="8" t="s">
        <v>230</v>
      </c>
      <c r="F49" s="8" t="s">
        <v>231</v>
      </c>
      <c r="G49" s="9">
        <v>27.098649999999999</v>
      </c>
      <c r="H49" s="8">
        <v>120</v>
      </c>
      <c r="I49" s="9">
        <v>28.556398689422998</v>
      </c>
      <c r="J49" s="9">
        <v>0</v>
      </c>
      <c r="K49" s="9">
        <v>28.556398689422998</v>
      </c>
      <c r="L49" s="9">
        <v>0</v>
      </c>
      <c r="M49" s="9">
        <v>23.796998907852501</v>
      </c>
      <c r="N49" s="8" t="s">
        <v>44</v>
      </c>
      <c r="O49" s="9">
        <v>28.556398689422998</v>
      </c>
      <c r="P49" s="8" t="s">
        <v>45</v>
      </c>
      <c r="Q49" s="8"/>
      <c r="R49" s="9">
        <v>28.556398689422998</v>
      </c>
      <c r="S49" s="9">
        <v>0.23796998907852501</v>
      </c>
      <c r="U49" s="31">
        <f t="shared" si="0"/>
        <v>0</v>
      </c>
      <c r="V49" s="31">
        <f t="shared" si="1"/>
        <v>0</v>
      </c>
      <c r="W49" s="31">
        <f t="shared" si="2"/>
        <v>1</v>
      </c>
      <c r="X49" s="31">
        <f t="shared" si="3"/>
        <v>1</v>
      </c>
      <c r="Y49" s="31">
        <f t="shared" si="4"/>
        <v>0</v>
      </c>
      <c r="Z49" s="31">
        <f t="shared" si="5"/>
        <v>0</v>
      </c>
      <c r="AA49" s="31">
        <f t="shared" si="6"/>
        <v>0</v>
      </c>
      <c r="AB49" s="31">
        <f t="shared" si="7"/>
        <v>1</v>
      </c>
      <c r="AC49" s="31">
        <f t="shared" si="8"/>
        <v>0</v>
      </c>
      <c r="AD49" s="31">
        <f t="shared" si="9"/>
        <v>3</v>
      </c>
      <c r="AE49" s="32"/>
      <c r="AF49" s="31"/>
    </row>
    <row r="50" spans="1:38" x14ac:dyDescent="0.25">
      <c r="A50" s="8"/>
      <c r="B50" s="8"/>
      <c r="C50" s="8"/>
      <c r="D50" s="8" t="s">
        <v>178</v>
      </c>
      <c r="E50" s="8" t="s">
        <v>232</v>
      </c>
      <c r="F50" s="8" t="s">
        <v>233</v>
      </c>
      <c r="G50" s="9">
        <v>43.787966666666662</v>
      </c>
      <c r="H50" s="8">
        <v>72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8" t="s">
        <v>44</v>
      </c>
      <c r="O50" s="9">
        <v>0</v>
      </c>
      <c r="P50" s="8" t="s">
        <v>234</v>
      </c>
      <c r="Q50" s="8"/>
      <c r="R50" s="9">
        <v>0</v>
      </c>
      <c r="S50" s="9">
        <v>0</v>
      </c>
      <c r="U50" s="31">
        <f t="shared" si="0"/>
        <v>0</v>
      </c>
      <c r="V50" s="31">
        <f t="shared" si="1"/>
        <v>1</v>
      </c>
      <c r="W50" s="31">
        <f t="shared" si="2"/>
        <v>0</v>
      </c>
      <c r="X50" s="31">
        <f t="shared" si="3"/>
        <v>1</v>
      </c>
      <c r="Y50" s="31">
        <f t="shared" si="4"/>
        <v>0</v>
      </c>
      <c r="Z50" s="31">
        <f t="shared" si="5"/>
        <v>1</v>
      </c>
      <c r="AA50" s="31">
        <f t="shared" si="6"/>
        <v>0</v>
      </c>
      <c r="AB50" s="31">
        <f t="shared" si="7"/>
        <v>1</v>
      </c>
      <c r="AC50" s="31">
        <f t="shared" si="8"/>
        <v>0</v>
      </c>
      <c r="AD50" s="31">
        <f t="shared" si="9"/>
        <v>4</v>
      </c>
      <c r="AE50" s="32"/>
      <c r="AF50" s="31"/>
    </row>
    <row r="51" spans="1:38" x14ac:dyDescent="0.25">
      <c r="A51" s="8"/>
      <c r="B51" s="8"/>
      <c r="C51" s="8"/>
      <c r="D51" s="8" t="s">
        <v>187</v>
      </c>
      <c r="E51" s="8" t="s">
        <v>188</v>
      </c>
      <c r="F51" s="8" t="s">
        <v>189</v>
      </c>
      <c r="G51" s="9">
        <v>20.247766666666671</v>
      </c>
      <c r="H51" s="8">
        <v>131</v>
      </c>
      <c r="I51" s="9">
        <v>65.822053612025499</v>
      </c>
      <c r="J51" s="9">
        <v>0</v>
      </c>
      <c r="K51" s="9">
        <v>65.822053612025499</v>
      </c>
      <c r="L51" s="9">
        <v>0</v>
      </c>
      <c r="M51" s="9">
        <v>50.245842451927857</v>
      </c>
      <c r="N51" s="8" t="s">
        <v>44</v>
      </c>
      <c r="O51" s="9">
        <v>65.822053612025499</v>
      </c>
      <c r="P51" s="8" t="s">
        <v>45</v>
      </c>
      <c r="Q51" s="8"/>
      <c r="R51" s="9">
        <v>65.822053612025499</v>
      </c>
      <c r="S51" s="9">
        <v>0.50245842451927858</v>
      </c>
      <c r="U51" s="31">
        <f t="shared" si="0"/>
        <v>0</v>
      </c>
      <c r="V51" s="31">
        <f t="shared" si="1"/>
        <v>0</v>
      </c>
      <c r="W51" s="31">
        <f t="shared" si="2"/>
        <v>1</v>
      </c>
      <c r="X51" s="31">
        <f t="shared" si="3"/>
        <v>1</v>
      </c>
      <c r="Y51" s="31">
        <f t="shared" si="4"/>
        <v>0</v>
      </c>
      <c r="Z51" s="31">
        <f t="shared" si="5"/>
        <v>0</v>
      </c>
      <c r="AA51" s="31">
        <f t="shared" si="6"/>
        <v>0</v>
      </c>
      <c r="AB51" s="31">
        <f t="shared" si="7"/>
        <v>1</v>
      </c>
      <c r="AC51" s="31">
        <f t="shared" si="8"/>
        <v>0</v>
      </c>
      <c r="AD51" s="31">
        <f t="shared" si="9"/>
        <v>3</v>
      </c>
      <c r="AE51" s="32"/>
      <c r="AF51" s="31"/>
    </row>
    <row r="52" spans="1:38" x14ac:dyDescent="0.25">
      <c r="A52" s="8"/>
      <c r="B52" s="8"/>
      <c r="C52" s="8"/>
      <c r="D52" s="8" t="s">
        <v>190</v>
      </c>
      <c r="E52" s="8" t="s">
        <v>191</v>
      </c>
      <c r="F52" s="8" t="s">
        <v>192</v>
      </c>
      <c r="G52" s="9">
        <v>71.43204999999999</v>
      </c>
      <c r="H52" s="8">
        <v>108</v>
      </c>
      <c r="I52" s="9">
        <v>83.688997818187346</v>
      </c>
      <c r="J52" s="9">
        <v>0</v>
      </c>
      <c r="K52" s="9">
        <v>83.688997818187346</v>
      </c>
      <c r="L52" s="9">
        <v>0</v>
      </c>
      <c r="M52" s="9">
        <v>77.489812794617919</v>
      </c>
      <c r="N52" s="8" t="s">
        <v>44</v>
      </c>
      <c r="O52" s="9">
        <v>83.688997818187346</v>
      </c>
      <c r="P52" s="8" t="s">
        <v>45</v>
      </c>
      <c r="Q52" s="8"/>
      <c r="R52" s="9">
        <v>83.688997818187346</v>
      </c>
      <c r="S52" s="9">
        <v>0.77489812794617918</v>
      </c>
      <c r="U52" s="31">
        <f t="shared" si="0"/>
        <v>0</v>
      </c>
      <c r="V52" s="31">
        <f t="shared" si="1"/>
        <v>0</v>
      </c>
      <c r="W52" s="31">
        <f t="shared" si="2"/>
        <v>1</v>
      </c>
      <c r="X52" s="31">
        <f t="shared" si="3"/>
        <v>1</v>
      </c>
      <c r="Y52" s="31">
        <f t="shared" si="4"/>
        <v>0</v>
      </c>
      <c r="Z52" s="31">
        <f t="shared" si="5"/>
        <v>0</v>
      </c>
      <c r="AA52" s="31">
        <f t="shared" si="6"/>
        <v>0</v>
      </c>
      <c r="AB52" s="31">
        <f t="shared" si="7"/>
        <v>1</v>
      </c>
      <c r="AC52" s="31">
        <f t="shared" si="8"/>
        <v>0</v>
      </c>
      <c r="AD52" s="31">
        <f t="shared" si="9"/>
        <v>3</v>
      </c>
      <c r="AE52" s="32"/>
      <c r="AF52" s="31"/>
    </row>
    <row r="53" spans="1:38" x14ac:dyDescent="0.25">
      <c r="A53" s="6"/>
      <c r="B53" s="6"/>
      <c r="C53" s="6"/>
      <c r="D53" s="6" t="s">
        <v>190</v>
      </c>
      <c r="E53" s="6" t="s">
        <v>193</v>
      </c>
      <c r="F53" s="6" t="s">
        <v>194</v>
      </c>
      <c r="G53" s="7">
        <v>23.658766666666668</v>
      </c>
      <c r="H53" s="6">
        <v>103</v>
      </c>
      <c r="I53" s="7">
        <v>43.688658921350189</v>
      </c>
      <c r="J53" s="7">
        <v>17.104833348888651</v>
      </c>
      <c r="K53" s="7">
        <v>26.583825572461539</v>
      </c>
      <c r="L53" s="7">
        <v>39.151655764214119</v>
      </c>
      <c r="M53" s="7">
        <v>25.80953939073936</v>
      </c>
      <c r="N53" s="6"/>
      <c r="O53" s="7">
        <v>0.62593399634142644</v>
      </c>
      <c r="P53" s="6"/>
      <c r="Q53" s="6"/>
      <c r="R53" s="7">
        <v>26.335199952195548</v>
      </c>
      <c r="S53" s="7">
        <v>25.56815529339374</v>
      </c>
      <c r="U53" s="31">
        <f t="shared" si="0"/>
        <v>0</v>
      </c>
      <c r="V53" s="31">
        <f t="shared" si="1"/>
        <v>0</v>
      </c>
      <c r="W53" s="31">
        <f t="shared" si="2"/>
        <v>0</v>
      </c>
      <c r="X53" s="31">
        <f t="shared" si="3"/>
        <v>0</v>
      </c>
      <c r="Y53" s="31">
        <f t="shared" si="4"/>
        <v>0</v>
      </c>
      <c r="Z53" s="31">
        <f t="shared" si="5"/>
        <v>0</v>
      </c>
      <c r="AA53" s="31">
        <f t="shared" si="6"/>
        <v>0</v>
      </c>
      <c r="AB53" s="31">
        <f t="shared" si="7"/>
        <v>0</v>
      </c>
      <c r="AC53" s="31">
        <f t="shared" si="8"/>
        <v>0</v>
      </c>
      <c r="AD53" s="31">
        <f t="shared" si="9"/>
        <v>0</v>
      </c>
      <c r="AE53" s="32"/>
      <c r="AF53" s="31"/>
    </row>
    <row r="54" spans="1:38" x14ac:dyDescent="0.25">
      <c r="A54" s="8"/>
      <c r="B54" s="8"/>
      <c r="C54" s="8"/>
      <c r="D54" s="8" t="s">
        <v>190</v>
      </c>
      <c r="E54" s="8" t="s">
        <v>195</v>
      </c>
      <c r="F54" s="8" t="s">
        <v>196</v>
      </c>
      <c r="G54" s="9">
        <v>23.464083333333331</v>
      </c>
      <c r="H54" s="8">
        <v>108</v>
      </c>
      <c r="I54" s="9">
        <v>65.010645922326731</v>
      </c>
      <c r="J54" s="9">
        <v>0</v>
      </c>
      <c r="K54" s="9">
        <v>65.010645922326731</v>
      </c>
      <c r="L54" s="9">
        <v>0</v>
      </c>
      <c r="M54" s="9">
        <v>60.195042520672907</v>
      </c>
      <c r="N54" s="8" t="s">
        <v>44</v>
      </c>
      <c r="O54" s="9">
        <v>65.010645922326731</v>
      </c>
      <c r="P54" s="8" t="s">
        <v>45</v>
      </c>
      <c r="Q54" s="8"/>
      <c r="R54" s="9">
        <v>65.010645922326731</v>
      </c>
      <c r="S54" s="9">
        <v>0.60195042520672903</v>
      </c>
      <c r="U54" s="31">
        <f t="shared" si="0"/>
        <v>0</v>
      </c>
      <c r="V54" s="31">
        <f t="shared" si="1"/>
        <v>0</v>
      </c>
      <c r="W54" s="31">
        <f t="shared" si="2"/>
        <v>1</v>
      </c>
      <c r="X54" s="31">
        <f t="shared" si="3"/>
        <v>1</v>
      </c>
      <c r="Y54" s="31">
        <f t="shared" si="4"/>
        <v>0</v>
      </c>
      <c r="Z54" s="31">
        <f t="shared" si="5"/>
        <v>0</v>
      </c>
      <c r="AA54" s="31">
        <f t="shared" si="6"/>
        <v>0</v>
      </c>
      <c r="AB54" s="31">
        <f t="shared" si="7"/>
        <v>1</v>
      </c>
      <c r="AC54" s="31">
        <f t="shared" si="8"/>
        <v>0</v>
      </c>
      <c r="AD54" s="31">
        <f t="shared" si="9"/>
        <v>3</v>
      </c>
      <c r="AE54" s="32"/>
      <c r="AF54" s="31"/>
    </row>
    <row r="55" spans="1:38" x14ac:dyDescent="0.25">
      <c r="A55" s="8"/>
      <c r="B55" s="8"/>
      <c r="C55" s="8"/>
      <c r="D55" s="8" t="s">
        <v>190</v>
      </c>
      <c r="E55" s="8" t="s">
        <v>235</v>
      </c>
      <c r="F55" s="8" t="s">
        <v>236</v>
      </c>
      <c r="G55" s="9">
        <v>43.163466666666658</v>
      </c>
      <c r="H55" s="8">
        <v>135</v>
      </c>
      <c r="I55" s="9">
        <v>26.436236644549432</v>
      </c>
      <c r="J55" s="9">
        <v>0</v>
      </c>
      <c r="K55" s="9">
        <v>26.436236644549432</v>
      </c>
      <c r="L55" s="9">
        <v>0</v>
      </c>
      <c r="M55" s="9">
        <v>19.582397514481059</v>
      </c>
      <c r="N55" s="8" t="s">
        <v>44</v>
      </c>
      <c r="O55" s="9">
        <v>26.436236644549432</v>
      </c>
      <c r="P55" s="8" t="s">
        <v>45</v>
      </c>
      <c r="Q55" s="8"/>
      <c r="R55" s="9">
        <v>26.436236644549432</v>
      </c>
      <c r="S55" s="9">
        <v>0.19582397514481059</v>
      </c>
      <c r="U55" s="31">
        <f t="shared" si="0"/>
        <v>0</v>
      </c>
      <c r="V55" s="31">
        <f t="shared" si="1"/>
        <v>0</v>
      </c>
      <c r="W55" s="31">
        <f t="shared" si="2"/>
        <v>1</v>
      </c>
      <c r="X55" s="31">
        <f t="shared" si="3"/>
        <v>1</v>
      </c>
      <c r="Y55" s="31">
        <f t="shared" si="4"/>
        <v>0</v>
      </c>
      <c r="Z55" s="31">
        <f t="shared" si="5"/>
        <v>0</v>
      </c>
      <c r="AA55" s="31">
        <f t="shared" si="6"/>
        <v>0</v>
      </c>
      <c r="AB55" s="31">
        <f t="shared" si="7"/>
        <v>1</v>
      </c>
      <c r="AC55" s="31">
        <f t="shared" si="8"/>
        <v>0</v>
      </c>
      <c r="AD55" s="31">
        <f t="shared" si="9"/>
        <v>3</v>
      </c>
      <c r="AE55" s="32"/>
      <c r="AF55" s="31"/>
    </row>
    <row r="56" spans="1:38" x14ac:dyDescent="0.25">
      <c r="A56" s="8"/>
      <c r="B56" s="8"/>
      <c r="C56" s="8"/>
      <c r="D56" s="8" t="s">
        <v>190</v>
      </c>
      <c r="E56" s="8" t="s">
        <v>237</v>
      </c>
      <c r="F56" s="8" t="s">
        <v>238</v>
      </c>
      <c r="G56" s="9">
        <v>1032.4908833333329</v>
      </c>
      <c r="H56" s="8">
        <v>138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8" t="s">
        <v>44</v>
      </c>
      <c r="O56" s="9">
        <v>0</v>
      </c>
      <c r="P56" s="8" t="s">
        <v>45</v>
      </c>
      <c r="Q56" s="8"/>
      <c r="R56" s="9">
        <v>0</v>
      </c>
      <c r="S56" s="9">
        <v>0</v>
      </c>
      <c r="U56" s="31">
        <f t="shared" si="0"/>
        <v>0</v>
      </c>
      <c r="V56" s="31">
        <f t="shared" si="1"/>
        <v>1</v>
      </c>
      <c r="W56" s="31">
        <f t="shared" si="2"/>
        <v>1</v>
      </c>
      <c r="X56" s="31">
        <f t="shared" si="3"/>
        <v>1</v>
      </c>
      <c r="Y56" s="31">
        <f t="shared" si="4"/>
        <v>0</v>
      </c>
      <c r="Z56" s="31">
        <f t="shared" si="5"/>
        <v>1</v>
      </c>
      <c r="AA56" s="31">
        <f t="shared" si="6"/>
        <v>0</v>
      </c>
      <c r="AB56" s="31">
        <f t="shared" si="7"/>
        <v>1</v>
      </c>
      <c r="AC56" s="31">
        <f t="shared" si="8"/>
        <v>0</v>
      </c>
      <c r="AD56" s="31">
        <f t="shared" si="9"/>
        <v>5</v>
      </c>
      <c r="AE56" s="32"/>
      <c r="AF56" s="31"/>
    </row>
    <row r="57" spans="1:38" x14ac:dyDescent="0.25">
      <c r="A57" s="6"/>
      <c r="B57" s="6"/>
      <c r="C57" s="6"/>
      <c r="D57" s="6" t="s">
        <v>26</v>
      </c>
      <c r="E57" s="6" t="s">
        <v>27</v>
      </c>
      <c r="F57" s="6" t="s">
        <v>28</v>
      </c>
      <c r="G57" s="7">
        <v>55.459066666666658</v>
      </c>
      <c r="H57" s="6">
        <v>118</v>
      </c>
      <c r="I57" s="7">
        <v>120.5243496168537</v>
      </c>
      <c r="J57" s="7">
        <v>39.000523087394228</v>
      </c>
      <c r="K57" s="7">
        <v>81.523826529459541</v>
      </c>
      <c r="L57" s="7">
        <v>32.3590404854925</v>
      </c>
      <c r="M57" s="7">
        <v>69.087988584287757</v>
      </c>
      <c r="N57" s="6"/>
      <c r="O57" s="7">
        <v>28.95520182572854</v>
      </c>
      <c r="P57" s="6"/>
      <c r="Q57" s="6"/>
      <c r="R57" s="7">
        <v>69.191419331781844</v>
      </c>
      <c r="S57" s="7">
        <v>58.636796043882917</v>
      </c>
      <c r="U57" s="31">
        <f t="shared" si="0"/>
        <v>0</v>
      </c>
      <c r="V57" s="31">
        <f t="shared" si="1"/>
        <v>0</v>
      </c>
      <c r="W57" s="31">
        <f t="shared" si="2"/>
        <v>0</v>
      </c>
      <c r="X57" s="31">
        <f t="shared" si="3"/>
        <v>0</v>
      </c>
      <c r="Y57" s="31">
        <f t="shared" si="4"/>
        <v>0</v>
      </c>
      <c r="Z57" s="31">
        <f t="shared" si="5"/>
        <v>0</v>
      </c>
      <c r="AA57" s="31">
        <f t="shared" si="6"/>
        <v>0</v>
      </c>
      <c r="AB57" s="31">
        <f t="shared" si="7"/>
        <v>0</v>
      </c>
      <c r="AC57" s="31">
        <f t="shared" si="8"/>
        <v>0</v>
      </c>
      <c r="AD57" s="31">
        <f t="shared" si="9"/>
        <v>0</v>
      </c>
      <c r="AE57" s="32"/>
      <c r="AF57" s="31"/>
    </row>
    <row r="58" spans="1:38" x14ac:dyDescent="0.25">
      <c r="A58" s="6"/>
      <c r="B58" s="6"/>
      <c r="C58" s="6"/>
      <c r="D58" s="6" t="s">
        <v>26</v>
      </c>
      <c r="E58" s="6" t="s">
        <v>197</v>
      </c>
      <c r="F58" s="6" t="s">
        <v>198</v>
      </c>
      <c r="G58" s="7">
        <v>35.213200000000001</v>
      </c>
      <c r="H58" s="6">
        <v>98</v>
      </c>
      <c r="I58" s="7">
        <v>77.987416377213378</v>
      </c>
      <c r="J58" s="7">
        <v>22.758879316906011</v>
      </c>
      <c r="K58" s="7">
        <v>55.228537060307367</v>
      </c>
      <c r="L58" s="7">
        <v>29.182758416851179</v>
      </c>
      <c r="M58" s="7">
        <v>56.355650061538128</v>
      </c>
      <c r="N58" s="6"/>
      <c r="O58" s="7">
        <v>2.8759231620619232</v>
      </c>
      <c r="P58" s="6"/>
      <c r="Q58" s="6"/>
      <c r="R58" s="7">
        <v>54.357128633070047</v>
      </c>
      <c r="S58" s="7">
        <v>55.466457788846988</v>
      </c>
      <c r="U58" s="31">
        <f t="shared" si="0"/>
        <v>0</v>
      </c>
      <c r="V58" s="31">
        <f t="shared" si="1"/>
        <v>0</v>
      </c>
      <c r="W58" s="31">
        <f t="shared" si="2"/>
        <v>0</v>
      </c>
      <c r="X58" s="31">
        <f t="shared" si="3"/>
        <v>0</v>
      </c>
      <c r="Y58" s="31">
        <f t="shared" si="4"/>
        <v>0</v>
      </c>
      <c r="Z58" s="31">
        <f t="shared" si="5"/>
        <v>0</v>
      </c>
      <c r="AA58" s="31">
        <f t="shared" si="6"/>
        <v>0</v>
      </c>
      <c r="AB58" s="31">
        <f t="shared" si="7"/>
        <v>0</v>
      </c>
      <c r="AC58" s="31">
        <f t="shared" si="8"/>
        <v>0</v>
      </c>
      <c r="AD58" s="31">
        <f t="shared" si="9"/>
        <v>0</v>
      </c>
      <c r="AE58" s="32"/>
      <c r="AF58" s="31"/>
    </row>
    <row r="59" spans="1:38" x14ac:dyDescent="0.25">
      <c r="A59" s="6"/>
      <c r="B59" s="6"/>
      <c r="C59" s="6"/>
      <c r="D59" s="6" t="s">
        <v>29</v>
      </c>
      <c r="E59" s="6" t="s">
        <v>30</v>
      </c>
      <c r="F59" s="6" t="s">
        <v>31</v>
      </c>
      <c r="G59" s="7">
        <v>100.42161666666669</v>
      </c>
      <c r="H59" s="6">
        <v>93</v>
      </c>
      <c r="I59" s="7">
        <v>128.66370494146221</v>
      </c>
      <c r="J59" s="7">
        <v>29.196045415645511</v>
      </c>
      <c r="K59" s="7">
        <v>99.467659525816728</v>
      </c>
      <c r="L59" s="7">
        <v>22.691749339045352</v>
      </c>
      <c r="M59" s="7">
        <v>106.9544726084051</v>
      </c>
      <c r="N59" s="6"/>
      <c r="O59" s="7">
        <v>10.509433976432589</v>
      </c>
      <c r="P59" s="6"/>
      <c r="Q59" s="6"/>
      <c r="R59" s="7">
        <v>96.870767266547759</v>
      </c>
      <c r="S59" s="7">
        <v>104.1621153403739</v>
      </c>
      <c r="U59" s="31">
        <f t="shared" si="0"/>
        <v>0</v>
      </c>
      <c r="V59" s="31">
        <f t="shared" si="1"/>
        <v>0</v>
      </c>
      <c r="W59" s="31">
        <f t="shared" si="2"/>
        <v>0</v>
      </c>
      <c r="X59" s="31">
        <f t="shared" si="3"/>
        <v>0</v>
      </c>
      <c r="Y59" s="31">
        <f t="shared" si="4"/>
        <v>0</v>
      </c>
      <c r="Z59" s="31">
        <f t="shared" si="5"/>
        <v>0</v>
      </c>
      <c r="AA59" s="31">
        <f t="shared" si="6"/>
        <v>0</v>
      </c>
      <c r="AB59" s="31">
        <f t="shared" si="7"/>
        <v>0</v>
      </c>
      <c r="AC59" s="31">
        <f t="shared" si="8"/>
        <v>0</v>
      </c>
      <c r="AD59" s="31">
        <f t="shared" si="9"/>
        <v>0</v>
      </c>
      <c r="AE59" s="32"/>
      <c r="AF59" s="31"/>
    </row>
    <row r="60" spans="1:38" s="12" customFormat="1" ht="45" x14ac:dyDescent="0.25">
      <c r="A60" s="10"/>
      <c r="B60" s="10"/>
      <c r="C60" s="10"/>
      <c r="D60" s="10" t="s">
        <v>29</v>
      </c>
      <c r="E60" s="10" t="s">
        <v>239</v>
      </c>
      <c r="F60" s="10" t="s">
        <v>240</v>
      </c>
      <c r="G60" s="11">
        <v>70.999849999999995</v>
      </c>
      <c r="H60" s="10">
        <v>83</v>
      </c>
      <c r="I60" s="11">
        <v>109.5542273759213</v>
      </c>
      <c r="J60" s="11">
        <v>7.0402166962732524</v>
      </c>
      <c r="K60" s="11">
        <v>102.514010679648</v>
      </c>
      <c r="L60" s="11">
        <v>6.4262391921360109</v>
      </c>
      <c r="M60" s="11">
        <v>123.51085624053979</v>
      </c>
      <c r="N60" s="10"/>
      <c r="O60" s="11">
        <v>89.649692088244024</v>
      </c>
      <c r="P60" s="10" t="s">
        <v>594</v>
      </c>
      <c r="Q60" s="10"/>
      <c r="R60" s="11">
        <v>70.80499311488461</v>
      </c>
      <c r="S60" s="11">
        <v>85.307220620342903</v>
      </c>
      <c r="U60" s="31">
        <f t="shared" si="0"/>
        <v>0</v>
      </c>
      <c r="V60" s="31">
        <f t="shared" si="1"/>
        <v>0</v>
      </c>
      <c r="W60" s="31">
        <f t="shared" si="2"/>
        <v>0</v>
      </c>
      <c r="X60" s="31">
        <f t="shared" si="3"/>
        <v>0</v>
      </c>
      <c r="Y60" s="31">
        <f t="shared" si="4"/>
        <v>0</v>
      </c>
      <c r="Z60" s="31">
        <f t="shared" si="5"/>
        <v>0</v>
      </c>
      <c r="AA60" s="31">
        <f t="shared" si="6"/>
        <v>0</v>
      </c>
      <c r="AB60" s="31">
        <f t="shared" si="7"/>
        <v>1</v>
      </c>
      <c r="AC60" s="31">
        <f t="shared" si="8"/>
        <v>1</v>
      </c>
      <c r="AD60" s="31">
        <f t="shared" si="9"/>
        <v>1</v>
      </c>
      <c r="AE60" s="32"/>
      <c r="AF60" s="31"/>
      <c r="AG60" s="2"/>
      <c r="AH60" s="16"/>
      <c r="AI60" s="16"/>
      <c r="AJ60" s="16"/>
      <c r="AK60" s="16"/>
      <c r="AL60" s="16"/>
    </row>
    <row r="61" spans="1:38" x14ac:dyDescent="0.25">
      <c r="A61" s="8"/>
      <c r="B61" s="8"/>
      <c r="C61" s="8"/>
      <c r="D61" s="8" t="s">
        <v>29</v>
      </c>
      <c r="E61" s="8" t="s">
        <v>496</v>
      </c>
      <c r="F61" s="8" t="s">
        <v>497</v>
      </c>
      <c r="G61" s="9">
        <v>11.257716666666671</v>
      </c>
      <c r="H61" s="8">
        <v>134</v>
      </c>
      <c r="I61" s="9">
        <v>51.813510872801388</v>
      </c>
      <c r="J61" s="9">
        <v>0</v>
      </c>
      <c r="K61" s="9">
        <v>51.813510872801388</v>
      </c>
      <c r="L61" s="9">
        <v>0</v>
      </c>
      <c r="M61" s="9">
        <v>38.666799158807009</v>
      </c>
      <c r="N61" s="8" t="s">
        <v>44</v>
      </c>
      <c r="O61" s="9">
        <v>51.813510872801388</v>
      </c>
      <c r="P61" s="8" t="s">
        <v>45</v>
      </c>
      <c r="Q61" s="8"/>
      <c r="R61" s="9">
        <v>51.813510872801388</v>
      </c>
      <c r="S61" s="9">
        <v>0.38666799158807008</v>
      </c>
      <c r="U61" s="31">
        <f t="shared" si="0"/>
        <v>0</v>
      </c>
      <c r="V61" s="31">
        <f t="shared" si="1"/>
        <v>0</v>
      </c>
      <c r="W61" s="31">
        <f t="shared" si="2"/>
        <v>1</v>
      </c>
      <c r="X61" s="31">
        <f t="shared" si="3"/>
        <v>1</v>
      </c>
      <c r="Y61" s="31">
        <f t="shared" si="4"/>
        <v>0</v>
      </c>
      <c r="Z61" s="31">
        <f t="shared" si="5"/>
        <v>0</v>
      </c>
      <c r="AA61" s="31">
        <f t="shared" si="6"/>
        <v>0</v>
      </c>
      <c r="AB61" s="31">
        <f t="shared" si="7"/>
        <v>1</v>
      </c>
      <c r="AC61" s="31">
        <f t="shared" si="8"/>
        <v>0</v>
      </c>
      <c r="AD61" s="31">
        <f t="shared" si="9"/>
        <v>3</v>
      </c>
      <c r="AE61" s="32"/>
      <c r="AF61" s="31"/>
    </row>
    <row r="62" spans="1:38" x14ac:dyDescent="0.25">
      <c r="A62" s="8"/>
      <c r="B62" s="8"/>
      <c r="C62" s="8"/>
      <c r="D62" s="8" t="s">
        <v>29</v>
      </c>
      <c r="E62" s="8" t="s">
        <v>498</v>
      </c>
      <c r="F62" s="8" t="s">
        <v>499</v>
      </c>
      <c r="G62" s="9">
        <v>24.240400000000001</v>
      </c>
      <c r="H62" s="8">
        <v>108</v>
      </c>
      <c r="I62" s="9">
        <v>51.496732820199178</v>
      </c>
      <c r="J62" s="9">
        <v>0</v>
      </c>
      <c r="K62" s="9">
        <v>51.496732820199178</v>
      </c>
      <c r="L62" s="9">
        <v>0</v>
      </c>
      <c r="M62" s="9">
        <v>47.682160018702938</v>
      </c>
      <c r="N62" s="8" t="s">
        <v>44</v>
      </c>
      <c r="O62" s="9">
        <v>51.496732820199178</v>
      </c>
      <c r="P62" s="8" t="s">
        <v>45</v>
      </c>
      <c r="Q62" s="8"/>
      <c r="R62" s="9">
        <v>51.496732820199178</v>
      </c>
      <c r="S62" s="9">
        <v>0.4768216001870294</v>
      </c>
      <c r="U62" s="29">
        <f t="shared" si="0"/>
        <v>0</v>
      </c>
      <c r="V62" s="29">
        <f t="shared" si="1"/>
        <v>0</v>
      </c>
      <c r="W62" s="29">
        <f t="shared" si="2"/>
        <v>1</v>
      </c>
      <c r="X62" s="29">
        <f t="shared" si="3"/>
        <v>1</v>
      </c>
      <c r="Y62" s="29">
        <f t="shared" si="4"/>
        <v>0</v>
      </c>
      <c r="Z62" s="29">
        <f t="shared" si="5"/>
        <v>0</v>
      </c>
      <c r="AA62" s="29">
        <f t="shared" si="6"/>
        <v>0</v>
      </c>
      <c r="AB62" s="29">
        <f t="shared" si="7"/>
        <v>1</v>
      </c>
      <c r="AC62" s="29">
        <f t="shared" si="8"/>
        <v>0</v>
      </c>
      <c r="AD62" s="29">
        <f t="shared" si="9"/>
        <v>3</v>
      </c>
      <c r="AE62" s="30"/>
      <c r="AF62" s="29"/>
      <c r="AG62" s="28"/>
      <c r="AH62" s="27"/>
      <c r="AI62" s="27"/>
      <c r="AJ62" s="27"/>
      <c r="AK62" s="27"/>
      <c r="AL62" s="27"/>
    </row>
    <row r="63" spans="1:38" x14ac:dyDescent="0.25">
      <c r="A63" s="8"/>
      <c r="B63" s="8"/>
      <c r="C63" s="8"/>
      <c r="D63" s="8" t="s">
        <v>500</v>
      </c>
      <c r="E63" s="8" t="s">
        <v>501</v>
      </c>
      <c r="F63" s="8" t="s">
        <v>502</v>
      </c>
      <c r="G63" s="9">
        <v>26.541666666666671</v>
      </c>
      <c r="H63" s="8">
        <v>127</v>
      </c>
      <c r="I63" s="9">
        <v>43.030603132390063</v>
      </c>
      <c r="J63" s="9">
        <v>0</v>
      </c>
      <c r="K63" s="9">
        <v>43.030603132390063</v>
      </c>
      <c r="L63" s="9">
        <v>0</v>
      </c>
      <c r="M63" s="9">
        <v>33.882364671173278</v>
      </c>
      <c r="N63" s="8" t="s">
        <v>44</v>
      </c>
      <c r="O63" s="9">
        <v>43.030603132390063</v>
      </c>
      <c r="P63" s="8" t="s">
        <v>45</v>
      </c>
      <c r="Q63" s="8"/>
      <c r="R63" s="9">
        <v>43.030603132390063</v>
      </c>
      <c r="S63" s="9">
        <v>0.33882364671173282</v>
      </c>
      <c r="U63" s="31">
        <f t="shared" si="0"/>
        <v>0</v>
      </c>
      <c r="V63" s="31">
        <f t="shared" si="1"/>
        <v>0</v>
      </c>
      <c r="W63" s="31">
        <f t="shared" si="2"/>
        <v>1</v>
      </c>
      <c r="X63" s="31">
        <f t="shared" si="3"/>
        <v>1</v>
      </c>
      <c r="Y63" s="31">
        <f t="shared" si="4"/>
        <v>0</v>
      </c>
      <c r="Z63" s="31">
        <f t="shared" si="5"/>
        <v>0</v>
      </c>
      <c r="AA63" s="31">
        <f t="shared" si="6"/>
        <v>0</v>
      </c>
      <c r="AB63" s="31">
        <f t="shared" si="7"/>
        <v>1</v>
      </c>
      <c r="AC63" s="31">
        <f t="shared" si="8"/>
        <v>0</v>
      </c>
      <c r="AD63" s="31">
        <f t="shared" si="9"/>
        <v>3</v>
      </c>
      <c r="AE63" s="32"/>
      <c r="AF63" s="31"/>
    </row>
    <row r="64" spans="1:38" x14ac:dyDescent="0.25">
      <c r="A64" s="8"/>
      <c r="B64" s="8"/>
      <c r="C64" s="8"/>
      <c r="D64" s="8" t="s">
        <v>199</v>
      </c>
      <c r="E64" s="8" t="s">
        <v>200</v>
      </c>
      <c r="F64" s="8" t="s">
        <v>201</v>
      </c>
      <c r="G64" s="9">
        <v>49.582533333333338</v>
      </c>
      <c r="H64" s="8">
        <v>124</v>
      </c>
      <c r="I64" s="9">
        <v>31.44176489954242</v>
      </c>
      <c r="J64" s="9">
        <v>0</v>
      </c>
      <c r="K64" s="9">
        <v>31.44176489954242</v>
      </c>
      <c r="L64" s="9">
        <v>0</v>
      </c>
      <c r="M64" s="9">
        <v>25.35626201576002</v>
      </c>
      <c r="N64" s="8" t="s">
        <v>44</v>
      </c>
      <c r="O64" s="9">
        <v>31.44176489954242</v>
      </c>
      <c r="P64" s="8" t="s">
        <v>45</v>
      </c>
      <c r="Q64" s="8"/>
      <c r="R64" s="9">
        <v>31.44176489954242</v>
      </c>
      <c r="S64" s="9">
        <v>0.25356262015760023</v>
      </c>
      <c r="U64" s="31">
        <f t="shared" si="0"/>
        <v>0</v>
      </c>
      <c r="V64" s="31">
        <f t="shared" si="1"/>
        <v>0</v>
      </c>
      <c r="W64" s="31">
        <f t="shared" si="2"/>
        <v>1</v>
      </c>
      <c r="X64" s="31">
        <f t="shared" si="3"/>
        <v>1</v>
      </c>
      <c r="Y64" s="31">
        <f t="shared" si="4"/>
        <v>0</v>
      </c>
      <c r="Z64" s="31">
        <f t="shared" si="5"/>
        <v>0</v>
      </c>
      <c r="AA64" s="31">
        <f t="shared" si="6"/>
        <v>0</v>
      </c>
      <c r="AB64" s="31">
        <f t="shared" si="7"/>
        <v>1</v>
      </c>
      <c r="AC64" s="31">
        <f t="shared" si="8"/>
        <v>0</v>
      </c>
      <c r="AD64" s="31">
        <f t="shared" si="9"/>
        <v>3</v>
      </c>
      <c r="AE64" s="32"/>
      <c r="AF64" s="31"/>
    </row>
    <row r="65" spans="1:38" x14ac:dyDescent="0.25">
      <c r="A65" s="6"/>
      <c r="B65" s="6"/>
      <c r="C65" s="6"/>
      <c r="D65" s="6" t="s">
        <v>199</v>
      </c>
      <c r="E65" s="6" t="s">
        <v>503</v>
      </c>
      <c r="F65" s="6" t="s">
        <v>504</v>
      </c>
      <c r="G65" s="7">
        <v>35.190033333333332</v>
      </c>
      <c r="H65" s="6">
        <v>108</v>
      </c>
      <c r="I65" s="7">
        <v>80.543072393157786</v>
      </c>
      <c r="J65" s="7">
        <v>21.54126407994427</v>
      </c>
      <c r="K65" s="7">
        <v>59.001808313213509</v>
      </c>
      <c r="L65" s="7">
        <v>26.7450240472503</v>
      </c>
      <c r="M65" s="7">
        <v>54.631303993716209</v>
      </c>
      <c r="N65" s="6"/>
      <c r="O65" s="7">
        <v>8.3766353568277587</v>
      </c>
      <c r="P65" s="6"/>
      <c r="Q65" s="6"/>
      <c r="R65" s="7">
        <v>56.501431105565217</v>
      </c>
      <c r="S65" s="7">
        <v>52.316139912560388</v>
      </c>
      <c r="U65" s="31">
        <f t="shared" si="0"/>
        <v>0</v>
      </c>
      <c r="V65" s="31">
        <f t="shared" si="1"/>
        <v>0</v>
      </c>
      <c r="W65" s="31">
        <f t="shared" si="2"/>
        <v>0</v>
      </c>
      <c r="X65" s="31">
        <f t="shared" si="3"/>
        <v>0</v>
      </c>
      <c r="Y65" s="31">
        <f t="shared" si="4"/>
        <v>0</v>
      </c>
      <c r="Z65" s="31">
        <f t="shared" si="5"/>
        <v>0</v>
      </c>
      <c r="AA65" s="31">
        <f t="shared" si="6"/>
        <v>0</v>
      </c>
      <c r="AB65" s="31">
        <f t="shared" si="7"/>
        <v>0</v>
      </c>
      <c r="AC65" s="31">
        <f t="shared" si="8"/>
        <v>0</v>
      </c>
      <c r="AD65" s="31">
        <f t="shared" si="9"/>
        <v>0</v>
      </c>
      <c r="AE65" s="32"/>
      <c r="AF65" s="31"/>
    </row>
    <row r="66" spans="1:38" x14ac:dyDescent="0.25">
      <c r="A66" s="6"/>
      <c r="B66" s="6"/>
      <c r="C66" s="6"/>
      <c r="D66" s="6" t="s">
        <v>199</v>
      </c>
      <c r="E66" s="6" t="s">
        <v>505</v>
      </c>
      <c r="F66" s="6" t="s">
        <v>506</v>
      </c>
      <c r="G66" s="7">
        <v>166.9802333333333</v>
      </c>
      <c r="H66" s="6">
        <v>103</v>
      </c>
      <c r="I66" s="7">
        <v>161.04761417194439</v>
      </c>
      <c r="J66" s="7">
        <v>58.81216419111886</v>
      </c>
      <c r="K66" s="7">
        <v>102.23544998082561</v>
      </c>
      <c r="L66" s="7">
        <v>36.518494541823728</v>
      </c>
      <c r="M66" s="7">
        <v>99.257718427985992</v>
      </c>
      <c r="N66" s="6"/>
      <c r="O66" s="7">
        <v>1.4999764289967581</v>
      </c>
      <c r="P66" s="6"/>
      <c r="Q66" s="6"/>
      <c r="R66" s="7">
        <v>101.6825313586953</v>
      </c>
      <c r="S66" s="7">
        <v>98.72090423174302</v>
      </c>
      <c r="U66" s="31">
        <f t="shared" ref="U66:U129" si="11">IF(G66&lt;5,1,0)</f>
        <v>0</v>
      </c>
      <c r="V66" s="31">
        <f t="shared" ref="V66:V129" si="12">IF(AND(I66=0,J66=0,K66=0),1,0)</f>
        <v>0</v>
      </c>
      <c r="W66" s="31">
        <f t="shared" ref="W66:W129" si="13">IF(P66="DyeTect Case",1,0)</f>
        <v>0</v>
      </c>
      <c r="X66" s="31">
        <f t="shared" ref="X66:X129" si="14">IF(J66&lt;$AH$10,1,0)</f>
        <v>0</v>
      </c>
      <c r="Y66" s="31">
        <f t="shared" ref="Y66:Y129" si="15">IF(AND(NOT(OR(U66:W66)),X66=1),1,0)</f>
        <v>0</v>
      </c>
      <c r="Z66" s="31">
        <f t="shared" ref="Z66:Z129" si="16">IF(I66&lt;$AH$11,1,0)</f>
        <v>0</v>
      </c>
      <c r="AA66" s="31">
        <f t="shared" ref="AA66:AA129" si="17">IF(AND(NOT(OR(U66:Y66)),Z66=1),1,0)</f>
        <v>0</v>
      </c>
      <c r="AB66" s="31">
        <f t="shared" ref="AB66:AB129" si="18">IF(L66&lt;$AH$12,1,0)</f>
        <v>0</v>
      </c>
      <c r="AC66" s="31">
        <f t="shared" ref="AC66:AC129" si="19">IF(AND(NOT(OR(U66:AA66)),AB66=1),1,0)</f>
        <v>0</v>
      </c>
      <c r="AD66" s="31">
        <f t="shared" ref="AD66:AD129" si="20">SUM(U66:X66,Z66,AB66)</f>
        <v>0</v>
      </c>
      <c r="AE66" s="32"/>
      <c r="AF66" s="31"/>
    </row>
    <row r="67" spans="1:38" x14ac:dyDescent="0.25">
      <c r="A67" s="6"/>
      <c r="B67" s="6"/>
      <c r="C67" s="6"/>
      <c r="D67" s="6" t="s">
        <v>32</v>
      </c>
      <c r="E67" s="6" t="s">
        <v>33</v>
      </c>
      <c r="F67" s="6" t="s">
        <v>34</v>
      </c>
      <c r="G67" s="7">
        <v>36.364216666666671</v>
      </c>
      <c r="H67" s="6">
        <v>108</v>
      </c>
      <c r="I67" s="7">
        <v>85.355793588451448</v>
      </c>
      <c r="J67" s="7">
        <v>35.923878998323119</v>
      </c>
      <c r="K67" s="7">
        <v>49.431914590128322</v>
      </c>
      <c r="L67" s="7">
        <v>42.087218088009877</v>
      </c>
      <c r="M67" s="7">
        <v>45.770291287155857</v>
      </c>
      <c r="N67" s="6"/>
      <c r="O67" s="7">
        <v>0.73891735674422709</v>
      </c>
      <c r="P67" s="6"/>
      <c r="Q67" s="6"/>
      <c r="R67" s="7">
        <v>49.118209110848369</v>
      </c>
      <c r="S67" s="7">
        <v>45.479823250785529</v>
      </c>
      <c r="U67" s="31">
        <f t="shared" si="11"/>
        <v>0</v>
      </c>
      <c r="V67" s="31">
        <f t="shared" si="12"/>
        <v>0</v>
      </c>
      <c r="W67" s="31">
        <f t="shared" si="13"/>
        <v>0</v>
      </c>
      <c r="X67" s="31">
        <f t="shared" si="14"/>
        <v>0</v>
      </c>
      <c r="Y67" s="31">
        <f t="shared" si="15"/>
        <v>0</v>
      </c>
      <c r="Z67" s="31">
        <f t="shared" si="16"/>
        <v>0</v>
      </c>
      <c r="AA67" s="31">
        <f t="shared" si="17"/>
        <v>0</v>
      </c>
      <c r="AB67" s="31">
        <f t="shared" si="18"/>
        <v>0</v>
      </c>
      <c r="AC67" s="31">
        <f t="shared" si="19"/>
        <v>0</v>
      </c>
      <c r="AD67" s="31">
        <f t="shared" si="20"/>
        <v>0</v>
      </c>
      <c r="AE67" s="32"/>
      <c r="AF67" s="31"/>
    </row>
    <row r="68" spans="1:38" x14ac:dyDescent="0.25">
      <c r="A68" s="6"/>
      <c r="B68" s="6"/>
      <c r="C68" s="6"/>
      <c r="D68" s="6" t="s">
        <v>32</v>
      </c>
      <c r="E68" s="6" t="s">
        <v>202</v>
      </c>
      <c r="F68" s="6" t="s">
        <v>203</v>
      </c>
      <c r="G68" s="7">
        <v>19.048016666666669</v>
      </c>
      <c r="H68" s="6">
        <v>121</v>
      </c>
      <c r="I68" s="7">
        <v>53.58351712268351</v>
      </c>
      <c r="J68" s="7">
        <v>12.96318758821859</v>
      </c>
      <c r="K68" s="7">
        <v>40.620329534464922</v>
      </c>
      <c r="L68" s="7">
        <v>24.192491057536198</v>
      </c>
      <c r="M68" s="7">
        <v>33.570520276417291</v>
      </c>
      <c r="N68" s="6"/>
      <c r="O68" s="7">
        <v>10.91154724042328</v>
      </c>
      <c r="P68" s="6"/>
      <c r="Q68" s="6"/>
      <c r="R68" s="7">
        <v>37.305543876676033</v>
      </c>
      <c r="S68" s="7">
        <v>30.83102799725291</v>
      </c>
      <c r="U68" s="31">
        <f t="shared" si="11"/>
        <v>0</v>
      </c>
      <c r="V68" s="31">
        <f t="shared" si="12"/>
        <v>0</v>
      </c>
      <c r="W68" s="31">
        <f t="shared" si="13"/>
        <v>0</v>
      </c>
      <c r="X68" s="31">
        <f t="shared" si="14"/>
        <v>0</v>
      </c>
      <c r="Y68" s="31">
        <f t="shared" si="15"/>
        <v>0</v>
      </c>
      <c r="Z68" s="31">
        <f t="shared" si="16"/>
        <v>0</v>
      </c>
      <c r="AA68" s="31">
        <f t="shared" si="17"/>
        <v>0</v>
      </c>
      <c r="AB68" s="31">
        <f t="shared" si="18"/>
        <v>0</v>
      </c>
      <c r="AC68" s="31">
        <f t="shared" si="19"/>
        <v>0</v>
      </c>
      <c r="AD68" s="31">
        <f t="shared" si="20"/>
        <v>0</v>
      </c>
      <c r="AE68" s="32"/>
      <c r="AF68" s="31"/>
    </row>
    <row r="69" spans="1:38" x14ac:dyDescent="0.25">
      <c r="A69" s="8"/>
      <c r="B69" s="8"/>
      <c r="C69" s="8"/>
      <c r="D69" s="8" t="s">
        <v>32</v>
      </c>
      <c r="E69" s="8" t="s">
        <v>241</v>
      </c>
      <c r="F69" s="8" t="s">
        <v>242</v>
      </c>
      <c r="G69" s="9">
        <v>37.508733333333332</v>
      </c>
      <c r="H69" s="8">
        <v>137</v>
      </c>
      <c r="I69" s="9">
        <v>93.031369861643896</v>
      </c>
      <c r="J69" s="9">
        <v>0</v>
      </c>
      <c r="K69" s="9">
        <v>93.031369861643896</v>
      </c>
      <c r="L69" s="9">
        <v>0</v>
      </c>
      <c r="M69" s="9">
        <v>67.906109388061239</v>
      </c>
      <c r="N69" s="8" t="s">
        <v>44</v>
      </c>
      <c r="O69" s="9">
        <v>93.031369861643896</v>
      </c>
      <c r="P69" s="8" t="s">
        <v>45</v>
      </c>
      <c r="Q69" s="8"/>
      <c r="R69" s="9">
        <v>93.031369861643896</v>
      </c>
      <c r="S69" s="9">
        <v>0.67906109388061242</v>
      </c>
      <c r="U69" s="31">
        <f t="shared" si="11"/>
        <v>0</v>
      </c>
      <c r="V69" s="31">
        <f t="shared" si="12"/>
        <v>0</v>
      </c>
      <c r="W69" s="31">
        <f t="shared" si="13"/>
        <v>1</v>
      </c>
      <c r="X69" s="31">
        <f t="shared" si="14"/>
        <v>1</v>
      </c>
      <c r="Y69" s="31">
        <f t="shared" si="15"/>
        <v>0</v>
      </c>
      <c r="Z69" s="31">
        <f t="shared" si="16"/>
        <v>0</v>
      </c>
      <c r="AA69" s="31">
        <f t="shared" si="17"/>
        <v>0</v>
      </c>
      <c r="AB69" s="31">
        <f t="shared" si="18"/>
        <v>1</v>
      </c>
      <c r="AC69" s="31">
        <f t="shared" si="19"/>
        <v>0</v>
      </c>
      <c r="AD69" s="31">
        <f t="shared" si="20"/>
        <v>3</v>
      </c>
      <c r="AE69" s="32"/>
      <c r="AF69" s="31"/>
    </row>
    <row r="70" spans="1:38" x14ac:dyDescent="0.25">
      <c r="A70" s="8"/>
      <c r="B70" s="8"/>
      <c r="C70" s="8"/>
      <c r="D70" s="8" t="s">
        <v>32</v>
      </c>
      <c r="E70" s="8" t="s">
        <v>243</v>
      </c>
      <c r="F70" s="8" t="s">
        <v>244</v>
      </c>
      <c r="G70" s="9">
        <v>25.816716666666661</v>
      </c>
      <c r="H70" s="8">
        <v>135</v>
      </c>
      <c r="I70" s="9">
        <v>36.537086820860807</v>
      </c>
      <c r="J70" s="9">
        <v>0</v>
      </c>
      <c r="K70" s="9">
        <v>36.537086820860807</v>
      </c>
      <c r="L70" s="9">
        <v>0</v>
      </c>
      <c r="M70" s="9">
        <v>27.064508756193199</v>
      </c>
      <c r="N70" s="8" t="s">
        <v>44</v>
      </c>
      <c r="O70" s="9">
        <v>36.537086820860807</v>
      </c>
      <c r="P70" s="8" t="s">
        <v>45</v>
      </c>
      <c r="Q70" s="8"/>
      <c r="R70" s="9">
        <v>36.537086820860807</v>
      </c>
      <c r="S70" s="9">
        <v>0.27064508756193201</v>
      </c>
      <c r="U70" s="31">
        <f t="shared" si="11"/>
        <v>0</v>
      </c>
      <c r="V70" s="31">
        <f t="shared" si="12"/>
        <v>0</v>
      </c>
      <c r="W70" s="31">
        <f t="shared" si="13"/>
        <v>1</v>
      </c>
      <c r="X70" s="31">
        <f t="shared" si="14"/>
        <v>1</v>
      </c>
      <c r="Y70" s="31">
        <f t="shared" si="15"/>
        <v>0</v>
      </c>
      <c r="Z70" s="31">
        <f t="shared" si="16"/>
        <v>0</v>
      </c>
      <c r="AA70" s="31">
        <f t="shared" si="17"/>
        <v>0</v>
      </c>
      <c r="AB70" s="31">
        <f t="shared" si="18"/>
        <v>1</v>
      </c>
      <c r="AC70" s="31">
        <f t="shared" si="19"/>
        <v>0</v>
      </c>
      <c r="AD70" s="31">
        <f t="shared" si="20"/>
        <v>3</v>
      </c>
      <c r="AE70" s="32"/>
      <c r="AF70" s="31"/>
    </row>
    <row r="71" spans="1:38" x14ac:dyDescent="0.25">
      <c r="A71" s="8"/>
      <c r="B71" s="8"/>
      <c r="C71" s="8"/>
      <c r="D71" s="8" t="s">
        <v>32</v>
      </c>
      <c r="E71" s="8" t="s">
        <v>245</v>
      </c>
      <c r="F71" s="8" t="s">
        <v>246</v>
      </c>
      <c r="G71" s="9">
        <v>28.733883333333331</v>
      </c>
      <c r="H71" s="8">
        <v>108</v>
      </c>
      <c r="I71" s="9">
        <v>85.506967324861492</v>
      </c>
      <c r="J71" s="9">
        <v>0</v>
      </c>
      <c r="K71" s="9">
        <v>85.506967324861492</v>
      </c>
      <c r="L71" s="9">
        <v>0</v>
      </c>
      <c r="M71" s="9">
        <v>79.17311789339027</v>
      </c>
      <c r="N71" s="8" t="s">
        <v>44</v>
      </c>
      <c r="O71" s="9">
        <v>85.506967324861492</v>
      </c>
      <c r="P71" s="8" t="s">
        <v>45</v>
      </c>
      <c r="Q71" s="8"/>
      <c r="R71" s="9">
        <v>85.506967324861492</v>
      </c>
      <c r="S71" s="9">
        <v>0.79173117893390266</v>
      </c>
      <c r="U71" s="31">
        <f t="shared" si="11"/>
        <v>0</v>
      </c>
      <c r="V71" s="31">
        <f t="shared" si="12"/>
        <v>0</v>
      </c>
      <c r="W71" s="31">
        <f t="shared" si="13"/>
        <v>1</v>
      </c>
      <c r="X71" s="31">
        <f t="shared" si="14"/>
        <v>1</v>
      </c>
      <c r="Y71" s="31">
        <f t="shared" si="15"/>
        <v>0</v>
      </c>
      <c r="Z71" s="31">
        <f t="shared" si="16"/>
        <v>0</v>
      </c>
      <c r="AA71" s="31">
        <f t="shared" si="17"/>
        <v>0</v>
      </c>
      <c r="AB71" s="31">
        <f t="shared" si="18"/>
        <v>1</v>
      </c>
      <c r="AC71" s="31">
        <f t="shared" si="19"/>
        <v>0</v>
      </c>
      <c r="AD71" s="31">
        <f t="shared" si="20"/>
        <v>3</v>
      </c>
      <c r="AE71" s="32"/>
      <c r="AF71" s="31"/>
    </row>
    <row r="72" spans="1:38" x14ac:dyDescent="0.25">
      <c r="A72" s="6"/>
      <c r="B72" s="6"/>
      <c r="C72" s="6"/>
      <c r="D72" s="6" t="s">
        <v>32</v>
      </c>
      <c r="E72" s="6" t="s">
        <v>507</v>
      </c>
      <c r="F72" s="6" t="s">
        <v>508</v>
      </c>
      <c r="G72" s="7">
        <v>18.059266666666669</v>
      </c>
      <c r="H72" s="6">
        <v>113</v>
      </c>
      <c r="I72" s="7">
        <v>48.46508292946185</v>
      </c>
      <c r="J72" s="7">
        <v>14.230523835179699</v>
      </c>
      <c r="K72" s="7">
        <v>34.234559094282147</v>
      </c>
      <c r="L72" s="7">
        <v>29.362425430884759</v>
      </c>
      <c r="M72" s="7">
        <v>30.296069994939959</v>
      </c>
      <c r="N72" s="6"/>
      <c r="O72" s="7">
        <v>0.58644498425926417</v>
      </c>
      <c r="P72" s="6"/>
      <c r="Q72" s="6"/>
      <c r="R72" s="7">
        <v>34.060255486563101</v>
      </c>
      <c r="S72" s="7">
        <v>30.14181901465761</v>
      </c>
      <c r="U72" s="31">
        <f t="shared" si="11"/>
        <v>0</v>
      </c>
      <c r="V72" s="31">
        <f t="shared" si="12"/>
        <v>0</v>
      </c>
      <c r="W72" s="31">
        <f t="shared" si="13"/>
        <v>0</v>
      </c>
      <c r="X72" s="31">
        <f t="shared" si="14"/>
        <v>0</v>
      </c>
      <c r="Y72" s="31">
        <f t="shared" si="15"/>
        <v>0</v>
      </c>
      <c r="Z72" s="31">
        <f t="shared" si="16"/>
        <v>0</v>
      </c>
      <c r="AA72" s="31">
        <f t="shared" si="17"/>
        <v>0</v>
      </c>
      <c r="AB72" s="31">
        <f t="shared" si="18"/>
        <v>0</v>
      </c>
      <c r="AC72" s="31">
        <f t="shared" si="19"/>
        <v>0</v>
      </c>
      <c r="AD72" s="31">
        <f t="shared" si="20"/>
        <v>0</v>
      </c>
      <c r="AE72" s="32"/>
      <c r="AF72" s="31"/>
    </row>
    <row r="73" spans="1:38" x14ac:dyDescent="0.25">
      <c r="A73" s="6"/>
      <c r="B73" s="6"/>
      <c r="C73" s="6"/>
      <c r="D73" s="6" t="s">
        <v>204</v>
      </c>
      <c r="E73" s="6" t="s">
        <v>205</v>
      </c>
      <c r="F73" s="6" t="s">
        <v>206</v>
      </c>
      <c r="G73" s="7">
        <v>63.426516666666657</v>
      </c>
      <c r="H73" s="6">
        <v>99</v>
      </c>
      <c r="I73" s="7">
        <v>128.36501915333341</v>
      </c>
      <c r="J73" s="7">
        <v>35.871403682511371</v>
      </c>
      <c r="K73" s="7">
        <v>92.493615470822036</v>
      </c>
      <c r="L73" s="7">
        <v>27.944843477694331</v>
      </c>
      <c r="M73" s="7">
        <v>93.42789441497176</v>
      </c>
      <c r="N73" s="6"/>
      <c r="O73" s="7">
        <v>35.246849134629542</v>
      </c>
      <c r="P73" s="6"/>
      <c r="Q73" s="6"/>
      <c r="R73" s="7">
        <v>78.915664426563836</v>
      </c>
      <c r="S73" s="7">
        <v>79.712792350064475</v>
      </c>
      <c r="U73" s="31">
        <f t="shared" si="11"/>
        <v>0</v>
      </c>
      <c r="V73" s="31">
        <f t="shared" si="12"/>
        <v>0</v>
      </c>
      <c r="W73" s="31">
        <f t="shared" si="13"/>
        <v>0</v>
      </c>
      <c r="X73" s="31">
        <f t="shared" si="14"/>
        <v>0</v>
      </c>
      <c r="Y73" s="31">
        <f t="shared" si="15"/>
        <v>0</v>
      </c>
      <c r="Z73" s="31">
        <f t="shared" si="16"/>
        <v>0</v>
      </c>
      <c r="AA73" s="31">
        <f t="shared" si="17"/>
        <v>0</v>
      </c>
      <c r="AB73" s="31">
        <f t="shared" si="18"/>
        <v>0</v>
      </c>
      <c r="AC73" s="31">
        <f t="shared" si="19"/>
        <v>0</v>
      </c>
      <c r="AD73" s="31">
        <f t="shared" si="20"/>
        <v>0</v>
      </c>
      <c r="AE73" s="32"/>
      <c r="AF73" s="31"/>
    </row>
    <row r="74" spans="1:38" x14ac:dyDescent="0.25">
      <c r="A74" s="8"/>
      <c r="B74" s="8"/>
      <c r="C74" s="8"/>
      <c r="D74" s="8" t="s">
        <v>204</v>
      </c>
      <c r="E74" s="8" t="s">
        <v>509</v>
      </c>
      <c r="F74" s="8" t="s">
        <v>510</v>
      </c>
      <c r="G74" s="9">
        <v>142.35436666666669</v>
      </c>
      <c r="H74" s="8">
        <v>124</v>
      </c>
      <c r="I74" s="9">
        <v>158.54606910897891</v>
      </c>
      <c r="J74" s="9">
        <v>0</v>
      </c>
      <c r="K74" s="9">
        <v>158.54606910897891</v>
      </c>
      <c r="L74" s="9">
        <v>0</v>
      </c>
      <c r="M74" s="9">
        <v>127.8597331524024</v>
      </c>
      <c r="N74" s="8" t="s">
        <v>44</v>
      </c>
      <c r="O74" s="9">
        <v>157.92172393172839</v>
      </c>
      <c r="P74" s="8" t="s">
        <v>45</v>
      </c>
      <c r="Q74" s="8"/>
      <c r="R74" s="9">
        <v>158.54606910897891</v>
      </c>
      <c r="S74" s="9">
        <v>127.8597331524024</v>
      </c>
      <c r="U74" s="31">
        <f t="shared" si="11"/>
        <v>0</v>
      </c>
      <c r="V74" s="31">
        <f t="shared" si="12"/>
        <v>0</v>
      </c>
      <c r="W74" s="31">
        <f t="shared" si="13"/>
        <v>1</v>
      </c>
      <c r="X74" s="31">
        <f t="shared" si="14"/>
        <v>1</v>
      </c>
      <c r="Y74" s="31">
        <f t="shared" si="15"/>
        <v>0</v>
      </c>
      <c r="Z74" s="31">
        <f t="shared" si="16"/>
        <v>0</v>
      </c>
      <c r="AA74" s="31">
        <f t="shared" si="17"/>
        <v>0</v>
      </c>
      <c r="AB74" s="31">
        <f t="shared" si="18"/>
        <v>1</v>
      </c>
      <c r="AC74" s="31">
        <f t="shared" si="19"/>
        <v>0</v>
      </c>
      <c r="AD74" s="31">
        <f t="shared" si="20"/>
        <v>3</v>
      </c>
      <c r="AE74" s="32"/>
      <c r="AF74" s="31"/>
    </row>
    <row r="75" spans="1:38" s="12" customFormat="1" x14ac:dyDescent="0.25">
      <c r="A75" s="10"/>
      <c r="B75" s="10"/>
      <c r="C75" s="10"/>
      <c r="D75" s="10" t="s">
        <v>204</v>
      </c>
      <c r="E75" s="10" t="s">
        <v>511</v>
      </c>
      <c r="F75" s="10" t="s">
        <v>512</v>
      </c>
      <c r="G75" s="11">
        <v>122.7674166666667</v>
      </c>
      <c r="H75" s="10">
        <v>114</v>
      </c>
      <c r="I75" s="11">
        <v>152.62617801621241</v>
      </c>
      <c r="J75" s="11">
        <v>0.16477315700845829</v>
      </c>
      <c r="K75" s="11">
        <v>152.46140485920401</v>
      </c>
      <c r="L75" s="11">
        <v>0.10795864716664499</v>
      </c>
      <c r="M75" s="11">
        <v>133.73807443789821</v>
      </c>
      <c r="N75" s="10"/>
      <c r="O75" s="11">
        <v>152.46140485920401</v>
      </c>
      <c r="P75" s="10" t="s">
        <v>586</v>
      </c>
      <c r="Q75" s="10"/>
      <c r="R75" s="11">
        <v>0</v>
      </c>
      <c r="S75" s="11">
        <v>0</v>
      </c>
      <c r="U75" s="31">
        <f t="shared" si="11"/>
        <v>0</v>
      </c>
      <c r="V75" s="31">
        <f t="shared" si="12"/>
        <v>0</v>
      </c>
      <c r="W75" s="31">
        <f t="shared" si="13"/>
        <v>0</v>
      </c>
      <c r="X75" s="31">
        <f t="shared" si="14"/>
        <v>1</v>
      </c>
      <c r="Y75" s="31">
        <f t="shared" si="15"/>
        <v>1</v>
      </c>
      <c r="Z75" s="31">
        <f t="shared" si="16"/>
        <v>0</v>
      </c>
      <c r="AA75" s="31">
        <f t="shared" si="17"/>
        <v>0</v>
      </c>
      <c r="AB75" s="31">
        <f t="shared" si="18"/>
        <v>1</v>
      </c>
      <c r="AC75" s="31">
        <f t="shared" si="19"/>
        <v>0</v>
      </c>
      <c r="AD75" s="31">
        <f t="shared" si="20"/>
        <v>2</v>
      </c>
      <c r="AE75" s="32"/>
      <c r="AF75" s="31"/>
      <c r="AG75" s="2"/>
      <c r="AH75" s="16"/>
      <c r="AI75" s="16"/>
      <c r="AJ75" s="16"/>
      <c r="AK75" s="16"/>
      <c r="AL75" s="16"/>
    </row>
    <row r="76" spans="1:38" x14ac:dyDescent="0.25">
      <c r="A76" s="8"/>
      <c r="B76" s="8"/>
      <c r="C76" s="8"/>
      <c r="D76" s="8" t="s">
        <v>375</v>
      </c>
      <c r="E76" s="8" t="s">
        <v>376</v>
      </c>
      <c r="F76" s="8" t="s">
        <v>377</v>
      </c>
      <c r="G76" s="9">
        <v>35.668533333333343</v>
      </c>
      <c r="H76" s="8">
        <v>108</v>
      </c>
      <c r="I76" s="9">
        <v>32.807183991558638</v>
      </c>
      <c r="J76" s="9">
        <v>0</v>
      </c>
      <c r="K76" s="9">
        <v>32.807183991558638</v>
      </c>
      <c r="L76" s="9">
        <v>0</v>
      </c>
      <c r="M76" s="9">
        <v>30.37702221440615</v>
      </c>
      <c r="N76" s="8" t="s">
        <v>44</v>
      </c>
      <c r="O76" s="9">
        <v>32.807183991558638</v>
      </c>
      <c r="P76" s="8" t="s">
        <v>45</v>
      </c>
      <c r="Q76" s="8"/>
      <c r="R76" s="9">
        <v>32.807183991558638</v>
      </c>
      <c r="S76" s="9">
        <v>0.30377022214406152</v>
      </c>
      <c r="U76" s="31">
        <f t="shared" si="11"/>
        <v>0</v>
      </c>
      <c r="V76" s="31">
        <f t="shared" si="12"/>
        <v>0</v>
      </c>
      <c r="W76" s="31">
        <f t="shared" si="13"/>
        <v>1</v>
      </c>
      <c r="X76" s="31">
        <f t="shared" si="14"/>
        <v>1</v>
      </c>
      <c r="Y76" s="31">
        <f t="shared" si="15"/>
        <v>0</v>
      </c>
      <c r="Z76" s="31">
        <f t="shared" si="16"/>
        <v>0</v>
      </c>
      <c r="AA76" s="31">
        <f t="shared" si="17"/>
        <v>0</v>
      </c>
      <c r="AB76" s="31">
        <f t="shared" si="18"/>
        <v>1</v>
      </c>
      <c r="AC76" s="31">
        <f t="shared" si="19"/>
        <v>0</v>
      </c>
      <c r="AD76" s="31">
        <f t="shared" si="20"/>
        <v>3</v>
      </c>
      <c r="AE76" s="32"/>
      <c r="AF76" s="31"/>
    </row>
    <row r="77" spans="1:38" x14ac:dyDescent="0.25">
      <c r="A77" s="8"/>
      <c r="B77" s="8"/>
      <c r="C77" s="8"/>
      <c r="D77" s="8" t="s">
        <v>378</v>
      </c>
      <c r="E77" s="8" t="s">
        <v>379</v>
      </c>
      <c r="F77" s="8" t="s">
        <v>380</v>
      </c>
      <c r="G77" s="9">
        <v>9.8223500000000001</v>
      </c>
      <c r="H77" s="8">
        <v>108</v>
      </c>
      <c r="I77" s="9">
        <v>51.195512393586903</v>
      </c>
      <c r="J77" s="9">
        <v>0</v>
      </c>
      <c r="K77" s="9">
        <v>51.195512393586903</v>
      </c>
      <c r="L77" s="9">
        <v>0</v>
      </c>
      <c r="M77" s="9">
        <v>47.403252216284173</v>
      </c>
      <c r="N77" s="8" t="s">
        <v>44</v>
      </c>
      <c r="O77" s="9">
        <v>51.195512393586903</v>
      </c>
      <c r="P77" s="8" t="s">
        <v>45</v>
      </c>
      <c r="Q77" s="8"/>
      <c r="R77" s="9">
        <v>51.195512393586903</v>
      </c>
      <c r="S77" s="9">
        <v>0.4740325221628417</v>
      </c>
      <c r="U77" s="31">
        <f t="shared" si="11"/>
        <v>0</v>
      </c>
      <c r="V77" s="31">
        <f t="shared" si="12"/>
        <v>0</v>
      </c>
      <c r="W77" s="31">
        <f t="shared" si="13"/>
        <v>1</v>
      </c>
      <c r="X77" s="31">
        <f t="shared" si="14"/>
        <v>1</v>
      </c>
      <c r="Y77" s="31">
        <f t="shared" si="15"/>
        <v>0</v>
      </c>
      <c r="Z77" s="31">
        <f t="shared" si="16"/>
        <v>0</v>
      </c>
      <c r="AA77" s="31">
        <f t="shared" si="17"/>
        <v>0</v>
      </c>
      <c r="AB77" s="31">
        <f t="shared" si="18"/>
        <v>1</v>
      </c>
      <c r="AC77" s="31">
        <f t="shared" si="19"/>
        <v>0</v>
      </c>
      <c r="AD77" s="31">
        <f t="shared" si="20"/>
        <v>3</v>
      </c>
      <c r="AE77" s="32"/>
      <c r="AF77" s="31"/>
    </row>
    <row r="78" spans="1:38" x14ac:dyDescent="0.25">
      <c r="A78" s="8"/>
      <c r="B78" s="8"/>
      <c r="C78" s="8"/>
      <c r="D78" s="8" t="s">
        <v>247</v>
      </c>
      <c r="E78" s="8" t="s">
        <v>248</v>
      </c>
      <c r="F78" s="8" t="s">
        <v>249</v>
      </c>
      <c r="G78" s="9">
        <v>31.28895</v>
      </c>
      <c r="H78" s="8">
        <v>108</v>
      </c>
      <c r="I78" s="9">
        <v>31.535726884478731</v>
      </c>
      <c r="J78" s="9">
        <v>0</v>
      </c>
      <c r="K78" s="9">
        <v>31.535726884478731</v>
      </c>
      <c r="L78" s="9">
        <v>0</v>
      </c>
      <c r="M78" s="9">
        <v>29.199747115258081</v>
      </c>
      <c r="N78" s="8" t="s">
        <v>44</v>
      </c>
      <c r="O78" s="9">
        <v>31.535726884478731</v>
      </c>
      <c r="P78" s="8" t="s">
        <v>45</v>
      </c>
      <c r="Q78" s="8"/>
      <c r="R78" s="9">
        <v>31.535726884478731</v>
      </c>
      <c r="S78" s="9">
        <v>0.29199747115258079</v>
      </c>
      <c r="U78" s="31">
        <f t="shared" si="11"/>
        <v>0</v>
      </c>
      <c r="V78" s="31">
        <f t="shared" si="12"/>
        <v>0</v>
      </c>
      <c r="W78" s="31">
        <f t="shared" si="13"/>
        <v>1</v>
      </c>
      <c r="X78" s="31">
        <f t="shared" si="14"/>
        <v>1</v>
      </c>
      <c r="Y78" s="31">
        <f t="shared" si="15"/>
        <v>0</v>
      </c>
      <c r="Z78" s="31">
        <f t="shared" si="16"/>
        <v>0</v>
      </c>
      <c r="AA78" s="31">
        <f t="shared" si="17"/>
        <v>0</v>
      </c>
      <c r="AB78" s="31">
        <f t="shared" si="18"/>
        <v>1</v>
      </c>
      <c r="AC78" s="31">
        <f t="shared" si="19"/>
        <v>0</v>
      </c>
      <c r="AD78" s="31">
        <f t="shared" si="20"/>
        <v>3</v>
      </c>
      <c r="AE78" s="32"/>
      <c r="AF78" s="31"/>
    </row>
    <row r="79" spans="1:38" x14ac:dyDescent="0.25">
      <c r="A79" s="8"/>
      <c r="B79" s="8"/>
      <c r="C79" s="8"/>
      <c r="D79" s="8" t="s">
        <v>247</v>
      </c>
      <c r="E79" s="8" t="s">
        <v>250</v>
      </c>
      <c r="F79" s="8" t="s">
        <v>251</v>
      </c>
      <c r="G79" s="9">
        <v>7.8557166666666669</v>
      </c>
      <c r="H79" s="8">
        <v>108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8" t="s">
        <v>44</v>
      </c>
      <c r="O79" s="9">
        <v>0</v>
      </c>
      <c r="P79" s="8" t="s">
        <v>45</v>
      </c>
      <c r="Q79" s="8"/>
      <c r="R79" s="9">
        <v>0</v>
      </c>
      <c r="S79" s="9">
        <v>0</v>
      </c>
      <c r="U79" s="31">
        <f t="shared" si="11"/>
        <v>0</v>
      </c>
      <c r="V79" s="31">
        <f t="shared" si="12"/>
        <v>1</v>
      </c>
      <c r="W79" s="31">
        <f t="shared" si="13"/>
        <v>1</v>
      </c>
      <c r="X79" s="31">
        <f t="shared" si="14"/>
        <v>1</v>
      </c>
      <c r="Y79" s="31">
        <f t="shared" si="15"/>
        <v>0</v>
      </c>
      <c r="Z79" s="31">
        <f t="shared" si="16"/>
        <v>1</v>
      </c>
      <c r="AA79" s="31">
        <f t="shared" si="17"/>
        <v>0</v>
      </c>
      <c r="AB79" s="31">
        <f t="shared" si="18"/>
        <v>1</v>
      </c>
      <c r="AC79" s="31">
        <f t="shared" si="19"/>
        <v>0</v>
      </c>
      <c r="AD79" s="31">
        <f t="shared" si="20"/>
        <v>5</v>
      </c>
      <c r="AE79" s="32"/>
      <c r="AF79" s="31"/>
    </row>
    <row r="80" spans="1:38" x14ac:dyDescent="0.25">
      <c r="A80" s="8"/>
      <c r="B80" s="8"/>
      <c r="C80" s="8"/>
      <c r="D80" s="8" t="s">
        <v>247</v>
      </c>
      <c r="E80" s="8" t="s">
        <v>381</v>
      </c>
      <c r="F80" s="8" t="s">
        <v>382</v>
      </c>
      <c r="G80" s="9">
        <v>92.428933333333333</v>
      </c>
      <c r="H80" s="8">
        <v>126</v>
      </c>
      <c r="I80" s="9">
        <v>55.381483494703062</v>
      </c>
      <c r="J80" s="9">
        <v>0</v>
      </c>
      <c r="K80" s="9">
        <v>55.381483494703062</v>
      </c>
      <c r="L80" s="9">
        <v>0</v>
      </c>
      <c r="M80" s="9">
        <v>43.953558329129407</v>
      </c>
      <c r="N80" s="8" t="s">
        <v>44</v>
      </c>
      <c r="O80" s="9">
        <v>55.381483494703062</v>
      </c>
      <c r="P80" s="8" t="s">
        <v>45</v>
      </c>
      <c r="Q80" s="8"/>
      <c r="R80" s="9">
        <v>55.381483494703062</v>
      </c>
      <c r="S80" s="9">
        <v>0.43953558329129422</v>
      </c>
      <c r="U80" s="31">
        <f t="shared" si="11"/>
        <v>0</v>
      </c>
      <c r="V80" s="31">
        <f t="shared" si="12"/>
        <v>0</v>
      </c>
      <c r="W80" s="31">
        <f t="shared" si="13"/>
        <v>1</v>
      </c>
      <c r="X80" s="31">
        <f t="shared" si="14"/>
        <v>1</v>
      </c>
      <c r="Y80" s="31">
        <f t="shared" si="15"/>
        <v>0</v>
      </c>
      <c r="Z80" s="31">
        <f t="shared" si="16"/>
        <v>0</v>
      </c>
      <c r="AA80" s="31">
        <f t="shared" si="17"/>
        <v>0</v>
      </c>
      <c r="AB80" s="31">
        <f t="shared" si="18"/>
        <v>1</v>
      </c>
      <c r="AC80" s="31">
        <f t="shared" si="19"/>
        <v>0</v>
      </c>
      <c r="AD80" s="31">
        <f t="shared" si="20"/>
        <v>3</v>
      </c>
      <c r="AE80" s="32"/>
      <c r="AF80" s="31"/>
    </row>
    <row r="81" spans="1:38" x14ac:dyDescent="0.25">
      <c r="A81" s="8"/>
      <c r="B81" s="8"/>
      <c r="C81" s="8"/>
      <c r="D81" s="8" t="s">
        <v>513</v>
      </c>
      <c r="E81" s="8" t="s">
        <v>514</v>
      </c>
      <c r="F81" s="8" t="s">
        <v>515</v>
      </c>
      <c r="G81" s="9">
        <v>14.39831666666667</v>
      </c>
      <c r="H81" s="8">
        <v>108</v>
      </c>
      <c r="I81" s="9">
        <v>27.696968490022108</v>
      </c>
      <c r="J81" s="9">
        <v>0</v>
      </c>
      <c r="K81" s="9">
        <v>27.696968490022108</v>
      </c>
      <c r="L81" s="9">
        <v>0</v>
      </c>
      <c r="M81" s="9">
        <v>25.645341194464919</v>
      </c>
      <c r="N81" s="8" t="s">
        <v>44</v>
      </c>
      <c r="O81" s="9">
        <v>27.696968490022108</v>
      </c>
      <c r="P81" s="8" t="s">
        <v>45</v>
      </c>
      <c r="Q81" s="8"/>
      <c r="R81" s="9">
        <v>27.696968490022108</v>
      </c>
      <c r="S81" s="9">
        <v>0.25645341194464921</v>
      </c>
      <c r="U81" s="31">
        <f t="shared" si="11"/>
        <v>0</v>
      </c>
      <c r="V81" s="31">
        <f t="shared" si="12"/>
        <v>0</v>
      </c>
      <c r="W81" s="31">
        <f t="shared" si="13"/>
        <v>1</v>
      </c>
      <c r="X81" s="31">
        <f t="shared" si="14"/>
        <v>1</v>
      </c>
      <c r="Y81" s="31">
        <f t="shared" si="15"/>
        <v>0</v>
      </c>
      <c r="Z81" s="31">
        <f t="shared" si="16"/>
        <v>0</v>
      </c>
      <c r="AA81" s="31">
        <f t="shared" si="17"/>
        <v>0</v>
      </c>
      <c r="AB81" s="31">
        <f t="shared" si="18"/>
        <v>1</v>
      </c>
      <c r="AC81" s="31">
        <f t="shared" si="19"/>
        <v>0</v>
      </c>
      <c r="AD81" s="31">
        <f t="shared" si="20"/>
        <v>3</v>
      </c>
      <c r="AE81" s="32"/>
      <c r="AF81" s="31"/>
    </row>
    <row r="82" spans="1:38" x14ac:dyDescent="0.25">
      <c r="A82" s="6"/>
      <c r="B82" s="6"/>
      <c r="C82" s="6"/>
      <c r="D82" s="6" t="s">
        <v>35</v>
      </c>
      <c r="E82" s="6" t="s">
        <v>36</v>
      </c>
      <c r="F82" s="6" t="s">
        <v>37</v>
      </c>
      <c r="G82" s="7">
        <v>11.91808333333333</v>
      </c>
      <c r="H82" s="6">
        <v>108</v>
      </c>
      <c r="I82" s="7">
        <v>49.111891952183022</v>
      </c>
      <c r="J82" s="7">
        <v>14.82713174187248</v>
      </c>
      <c r="K82" s="7">
        <v>34.284760210310537</v>
      </c>
      <c r="L82" s="7">
        <v>30.190512221171751</v>
      </c>
      <c r="M82" s="7">
        <v>31.745148342880121</v>
      </c>
      <c r="N82" s="6"/>
      <c r="O82" s="7">
        <v>0</v>
      </c>
      <c r="P82" s="6"/>
      <c r="Q82" s="6"/>
      <c r="R82" s="7">
        <v>34.284760210310537</v>
      </c>
      <c r="S82" s="7">
        <v>31.745148342880121</v>
      </c>
      <c r="U82" s="31">
        <f t="shared" si="11"/>
        <v>0</v>
      </c>
      <c r="V82" s="31">
        <f t="shared" si="12"/>
        <v>0</v>
      </c>
      <c r="W82" s="31">
        <f t="shared" si="13"/>
        <v>0</v>
      </c>
      <c r="X82" s="31">
        <f t="shared" si="14"/>
        <v>0</v>
      </c>
      <c r="Y82" s="31">
        <f t="shared" si="15"/>
        <v>0</v>
      </c>
      <c r="Z82" s="31">
        <f t="shared" si="16"/>
        <v>0</v>
      </c>
      <c r="AA82" s="31">
        <f t="shared" si="17"/>
        <v>0</v>
      </c>
      <c r="AB82" s="31">
        <f t="shared" si="18"/>
        <v>0</v>
      </c>
      <c r="AC82" s="31">
        <f t="shared" si="19"/>
        <v>0</v>
      </c>
      <c r="AD82" s="31">
        <f t="shared" si="20"/>
        <v>0</v>
      </c>
      <c r="AE82" s="32"/>
      <c r="AF82" s="31"/>
    </row>
    <row r="83" spans="1:38" x14ac:dyDescent="0.25">
      <c r="A83" s="8"/>
      <c r="B83" s="8"/>
      <c r="C83" s="8"/>
      <c r="D83" s="8" t="s">
        <v>35</v>
      </c>
      <c r="E83" s="8" t="s">
        <v>252</v>
      </c>
      <c r="F83" s="8" t="s">
        <v>253</v>
      </c>
      <c r="G83" s="9">
        <v>32.624633333333342</v>
      </c>
      <c r="H83" s="8">
        <v>130</v>
      </c>
      <c r="I83" s="9">
        <v>12.75067710499599</v>
      </c>
      <c r="J83" s="9">
        <v>0</v>
      </c>
      <c r="K83" s="9">
        <v>12.75067710499599</v>
      </c>
      <c r="L83" s="9">
        <v>0</v>
      </c>
      <c r="M83" s="9">
        <v>9.8082131576892255</v>
      </c>
      <c r="N83" s="8" t="s">
        <v>44</v>
      </c>
      <c r="O83" s="9">
        <v>12.75067710499599</v>
      </c>
      <c r="P83" s="8" t="s">
        <v>45</v>
      </c>
      <c r="Q83" s="8"/>
      <c r="R83" s="9">
        <v>12.75067710499599</v>
      </c>
      <c r="S83" s="9">
        <v>9.8082131576892259E-2</v>
      </c>
      <c r="U83" s="31">
        <f t="shared" si="11"/>
        <v>0</v>
      </c>
      <c r="V83" s="31">
        <f t="shared" si="12"/>
        <v>0</v>
      </c>
      <c r="W83" s="31">
        <f t="shared" si="13"/>
        <v>1</v>
      </c>
      <c r="X83" s="31">
        <f t="shared" si="14"/>
        <v>1</v>
      </c>
      <c r="Y83" s="31">
        <f t="shared" si="15"/>
        <v>0</v>
      </c>
      <c r="Z83" s="31">
        <f t="shared" si="16"/>
        <v>1</v>
      </c>
      <c r="AA83" s="31">
        <f t="shared" si="17"/>
        <v>0</v>
      </c>
      <c r="AB83" s="31">
        <f t="shared" si="18"/>
        <v>1</v>
      </c>
      <c r="AC83" s="31">
        <f t="shared" si="19"/>
        <v>0</v>
      </c>
      <c r="AD83" s="31">
        <f t="shared" si="20"/>
        <v>4</v>
      </c>
      <c r="AE83" s="32"/>
      <c r="AF83" s="31"/>
    </row>
    <row r="84" spans="1:38" x14ac:dyDescent="0.25">
      <c r="A84" s="8"/>
      <c r="B84" s="8"/>
      <c r="C84" s="8"/>
      <c r="D84" s="8" t="s">
        <v>35</v>
      </c>
      <c r="E84" s="8" t="s">
        <v>254</v>
      </c>
      <c r="F84" s="8" t="s">
        <v>255</v>
      </c>
      <c r="G84" s="9">
        <v>6.3857166666666663</v>
      </c>
      <c r="H84" s="8">
        <v>133</v>
      </c>
      <c r="I84" s="9">
        <v>19.62064318871764</v>
      </c>
      <c r="J84" s="9">
        <v>0</v>
      </c>
      <c r="K84" s="9">
        <v>19.62064318871764</v>
      </c>
      <c r="L84" s="9">
        <v>0</v>
      </c>
      <c r="M84" s="9">
        <v>14.752363299787699</v>
      </c>
      <c r="N84" s="8" t="s">
        <v>44</v>
      </c>
      <c r="O84" s="9">
        <v>19.62064318871764</v>
      </c>
      <c r="P84" s="8" t="s">
        <v>45</v>
      </c>
      <c r="Q84" s="8"/>
      <c r="R84" s="9">
        <v>19.62064318871764</v>
      </c>
      <c r="S84" s="9">
        <v>0.14752363299787699</v>
      </c>
      <c r="U84" s="31">
        <f t="shared" si="11"/>
        <v>0</v>
      </c>
      <c r="V84" s="31">
        <f t="shared" si="12"/>
        <v>0</v>
      </c>
      <c r="W84" s="31">
        <f t="shared" si="13"/>
        <v>1</v>
      </c>
      <c r="X84" s="31">
        <f t="shared" si="14"/>
        <v>1</v>
      </c>
      <c r="Y84" s="31">
        <f t="shared" si="15"/>
        <v>0</v>
      </c>
      <c r="Z84" s="31">
        <f t="shared" si="16"/>
        <v>1</v>
      </c>
      <c r="AA84" s="31">
        <f t="shared" si="17"/>
        <v>0</v>
      </c>
      <c r="AB84" s="31">
        <f t="shared" si="18"/>
        <v>1</v>
      </c>
      <c r="AC84" s="31">
        <f t="shared" si="19"/>
        <v>0</v>
      </c>
      <c r="AD84" s="31">
        <f t="shared" si="20"/>
        <v>4</v>
      </c>
      <c r="AE84" s="32"/>
      <c r="AF84" s="31"/>
    </row>
    <row r="85" spans="1:38" s="12" customFormat="1" x14ac:dyDescent="0.25">
      <c r="A85" s="10"/>
      <c r="B85" s="10"/>
      <c r="C85" s="10"/>
      <c r="D85" s="10" t="s">
        <v>35</v>
      </c>
      <c r="E85" s="10" t="s">
        <v>256</v>
      </c>
      <c r="F85" s="10" t="s">
        <v>257</v>
      </c>
      <c r="G85" s="11">
        <v>1063.737083333333</v>
      </c>
      <c r="H85" s="10">
        <v>87</v>
      </c>
      <c r="I85" s="11">
        <v>32.499249004530057</v>
      </c>
      <c r="J85" s="11">
        <v>1.3855282631572209E-2</v>
      </c>
      <c r="K85" s="11">
        <v>32.485393721898497</v>
      </c>
      <c r="L85" s="11">
        <v>4.2632624001991318E-2</v>
      </c>
      <c r="M85" s="11">
        <v>37.339533013676437</v>
      </c>
      <c r="N85" s="10"/>
      <c r="O85" s="11">
        <v>32.485393721898497</v>
      </c>
      <c r="P85" s="10" t="s">
        <v>587</v>
      </c>
      <c r="Q85" s="10"/>
      <c r="R85" s="11">
        <v>0</v>
      </c>
      <c r="S85" s="11">
        <v>0</v>
      </c>
      <c r="U85" s="31">
        <f t="shared" si="11"/>
        <v>0</v>
      </c>
      <c r="V85" s="31">
        <f t="shared" si="12"/>
        <v>0</v>
      </c>
      <c r="W85" s="31">
        <f t="shared" si="13"/>
        <v>0</v>
      </c>
      <c r="X85" s="31">
        <f t="shared" si="14"/>
        <v>1</v>
      </c>
      <c r="Y85" s="31">
        <f t="shared" si="15"/>
        <v>1</v>
      </c>
      <c r="Z85" s="31">
        <f t="shared" si="16"/>
        <v>0</v>
      </c>
      <c r="AA85" s="31">
        <f t="shared" si="17"/>
        <v>0</v>
      </c>
      <c r="AB85" s="31">
        <f t="shared" si="18"/>
        <v>1</v>
      </c>
      <c r="AC85" s="31">
        <f t="shared" si="19"/>
        <v>0</v>
      </c>
      <c r="AD85" s="31">
        <f t="shared" si="20"/>
        <v>2</v>
      </c>
      <c r="AE85" s="32"/>
      <c r="AF85" s="31"/>
      <c r="AG85" s="2"/>
      <c r="AH85" s="16"/>
      <c r="AI85" s="16"/>
      <c r="AJ85" s="16"/>
      <c r="AK85" s="16"/>
      <c r="AL85" s="16"/>
    </row>
    <row r="86" spans="1:38" s="12" customFormat="1" x14ac:dyDescent="0.25">
      <c r="A86" s="10"/>
      <c r="B86" s="10"/>
      <c r="C86" s="10"/>
      <c r="D86" s="10" t="s">
        <v>258</v>
      </c>
      <c r="E86" s="10" t="s">
        <v>259</v>
      </c>
      <c r="F86" s="10" t="s">
        <v>260</v>
      </c>
      <c r="G86" s="11">
        <v>114.1830666666667</v>
      </c>
      <c r="H86" s="10">
        <v>95</v>
      </c>
      <c r="I86" s="11">
        <v>88.835869415719117</v>
      </c>
      <c r="J86" s="11">
        <v>7.7083534423087144E-2</v>
      </c>
      <c r="K86" s="11">
        <v>88.758785881296035</v>
      </c>
      <c r="L86" s="11">
        <v>8.6770732284236027E-2</v>
      </c>
      <c r="M86" s="11">
        <v>93.430300927680037</v>
      </c>
      <c r="N86" s="10"/>
      <c r="O86" s="11">
        <v>88.758785881296035</v>
      </c>
      <c r="P86" s="10" t="s">
        <v>586</v>
      </c>
      <c r="Q86" s="10"/>
      <c r="R86" s="11">
        <v>0</v>
      </c>
      <c r="S86" s="11">
        <v>0</v>
      </c>
      <c r="U86" s="31">
        <f t="shared" si="11"/>
        <v>0</v>
      </c>
      <c r="V86" s="31">
        <f t="shared" si="12"/>
        <v>0</v>
      </c>
      <c r="W86" s="31">
        <f t="shared" si="13"/>
        <v>0</v>
      </c>
      <c r="X86" s="31">
        <f t="shared" si="14"/>
        <v>1</v>
      </c>
      <c r="Y86" s="31">
        <f t="shared" si="15"/>
        <v>1</v>
      </c>
      <c r="Z86" s="31">
        <f t="shared" si="16"/>
        <v>0</v>
      </c>
      <c r="AA86" s="31">
        <f t="shared" si="17"/>
        <v>0</v>
      </c>
      <c r="AB86" s="31">
        <f t="shared" si="18"/>
        <v>1</v>
      </c>
      <c r="AC86" s="31">
        <f t="shared" si="19"/>
        <v>0</v>
      </c>
      <c r="AD86" s="31">
        <f t="shared" si="20"/>
        <v>2</v>
      </c>
      <c r="AE86" s="32"/>
      <c r="AF86" s="31"/>
      <c r="AG86" s="2"/>
      <c r="AH86" s="16"/>
      <c r="AI86" s="16"/>
      <c r="AJ86" s="16"/>
      <c r="AK86" s="16"/>
      <c r="AL86" s="16"/>
    </row>
    <row r="87" spans="1:38" x14ac:dyDescent="0.25">
      <c r="A87" s="6"/>
      <c r="B87" s="6"/>
      <c r="C87" s="6"/>
      <c r="D87" s="6" t="s">
        <v>258</v>
      </c>
      <c r="E87" s="6" t="s">
        <v>261</v>
      </c>
      <c r="F87" s="6" t="s">
        <v>262</v>
      </c>
      <c r="G87" s="7">
        <v>73.214966666666669</v>
      </c>
      <c r="H87" s="6">
        <v>107</v>
      </c>
      <c r="I87" s="7">
        <v>25.417773725325318</v>
      </c>
      <c r="J87" s="7">
        <v>8.3779271992530759</v>
      </c>
      <c r="K87" s="7">
        <v>17.03984652607225</v>
      </c>
      <c r="L87" s="7">
        <v>32.96090086326334</v>
      </c>
      <c r="M87" s="7">
        <v>15.92509021128247</v>
      </c>
      <c r="N87" s="6"/>
      <c r="O87" s="7">
        <v>1.0815687802598231</v>
      </c>
      <c r="P87" s="6"/>
      <c r="Q87" s="6"/>
      <c r="R87" s="7">
        <v>16.66750808947312</v>
      </c>
      <c r="S87" s="7">
        <v>15.577110363993571</v>
      </c>
      <c r="U87" s="31">
        <f t="shared" si="11"/>
        <v>0</v>
      </c>
      <c r="V87" s="31">
        <f t="shared" si="12"/>
        <v>0</v>
      </c>
      <c r="W87" s="31">
        <f t="shared" si="13"/>
        <v>0</v>
      </c>
      <c r="X87" s="31">
        <f t="shared" si="14"/>
        <v>0</v>
      </c>
      <c r="Y87" s="31">
        <f t="shared" si="15"/>
        <v>0</v>
      </c>
      <c r="Z87" s="31">
        <f t="shared" si="16"/>
        <v>0</v>
      </c>
      <c r="AA87" s="31">
        <f t="shared" si="17"/>
        <v>0</v>
      </c>
      <c r="AB87" s="31">
        <f t="shared" si="18"/>
        <v>0</v>
      </c>
      <c r="AC87" s="31">
        <f t="shared" si="19"/>
        <v>0</v>
      </c>
      <c r="AD87" s="31">
        <f t="shared" si="20"/>
        <v>0</v>
      </c>
      <c r="AE87" s="32"/>
      <c r="AF87" s="31"/>
    </row>
    <row r="88" spans="1:38" x14ac:dyDescent="0.25">
      <c r="A88" s="8"/>
      <c r="B88" s="8"/>
      <c r="C88" s="8"/>
      <c r="D88" s="8" t="s">
        <v>258</v>
      </c>
      <c r="E88" s="8" t="s">
        <v>383</v>
      </c>
      <c r="F88" s="8" t="s">
        <v>384</v>
      </c>
      <c r="G88" s="9">
        <v>69.17968333333333</v>
      </c>
      <c r="H88" s="8">
        <v>135</v>
      </c>
      <c r="I88" s="9">
        <v>126.5314891846397</v>
      </c>
      <c r="J88" s="9">
        <v>0</v>
      </c>
      <c r="K88" s="9">
        <v>126.5314891846397</v>
      </c>
      <c r="L88" s="9">
        <v>0</v>
      </c>
      <c r="M88" s="9">
        <v>93.72702902565905</v>
      </c>
      <c r="N88" s="8" t="s">
        <v>44</v>
      </c>
      <c r="O88" s="9">
        <v>126.0125461841458</v>
      </c>
      <c r="P88" s="8" t="s">
        <v>45</v>
      </c>
      <c r="Q88" s="8"/>
      <c r="R88" s="9">
        <v>126.5314891846397</v>
      </c>
      <c r="S88" s="9">
        <v>93.72702902565905</v>
      </c>
      <c r="U88" s="31">
        <f t="shared" si="11"/>
        <v>0</v>
      </c>
      <c r="V88" s="31">
        <f t="shared" si="12"/>
        <v>0</v>
      </c>
      <c r="W88" s="31">
        <f t="shared" si="13"/>
        <v>1</v>
      </c>
      <c r="X88" s="31">
        <f t="shared" si="14"/>
        <v>1</v>
      </c>
      <c r="Y88" s="31">
        <f t="shared" si="15"/>
        <v>0</v>
      </c>
      <c r="Z88" s="31">
        <f t="shared" si="16"/>
        <v>0</v>
      </c>
      <c r="AA88" s="31">
        <f t="shared" si="17"/>
        <v>0</v>
      </c>
      <c r="AB88" s="31">
        <f t="shared" si="18"/>
        <v>1</v>
      </c>
      <c r="AC88" s="31">
        <f t="shared" si="19"/>
        <v>0</v>
      </c>
      <c r="AD88" s="31">
        <f t="shared" si="20"/>
        <v>3</v>
      </c>
      <c r="AE88" s="32"/>
      <c r="AF88" s="31"/>
    </row>
    <row r="89" spans="1:38" x14ac:dyDescent="0.25">
      <c r="A89" s="6"/>
      <c r="B89" s="6"/>
      <c r="C89" s="6"/>
      <c r="D89" s="6" t="s">
        <v>258</v>
      </c>
      <c r="E89" s="6" t="s">
        <v>516</v>
      </c>
      <c r="F89" s="6" t="s">
        <v>517</v>
      </c>
      <c r="G89" s="7">
        <v>1061.292283333333</v>
      </c>
      <c r="H89" s="6">
        <v>77</v>
      </c>
      <c r="I89" s="7">
        <v>203.44282931010079</v>
      </c>
      <c r="J89" s="7">
        <v>67.483873038593856</v>
      </c>
      <c r="K89" s="7">
        <v>135.95895627150691</v>
      </c>
      <c r="L89" s="7">
        <v>33.170927315275648</v>
      </c>
      <c r="M89" s="7">
        <v>176.57007307987911</v>
      </c>
      <c r="N89" s="6"/>
      <c r="O89" s="7">
        <v>26.697259956137611</v>
      </c>
      <c r="P89" s="6"/>
      <c r="Q89" s="6"/>
      <c r="R89" s="7">
        <v>125.7655776881363</v>
      </c>
      <c r="S89" s="7">
        <v>163.3319190755017</v>
      </c>
      <c r="U89" s="31">
        <f t="shared" si="11"/>
        <v>0</v>
      </c>
      <c r="V89" s="31">
        <f t="shared" si="12"/>
        <v>0</v>
      </c>
      <c r="W89" s="31">
        <f t="shared" si="13"/>
        <v>0</v>
      </c>
      <c r="X89" s="31">
        <f t="shared" si="14"/>
        <v>0</v>
      </c>
      <c r="Y89" s="31">
        <f t="shared" si="15"/>
        <v>0</v>
      </c>
      <c r="Z89" s="31">
        <f t="shared" si="16"/>
        <v>0</v>
      </c>
      <c r="AA89" s="31">
        <f t="shared" si="17"/>
        <v>0</v>
      </c>
      <c r="AB89" s="31">
        <f t="shared" si="18"/>
        <v>0</v>
      </c>
      <c r="AC89" s="31">
        <f t="shared" si="19"/>
        <v>0</v>
      </c>
      <c r="AD89" s="31">
        <f t="shared" si="20"/>
        <v>0</v>
      </c>
      <c r="AE89" s="32"/>
      <c r="AF89" s="31"/>
    </row>
    <row r="90" spans="1:38" x14ac:dyDescent="0.25">
      <c r="A90" s="6"/>
      <c r="B90" s="6"/>
      <c r="C90" s="6"/>
      <c r="D90" s="6" t="s">
        <v>38</v>
      </c>
      <c r="E90" s="6" t="s">
        <v>39</v>
      </c>
      <c r="F90" s="6" t="s">
        <v>40</v>
      </c>
      <c r="G90" s="7">
        <v>35.385116666666669</v>
      </c>
      <c r="H90" s="6">
        <v>109</v>
      </c>
      <c r="I90" s="7">
        <v>113.89806476542429</v>
      </c>
      <c r="J90" s="7">
        <v>32.821344089668223</v>
      </c>
      <c r="K90" s="7">
        <v>81.076720675756022</v>
      </c>
      <c r="L90" s="7">
        <v>28.816419451256301</v>
      </c>
      <c r="M90" s="7">
        <v>74.38231254656516</v>
      </c>
      <c r="N90" s="6"/>
      <c r="O90" s="7">
        <v>1.1567021935894519</v>
      </c>
      <c r="P90" s="6"/>
      <c r="Q90" s="6"/>
      <c r="R90" s="7">
        <v>80.739980726556951</v>
      </c>
      <c r="S90" s="7">
        <v>74.073376813354997</v>
      </c>
      <c r="U90" s="31">
        <f t="shared" si="11"/>
        <v>0</v>
      </c>
      <c r="V90" s="31">
        <f t="shared" si="12"/>
        <v>0</v>
      </c>
      <c r="W90" s="31">
        <f t="shared" si="13"/>
        <v>0</v>
      </c>
      <c r="X90" s="31">
        <f t="shared" si="14"/>
        <v>0</v>
      </c>
      <c r="Y90" s="31">
        <f t="shared" si="15"/>
        <v>0</v>
      </c>
      <c r="Z90" s="31">
        <f t="shared" si="16"/>
        <v>0</v>
      </c>
      <c r="AA90" s="31">
        <f t="shared" si="17"/>
        <v>0</v>
      </c>
      <c r="AB90" s="31">
        <f t="shared" si="18"/>
        <v>0</v>
      </c>
      <c r="AC90" s="31">
        <f t="shared" si="19"/>
        <v>0</v>
      </c>
      <c r="AD90" s="31">
        <f t="shared" si="20"/>
        <v>0</v>
      </c>
      <c r="AE90" s="32"/>
      <c r="AF90" s="31"/>
    </row>
    <row r="91" spans="1:38" x14ac:dyDescent="0.25">
      <c r="A91" s="8"/>
      <c r="B91" s="8"/>
      <c r="C91" s="8"/>
      <c r="D91" s="8" t="s">
        <v>38</v>
      </c>
      <c r="E91" s="8" t="s">
        <v>263</v>
      </c>
      <c r="F91" s="8" t="s">
        <v>264</v>
      </c>
      <c r="G91" s="9">
        <v>49.147416666666658</v>
      </c>
      <c r="H91" s="8">
        <v>129</v>
      </c>
      <c r="I91" s="9">
        <v>62.323537727636648</v>
      </c>
      <c r="J91" s="9">
        <v>0</v>
      </c>
      <c r="K91" s="9">
        <v>62.323537727636648</v>
      </c>
      <c r="L91" s="9">
        <v>0</v>
      </c>
      <c r="M91" s="9">
        <v>48.31281994390438</v>
      </c>
      <c r="N91" s="8" t="s">
        <v>44</v>
      </c>
      <c r="O91" s="9">
        <v>62.323537727636648</v>
      </c>
      <c r="P91" s="8" t="s">
        <v>45</v>
      </c>
      <c r="Q91" s="8"/>
      <c r="R91" s="9">
        <v>62.323537727636648</v>
      </c>
      <c r="S91" s="9">
        <v>0.48312819943904378</v>
      </c>
      <c r="U91" s="31">
        <f t="shared" si="11"/>
        <v>0</v>
      </c>
      <c r="V91" s="31">
        <f t="shared" si="12"/>
        <v>0</v>
      </c>
      <c r="W91" s="31">
        <f t="shared" si="13"/>
        <v>1</v>
      </c>
      <c r="X91" s="31">
        <f t="shared" si="14"/>
        <v>1</v>
      </c>
      <c r="Y91" s="31">
        <f t="shared" si="15"/>
        <v>0</v>
      </c>
      <c r="Z91" s="31">
        <f t="shared" si="16"/>
        <v>0</v>
      </c>
      <c r="AA91" s="31">
        <f t="shared" si="17"/>
        <v>0</v>
      </c>
      <c r="AB91" s="31">
        <f t="shared" si="18"/>
        <v>1</v>
      </c>
      <c r="AC91" s="31">
        <f t="shared" si="19"/>
        <v>0</v>
      </c>
      <c r="AD91" s="31">
        <f t="shared" si="20"/>
        <v>3</v>
      </c>
      <c r="AE91" s="32"/>
      <c r="AF91" s="31"/>
    </row>
    <row r="92" spans="1:38" x14ac:dyDescent="0.25">
      <c r="A92" s="8"/>
      <c r="B92" s="8"/>
      <c r="C92" s="8"/>
      <c r="D92" s="8" t="s">
        <v>38</v>
      </c>
      <c r="E92" s="8" t="s">
        <v>518</v>
      </c>
      <c r="F92" s="8" t="s">
        <v>519</v>
      </c>
      <c r="G92" s="9">
        <v>19.900700000000001</v>
      </c>
      <c r="H92" s="8">
        <v>60</v>
      </c>
      <c r="I92" s="9">
        <v>39.235657432020332</v>
      </c>
      <c r="J92" s="9">
        <v>0</v>
      </c>
      <c r="K92" s="9">
        <v>39.235657432020332</v>
      </c>
      <c r="L92" s="9">
        <v>0</v>
      </c>
      <c r="M92" s="9">
        <v>65.392762386700554</v>
      </c>
      <c r="N92" s="8" t="s">
        <v>44</v>
      </c>
      <c r="O92" s="9">
        <v>39.235657432020332</v>
      </c>
      <c r="P92" s="8" t="s">
        <v>45</v>
      </c>
      <c r="Q92" s="8"/>
      <c r="R92" s="9">
        <v>39.235657432020332</v>
      </c>
      <c r="S92" s="9">
        <v>0.65392762386700554</v>
      </c>
      <c r="U92" s="31">
        <f t="shared" si="11"/>
        <v>0</v>
      </c>
      <c r="V92" s="31">
        <f t="shared" si="12"/>
        <v>0</v>
      </c>
      <c r="W92" s="31">
        <f t="shared" si="13"/>
        <v>1</v>
      </c>
      <c r="X92" s="31">
        <f t="shared" si="14"/>
        <v>1</v>
      </c>
      <c r="Y92" s="31">
        <f t="shared" si="15"/>
        <v>0</v>
      </c>
      <c r="Z92" s="31">
        <f t="shared" si="16"/>
        <v>0</v>
      </c>
      <c r="AA92" s="31">
        <f t="shared" si="17"/>
        <v>0</v>
      </c>
      <c r="AB92" s="31">
        <f t="shared" si="18"/>
        <v>1</v>
      </c>
      <c r="AC92" s="31">
        <f t="shared" si="19"/>
        <v>0</v>
      </c>
      <c r="AD92" s="31">
        <f t="shared" si="20"/>
        <v>3</v>
      </c>
      <c r="AE92" s="32"/>
      <c r="AF92" s="31"/>
    </row>
    <row r="93" spans="1:38" x14ac:dyDescent="0.25">
      <c r="A93" s="8"/>
      <c r="B93" s="8"/>
      <c r="C93" s="8"/>
      <c r="D93" s="8" t="s">
        <v>265</v>
      </c>
      <c r="E93" s="8" t="s">
        <v>266</v>
      </c>
      <c r="F93" s="8" t="s">
        <v>207</v>
      </c>
      <c r="G93" s="9">
        <v>22.262049999999999</v>
      </c>
      <c r="H93" s="8">
        <v>113</v>
      </c>
      <c r="I93" s="9">
        <v>63.268270193772743</v>
      </c>
      <c r="J93" s="9">
        <v>0</v>
      </c>
      <c r="K93" s="9">
        <v>63.268270193772743</v>
      </c>
      <c r="L93" s="9">
        <v>0</v>
      </c>
      <c r="M93" s="9">
        <v>55.989619640506852</v>
      </c>
      <c r="N93" s="8" t="s">
        <v>44</v>
      </c>
      <c r="O93" s="9">
        <v>63.268270193772743</v>
      </c>
      <c r="P93" s="8" t="s">
        <v>45</v>
      </c>
      <c r="Q93" s="8"/>
      <c r="R93" s="9">
        <v>63.268270193772743</v>
      </c>
      <c r="S93" s="9">
        <v>0.55989619640506849</v>
      </c>
      <c r="U93" s="31">
        <f t="shared" si="11"/>
        <v>0</v>
      </c>
      <c r="V93" s="31">
        <f t="shared" si="12"/>
        <v>0</v>
      </c>
      <c r="W93" s="31">
        <f t="shared" si="13"/>
        <v>1</v>
      </c>
      <c r="X93" s="31">
        <f t="shared" si="14"/>
        <v>1</v>
      </c>
      <c r="Y93" s="31">
        <f t="shared" si="15"/>
        <v>0</v>
      </c>
      <c r="Z93" s="31">
        <f t="shared" si="16"/>
        <v>0</v>
      </c>
      <c r="AA93" s="31">
        <f t="shared" si="17"/>
        <v>0</v>
      </c>
      <c r="AB93" s="31">
        <f t="shared" si="18"/>
        <v>1</v>
      </c>
      <c r="AC93" s="31">
        <f t="shared" si="19"/>
        <v>0</v>
      </c>
      <c r="AD93" s="31">
        <f t="shared" si="20"/>
        <v>3</v>
      </c>
      <c r="AE93" s="32"/>
      <c r="AF93" s="31"/>
    </row>
    <row r="94" spans="1:38" x14ac:dyDescent="0.25">
      <c r="A94" s="8"/>
      <c r="B94" s="8"/>
      <c r="C94" s="8"/>
      <c r="D94" s="8" t="s">
        <v>265</v>
      </c>
      <c r="E94" s="8" t="s">
        <v>385</v>
      </c>
      <c r="F94" s="8" t="s">
        <v>386</v>
      </c>
      <c r="G94" s="9">
        <v>48.700833333333343</v>
      </c>
      <c r="H94" s="8">
        <v>130</v>
      </c>
      <c r="I94" s="9">
        <v>109.3039363502464</v>
      </c>
      <c r="J94" s="9">
        <v>0</v>
      </c>
      <c r="K94" s="9">
        <v>109.3039363502464</v>
      </c>
      <c r="L94" s="9">
        <v>0</v>
      </c>
      <c r="M94" s="9">
        <v>84.079951038651075</v>
      </c>
      <c r="N94" s="8" t="s">
        <v>44</v>
      </c>
      <c r="O94" s="9">
        <v>109.3039363502464</v>
      </c>
      <c r="P94" s="8" t="s">
        <v>45</v>
      </c>
      <c r="Q94" s="8"/>
      <c r="R94" s="9">
        <v>109.3039363502464</v>
      </c>
      <c r="S94" s="9">
        <v>0.8407995103865108</v>
      </c>
      <c r="U94" s="31">
        <f t="shared" si="11"/>
        <v>0</v>
      </c>
      <c r="V94" s="31">
        <f t="shared" si="12"/>
        <v>0</v>
      </c>
      <c r="W94" s="31">
        <f t="shared" si="13"/>
        <v>1</v>
      </c>
      <c r="X94" s="31">
        <f t="shared" si="14"/>
        <v>1</v>
      </c>
      <c r="Y94" s="31">
        <f t="shared" si="15"/>
        <v>0</v>
      </c>
      <c r="Z94" s="31">
        <f t="shared" si="16"/>
        <v>0</v>
      </c>
      <c r="AA94" s="31">
        <f t="shared" si="17"/>
        <v>0</v>
      </c>
      <c r="AB94" s="31">
        <f t="shared" si="18"/>
        <v>1</v>
      </c>
      <c r="AC94" s="31">
        <f t="shared" si="19"/>
        <v>0</v>
      </c>
      <c r="AD94" s="31">
        <f t="shared" si="20"/>
        <v>3</v>
      </c>
      <c r="AE94" s="32"/>
      <c r="AF94" s="31"/>
    </row>
    <row r="95" spans="1:38" x14ac:dyDescent="0.25">
      <c r="A95" s="8"/>
      <c r="B95" s="8"/>
      <c r="C95" s="8"/>
      <c r="D95" s="8" t="s">
        <v>41</v>
      </c>
      <c r="E95" s="8" t="s">
        <v>42</v>
      </c>
      <c r="F95" s="8" t="s">
        <v>43</v>
      </c>
      <c r="G95" s="9">
        <v>12.68261666666667</v>
      </c>
      <c r="H95" s="8">
        <v>130</v>
      </c>
      <c r="I95" s="9">
        <v>46.122213671376997</v>
      </c>
      <c r="J95" s="9">
        <v>0</v>
      </c>
      <c r="K95" s="9">
        <v>46.122213671376997</v>
      </c>
      <c r="L95" s="9">
        <v>0</v>
      </c>
      <c r="M95" s="9">
        <v>35.478625901059232</v>
      </c>
      <c r="N95" s="8" t="s">
        <v>44</v>
      </c>
      <c r="O95" s="9">
        <v>46.122213671376997</v>
      </c>
      <c r="P95" s="8" t="s">
        <v>45</v>
      </c>
      <c r="Q95" s="8"/>
      <c r="R95" s="9">
        <v>46.122213671376997</v>
      </c>
      <c r="S95" s="9">
        <v>0.35478625901059241</v>
      </c>
      <c r="U95" s="31">
        <f t="shared" si="11"/>
        <v>0</v>
      </c>
      <c r="V95" s="31">
        <f t="shared" si="12"/>
        <v>0</v>
      </c>
      <c r="W95" s="31">
        <f t="shared" si="13"/>
        <v>1</v>
      </c>
      <c r="X95" s="31">
        <f t="shared" si="14"/>
        <v>1</v>
      </c>
      <c r="Y95" s="31">
        <f t="shared" si="15"/>
        <v>0</v>
      </c>
      <c r="Z95" s="31">
        <f t="shared" si="16"/>
        <v>0</v>
      </c>
      <c r="AA95" s="31">
        <f t="shared" si="17"/>
        <v>0</v>
      </c>
      <c r="AB95" s="31">
        <f t="shared" si="18"/>
        <v>1</v>
      </c>
      <c r="AC95" s="31">
        <f t="shared" si="19"/>
        <v>0</v>
      </c>
      <c r="AD95" s="31">
        <f t="shared" si="20"/>
        <v>3</v>
      </c>
      <c r="AE95" s="32"/>
      <c r="AF95" s="31"/>
    </row>
    <row r="96" spans="1:38" x14ac:dyDescent="0.25">
      <c r="A96" s="8"/>
      <c r="B96" s="8"/>
      <c r="C96" s="8"/>
      <c r="D96" s="8" t="s">
        <v>41</v>
      </c>
      <c r="E96" s="8" t="s">
        <v>46</v>
      </c>
      <c r="F96" s="8" t="s">
        <v>47</v>
      </c>
      <c r="G96" s="9">
        <v>18.699983333333329</v>
      </c>
      <c r="H96" s="8">
        <v>134</v>
      </c>
      <c r="I96" s="9">
        <v>47.946701018313973</v>
      </c>
      <c r="J96" s="9">
        <v>0</v>
      </c>
      <c r="K96" s="9">
        <v>47.946701018313973</v>
      </c>
      <c r="L96" s="9">
        <v>0</v>
      </c>
      <c r="M96" s="9">
        <v>35.781120162920878</v>
      </c>
      <c r="N96" s="8" t="s">
        <v>44</v>
      </c>
      <c r="O96" s="9">
        <v>47.946701018313973</v>
      </c>
      <c r="P96" s="8" t="s">
        <v>45</v>
      </c>
      <c r="Q96" s="8"/>
      <c r="R96" s="9">
        <v>47.946701018313973</v>
      </c>
      <c r="S96" s="9">
        <v>0.35781120162920882</v>
      </c>
      <c r="U96" s="31">
        <f t="shared" si="11"/>
        <v>0</v>
      </c>
      <c r="V96" s="31">
        <f t="shared" si="12"/>
        <v>0</v>
      </c>
      <c r="W96" s="31">
        <f t="shared" si="13"/>
        <v>1</v>
      </c>
      <c r="X96" s="31">
        <f t="shared" si="14"/>
        <v>1</v>
      </c>
      <c r="Y96" s="31">
        <f t="shared" si="15"/>
        <v>0</v>
      </c>
      <c r="Z96" s="31">
        <f t="shared" si="16"/>
        <v>0</v>
      </c>
      <c r="AA96" s="31">
        <f t="shared" si="17"/>
        <v>0</v>
      </c>
      <c r="AB96" s="31">
        <f t="shared" si="18"/>
        <v>1</v>
      </c>
      <c r="AC96" s="31">
        <f t="shared" si="19"/>
        <v>0</v>
      </c>
      <c r="AD96" s="31">
        <f t="shared" si="20"/>
        <v>3</v>
      </c>
      <c r="AE96" s="32"/>
      <c r="AF96" s="31"/>
    </row>
    <row r="97" spans="1:38" s="12" customFormat="1" x14ac:dyDescent="0.25">
      <c r="A97" s="10"/>
      <c r="B97" s="10"/>
      <c r="C97" s="10"/>
      <c r="D97" s="10" t="s">
        <v>41</v>
      </c>
      <c r="E97" s="10" t="s">
        <v>267</v>
      </c>
      <c r="F97" s="10" t="s">
        <v>268</v>
      </c>
      <c r="G97" s="11">
        <v>42.492966666666668</v>
      </c>
      <c r="H97" s="10">
        <v>108</v>
      </c>
      <c r="I97" s="11">
        <v>80.701114251236902</v>
      </c>
      <c r="J97" s="11">
        <v>3.635550625703951E-2</v>
      </c>
      <c r="K97" s="11">
        <v>80.664758744979878</v>
      </c>
      <c r="L97" s="11">
        <v>4.5049571612925152E-2</v>
      </c>
      <c r="M97" s="11">
        <v>74.689591430536922</v>
      </c>
      <c r="N97" s="10"/>
      <c r="O97" s="11">
        <v>79.337008761086039</v>
      </c>
      <c r="P97" s="10" t="s">
        <v>587</v>
      </c>
      <c r="Q97" s="10"/>
      <c r="R97" s="11">
        <v>78.550305618551761</v>
      </c>
      <c r="S97" s="11">
        <v>72.731764461622006</v>
      </c>
      <c r="U97" s="31">
        <f t="shared" si="11"/>
        <v>0</v>
      </c>
      <c r="V97" s="31">
        <f t="shared" si="12"/>
        <v>0</v>
      </c>
      <c r="W97" s="31">
        <f t="shared" si="13"/>
        <v>0</v>
      </c>
      <c r="X97" s="31">
        <f t="shared" si="14"/>
        <v>1</v>
      </c>
      <c r="Y97" s="31">
        <f t="shared" si="15"/>
        <v>1</v>
      </c>
      <c r="Z97" s="31">
        <f t="shared" si="16"/>
        <v>0</v>
      </c>
      <c r="AA97" s="31">
        <f t="shared" si="17"/>
        <v>0</v>
      </c>
      <c r="AB97" s="31">
        <f t="shared" si="18"/>
        <v>1</v>
      </c>
      <c r="AC97" s="31">
        <f t="shared" si="19"/>
        <v>0</v>
      </c>
      <c r="AD97" s="31">
        <f t="shared" si="20"/>
        <v>2</v>
      </c>
      <c r="AE97" s="32"/>
      <c r="AF97" s="31"/>
      <c r="AG97" s="2"/>
      <c r="AH97" s="16"/>
      <c r="AI97" s="16"/>
      <c r="AJ97" s="16"/>
      <c r="AK97" s="16"/>
      <c r="AL97" s="16"/>
    </row>
    <row r="98" spans="1:38" x14ac:dyDescent="0.25">
      <c r="A98" s="8"/>
      <c r="B98" s="8"/>
      <c r="C98" s="8"/>
      <c r="D98" s="8" t="s">
        <v>269</v>
      </c>
      <c r="E98" s="8" t="s">
        <v>270</v>
      </c>
      <c r="F98" s="8" t="s">
        <v>271</v>
      </c>
      <c r="G98" s="9">
        <v>53.18385</v>
      </c>
      <c r="H98" s="8">
        <v>108</v>
      </c>
      <c r="I98" s="9">
        <v>34.937886392157928</v>
      </c>
      <c r="J98" s="9">
        <v>0</v>
      </c>
      <c r="K98" s="9">
        <v>34.937886392157928</v>
      </c>
      <c r="L98" s="9">
        <v>0</v>
      </c>
      <c r="M98" s="9">
        <v>32.349894807553639</v>
      </c>
      <c r="N98" s="8" t="s">
        <v>44</v>
      </c>
      <c r="O98" s="9">
        <v>34.937886392157928</v>
      </c>
      <c r="P98" s="8" t="s">
        <v>45</v>
      </c>
      <c r="Q98" s="8"/>
      <c r="R98" s="9">
        <v>34.937886392157928</v>
      </c>
      <c r="S98" s="9">
        <v>0.32349894807553642</v>
      </c>
      <c r="U98" s="31">
        <f t="shared" si="11"/>
        <v>0</v>
      </c>
      <c r="V98" s="31">
        <f t="shared" si="12"/>
        <v>0</v>
      </c>
      <c r="W98" s="31">
        <f t="shared" si="13"/>
        <v>1</v>
      </c>
      <c r="X98" s="31">
        <f t="shared" si="14"/>
        <v>1</v>
      </c>
      <c r="Y98" s="31">
        <f t="shared" si="15"/>
        <v>0</v>
      </c>
      <c r="Z98" s="31">
        <f t="shared" si="16"/>
        <v>0</v>
      </c>
      <c r="AA98" s="31">
        <f t="shared" si="17"/>
        <v>0</v>
      </c>
      <c r="AB98" s="31">
        <f t="shared" si="18"/>
        <v>1</v>
      </c>
      <c r="AC98" s="31">
        <f t="shared" si="19"/>
        <v>0</v>
      </c>
      <c r="AD98" s="31">
        <f t="shared" si="20"/>
        <v>3</v>
      </c>
      <c r="AE98" s="32"/>
      <c r="AF98" s="31"/>
    </row>
    <row r="99" spans="1:38" x14ac:dyDescent="0.25">
      <c r="A99" s="8"/>
      <c r="B99" s="8"/>
      <c r="C99" s="8"/>
      <c r="D99" s="8" t="s">
        <v>48</v>
      </c>
      <c r="E99" s="8" t="s">
        <v>49</v>
      </c>
      <c r="F99" s="8" t="s">
        <v>50</v>
      </c>
      <c r="G99" s="9">
        <v>49.689183333333332</v>
      </c>
      <c r="H99" s="8">
        <v>131</v>
      </c>
      <c r="I99" s="9">
        <v>113.1312552108605</v>
      </c>
      <c r="J99" s="9">
        <v>0</v>
      </c>
      <c r="K99" s="9">
        <v>113.1312552108605</v>
      </c>
      <c r="L99" s="9">
        <v>0</v>
      </c>
      <c r="M99" s="9">
        <v>86.35973680218359</v>
      </c>
      <c r="N99" s="8" t="s">
        <v>44</v>
      </c>
      <c r="O99" s="9">
        <v>113.1312552108605</v>
      </c>
      <c r="P99" s="8" t="s">
        <v>45</v>
      </c>
      <c r="Q99" s="8"/>
      <c r="R99" s="9">
        <v>113.1312552108605</v>
      </c>
      <c r="S99" s="9">
        <v>0.86359736802183584</v>
      </c>
      <c r="U99" s="31">
        <f t="shared" si="11"/>
        <v>0</v>
      </c>
      <c r="V99" s="31">
        <f t="shared" si="12"/>
        <v>0</v>
      </c>
      <c r="W99" s="31">
        <f t="shared" si="13"/>
        <v>1</v>
      </c>
      <c r="X99" s="31">
        <f t="shared" si="14"/>
        <v>1</v>
      </c>
      <c r="Y99" s="31">
        <f t="shared" si="15"/>
        <v>0</v>
      </c>
      <c r="Z99" s="31">
        <f t="shared" si="16"/>
        <v>0</v>
      </c>
      <c r="AA99" s="31">
        <f t="shared" si="17"/>
        <v>0</v>
      </c>
      <c r="AB99" s="31">
        <f t="shared" si="18"/>
        <v>1</v>
      </c>
      <c r="AC99" s="31">
        <f t="shared" si="19"/>
        <v>0</v>
      </c>
      <c r="AD99" s="31">
        <f t="shared" si="20"/>
        <v>3</v>
      </c>
      <c r="AE99" s="32"/>
      <c r="AF99" s="31"/>
    </row>
    <row r="100" spans="1:38" s="12" customFormat="1" ht="45" x14ac:dyDescent="0.25">
      <c r="A100" s="10"/>
      <c r="B100" s="10"/>
      <c r="C100" s="10"/>
      <c r="D100" s="10" t="s">
        <v>51</v>
      </c>
      <c r="E100" s="10" t="s">
        <v>52</v>
      </c>
      <c r="F100" s="10" t="s">
        <v>53</v>
      </c>
      <c r="G100" s="11">
        <v>56.455100000000002</v>
      </c>
      <c r="H100" s="10">
        <v>117</v>
      </c>
      <c r="I100" s="11">
        <v>83.023353991624532</v>
      </c>
      <c r="J100" s="11">
        <v>7.0477968470281516</v>
      </c>
      <c r="K100" s="11">
        <v>75.975557144596394</v>
      </c>
      <c r="L100" s="11">
        <v>8.4889329425779891</v>
      </c>
      <c r="M100" s="11">
        <v>64.936373627860164</v>
      </c>
      <c r="N100" s="10"/>
      <c r="O100" s="11">
        <v>69.612296546650455</v>
      </c>
      <c r="P100" s="10" t="s">
        <v>594</v>
      </c>
      <c r="Q100" s="10"/>
      <c r="R100" s="11">
        <v>39.39280995043439</v>
      </c>
      <c r="S100" s="11">
        <v>33.669068333704608</v>
      </c>
      <c r="U100" s="31">
        <f t="shared" si="11"/>
        <v>0</v>
      </c>
      <c r="V100" s="31">
        <f t="shared" si="12"/>
        <v>0</v>
      </c>
      <c r="W100" s="31">
        <f t="shared" si="13"/>
        <v>0</v>
      </c>
      <c r="X100" s="31">
        <f t="shared" si="14"/>
        <v>0</v>
      </c>
      <c r="Y100" s="31">
        <f t="shared" si="15"/>
        <v>0</v>
      </c>
      <c r="Z100" s="31">
        <f t="shared" si="16"/>
        <v>0</v>
      </c>
      <c r="AA100" s="31">
        <f t="shared" si="17"/>
        <v>0</v>
      </c>
      <c r="AB100" s="31">
        <f t="shared" si="18"/>
        <v>1</v>
      </c>
      <c r="AC100" s="31">
        <f t="shared" si="19"/>
        <v>1</v>
      </c>
      <c r="AD100" s="31">
        <f t="shared" si="20"/>
        <v>1</v>
      </c>
      <c r="AE100" s="32"/>
      <c r="AF100" s="31"/>
      <c r="AG100" s="2"/>
      <c r="AH100" s="16"/>
      <c r="AI100" s="16"/>
      <c r="AJ100" s="16"/>
      <c r="AK100" s="16"/>
      <c r="AL100" s="16"/>
    </row>
    <row r="101" spans="1:38" s="12" customFormat="1" x14ac:dyDescent="0.25">
      <c r="A101" s="10"/>
      <c r="B101" s="10"/>
      <c r="C101" s="10"/>
      <c r="D101" s="10" t="s">
        <v>51</v>
      </c>
      <c r="E101" s="10" t="s">
        <v>54</v>
      </c>
      <c r="F101" s="10" t="s">
        <v>55</v>
      </c>
      <c r="G101" s="11">
        <v>125.5596</v>
      </c>
      <c r="H101" s="10">
        <v>116</v>
      </c>
      <c r="I101" s="11">
        <v>100.1589360404996</v>
      </c>
      <c r="J101" s="11">
        <v>0.1098857064124787</v>
      </c>
      <c r="K101" s="11">
        <v>100.0490503340871</v>
      </c>
      <c r="L101" s="11">
        <v>0.1097113355597608</v>
      </c>
      <c r="M101" s="11">
        <v>86.249181322488852</v>
      </c>
      <c r="N101" s="10"/>
      <c r="O101" s="11">
        <v>98.763504710903817</v>
      </c>
      <c r="P101" s="10" t="s">
        <v>586</v>
      </c>
      <c r="Q101" s="10"/>
      <c r="R101" s="11">
        <v>92.27174359547854</v>
      </c>
      <c r="S101" s="11">
        <v>79.544606547826319</v>
      </c>
      <c r="U101" s="31">
        <f t="shared" si="11"/>
        <v>0</v>
      </c>
      <c r="V101" s="31">
        <f t="shared" si="12"/>
        <v>0</v>
      </c>
      <c r="W101" s="31">
        <f t="shared" si="13"/>
        <v>0</v>
      </c>
      <c r="X101" s="31">
        <f t="shared" si="14"/>
        <v>1</v>
      </c>
      <c r="Y101" s="31">
        <f t="shared" si="15"/>
        <v>1</v>
      </c>
      <c r="Z101" s="31">
        <f t="shared" si="16"/>
        <v>0</v>
      </c>
      <c r="AA101" s="31">
        <f t="shared" si="17"/>
        <v>0</v>
      </c>
      <c r="AB101" s="31">
        <f t="shared" si="18"/>
        <v>1</v>
      </c>
      <c r="AC101" s="31">
        <f t="shared" si="19"/>
        <v>0</v>
      </c>
      <c r="AD101" s="31">
        <f t="shared" si="20"/>
        <v>2</v>
      </c>
      <c r="AE101" s="32"/>
      <c r="AF101" s="31"/>
      <c r="AG101" s="2"/>
      <c r="AH101" s="16"/>
      <c r="AI101" s="16"/>
      <c r="AJ101" s="16"/>
      <c r="AK101" s="16"/>
      <c r="AL101" s="16"/>
    </row>
    <row r="102" spans="1:38" x14ac:dyDescent="0.25">
      <c r="A102" s="8"/>
      <c r="B102" s="8"/>
      <c r="C102" s="8"/>
      <c r="D102" s="8" t="s">
        <v>51</v>
      </c>
      <c r="E102" s="8" t="s">
        <v>113</v>
      </c>
      <c r="F102" s="8" t="s">
        <v>114</v>
      </c>
      <c r="G102" s="9">
        <v>61.643749999999997</v>
      </c>
      <c r="H102" s="8">
        <v>108</v>
      </c>
      <c r="I102" s="9">
        <v>156.20095872492669</v>
      </c>
      <c r="J102" s="9">
        <v>0</v>
      </c>
      <c r="K102" s="9">
        <v>156.20095872492669</v>
      </c>
      <c r="L102" s="9">
        <v>0</v>
      </c>
      <c r="M102" s="9">
        <v>144.6305173378951</v>
      </c>
      <c r="N102" s="8" t="s">
        <v>44</v>
      </c>
      <c r="O102" s="9">
        <v>156.20095872492669</v>
      </c>
      <c r="P102" s="8" t="s">
        <v>45</v>
      </c>
      <c r="Q102" s="8"/>
      <c r="R102" s="9">
        <v>156.20095872492669</v>
      </c>
      <c r="S102" s="9">
        <v>1.4463051733789509</v>
      </c>
      <c r="U102" s="31">
        <f t="shared" si="11"/>
        <v>0</v>
      </c>
      <c r="V102" s="31">
        <f t="shared" si="12"/>
        <v>0</v>
      </c>
      <c r="W102" s="31">
        <f t="shared" si="13"/>
        <v>1</v>
      </c>
      <c r="X102" s="31">
        <f t="shared" si="14"/>
        <v>1</v>
      </c>
      <c r="Y102" s="31">
        <f t="shared" si="15"/>
        <v>0</v>
      </c>
      <c r="Z102" s="31">
        <f t="shared" si="16"/>
        <v>0</v>
      </c>
      <c r="AA102" s="31">
        <f t="shared" si="17"/>
        <v>0</v>
      </c>
      <c r="AB102" s="31">
        <f t="shared" si="18"/>
        <v>1</v>
      </c>
      <c r="AC102" s="31">
        <f t="shared" si="19"/>
        <v>0</v>
      </c>
      <c r="AD102" s="31">
        <f t="shared" si="20"/>
        <v>3</v>
      </c>
      <c r="AE102" s="32"/>
      <c r="AF102" s="31"/>
    </row>
    <row r="103" spans="1:38" x14ac:dyDescent="0.25">
      <c r="A103" s="6"/>
      <c r="B103" s="6"/>
      <c r="C103" s="6"/>
      <c r="D103" s="6" t="s">
        <v>51</v>
      </c>
      <c r="E103" s="6" t="s">
        <v>175</v>
      </c>
      <c r="F103" s="6" t="s">
        <v>387</v>
      </c>
      <c r="G103" s="7">
        <v>76.970016666666666</v>
      </c>
      <c r="H103" s="6">
        <v>108</v>
      </c>
      <c r="I103" s="7">
        <v>163.1845061983835</v>
      </c>
      <c r="J103" s="7">
        <v>54.948281887861249</v>
      </c>
      <c r="K103" s="7">
        <v>108.2362243105222</v>
      </c>
      <c r="L103" s="7">
        <v>33.672487154546758</v>
      </c>
      <c r="M103" s="7">
        <v>100.2187262134465</v>
      </c>
      <c r="N103" s="6"/>
      <c r="O103" s="7">
        <v>22.69409236667947</v>
      </c>
      <c r="P103" s="6"/>
      <c r="Q103" s="6"/>
      <c r="R103" s="7">
        <v>99.360164011865365</v>
      </c>
      <c r="S103" s="7">
        <v>92.000151862838294</v>
      </c>
      <c r="U103" s="31">
        <f t="shared" si="11"/>
        <v>0</v>
      </c>
      <c r="V103" s="31">
        <f t="shared" si="12"/>
        <v>0</v>
      </c>
      <c r="W103" s="31">
        <f t="shared" si="13"/>
        <v>0</v>
      </c>
      <c r="X103" s="31">
        <f t="shared" si="14"/>
        <v>0</v>
      </c>
      <c r="Y103" s="31">
        <f t="shared" si="15"/>
        <v>0</v>
      </c>
      <c r="Z103" s="31">
        <f t="shared" si="16"/>
        <v>0</v>
      </c>
      <c r="AA103" s="31">
        <f t="shared" si="17"/>
        <v>0</v>
      </c>
      <c r="AB103" s="31">
        <f t="shared" si="18"/>
        <v>0</v>
      </c>
      <c r="AC103" s="31">
        <f t="shared" si="19"/>
        <v>0</v>
      </c>
      <c r="AD103" s="31">
        <f t="shared" si="20"/>
        <v>0</v>
      </c>
      <c r="AE103" s="32"/>
      <c r="AF103" s="31"/>
    </row>
    <row r="104" spans="1:38" x14ac:dyDescent="0.25">
      <c r="A104" s="6"/>
      <c r="B104" s="6"/>
      <c r="C104" s="6"/>
      <c r="D104" s="6" t="s">
        <v>51</v>
      </c>
      <c r="E104" s="6" t="s">
        <v>388</v>
      </c>
      <c r="F104" s="6" t="s">
        <v>389</v>
      </c>
      <c r="G104" s="7">
        <v>12.764250000000001</v>
      </c>
      <c r="H104" s="6">
        <v>107</v>
      </c>
      <c r="I104" s="7">
        <v>54.973882390440203</v>
      </c>
      <c r="J104" s="7">
        <v>25.793446351718121</v>
      </c>
      <c r="K104" s="7">
        <v>29.180436038722089</v>
      </c>
      <c r="L104" s="7">
        <v>46.919455621718157</v>
      </c>
      <c r="M104" s="7">
        <v>27.27143555020756</v>
      </c>
      <c r="N104" s="6"/>
      <c r="O104" s="7">
        <v>3.551900682038299</v>
      </c>
      <c r="P104" s="6"/>
      <c r="Q104" s="6"/>
      <c r="R104" s="7">
        <v>27.39879020079405</v>
      </c>
      <c r="S104" s="7">
        <v>25.60634598205052</v>
      </c>
      <c r="U104" s="31">
        <f t="shared" si="11"/>
        <v>0</v>
      </c>
      <c r="V104" s="31">
        <f t="shared" si="12"/>
        <v>0</v>
      </c>
      <c r="W104" s="31">
        <f t="shared" si="13"/>
        <v>0</v>
      </c>
      <c r="X104" s="31">
        <f t="shared" si="14"/>
        <v>0</v>
      </c>
      <c r="Y104" s="31">
        <f t="shared" si="15"/>
        <v>0</v>
      </c>
      <c r="Z104" s="31">
        <f t="shared" si="16"/>
        <v>0</v>
      </c>
      <c r="AA104" s="31">
        <f t="shared" si="17"/>
        <v>0</v>
      </c>
      <c r="AB104" s="31">
        <f t="shared" si="18"/>
        <v>0</v>
      </c>
      <c r="AC104" s="31">
        <f t="shared" si="19"/>
        <v>0</v>
      </c>
      <c r="AD104" s="31">
        <f t="shared" si="20"/>
        <v>0</v>
      </c>
      <c r="AE104" s="32"/>
      <c r="AF104" s="31"/>
    </row>
    <row r="105" spans="1:38" s="12" customFormat="1" x14ac:dyDescent="0.25">
      <c r="A105" s="10"/>
      <c r="B105" s="10"/>
      <c r="C105" s="10"/>
      <c r="D105" s="10" t="s">
        <v>272</v>
      </c>
      <c r="E105" s="10" t="s">
        <v>273</v>
      </c>
      <c r="F105" s="10" t="s">
        <v>274</v>
      </c>
      <c r="G105" s="11">
        <v>90.16576666666667</v>
      </c>
      <c r="H105" s="10">
        <v>136</v>
      </c>
      <c r="I105" s="11">
        <v>97.040016744072531</v>
      </c>
      <c r="J105" s="11">
        <v>4.9572295640529007E-2</v>
      </c>
      <c r="K105" s="11">
        <v>96.990444448432001</v>
      </c>
      <c r="L105" s="11">
        <v>5.1084384879351352E-2</v>
      </c>
      <c r="M105" s="11">
        <v>71.316503270905883</v>
      </c>
      <c r="N105" s="10"/>
      <c r="O105" s="11">
        <v>96.990444448432001</v>
      </c>
      <c r="P105" s="10" t="s">
        <v>587</v>
      </c>
      <c r="Q105" s="10"/>
      <c r="R105" s="11">
        <v>0</v>
      </c>
      <c r="S105" s="11">
        <v>0</v>
      </c>
      <c r="U105" s="31">
        <f t="shared" si="11"/>
        <v>0</v>
      </c>
      <c r="V105" s="31">
        <f t="shared" si="12"/>
        <v>0</v>
      </c>
      <c r="W105" s="31">
        <f t="shared" si="13"/>
        <v>0</v>
      </c>
      <c r="X105" s="31">
        <f t="shared" si="14"/>
        <v>1</v>
      </c>
      <c r="Y105" s="31">
        <f t="shared" si="15"/>
        <v>1</v>
      </c>
      <c r="Z105" s="31">
        <f t="shared" si="16"/>
        <v>0</v>
      </c>
      <c r="AA105" s="31">
        <f t="shared" si="17"/>
        <v>0</v>
      </c>
      <c r="AB105" s="31">
        <f t="shared" si="18"/>
        <v>1</v>
      </c>
      <c r="AC105" s="31">
        <f t="shared" si="19"/>
        <v>0</v>
      </c>
      <c r="AD105" s="31">
        <f t="shared" si="20"/>
        <v>2</v>
      </c>
      <c r="AE105" s="32"/>
      <c r="AF105" s="31"/>
      <c r="AG105" s="2"/>
      <c r="AH105" s="16"/>
      <c r="AI105" s="16"/>
      <c r="AJ105" s="16"/>
      <c r="AK105" s="16"/>
      <c r="AL105" s="16"/>
    </row>
    <row r="106" spans="1:38" s="12" customFormat="1" ht="30" x14ac:dyDescent="0.25">
      <c r="A106" s="10"/>
      <c r="B106" s="10"/>
      <c r="C106" s="10"/>
      <c r="D106" s="10" t="s">
        <v>272</v>
      </c>
      <c r="E106" s="10" t="s">
        <v>275</v>
      </c>
      <c r="F106" s="10" t="s">
        <v>276</v>
      </c>
      <c r="G106" s="11">
        <v>9.1181833333333326</v>
      </c>
      <c r="H106" s="10">
        <v>108</v>
      </c>
      <c r="I106" s="11">
        <v>6.2555180257250997</v>
      </c>
      <c r="J106" s="11">
        <v>0</v>
      </c>
      <c r="K106" s="11">
        <v>6.2523190040448329</v>
      </c>
      <c r="L106" s="11">
        <v>0</v>
      </c>
      <c r="M106" s="11">
        <v>5.7891842630044748</v>
      </c>
      <c r="N106" s="10"/>
      <c r="O106" s="11">
        <v>6.2523190040448329</v>
      </c>
      <c r="P106" s="10" t="s">
        <v>588</v>
      </c>
      <c r="Q106" s="10"/>
      <c r="R106" s="11">
        <v>0</v>
      </c>
      <c r="S106" s="11">
        <v>0</v>
      </c>
      <c r="U106" s="31">
        <f t="shared" si="11"/>
        <v>0</v>
      </c>
      <c r="V106" s="31">
        <f t="shared" si="12"/>
        <v>0</v>
      </c>
      <c r="W106" s="31">
        <f t="shared" si="13"/>
        <v>0</v>
      </c>
      <c r="X106" s="31">
        <f t="shared" si="14"/>
        <v>1</v>
      </c>
      <c r="Y106" s="31">
        <f t="shared" si="15"/>
        <v>1</v>
      </c>
      <c r="Z106" s="31">
        <f t="shared" si="16"/>
        <v>1</v>
      </c>
      <c r="AA106" s="31">
        <f t="shared" si="17"/>
        <v>0</v>
      </c>
      <c r="AB106" s="31">
        <f t="shared" si="18"/>
        <v>1</v>
      </c>
      <c r="AC106" s="31">
        <f t="shared" si="19"/>
        <v>0</v>
      </c>
      <c r="AD106" s="31">
        <f t="shared" si="20"/>
        <v>3</v>
      </c>
      <c r="AE106" s="32"/>
      <c r="AF106" s="31"/>
      <c r="AG106" s="2"/>
      <c r="AH106" s="16"/>
      <c r="AI106" s="16"/>
      <c r="AJ106" s="16"/>
      <c r="AK106" s="16"/>
      <c r="AL106" s="16"/>
    </row>
    <row r="107" spans="1:38" x14ac:dyDescent="0.25">
      <c r="A107" s="8"/>
      <c r="B107" s="8"/>
      <c r="C107" s="8"/>
      <c r="D107" s="8" t="s">
        <v>56</v>
      </c>
      <c r="E107" s="8" t="s">
        <v>57</v>
      </c>
      <c r="F107" s="8" t="s">
        <v>58</v>
      </c>
      <c r="G107" s="9">
        <v>42.965699999999998</v>
      </c>
      <c r="H107" s="8">
        <v>124</v>
      </c>
      <c r="I107" s="9">
        <v>72.450167147116176</v>
      </c>
      <c r="J107" s="9">
        <v>0</v>
      </c>
      <c r="K107" s="9">
        <v>72.450167147116176</v>
      </c>
      <c r="L107" s="9">
        <v>0</v>
      </c>
      <c r="M107" s="9">
        <v>58.427554150900143</v>
      </c>
      <c r="N107" s="8" t="s">
        <v>44</v>
      </c>
      <c r="O107" s="9">
        <v>72.450167147116176</v>
      </c>
      <c r="P107" s="8" t="s">
        <v>45</v>
      </c>
      <c r="Q107" s="8"/>
      <c r="R107" s="9">
        <v>72.450167147116176</v>
      </c>
      <c r="S107" s="9">
        <v>0.58427554150900141</v>
      </c>
      <c r="U107" s="31">
        <f t="shared" si="11"/>
        <v>0</v>
      </c>
      <c r="V107" s="31">
        <f t="shared" si="12"/>
        <v>0</v>
      </c>
      <c r="W107" s="31">
        <f t="shared" si="13"/>
        <v>1</v>
      </c>
      <c r="X107" s="31">
        <f t="shared" si="14"/>
        <v>1</v>
      </c>
      <c r="Y107" s="31">
        <f t="shared" si="15"/>
        <v>0</v>
      </c>
      <c r="Z107" s="31">
        <f t="shared" si="16"/>
        <v>0</v>
      </c>
      <c r="AA107" s="31">
        <f t="shared" si="17"/>
        <v>0</v>
      </c>
      <c r="AB107" s="31">
        <f t="shared" si="18"/>
        <v>1</v>
      </c>
      <c r="AC107" s="31">
        <f t="shared" si="19"/>
        <v>0</v>
      </c>
      <c r="AD107" s="31">
        <f t="shared" si="20"/>
        <v>3</v>
      </c>
      <c r="AE107" s="32"/>
      <c r="AF107" s="31"/>
    </row>
    <row r="108" spans="1:38" x14ac:dyDescent="0.25">
      <c r="A108" s="8"/>
      <c r="B108" s="8"/>
      <c r="C108" s="8"/>
      <c r="D108" s="8" t="s">
        <v>56</v>
      </c>
      <c r="E108" s="8" t="s">
        <v>59</v>
      </c>
      <c r="F108" s="8" t="s">
        <v>60</v>
      </c>
      <c r="G108" s="9">
        <v>11.693033333333331</v>
      </c>
      <c r="H108" s="8">
        <v>127</v>
      </c>
      <c r="I108" s="9">
        <v>22.12112594217891</v>
      </c>
      <c r="J108" s="9">
        <v>0</v>
      </c>
      <c r="K108" s="9">
        <v>22.12112594217891</v>
      </c>
      <c r="L108" s="9">
        <v>0</v>
      </c>
      <c r="M108" s="9">
        <v>17.418209403290479</v>
      </c>
      <c r="N108" s="8" t="s">
        <v>44</v>
      </c>
      <c r="O108" s="9">
        <v>22.12112594217891</v>
      </c>
      <c r="P108" s="8" t="s">
        <v>45</v>
      </c>
      <c r="Q108" s="8"/>
      <c r="R108" s="9">
        <v>22.12112594217891</v>
      </c>
      <c r="S108" s="9">
        <v>0.1741820940329048</v>
      </c>
      <c r="U108" s="31">
        <f t="shared" si="11"/>
        <v>0</v>
      </c>
      <c r="V108" s="31">
        <f t="shared" si="12"/>
        <v>0</v>
      </c>
      <c r="W108" s="31">
        <f t="shared" si="13"/>
        <v>1</v>
      </c>
      <c r="X108" s="31">
        <f t="shared" si="14"/>
        <v>1</v>
      </c>
      <c r="Y108" s="31">
        <f t="shared" si="15"/>
        <v>0</v>
      </c>
      <c r="Z108" s="31">
        <f t="shared" si="16"/>
        <v>0</v>
      </c>
      <c r="AA108" s="31">
        <f t="shared" si="17"/>
        <v>0</v>
      </c>
      <c r="AB108" s="31">
        <f t="shared" si="18"/>
        <v>1</v>
      </c>
      <c r="AC108" s="31">
        <f t="shared" si="19"/>
        <v>0</v>
      </c>
      <c r="AD108" s="31">
        <f t="shared" si="20"/>
        <v>3</v>
      </c>
      <c r="AE108" s="32"/>
      <c r="AF108" s="31"/>
    </row>
    <row r="109" spans="1:38" x14ac:dyDescent="0.25">
      <c r="A109" s="8"/>
      <c r="B109" s="8"/>
      <c r="C109" s="8"/>
      <c r="D109" s="8" t="s">
        <v>56</v>
      </c>
      <c r="E109" s="8" t="s">
        <v>277</v>
      </c>
      <c r="F109" s="8" t="s">
        <v>278</v>
      </c>
      <c r="G109" s="9">
        <v>4.6391</v>
      </c>
      <c r="H109" s="8">
        <v>111</v>
      </c>
      <c r="I109" s="9">
        <v>27.553851945277479</v>
      </c>
      <c r="J109" s="9">
        <v>0</v>
      </c>
      <c r="K109" s="9">
        <v>27.553851945277479</v>
      </c>
      <c r="L109" s="9">
        <v>0</v>
      </c>
      <c r="M109" s="9">
        <v>24.823290040790521</v>
      </c>
      <c r="N109" s="8" t="s">
        <v>44</v>
      </c>
      <c r="O109" s="9">
        <v>27.553851945277479</v>
      </c>
      <c r="P109" s="8" t="s">
        <v>45</v>
      </c>
      <c r="Q109" s="8"/>
      <c r="R109" s="9">
        <v>27.553851945277479</v>
      </c>
      <c r="S109" s="9">
        <v>0.24823290040790519</v>
      </c>
      <c r="U109" s="31">
        <f t="shared" si="11"/>
        <v>1</v>
      </c>
      <c r="V109" s="31">
        <f t="shared" si="12"/>
        <v>0</v>
      </c>
      <c r="W109" s="31">
        <f t="shared" si="13"/>
        <v>1</v>
      </c>
      <c r="X109" s="31">
        <f t="shared" si="14"/>
        <v>1</v>
      </c>
      <c r="Y109" s="31">
        <f t="shared" si="15"/>
        <v>0</v>
      </c>
      <c r="Z109" s="31">
        <f t="shared" si="16"/>
        <v>0</v>
      </c>
      <c r="AA109" s="31">
        <f t="shared" si="17"/>
        <v>0</v>
      </c>
      <c r="AB109" s="31">
        <f t="shared" si="18"/>
        <v>1</v>
      </c>
      <c r="AC109" s="31">
        <f t="shared" si="19"/>
        <v>0</v>
      </c>
      <c r="AD109" s="31">
        <f t="shared" si="20"/>
        <v>4</v>
      </c>
      <c r="AE109" s="32"/>
      <c r="AF109" s="31"/>
    </row>
    <row r="110" spans="1:38" x14ac:dyDescent="0.25">
      <c r="A110" s="6"/>
      <c r="B110" s="6"/>
      <c r="C110" s="6"/>
      <c r="D110" s="6" t="s">
        <v>115</v>
      </c>
      <c r="E110" s="6" t="s">
        <v>116</v>
      </c>
      <c r="F110" s="6" t="s">
        <v>117</v>
      </c>
      <c r="G110" s="7">
        <v>23.92048333333333</v>
      </c>
      <c r="H110" s="6">
        <v>130</v>
      </c>
      <c r="I110" s="7">
        <v>96.28472864322444</v>
      </c>
      <c r="J110" s="7">
        <v>30.54801255693334</v>
      </c>
      <c r="K110" s="7">
        <v>65.736716086291096</v>
      </c>
      <c r="L110" s="7">
        <v>31.72674731226239</v>
      </c>
      <c r="M110" s="7">
        <v>50.566704681762388</v>
      </c>
      <c r="N110" s="6"/>
      <c r="O110" s="7">
        <v>8.6722218184658555</v>
      </c>
      <c r="P110" s="6"/>
      <c r="Q110" s="6"/>
      <c r="R110" s="7">
        <v>62.712956686997863</v>
      </c>
      <c r="S110" s="7">
        <v>48.240735913075277</v>
      </c>
      <c r="U110" s="31">
        <f t="shared" si="11"/>
        <v>0</v>
      </c>
      <c r="V110" s="31">
        <f t="shared" si="12"/>
        <v>0</v>
      </c>
      <c r="W110" s="31">
        <f t="shared" si="13"/>
        <v>0</v>
      </c>
      <c r="X110" s="31">
        <f t="shared" si="14"/>
        <v>0</v>
      </c>
      <c r="Y110" s="31">
        <f t="shared" si="15"/>
        <v>0</v>
      </c>
      <c r="Z110" s="31">
        <f t="shared" si="16"/>
        <v>0</v>
      </c>
      <c r="AA110" s="31">
        <f t="shared" si="17"/>
        <v>0</v>
      </c>
      <c r="AB110" s="31">
        <f t="shared" si="18"/>
        <v>0</v>
      </c>
      <c r="AC110" s="31">
        <f t="shared" si="19"/>
        <v>0</v>
      </c>
      <c r="AD110" s="31">
        <f t="shared" si="20"/>
        <v>0</v>
      </c>
      <c r="AE110" s="32"/>
      <c r="AF110" s="31"/>
    </row>
    <row r="111" spans="1:38" s="12" customFormat="1" x14ac:dyDescent="0.25">
      <c r="A111" s="10"/>
      <c r="B111" s="10"/>
      <c r="C111" s="10"/>
      <c r="D111" s="10" t="s">
        <v>115</v>
      </c>
      <c r="E111" s="10" t="s">
        <v>279</v>
      </c>
      <c r="F111" s="10" t="s">
        <v>280</v>
      </c>
      <c r="G111" s="11">
        <v>59.681233333333331</v>
      </c>
      <c r="H111" s="10">
        <v>111</v>
      </c>
      <c r="I111" s="11">
        <v>80.29998707935988</v>
      </c>
      <c r="J111" s="11">
        <v>2.212007501299551</v>
      </c>
      <c r="K111" s="11">
        <v>78.087979578060327</v>
      </c>
      <c r="L111" s="11">
        <v>2.7546797723808352</v>
      </c>
      <c r="M111" s="11">
        <v>70.349531151405699</v>
      </c>
      <c r="N111" s="10"/>
      <c r="O111" s="11">
        <v>74.876478295788502</v>
      </c>
      <c r="P111" s="10" t="s">
        <v>589</v>
      </c>
      <c r="Q111" s="10"/>
      <c r="R111" s="11">
        <v>47.549201404991379</v>
      </c>
      <c r="S111" s="11">
        <v>42.837118382875119</v>
      </c>
      <c r="U111" s="31">
        <f t="shared" si="11"/>
        <v>0</v>
      </c>
      <c r="V111" s="31">
        <f t="shared" si="12"/>
        <v>0</v>
      </c>
      <c r="W111" s="31">
        <f t="shared" si="13"/>
        <v>0</v>
      </c>
      <c r="X111" s="31">
        <f t="shared" si="14"/>
        <v>1</v>
      </c>
      <c r="Y111" s="31">
        <f t="shared" si="15"/>
        <v>1</v>
      </c>
      <c r="Z111" s="31">
        <f t="shared" si="16"/>
        <v>0</v>
      </c>
      <c r="AA111" s="31">
        <f t="shared" si="17"/>
        <v>0</v>
      </c>
      <c r="AB111" s="31">
        <f t="shared" si="18"/>
        <v>1</v>
      </c>
      <c r="AC111" s="31">
        <f t="shared" si="19"/>
        <v>0</v>
      </c>
      <c r="AD111" s="31">
        <f t="shared" si="20"/>
        <v>2</v>
      </c>
      <c r="AE111" s="32"/>
      <c r="AF111" s="31"/>
      <c r="AG111" s="2"/>
      <c r="AH111" s="16"/>
      <c r="AI111" s="16"/>
      <c r="AJ111" s="16"/>
      <c r="AK111" s="16"/>
      <c r="AL111" s="16"/>
    </row>
    <row r="112" spans="1:38" x14ac:dyDescent="0.25">
      <c r="A112" s="8"/>
      <c r="B112" s="8"/>
      <c r="C112" s="8"/>
      <c r="D112" s="8" t="s">
        <v>115</v>
      </c>
      <c r="E112" s="8" t="s">
        <v>281</v>
      </c>
      <c r="F112" s="8" t="s">
        <v>282</v>
      </c>
      <c r="G112" s="9">
        <v>57.744100000000003</v>
      </c>
      <c r="H112" s="8">
        <v>108</v>
      </c>
      <c r="I112" s="9">
        <v>94.667382300356294</v>
      </c>
      <c r="J112" s="9">
        <v>0</v>
      </c>
      <c r="K112" s="9">
        <v>94.667382300356294</v>
      </c>
      <c r="L112" s="9">
        <v>0</v>
      </c>
      <c r="M112" s="9">
        <v>87.654983611441011</v>
      </c>
      <c r="N112" s="8" t="s">
        <v>44</v>
      </c>
      <c r="O112" s="9">
        <v>94.667382300356294</v>
      </c>
      <c r="P112" s="8" t="s">
        <v>45</v>
      </c>
      <c r="Q112" s="8"/>
      <c r="R112" s="9">
        <v>94.667382300356294</v>
      </c>
      <c r="S112" s="9">
        <v>0.87654983611441017</v>
      </c>
      <c r="U112" s="31">
        <f t="shared" si="11"/>
        <v>0</v>
      </c>
      <c r="V112" s="31">
        <f t="shared" si="12"/>
        <v>0</v>
      </c>
      <c r="W112" s="31">
        <f t="shared" si="13"/>
        <v>1</v>
      </c>
      <c r="X112" s="31">
        <f t="shared" si="14"/>
        <v>1</v>
      </c>
      <c r="Y112" s="31">
        <f t="shared" si="15"/>
        <v>0</v>
      </c>
      <c r="Z112" s="31">
        <f t="shared" si="16"/>
        <v>0</v>
      </c>
      <c r="AA112" s="31">
        <f t="shared" si="17"/>
        <v>0</v>
      </c>
      <c r="AB112" s="31">
        <f t="shared" si="18"/>
        <v>1</v>
      </c>
      <c r="AC112" s="31">
        <f t="shared" si="19"/>
        <v>0</v>
      </c>
      <c r="AD112" s="31">
        <f t="shared" si="20"/>
        <v>3</v>
      </c>
      <c r="AE112" s="32"/>
      <c r="AF112" s="31"/>
    </row>
    <row r="113" spans="1:38" x14ac:dyDescent="0.25">
      <c r="A113" s="6"/>
      <c r="B113" s="6"/>
      <c r="C113" s="6"/>
      <c r="D113" s="6" t="s">
        <v>115</v>
      </c>
      <c r="E113" s="6" t="s">
        <v>390</v>
      </c>
      <c r="F113" s="6" t="s">
        <v>391</v>
      </c>
      <c r="G113" s="7">
        <v>41.499816666666668</v>
      </c>
      <c r="H113" s="6">
        <v>115</v>
      </c>
      <c r="I113" s="7">
        <v>65.092071747500881</v>
      </c>
      <c r="J113" s="7">
        <v>22.408703673498309</v>
      </c>
      <c r="K113" s="7">
        <v>42.68336807400258</v>
      </c>
      <c r="L113" s="7">
        <v>34.426164465042788</v>
      </c>
      <c r="M113" s="7">
        <v>37.115972238263112</v>
      </c>
      <c r="N113" s="6"/>
      <c r="O113" s="7">
        <v>2.58521299702223</v>
      </c>
      <c r="P113" s="6"/>
      <c r="Q113" s="6"/>
      <c r="R113" s="7">
        <v>41.756569429162603</v>
      </c>
      <c r="S113" s="7">
        <v>36.310060373184868</v>
      </c>
      <c r="U113" s="31">
        <f t="shared" si="11"/>
        <v>0</v>
      </c>
      <c r="V113" s="31">
        <f t="shared" si="12"/>
        <v>0</v>
      </c>
      <c r="W113" s="31">
        <f t="shared" si="13"/>
        <v>0</v>
      </c>
      <c r="X113" s="31">
        <f t="shared" si="14"/>
        <v>0</v>
      </c>
      <c r="Y113" s="31">
        <f t="shared" si="15"/>
        <v>0</v>
      </c>
      <c r="Z113" s="31">
        <f t="shared" si="16"/>
        <v>0</v>
      </c>
      <c r="AA113" s="31">
        <f t="shared" si="17"/>
        <v>0</v>
      </c>
      <c r="AB113" s="31">
        <f t="shared" si="18"/>
        <v>0</v>
      </c>
      <c r="AC113" s="31">
        <f t="shared" si="19"/>
        <v>0</v>
      </c>
      <c r="AD113" s="31">
        <f t="shared" si="20"/>
        <v>0</v>
      </c>
      <c r="AE113" s="32"/>
      <c r="AF113" s="31"/>
    </row>
    <row r="114" spans="1:38" x14ac:dyDescent="0.25">
      <c r="A114" s="8"/>
      <c r="B114" s="8"/>
      <c r="C114" s="8"/>
      <c r="D114" s="8" t="s">
        <v>118</v>
      </c>
      <c r="E114" s="8" t="s">
        <v>119</v>
      </c>
      <c r="F114" s="8" t="s">
        <v>120</v>
      </c>
      <c r="G114" s="9">
        <v>10321.594150000001</v>
      </c>
      <c r="H114" s="8">
        <v>108</v>
      </c>
      <c r="I114" s="9">
        <v>76.285339081543796</v>
      </c>
      <c r="J114" s="9">
        <v>0</v>
      </c>
      <c r="K114" s="9">
        <v>76.285339081543796</v>
      </c>
      <c r="L114" s="9">
        <v>0</v>
      </c>
      <c r="M114" s="9">
        <v>70.634573223651671</v>
      </c>
      <c r="N114" s="8" t="s">
        <v>44</v>
      </c>
      <c r="O114" s="9">
        <v>76.285339081543796</v>
      </c>
      <c r="P114" s="8" t="s">
        <v>45</v>
      </c>
      <c r="Q114" s="8"/>
      <c r="R114" s="9">
        <v>76.285339081543796</v>
      </c>
      <c r="S114" s="9">
        <v>0.70634573223651664</v>
      </c>
      <c r="U114" s="31">
        <f t="shared" si="11"/>
        <v>0</v>
      </c>
      <c r="V114" s="31">
        <f t="shared" si="12"/>
        <v>0</v>
      </c>
      <c r="W114" s="31">
        <f t="shared" si="13"/>
        <v>1</v>
      </c>
      <c r="X114" s="31">
        <f t="shared" si="14"/>
        <v>1</v>
      </c>
      <c r="Y114" s="31">
        <f t="shared" si="15"/>
        <v>0</v>
      </c>
      <c r="Z114" s="31">
        <f t="shared" si="16"/>
        <v>0</v>
      </c>
      <c r="AA114" s="31">
        <f t="shared" si="17"/>
        <v>0</v>
      </c>
      <c r="AB114" s="31">
        <f t="shared" si="18"/>
        <v>1</v>
      </c>
      <c r="AC114" s="31">
        <f t="shared" si="19"/>
        <v>0</v>
      </c>
      <c r="AD114" s="31">
        <f t="shared" si="20"/>
        <v>3</v>
      </c>
      <c r="AE114" s="32"/>
      <c r="AF114" s="31"/>
    </row>
    <row r="115" spans="1:38" x14ac:dyDescent="0.25">
      <c r="A115" s="6"/>
      <c r="B115" s="6"/>
      <c r="C115" s="6"/>
      <c r="D115" s="6" t="s">
        <v>118</v>
      </c>
      <c r="E115" s="6" t="s">
        <v>520</v>
      </c>
      <c r="F115" s="6" t="s">
        <v>521</v>
      </c>
      <c r="G115" s="7">
        <v>130.72611666666671</v>
      </c>
      <c r="H115" s="6">
        <v>14</v>
      </c>
      <c r="I115" s="7">
        <v>114.67264922990979</v>
      </c>
      <c r="J115" s="7">
        <v>21.534007198440339</v>
      </c>
      <c r="K115" s="7">
        <v>93.138642031469445</v>
      </c>
      <c r="L115" s="7">
        <v>18.778677690847029</v>
      </c>
      <c r="M115" s="7">
        <v>665.27601451049611</v>
      </c>
      <c r="N115" s="6"/>
      <c r="O115" s="7">
        <v>7.6906863094098847</v>
      </c>
      <c r="P115" s="6"/>
      <c r="Q115" s="6"/>
      <c r="R115" s="7">
        <v>91.59061197269358</v>
      </c>
      <c r="S115" s="7">
        <v>654.21865694781127</v>
      </c>
      <c r="U115" s="31">
        <f t="shared" si="11"/>
        <v>0</v>
      </c>
      <c r="V115" s="31">
        <f t="shared" si="12"/>
        <v>0</v>
      </c>
      <c r="W115" s="31">
        <f t="shared" si="13"/>
        <v>0</v>
      </c>
      <c r="X115" s="31">
        <f t="shared" si="14"/>
        <v>0</v>
      </c>
      <c r="Y115" s="31">
        <f t="shared" si="15"/>
        <v>0</v>
      </c>
      <c r="Z115" s="31">
        <f t="shared" si="16"/>
        <v>0</v>
      </c>
      <c r="AA115" s="31">
        <f t="shared" si="17"/>
        <v>0</v>
      </c>
      <c r="AB115" s="31">
        <f t="shared" si="18"/>
        <v>0</v>
      </c>
      <c r="AC115" s="31">
        <f t="shared" si="19"/>
        <v>0</v>
      </c>
      <c r="AD115" s="31">
        <f t="shared" si="20"/>
        <v>0</v>
      </c>
      <c r="AE115" s="32"/>
      <c r="AF115" s="31"/>
    </row>
    <row r="116" spans="1:38" x14ac:dyDescent="0.25">
      <c r="A116" s="8"/>
      <c r="B116" s="8"/>
      <c r="C116" s="8"/>
      <c r="D116" s="8" t="s">
        <v>61</v>
      </c>
      <c r="E116" s="8" t="s">
        <v>62</v>
      </c>
      <c r="F116" s="8" t="s">
        <v>63</v>
      </c>
      <c r="G116" s="9">
        <v>6.5677000000000003</v>
      </c>
      <c r="H116" s="8">
        <v>108</v>
      </c>
      <c r="I116" s="9">
        <v>37.291487336706979</v>
      </c>
      <c r="J116" s="9">
        <v>0</v>
      </c>
      <c r="K116" s="9">
        <v>37.291487336706979</v>
      </c>
      <c r="L116" s="9">
        <v>0</v>
      </c>
      <c r="M116" s="9">
        <v>34.529154941395348</v>
      </c>
      <c r="N116" s="8" t="s">
        <v>44</v>
      </c>
      <c r="O116" s="9">
        <v>35.63958521726741</v>
      </c>
      <c r="P116" s="8" t="s">
        <v>45</v>
      </c>
      <c r="Q116" s="8"/>
      <c r="R116" s="9">
        <v>37.291487336706979</v>
      </c>
      <c r="S116" s="9">
        <v>34.529154941395348</v>
      </c>
      <c r="U116" s="31">
        <f t="shared" si="11"/>
        <v>0</v>
      </c>
      <c r="V116" s="31">
        <f t="shared" si="12"/>
        <v>0</v>
      </c>
      <c r="W116" s="31">
        <f t="shared" si="13"/>
        <v>1</v>
      </c>
      <c r="X116" s="31">
        <f t="shared" si="14"/>
        <v>1</v>
      </c>
      <c r="Y116" s="31">
        <f t="shared" si="15"/>
        <v>0</v>
      </c>
      <c r="Z116" s="31">
        <f t="shared" si="16"/>
        <v>0</v>
      </c>
      <c r="AA116" s="31">
        <f t="shared" si="17"/>
        <v>0</v>
      </c>
      <c r="AB116" s="31">
        <f t="shared" si="18"/>
        <v>1</v>
      </c>
      <c r="AC116" s="31">
        <f t="shared" si="19"/>
        <v>0</v>
      </c>
      <c r="AD116" s="31">
        <f t="shared" si="20"/>
        <v>3</v>
      </c>
      <c r="AE116" s="32"/>
      <c r="AF116" s="31"/>
    </row>
    <row r="117" spans="1:38" x14ac:dyDescent="0.25">
      <c r="A117" s="6"/>
      <c r="B117" s="6"/>
      <c r="C117" s="6"/>
      <c r="D117" s="6" t="s">
        <v>61</v>
      </c>
      <c r="E117" s="6" t="s">
        <v>392</v>
      </c>
      <c r="F117" s="6" t="s">
        <v>393</v>
      </c>
      <c r="G117" s="7">
        <v>56.488750000000003</v>
      </c>
      <c r="H117" s="6">
        <v>102</v>
      </c>
      <c r="I117" s="7">
        <v>118.3949546615018</v>
      </c>
      <c r="J117" s="7">
        <v>38.827673606247338</v>
      </c>
      <c r="K117" s="7">
        <v>79.567281055254412</v>
      </c>
      <c r="L117" s="7">
        <v>32.795040732316657</v>
      </c>
      <c r="M117" s="7">
        <v>78.007138289465104</v>
      </c>
      <c r="N117" s="6"/>
      <c r="O117" s="7">
        <v>3.904534180832623</v>
      </c>
      <c r="P117" s="6"/>
      <c r="Q117" s="6"/>
      <c r="R117" s="7">
        <v>78.243118054355989</v>
      </c>
      <c r="S117" s="7">
        <v>76.708939268976465</v>
      </c>
      <c r="U117" s="31">
        <f t="shared" si="11"/>
        <v>0</v>
      </c>
      <c r="V117" s="31">
        <f t="shared" si="12"/>
        <v>0</v>
      </c>
      <c r="W117" s="31">
        <f t="shared" si="13"/>
        <v>0</v>
      </c>
      <c r="X117" s="31">
        <f t="shared" si="14"/>
        <v>0</v>
      </c>
      <c r="Y117" s="31">
        <f t="shared" si="15"/>
        <v>0</v>
      </c>
      <c r="Z117" s="31">
        <f t="shared" si="16"/>
        <v>0</v>
      </c>
      <c r="AA117" s="31">
        <f t="shared" si="17"/>
        <v>0</v>
      </c>
      <c r="AB117" s="31">
        <f t="shared" si="18"/>
        <v>0</v>
      </c>
      <c r="AC117" s="31">
        <f t="shared" si="19"/>
        <v>0</v>
      </c>
      <c r="AD117" s="31">
        <f t="shared" si="20"/>
        <v>0</v>
      </c>
      <c r="AE117" s="32"/>
      <c r="AF117" s="31"/>
    </row>
    <row r="118" spans="1:38" x14ac:dyDescent="0.25">
      <c r="A118" s="8"/>
      <c r="B118" s="8"/>
      <c r="C118" s="8"/>
      <c r="D118" s="8" t="s">
        <v>61</v>
      </c>
      <c r="E118" s="8" t="s">
        <v>394</v>
      </c>
      <c r="F118" s="8" t="s">
        <v>395</v>
      </c>
      <c r="G118" s="9">
        <v>23.182316666666669</v>
      </c>
      <c r="H118" s="8">
        <v>128</v>
      </c>
      <c r="I118" s="9">
        <v>45.536488073336443</v>
      </c>
      <c r="J118" s="9">
        <v>0</v>
      </c>
      <c r="K118" s="9">
        <v>45.536488073336443</v>
      </c>
      <c r="L118" s="9">
        <v>0</v>
      </c>
      <c r="M118" s="9">
        <v>35.575381307294087</v>
      </c>
      <c r="N118" s="8" t="s">
        <v>44</v>
      </c>
      <c r="O118" s="9">
        <v>45.536488073336443</v>
      </c>
      <c r="P118" s="8" t="s">
        <v>45</v>
      </c>
      <c r="Q118" s="8"/>
      <c r="R118" s="9">
        <v>45.536488073336443</v>
      </c>
      <c r="S118" s="9">
        <v>0.35575381307294102</v>
      </c>
      <c r="U118" s="31">
        <f t="shared" si="11"/>
        <v>0</v>
      </c>
      <c r="V118" s="31">
        <f t="shared" si="12"/>
        <v>0</v>
      </c>
      <c r="W118" s="31">
        <f t="shared" si="13"/>
        <v>1</v>
      </c>
      <c r="X118" s="31">
        <f t="shared" si="14"/>
        <v>1</v>
      </c>
      <c r="Y118" s="31">
        <f t="shared" si="15"/>
        <v>0</v>
      </c>
      <c r="Z118" s="31">
        <f t="shared" si="16"/>
        <v>0</v>
      </c>
      <c r="AA118" s="31">
        <f t="shared" si="17"/>
        <v>0</v>
      </c>
      <c r="AB118" s="31">
        <f t="shared" si="18"/>
        <v>1</v>
      </c>
      <c r="AC118" s="31">
        <f t="shared" si="19"/>
        <v>0</v>
      </c>
      <c r="AD118" s="31">
        <f t="shared" si="20"/>
        <v>3</v>
      </c>
      <c r="AE118" s="32"/>
      <c r="AF118" s="31"/>
    </row>
    <row r="119" spans="1:38" s="12" customFormat="1" x14ac:dyDescent="0.25">
      <c r="A119" s="10"/>
      <c r="B119" s="10"/>
      <c r="C119" s="10"/>
      <c r="D119" s="10" t="s">
        <v>283</v>
      </c>
      <c r="E119" s="10" t="s">
        <v>284</v>
      </c>
      <c r="F119" s="10" t="s">
        <v>285</v>
      </c>
      <c r="G119" s="11">
        <v>13.570016666666669</v>
      </c>
      <c r="H119" s="10">
        <v>111</v>
      </c>
      <c r="I119" s="11">
        <v>52.170008789424841</v>
      </c>
      <c r="J119" s="11">
        <v>1.121903426059198</v>
      </c>
      <c r="K119" s="11">
        <v>51.048105363365643</v>
      </c>
      <c r="L119" s="11">
        <v>2.1504758233558392</v>
      </c>
      <c r="M119" s="11">
        <v>45.989284111140208</v>
      </c>
      <c r="N119" s="10"/>
      <c r="O119" s="11">
        <v>48.430957806622303</v>
      </c>
      <c r="P119" s="10" t="s">
        <v>589</v>
      </c>
      <c r="Q119" s="10"/>
      <c r="R119" s="11">
        <v>36.516381206490891</v>
      </c>
      <c r="S119" s="11">
        <v>32.897640726568369</v>
      </c>
      <c r="U119" s="31">
        <f t="shared" si="11"/>
        <v>0</v>
      </c>
      <c r="V119" s="31">
        <f t="shared" si="12"/>
        <v>0</v>
      </c>
      <c r="W119" s="31">
        <f t="shared" si="13"/>
        <v>0</v>
      </c>
      <c r="X119" s="31">
        <f t="shared" si="14"/>
        <v>1</v>
      </c>
      <c r="Y119" s="31">
        <f t="shared" si="15"/>
        <v>1</v>
      </c>
      <c r="Z119" s="31">
        <f t="shared" si="16"/>
        <v>0</v>
      </c>
      <c r="AA119" s="31">
        <f t="shared" si="17"/>
        <v>0</v>
      </c>
      <c r="AB119" s="31">
        <f t="shared" si="18"/>
        <v>1</v>
      </c>
      <c r="AC119" s="31">
        <f t="shared" si="19"/>
        <v>0</v>
      </c>
      <c r="AD119" s="31">
        <f t="shared" si="20"/>
        <v>2</v>
      </c>
      <c r="AE119" s="32"/>
      <c r="AF119" s="31"/>
      <c r="AG119" s="2"/>
      <c r="AH119" s="16"/>
      <c r="AI119" s="16"/>
      <c r="AJ119" s="16"/>
      <c r="AK119" s="16"/>
      <c r="AL119" s="16"/>
    </row>
    <row r="120" spans="1:38" x14ac:dyDescent="0.25">
      <c r="A120" s="8"/>
      <c r="B120" s="8"/>
      <c r="C120" s="8"/>
      <c r="D120" s="8" t="s">
        <v>283</v>
      </c>
      <c r="E120" s="8" t="s">
        <v>286</v>
      </c>
      <c r="F120" s="8" t="s">
        <v>287</v>
      </c>
      <c r="G120" s="9">
        <v>30.67786666666667</v>
      </c>
      <c r="H120" s="8">
        <v>108</v>
      </c>
      <c r="I120" s="9">
        <v>50.113913671539727</v>
      </c>
      <c r="J120" s="9">
        <v>0</v>
      </c>
      <c r="K120" s="9">
        <v>50.113913671539727</v>
      </c>
      <c r="L120" s="9">
        <v>0</v>
      </c>
      <c r="M120" s="9">
        <v>46.401771918092336</v>
      </c>
      <c r="N120" s="8" t="s">
        <v>44</v>
      </c>
      <c r="O120" s="9">
        <v>50.113913671539727</v>
      </c>
      <c r="P120" s="8" t="s">
        <v>45</v>
      </c>
      <c r="Q120" s="8"/>
      <c r="R120" s="9">
        <v>50.113913671539727</v>
      </c>
      <c r="S120" s="9">
        <v>0.46401771918092338</v>
      </c>
      <c r="U120" s="31">
        <f t="shared" si="11"/>
        <v>0</v>
      </c>
      <c r="V120" s="31">
        <f t="shared" si="12"/>
        <v>0</v>
      </c>
      <c r="W120" s="31">
        <f t="shared" si="13"/>
        <v>1</v>
      </c>
      <c r="X120" s="31">
        <f t="shared" si="14"/>
        <v>1</v>
      </c>
      <c r="Y120" s="31">
        <f t="shared" si="15"/>
        <v>0</v>
      </c>
      <c r="Z120" s="31">
        <f t="shared" si="16"/>
        <v>0</v>
      </c>
      <c r="AA120" s="31">
        <f t="shared" si="17"/>
        <v>0</v>
      </c>
      <c r="AB120" s="31">
        <f t="shared" si="18"/>
        <v>1</v>
      </c>
      <c r="AC120" s="31">
        <f t="shared" si="19"/>
        <v>0</v>
      </c>
      <c r="AD120" s="31">
        <f t="shared" si="20"/>
        <v>3</v>
      </c>
      <c r="AE120" s="32"/>
      <c r="AF120" s="31"/>
    </row>
    <row r="121" spans="1:38" x14ac:dyDescent="0.25">
      <c r="A121" s="8"/>
      <c r="B121" s="8"/>
      <c r="C121" s="8"/>
      <c r="D121" s="8" t="s">
        <v>283</v>
      </c>
      <c r="E121" s="8" t="s">
        <v>288</v>
      </c>
      <c r="F121" s="8" t="s">
        <v>289</v>
      </c>
      <c r="G121" s="9">
        <v>58.880966666666673</v>
      </c>
      <c r="H121" s="8">
        <v>58</v>
      </c>
      <c r="I121" s="9">
        <v>21.824754307995931</v>
      </c>
      <c r="J121" s="9">
        <v>0</v>
      </c>
      <c r="K121" s="9">
        <v>21.824754307995931</v>
      </c>
      <c r="L121" s="9">
        <v>0</v>
      </c>
      <c r="M121" s="9">
        <v>37.628886737924027</v>
      </c>
      <c r="N121" s="8" t="s">
        <v>44</v>
      </c>
      <c r="O121" s="9">
        <v>21.824754307995931</v>
      </c>
      <c r="P121" s="8" t="s">
        <v>45</v>
      </c>
      <c r="Q121" s="8"/>
      <c r="R121" s="9">
        <v>21.824754307995931</v>
      </c>
      <c r="S121" s="9">
        <v>0.37628886737924028</v>
      </c>
      <c r="U121" s="29">
        <f t="shared" si="11"/>
        <v>0</v>
      </c>
      <c r="V121" s="29">
        <f t="shared" si="12"/>
        <v>0</v>
      </c>
      <c r="W121" s="29">
        <f t="shared" si="13"/>
        <v>1</v>
      </c>
      <c r="X121" s="29">
        <f t="shared" si="14"/>
        <v>1</v>
      </c>
      <c r="Y121" s="29">
        <f t="shared" si="15"/>
        <v>0</v>
      </c>
      <c r="Z121" s="29">
        <f t="shared" si="16"/>
        <v>0</v>
      </c>
      <c r="AA121" s="29">
        <f t="shared" si="17"/>
        <v>0</v>
      </c>
      <c r="AB121" s="29">
        <f t="shared" si="18"/>
        <v>1</v>
      </c>
      <c r="AC121" s="29">
        <f t="shared" si="19"/>
        <v>0</v>
      </c>
      <c r="AD121" s="29">
        <f t="shared" si="20"/>
        <v>3</v>
      </c>
      <c r="AE121" s="30"/>
      <c r="AF121" s="29"/>
      <c r="AG121" s="28"/>
      <c r="AH121" s="27"/>
      <c r="AI121" s="27"/>
      <c r="AJ121" s="27"/>
      <c r="AK121" s="27"/>
      <c r="AL121" s="27"/>
    </row>
    <row r="122" spans="1:38" x14ac:dyDescent="0.25">
      <c r="A122" s="8"/>
      <c r="B122" s="8"/>
      <c r="C122" s="8"/>
      <c r="D122" s="8" t="s">
        <v>396</v>
      </c>
      <c r="E122" s="8" t="s">
        <v>397</v>
      </c>
      <c r="F122" s="8" t="s">
        <v>398</v>
      </c>
      <c r="G122" s="9">
        <v>45.22625</v>
      </c>
      <c r="H122" s="8">
        <v>125</v>
      </c>
      <c r="I122" s="9">
        <v>128.47698843888111</v>
      </c>
      <c r="J122" s="9">
        <v>0</v>
      </c>
      <c r="K122" s="9">
        <v>128.47698843888111</v>
      </c>
      <c r="L122" s="9">
        <v>0</v>
      </c>
      <c r="M122" s="9">
        <v>102.7815907511048</v>
      </c>
      <c r="N122" s="8" t="s">
        <v>44</v>
      </c>
      <c r="O122" s="9">
        <v>128.47698843888111</v>
      </c>
      <c r="P122" s="8" t="s">
        <v>45</v>
      </c>
      <c r="Q122" s="8"/>
      <c r="R122" s="9">
        <v>128.47698843888111</v>
      </c>
      <c r="S122" s="9">
        <v>1.027815907511048</v>
      </c>
      <c r="U122" s="31">
        <f t="shared" si="11"/>
        <v>0</v>
      </c>
      <c r="V122" s="31">
        <f t="shared" si="12"/>
        <v>0</v>
      </c>
      <c r="W122" s="31">
        <f t="shared" si="13"/>
        <v>1</v>
      </c>
      <c r="X122" s="31">
        <f t="shared" si="14"/>
        <v>1</v>
      </c>
      <c r="Y122" s="31">
        <f t="shared" si="15"/>
        <v>0</v>
      </c>
      <c r="Z122" s="31">
        <f t="shared" si="16"/>
        <v>0</v>
      </c>
      <c r="AA122" s="31">
        <f t="shared" si="17"/>
        <v>0</v>
      </c>
      <c r="AB122" s="31">
        <f t="shared" si="18"/>
        <v>1</v>
      </c>
      <c r="AC122" s="31">
        <f t="shared" si="19"/>
        <v>0</v>
      </c>
      <c r="AD122" s="31">
        <f t="shared" si="20"/>
        <v>3</v>
      </c>
      <c r="AE122" s="32"/>
      <c r="AF122" s="31"/>
    </row>
    <row r="123" spans="1:38" x14ac:dyDescent="0.25">
      <c r="A123" s="8"/>
      <c r="B123" s="8"/>
      <c r="C123" s="8"/>
      <c r="D123" s="8" t="s">
        <v>290</v>
      </c>
      <c r="E123" s="8" t="s">
        <v>291</v>
      </c>
      <c r="F123" s="8" t="s">
        <v>292</v>
      </c>
      <c r="G123" s="9">
        <v>43.076800000000013</v>
      </c>
      <c r="H123" s="8">
        <v>138</v>
      </c>
      <c r="I123" s="9">
        <v>61.221843042198223</v>
      </c>
      <c r="J123" s="9">
        <v>0</v>
      </c>
      <c r="K123" s="9">
        <v>61.221843042198223</v>
      </c>
      <c r="L123" s="9">
        <v>0</v>
      </c>
      <c r="M123" s="9">
        <v>44.363654378404512</v>
      </c>
      <c r="N123" s="8" t="s">
        <v>44</v>
      </c>
      <c r="O123" s="9">
        <v>61.221843042198223</v>
      </c>
      <c r="P123" s="8" t="s">
        <v>45</v>
      </c>
      <c r="Q123" s="8"/>
      <c r="R123" s="9">
        <v>61.221843042198223</v>
      </c>
      <c r="S123" s="9">
        <v>0.4436365437840451</v>
      </c>
      <c r="U123" s="31">
        <f t="shared" si="11"/>
        <v>0</v>
      </c>
      <c r="V123" s="31">
        <f t="shared" si="12"/>
        <v>0</v>
      </c>
      <c r="W123" s="31">
        <f t="shared" si="13"/>
        <v>1</v>
      </c>
      <c r="X123" s="31">
        <f t="shared" si="14"/>
        <v>1</v>
      </c>
      <c r="Y123" s="31">
        <f t="shared" si="15"/>
        <v>0</v>
      </c>
      <c r="Z123" s="31">
        <f t="shared" si="16"/>
        <v>0</v>
      </c>
      <c r="AA123" s="31">
        <f t="shared" si="17"/>
        <v>0</v>
      </c>
      <c r="AB123" s="31">
        <f t="shared" si="18"/>
        <v>1</v>
      </c>
      <c r="AC123" s="31">
        <f t="shared" si="19"/>
        <v>0</v>
      </c>
      <c r="AD123" s="31">
        <f t="shared" si="20"/>
        <v>3</v>
      </c>
      <c r="AE123" s="32"/>
      <c r="AF123" s="31"/>
    </row>
    <row r="124" spans="1:38" s="12" customFormat="1" x14ac:dyDescent="0.25">
      <c r="A124" s="10"/>
      <c r="B124" s="10"/>
      <c r="C124" s="10"/>
      <c r="D124" s="10" t="s">
        <v>290</v>
      </c>
      <c r="E124" s="10" t="s">
        <v>293</v>
      </c>
      <c r="F124" s="10" t="s">
        <v>294</v>
      </c>
      <c r="G124" s="11">
        <v>13.18716666666667</v>
      </c>
      <c r="H124" s="10">
        <v>108</v>
      </c>
      <c r="I124" s="11">
        <v>47.006160221378607</v>
      </c>
      <c r="J124" s="11">
        <v>1.71022345917804E-2</v>
      </c>
      <c r="K124" s="11">
        <v>46.989057986786833</v>
      </c>
      <c r="L124" s="11">
        <v>3.6382964511962483E-2</v>
      </c>
      <c r="M124" s="11">
        <v>43.508387024802623</v>
      </c>
      <c r="N124" s="10"/>
      <c r="O124" s="11">
        <v>43.360418618064578</v>
      </c>
      <c r="P124" s="10" t="s">
        <v>587</v>
      </c>
      <c r="Q124" s="10"/>
      <c r="R124" s="11">
        <v>46.785653540753152</v>
      </c>
      <c r="S124" s="11">
        <v>43.320049574771438</v>
      </c>
      <c r="U124" s="31">
        <f t="shared" si="11"/>
        <v>0</v>
      </c>
      <c r="V124" s="31">
        <f t="shared" si="12"/>
        <v>0</v>
      </c>
      <c r="W124" s="31">
        <f t="shared" si="13"/>
        <v>0</v>
      </c>
      <c r="X124" s="31">
        <f t="shared" si="14"/>
        <v>1</v>
      </c>
      <c r="Y124" s="31">
        <f t="shared" si="15"/>
        <v>1</v>
      </c>
      <c r="Z124" s="31">
        <f t="shared" si="16"/>
        <v>0</v>
      </c>
      <c r="AA124" s="31">
        <f t="shared" si="17"/>
        <v>0</v>
      </c>
      <c r="AB124" s="31">
        <f t="shared" si="18"/>
        <v>1</v>
      </c>
      <c r="AC124" s="31">
        <f t="shared" si="19"/>
        <v>0</v>
      </c>
      <c r="AD124" s="31">
        <f t="shared" si="20"/>
        <v>2</v>
      </c>
      <c r="AE124" s="32"/>
      <c r="AF124" s="31"/>
      <c r="AG124" s="2"/>
      <c r="AH124" s="16"/>
      <c r="AI124" s="16"/>
      <c r="AJ124" s="16"/>
      <c r="AK124" s="16"/>
      <c r="AL124" s="16"/>
    </row>
    <row r="125" spans="1:38" s="12" customFormat="1" x14ac:dyDescent="0.25">
      <c r="A125" s="10"/>
      <c r="B125" s="10"/>
      <c r="C125" s="10"/>
      <c r="D125" s="10" t="s">
        <v>290</v>
      </c>
      <c r="E125" s="10" t="s">
        <v>295</v>
      </c>
      <c r="F125" s="10" t="s">
        <v>296</v>
      </c>
      <c r="G125" s="11">
        <v>15.658516666666671</v>
      </c>
      <c r="H125" s="10">
        <v>118</v>
      </c>
      <c r="I125" s="11">
        <v>37.573324699880317</v>
      </c>
      <c r="J125" s="11">
        <v>1.0378314016303051E-2</v>
      </c>
      <c r="K125" s="11">
        <v>37.562946385864016</v>
      </c>
      <c r="L125" s="11">
        <v>2.762149503457732E-2</v>
      </c>
      <c r="M125" s="11">
        <v>31.83300541174917</v>
      </c>
      <c r="N125" s="10"/>
      <c r="O125" s="11">
        <v>37.562946385864016</v>
      </c>
      <c r="P125" s="10" t="s">
        <v>587</v>
      </c>
      <c r="Q125" s="10"/>
      <c r="R125" s="11">
        <v>0</v>
      </c>
      <c r="S125" s="11">
        <v>0</v>
      </c>
      <c r="U125" s="31">
        <f t="shared" si="11"/>
        <v>0</v>
      </c>
      <c r="V125" s="31">
        <f t="shared" si="12"/>
        <v>0</v>
      </c>
      <c r="W125" s="31">
        <f t="shared" si="13"/>
        <v>0</v>
      </c>
      <c r="X125" s="31">
        <f t="shared" si="14"/>
        <v>1</v>
      </c>
      <c r="Y125" s="31">
        <f t="shared" si="15"/>
        <v>1</v>
      </c>
      <c r="Z125" s="31">
        <f t="shared" si="16"/>
        <v>0</v>
      </c>
      <c r="AA125" s="31">
        <f t="shared" si="17"/>
        <v>0</v>
      </c>
      <c r="AB125" s="31">
        <f t="shared" si="18"/>
        <v>1</v>
      </c>
      <c r="AC125" s="31">
        <f t="shared" si="19"/>
        <v>0</v>
      </c>
      <c r="AD125" s="31">
        <f t="shared" si="20"/>
        <v>2</v>
      </c>
      <c r="AE125" s="32"/>
      <c r="AF125" s="31"/>
      <c r="AG125" s="2"/>
      <c r="AH125" s="16"/>
      <c r="AI125" s="16"/>
      <c r="AJ125" s="16"/>
      <c r="AK125" s="16"/>
      <c r="AL125" s="16"/>
    </row>
    <row r="126" spans="1:38" x14ac:dyDescent="0.25">
      <c r="A126" s="8"/>
      <c r="B126" s="8"/>
      <c r="C126" s="8"/>
      <c r="D126" s="8" t="s">
        <v>290</v>
      </c>
      <c r="E126" s="8" t="s">
        <v>522</v>
      </c>
      <c r="F126" s="8" t="s">
        <v>523</v>
      </c>
      <c r="G126" s="9">
        <v>162.37180000000001</v>
      </c>
      <c r="H126" s="8">
        <v>60</v>
      </c>
      <c r="I126" s="9">
        <v>93.828316204957872</v>
      </c>
      <c r="J126" s="9">
        <v>0</v>
      </c>
      <c r="K126" s="9">
        <v>93.828316204957872</v>
      </c>
      <c r="L126" s="9">
        <v>0</v>
      </c>
      <c r="M126" s="9">
        <v>156.3805270082631</v>
      </c>
      <c r="N126" s="8" t="s">
        <v>44</v>
      </c>
      <c r="O126" s="9">
        <v>93.828316204957872</v>
      </c>
      <c r="P126" s="8" t="s">
        <v>45</v>
      </c>
      <c r="Q126" s="8"/>
      <c r="R126" s="9">
        <v>93.828316204957872</v>
      </c>
      <c r="S126" s="9">
        <v>1.563805270082631</v>
      </c>
      <c r="U126" s="31">
        <f t="shared" si="11"/>
        <v>0</v>
      </c>
      <c r="V126" s="31">
        <f t="shared" si="12"/>
        <v>0</v>
      </c>
      <c r="W126" s="31">
        <f t="shared" si="13"/>
        <v>1</v>
      </c>
      <c r="X126" s="31">
        <f t="shared" si="14"/>
        <v>1</v>
      </c>
      <c r="Y126" s="31">
        <f t="shared" si="15"/>
        <v>0</v>
      </c>
      <c r="Z126" s="31">
        <f t="shared" si="16"/>
        <v>0</v>
      </c>
      <c r="AA126" s="31">
        <f t="shared" si="17"/>
        <v>0</v>
      </c>
      <c r="AB126" s="31">
        <f t="shared" si="18"/>
        <v>1</v>
      </c>
      <c r="AC126" s="31">
        <f t="shared" si="19"/>
        <v>0</v>
      </c>
      <c r="AD126" s="31">
        <f t="shared" si="20"/>
        <v>3</v>
      </c>
      <c r="AE126" s="32"/>
      <c r="AF126" s="31"/>
    </row>
    <row r="127" spans="1:38" x14ac:dyDescent="0.25">
      <c r="A127" s="8"/>
      <c r="B127" s="8"/>
      <c r="C127" s="8"/>
      <c r="D127" s="8" t="s">
        <v>297</v>
      </c>
      <c r="E127" s="8" t="s">
        <v>298</v>
      </c>
      <c r="F127" s="8" t="s">
        <v>299</v>
      </c>
      <c r="G127" s="9">
        <v>20.598199999999999</v>
      </c>
      <c r="H127" s="8">
        <v>108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8" t="s">
        <v>44</v>
      </c>
      <c r="O127" s="9">
        <v>0</v>
      </c>
      <c r="P127" s="8" t="s">
        <v>45</v>
      </c>
      <c r="Q127" s="8"/>
      <c r="R127" s="9">
        <v>0</v>
      </c>
      <c r="S127" s="9">
        <v>0</v>
      </c>
      <c r="U127" s="31">
        <f t="shared" si="11"/>
        <v>0</v>
      </c>
      <c r="V127" s="31">
        <f t="shared" si="12"/>
        <v>1</v>
      </c>
      <c r="W127" s="31">
        <f t="shared" si="13"/>
        <v>1</v>
      </c>
      <c r="X127" s="31">
        <f t="shared" si="14"/>
        <v>1</v>
      </c>
      <c r="Y127" s="31">
        <f t="shared" si="15"/>
        <v>0</v>
      </c>
      <c r="Z127" s="31">
        <f t="shared" si="16"/>
        <v>1</v>
      </c>
      <c r="AA127" s="31">
        <f t="shared" si="17"/>
        <v>0</v>
      </c>
      <c r="AB127" s="31">
        <f t="shared" si="18"/>
        <v>1</v>
      </c>
      <c r="AC127" s="31">
        <f t="shared" si="19"/>
        <v>0</v>
      </c>
      <c r="AD127" s="31">
        <f t="shared" si="20"/>
        <v>5</v>
      </c>
      <c r="AE127" s="32"/>
      <c r="AF127" s="31"/>
    </row>
    <row r="128" spans="1:38" x14ac:dyDescent="0.25">
      <c r="A128" s="6"/>
      <c r="B128" s="6"/>
      <c r="C128" s="6"/>
      <c r="D128" s="6" t="s">
        <v>297</v>
      </c>
      <c r="E128" s="6" t="s">
        <v>300</v>
      </c>
      <c r="F128" s="6" t="s">
        <v>301</v>
      </c>
      <c r="G128" s="7">
        <v>80.01015000000001</v>
      </c>
      <c r="H128" s="6">
        <v>101</v>
      </c>
      <c r="I128" s="7">
        <v>118.6602526515188</v>
      </c>
      <c r="J128" s="7">
        <v>15.913617397146499</v>
      </c>
      <c r="K128" s="7">
        <v>102.74663525437229</v>
      </c>
      <c r="L128" s="7">
        <v>13.411076617105801</v>
      </c>
      <c r="M128" s="7">
        <v>101.7293418360122</v>
      </c>
      <c r="N128" s="6"/>
      <c r="O128" s="7">
        <v>75.094601090069645</v>
      </c>
      <c r="P128" s="6"/>
      <c r="Q128" s="6"/>
      <c r="R128" s="7">
        <v>75.316154875738931</v>
      </c>
      <c r="S128" s="7">
        <v>74.570450372018755</v>
      </c>
      <c r="U128" s="31">
        <f t="shared" si="11"/>
        <v>0</v>
      </c>
      <c r="V128" s="31">
        <f t="shared" si="12"/>
        <v>0</v>
      </c>
      <c r="W128" s="31">
        <f t="shared" si="13"/>
        <v>0</v>
      </c>
      <c r="X128" s="31">
        <f t="shared" si="14"/>
        <v>0</v>
      </c>
      <c r="Y128" s="31">
        <f t="shared" si="15"/>
        <v>0</v>
      </c>
      <c r="Z128" s="31">
        <f t="shared" si="16"/>
        <v>0</v>
      </c>
      <c r="AA128" s="31">
        <f t="shared" si="17"/>
        <v>0</v>
      </c>
      <c r="AB128" s="31">
        <f t="shared" si="18"/>
        <v>0</v>
      </c>
      <c r="AC128" s="31">
        <f t="shared" si="19"/>
        <v>0</v>
      </c>
      <c r="AD128" s="31">
        <f t="shared" si="20"/>
        <v>0</v>
      </c>
      <c r="AE128" s="32"/>
      <c r="AF128" s="31"/>
    </row>
    <row r="129" spans="1:38" x14ac:dyDescent="0.25">
      <c r="A129" s="6"/>
      <c r="B129" s="6"/>
      <c r="C129" s="6"/>
      <c r="D129" s="6" t="s">
        <v>297</v>
      </c>
      <c r="E129" s="6" t="s">
        <v>302</v>
      </c>
      <c r="F129" s="6" t="s">
        <v>303</v>
      </c>
      <c r="G129" s="7">
        <v>1011.206066666667</v>
      </c>
      <c r="H129" s="6">
        <v>108</v>
      </c>
      <c r="I129" s="7">
        <v>43.316789985461668</v>
      </c>
      <c r="J129" s="7">
        <v>13.11503464594306</v>
      </c>
      <c r="K129" s="7">
        <v>30.201755339518609</v>
      </c>
      <c r="L129" s="7">
        <v>30.277023413657449</v>
      </c>
      <c r="M129" s="7">
        <v>27.964588277332052</v>
      </c>
      <c r="N129" s="6"/>
      <c r="O129" s="7">
        <v>18.80405411519914</v>
      </c>
      <c r="P129" s="6"/>
      <c r="Q129" s="6"/>
      <c r="R129" s="7">
        <v>20.141033333200038</v>
      </c>
      <c r="S129" s="7">
        <v>18.649104938148191</v>
      </c>
      <c r="U129" s="29">
        <f t="shared" si="11"/>
        <v>0</v>
      </c>
      <c r="V129" s="29">
        <f t="shared" si="12"/>
        <v>0</v>
      </c>
      <c r="W129" s="29">
        <f t="shared" si="13"/>
        <v>0</v>
      </c>
      <c r="X129" s="29">
        <f t="shared" si="14"/>
        <v>0</v>
      </c>
      <c r="Y129" s="29">
        <f t="shared" si="15"/>
        <v>0</v>
      </c>
      <c r="Z129" s="29">
        <f t="shared" si="16"/>
        <v>0</v>
      </c>
      <c r="AA129" s="29">
        <f t="shared" si="17"/>
        <v>0</v>
      </c>
      <c r="AB129" s="29">
        <f t="shared" si="18"/>
        <v>0</v>
      </c>
      <c r="AC129" s="29">
        <f t="shared" si="19"/>
        <v>0</v>
      </c>
      <c r="AD129" s="29">
        <f t="shared" si="20"/>
        <v>0</v>
      </c>
      <c r="AE129" s="30"/>
      <c r="AF129" s="29"/>
      <c r="AG129" s="28"/>
      <c r="AH129" s="27"/>
      <c r="AI129" s="27"/>
      <c r="AJ129" s="27"/>
      <c r="AK129" s="27"/>
      <c r="AL129" s="27"/>
    </row>
    <row r="130" spans="1:38" x14ac:dyDescent="0.25">
      <c r="A130" s="8"/>
      <c r="B130" s="8"/>
      <c r="C130" s="8"/>
      <c r="D130" s="8" t="s">
        <v>297</v>
      </c>
      <c r="E130" s="8" t="s">
        <v>399</v>
      </c>
      <c r="F130" s="8" t="s">
        <v>400</v>
      </c>
      <c r="G130" s="9">
        <v>21.50008333333334</v>
      </c>
      <c r="H130" s="8">
        <v>108</v>
      </c>
      <c r="I130" s="9">
        <v>59.31399530539187</v>
      </c>
      <c r="J130" s="9">
        <v>0</v>
      </c>
      <c r="K130" s="9">
        <v>59.31399530539187</v>
      </c>
      <c r="L130" s="9">
        <v>0</v>
      </c>
      <c r="M130" s="9">
        <v>54.920366023510987</v>
      </c>
      <c r="N130" s="8" t="s">
        <v>44</v>
      </c>
      <c r="O130" s="9">
        <v>59.31399530539187</v>
      </c>
      <c r="P130" s="8" t="s">
        <v>45</v>
      </c>
      <c r="Q130" s="8"/>
      <c r="R130" s="9">
        <v>59.31399530539187</v>
      </c>
      <c r="S130" s="9">
        <v>0.54920366023510991</v>
      </c>
      <c r="U130" s="31">
        <f t="shared" ref="U130:U193" si="21">IF(G130&lt;5,1,0)</f>
        <v>0</v>
      </c>
      <c r="V130" s="31">
        <f t="shared" ref="V130:V193" si="22">IF(AND(I130=0,J130=0,K130=0),1,0)</f>
        <v>0</v>
      </c>
      <c r="W130" s="31">
        <f t="shared" ref="W130:W193" si="23">IF(P130="DyeTect Case",1,0)</f>
        <v>1</v>
      </c>
      <c r="X130" s="31">
        <f t="shared" ref="X130:X193" si="24">IF(J130&lt;$AH$10,1,0)</f>
        <v>1</v>
      </c>
      <c r="Y130" s="31">
        <f t="shared" ref="Y130:Y193" si="25">IF(AND(NOT(OR(U130:W130)),X130=1),1,0)</f>
        <v>0</v>
      </c>
      <c r="Z130" s="31">
        <f t="shared" ref="Z130:Z193" si="26">IF(I130&lt;$AH$11,1,0)</f>
        <v>0</v>
      </c>
      <c r="AA130" s="31">
        <f t="shared" ref="AA130:AA193" si="27">IF(AND(NOT(OR(U130:Y130)),Z130=1),1,0)</f>
        <v>0</v>
      </c>
      <c r="AB130" s="31">
        <f t="shared" ref="AB130:AB193" si="28">IF(L130&lt;$AH$12,1,0)</f>
        <v>1</v>
      </c>
      <c r="AC130" s="31">
        <f t="shared" ref="AC130:AC193" si="29">IF(AND(NOT(OR(U130:AA130)),AB130=1),1,0)</f>
        <v>0</v>
      </c>
      <c r="AD130" s="31">
        <f t="shared" ref="AD130:AD193" si="30">SUM(U130:X130,Z130,AB130)</f>
        <v>3</v>
      </c>
      <c r="AE130" s="32"/>
      <c r="AF130" s="31"/>
    </row>
    <row r="131" spans="1:38" x14ac:dyDescent="0.25">
      <c r="A131" s="8"/>
      <c r="B131" s="8"/>
      <c r="C131" s="8"/>
      <c r="D131" s="8" t="s">
        <v>304</v>
      </c>
      <c r="E131" s="8" t="s">
        <v>305</v>
      </c>
      <c r="F131" s="8" t="s">
        <v>306</v>
      </c>
      <c r="G131" s="9">
        <v>28.855783333333331</v>
      </c>
      <c r="H131" s="8">
        <v>129</v>
      </c>
      <c r="I131" s="9">
        <v>71.618202188508661</v>
      </c>
      <c r="J131" s="9">
        <v>0</v>
      </c>
      <c r="K131" s="9">
        <v>71.618202188508661</v>
      </c>
      <c r="L131" s="9">
        <v>0</v>
      </c>
      <c r="M131" s="9">
        <v>55.517986192642383</v>
      </c>
      <c r="N131" s="8" t="s">
        <v>44</v>
      </c>
      <c r="O131" s="9">
        <v>71.618202188508661</v>
      </c>
      <c r="P131" s="8" t="s">
        <v>45</v>
      </c>
      <c r="Q131" s="8"/>
      <c r="R131" s="9">
        <v>71.618202188508661</v>
      </c>
      <c r="S131" s="9">
        <v>0.55517986192642377</v>
      </c>
      <c r="U131" s="31">
        <f t="shared" si="21"/>
        <v>0</v>
      </c>
      <c r="V131" s="31">
        <f t="shared" si="22"/>
        <v>0</v>
      </c>
      <c r="W131" s="31">
        <f t="shared" si="23"/>
        <v>1</v>
      </c>
      <c r="X131" s="31">
        <f t="shared" si="24"/>
        <v>1</v>
      </c>
      <c r="Y131" s="31">
        <f t="shared" si="25"/>
        <v>0</v>
      </c>
      <c r="Z131" s="31">
        <f t="shared" si="26"/>
        <v>0</v>
      </c>
      <c r="AA131" s="31">
        <f t="shared" si="27"/>
        <v>0</v>
      </c>
      <c r="AB131" s="31">
        <f t="shared" si="28"/>
        <v>1</v>
      </c>
      <c r="AC131" s="31">
        <f t="shared" si="29"/>
        <v>0</v>
      </c>
      <c r="AD131" s="31">
        <f t="shared" si="30"/>
        <v>3</v>
      </c>
      <c r="AE131" s="32"/>
      <c r="AF131" s="31"/>
    </row>
    <row r="132" spans="1:38" x14ac:dyDescent="0.25">
      <c r="A132" s="6"/>
      <c r="B132" s="6"/>
      <c r="C132" s="6"/>
      <c r="D132" s="6" t="s">
        <v>304</v>
      </c>
      <c r="E132" s="6" t="s">
        <v>524</v>
      </c>
      <c r="F132" s="6" t="s">
        <v>525</v>
      </c>
      <c r="G132" s="7">
        <v>28.802566666666671</v>
      </c>
      <c r="H132" s="6">
        <v>121</v>
      </c>
      <c r="I132" s="7">
        <v>80.14034540867182</v>
      </c>
      <c r="J132" s="7">
        <v>25.515254171175311</v>
      </c>
      <c r="K132" s="7">
        <v>54.625091237496513</v>
      </c>
      <c r="L132" s="7">
        <v>31.83821337562436</v>
      </c>
      <c r="M132" s="7">
        <v>45.14470350206323</v>
      </c>
      <c r="N132" s="6"/>
      <c r="O132" s="7">
        <v>0.68110382972779782</v>
      </c>
      <c r="P132" s="6"/>
      <c r="Q132" s="6"/>
      <c r="R132" s="7">
        <v>54.406381154350314</v>
      </c>
      <c r="S132" s="7">
        <v>44.963951367231658</v>
      </c>
      <c r="U132" s="31">
        <f t="shared" si="21"/>
        <v>0</v>
      </c>
      <c r="V132" s="31">
        <f t="shared" si="22"/>
        <v>0</v>
      </c>
      <c r="W132" s="31">
        <f t="shared" si="23"/>
        <v>0</v>
      </c>
      <c r="X132" s="31">
        <f t="shared" si="24"/>
        <v>0</v>
      </c>
      <c r="Y132" s="31">
        <f t="shared" si="25"/>
        <v>0</v>
      </c>
      <c r="Z132" s="31">
        <f t="shared" si="26"/>
        <v>0</v>
      </c>
      <c r="AA132" s="31">
        <f t="shared" si="27"/>
        <v>0</v>
      </c>
      <c r="AB132" s="31">
        <f t="shared" si="28"/>
        <v>0</v>
      </c>
      <c r="AC132" s="31">
        <f t="shared" si="29"/>
        <v>0</v>
      </c>
      <c r="AD132" s="31">
        <f t="shared" si="30"/>
        <v>0</v>
      </c>
      <c r="AE132" s="32"/>
      <c r="AF132" s="31"/>
    </row>
    <row r="133" spans="1:38" x14ac:dyDescent="0.25">
      <c r="A133" s="8"/>
      <c r="B133" s="8"/>
      <c r="C133" s="8"/>
      <c r="D133" s="8" t="s">
        <v>64</v>
      </c>
      <c r="E133" s="8" t="s">
        <v>65</v>
      </c>
      <c r="F133" s="8" t="s">
        <v>66</v>
      </c>
      <c r="G133" s="9">
        <v>24.153983333333329</v>
      </c>
      <c r="H133" s="8">
        <v>126</v>
      </c>
      <c r="I133" s="9">
        <v>62.045499054995872</v>
      </c>
      <c r="J133" s="9">
        <v>0</v>
      </c>
      <c r="K133" s="9">
        <v>62.045499054995872</v>
      </c>
      <c r="L133" s="9">
        <v>0</v>
      </c>
      <c r="M133" s="9">
        <v>49.24245956745704</v>
      </c>
      <c r="N133" s="8" t="s">
        <v>44</v>
      </c>
      <c r="O133" s="9">
        <v>62.045499054995872</v>
      </c>
      <c r="P133" s="8" t="s">
        <v>45</v>
      </c>
      <c r="Q133" s="8"/>
      <c r="R133" s="9">
        <v>62.045499054995872</v>
      </c>
      <c r="S133" s="9">
        <v>0.49242459567457042</v>
      </c>
      <c r="U133" s="31">
        <f t="shared" si="21"/>
        <v>0</v>
      </c>
      <c r="V133" s="31">
        <f t="shared" si="22"/>
        <v>0</v>
      </c>
      <c r="W133" s="31">
        <f t="shared" si="23"/>
        <v>1</v>
      </c>
      <c r="X133" s="31">
        <f t="shared" si="24"/>
        <v>1</v>
      </c>
      <c r="Y133" s="31">
        <f t="shared" si="25"/>
        <v>0</v>
      </c>
      <c r="Z133" s="31">
        <f t="shared" si="26"/>
        <v>0</v>
      </c>
      <c r="AA133" s="31">
        <f t="shared" si="27"/>
        <v>0</v>
      </c>
      <c r="AB133" s="31">
        <f t="shared" si="28"/>
        <v>1</v>
      </c>
      <c r="AC133" s="31">
        <f t="shared" si="29"/>
        <v>0</v>
      </c>
      <c r="AD133" s="31">
        <f t="shared" si="30"/>
        <v>3</v>
      </c>
      <c r="AE133" s="32"/>
      <c r="AF133" s="31"/>
    </row>
    <row r="134" spans="1:38" x14ac:dyDescent="0.25">
      <c r="A134" s="8"/>
      <c r="B134" s="8"/>
      <c r="C134" s="8"/>
      <c r="D134" s="8" t="s">
        <v>64</v>
      </c>
      <c r="E134" s="8" t="s">
        <v>67</v>
      </c>
      <c r="F134" s="8" t="s">
        <v>68</v>
      </c>
      <c r="G134" s="9">
        <v>16.581733333333329</v>
      </c>
      <c r="H134" s="8">
        <v>108</v>
      </c>
      <c r="I134" s="9">
        <v>84.68285809893851</v>
      </c>
      <c r="J134" s="9">
        <v>0</v>
      </c>
      <c r="K134" s="9">
        <v>84.68285809893851</v>
      </c>
      <c r="L134" s="9">
        <v>0</v>
      </c>
      <c r="M134" s="9">
        <v>78.410053795313445</v>
      </c>
      <c r="N134" s="8" t="s">
        <v>44</v>
      </c>
      <c r="O134" s="9">
        <v>84.68285809893851</v>
      </c>
      <c r="P134" s="8" t="s">
        <v>45</v>
      </c>
      <c r="Q134" s="8"/>
      <c r="R134" s="9">
        <v>84.68285809893851</v>
      </c>
      <c r="S134" s="9">
        <v>0.78410053795313439</v>
      </c>
      <c r="U134" s="31">
        <f t="shared" si="21"/>
        <v>0</v>
      </c>
      <c r="V134" s="31">
        <f t="shared" si="22"/>
        <v>0</v>
      </c>
      <c r="W134" s="31">
        <f t="shared" si="23"/>
        <v>1</v>
      </c>
      <c r="X134" s="31">
        <f t="shared" si="24"/>
        <v>1</v>
      </c>
      <c r="Y134" s="31">
        <f t="shared" si="25"/>
        <v>0</v>
      </c>
      <c r="Z134" s="31">
        <f t="shared" si="26"/>
        <v>0</v>
      </c>
      <c r="AA134" s="31">
        <f t="shared" si="27"/>
        <v>0</v>
      </c>
      <c r="AB134" s="31">
        <f t="shared" si="28"/>
        <v>1</v>
      </c>
      <c r="AC134" s="31">
        <f t="shared" si="29"/>
        <v>0</v>
      </c>
      <c r="AD134" s="31">
        <f t="shared" si="30"/>
        <v>3</v>
      </c>
      <c r="AE134" s="32"/>
      <c r="AF134" s="31"/>
    </row>
    <row r="135" spans="1:38" x14ac:dyDescent="0.25">
      <c r="A135" s="6"/>
      <c r="B135" s="6"/>
      <c r="C135" s="6"/>
      <c r="D135" s="6" t="s">
        <v>64</v>
      </c>
      <c r="E135" s="6" t="s">
        <v>307</v>
      </c>
      <c r="F135" s="6" t="s">
        <v>308</v>
      </c>
      <c r="G135" s="7">
        <v>19.202549999999999</v>
      </c>
      <c r="H135" s="6">
        <v>112</v>
      </c>
      <c r="I135" s="7">
        <v>100.48606842722791</v>
      </c>
      <c r="J135" s="7">
        <v>42.76624061484722</v>
      </c>
      <c r="K135" s="7">
        <v>57.719827812380643</v>
      </c>
      <c r="L135" s="7">
        <v>42.559372940158951</v>
      </c>
      <c r="M135" s="7">
        <v>51.53556054676843</v>
      </c>
      <c r="N135" s="6"/>
      <c r="O135" s="7">
        <v>3.795347999423115</v>
      </c>
      <c r="P135" s="6"/>
      <c r="Q135" s="6"/>
      <c r="R135" s="7">
        <v>56.041147944837398</v>
      </c>
      <c r="S135" s="7">
        <v>50.036739236461948</v>
      </c>
      <c r="U135" s="29">
        <f t="shared" si="21"/>
        <v>0</v>
      </c>
      <c r="V135" s="29">
        <f t="shared" si="22"/>
        <v>0</v>
      </c>
      <c r="W135" s="29">
        <f t="shared" si="23"/>
        <v>0</v>
      </c>
      <c r="X135" s="29">
        <f t="shared" si="24"/>
        <v>0</v>
      </c>
      <c r="Y135" s="29">
        <f t="shared" si="25"/>
        <v>0</v>
      </c>
      <c r="Z135" s="29">
        <f t="shared" si="26"/>
        <v>0</v>
      </c>
      <c r="AA135" s="29">
        <f t="shared" si="27"/>
        <v>0</v>
      </c>
      <c r="AB135" s="29">
        <f t="shared" si="28"/>
        <v>0</v>
      </c>
      <c r="AC135" s="29">
        <f t="shared" si="29"/>
        <v>0</v>
      </c>
      <c r="AD135" s="29">
        <f t="shared" si="30"/>
        <v>0</v>
      </c>
      <c r="AE135" s="30"/>
      <c r="AF135" s="29"/>
      <c r="AG135" s="28"/>
      <c r="AH135" s="27"/>
      <c r="AI135" s="27"/>
      <c r="AJ135" s="27"/>
      <c r="AK135" s="27"/>
      <c r="AL135" s="27"/>
    </row>
    <row r="136" spans="1:38" x14ac:dyDescent="0.25">
      <c r="A136" s="6"/>
      <c r="B136" s="6"/>
      <c r="C136" s="6"/>
      <c r="D136" s="6" t="s">
        <v>64</v>
      </c>
      <c r="E136" s="6" t="s">
        <v>401</v>
      </c>
      <c r="F136" s="6" t="s">
        <v>402</v>
      </c>
      <c r="G136" s="7">
        <v>90.196449999999999</v>
      </c>
      <c r="H136" s="6">
        <v>113</v>
      </c>
      <c r="I136" s="7">
        <v>193.49365334865709</v>
      </c>
      <c r="J136" s="7">
        <v>69.553904276192554</v>
      </c>
      <c r="K136" s="7">
        <v>123.93974907246449</v>
      </c>
      <c r="L136" s="7">
        <v>35.946349181212199</v>
      </c>
      <c r="M136" s="7">
        <v>109.68119386943761</v>
      </c>
      <c r="N136" s="6"/>
      <c r="O136" s="7">
        <v>13.43533526899858</v>
      </c>
      <c r="P136" s="6"/>
      <c r="Q136" s="6"/>
      <c r="R136" s="7">
        <v>118.74987485179631</v>
      </c>
      <c r="S136" s="7">
        <v>105.08838482459851</v>
      </c>
      <c r="U136" s="31">
        <f t="shared" si="21"/>
        <v>0</v>
      </c>
      <c r="V136" s="31">
        <f t="shared" si="22"/>
        <v>0</v>
      </c>
      <c r="W136" s="31">
        <f t="shared" si="23"/>
        <v>0</v>
      </c>
      <c r="X136" s="31">
        <f t="shared" si="24"/>
        <v>0</v>
      </c>
      <c r="Y136" s="31">
        <f t="shared" si="25"/>
        <v>0</v>
      </c>
      <c r="Z136" s="31">
        <f t="shared" si="26"/>
        <v>0</v>
      </c>
      <c r="AA136" s="31">
        <f t="shared" si="27"/>
        <v>0</v>
      </c>
      <c r="AB136" s="31">
        <f t="shared" si="28"/>
        <v>0</v>
      </c>
      <c r="AC136" s="31">
        <f t="shared" si="29"/>
        <v>0</v>
      </c>
      <c r="AD136" s="31">
        <f t="shared" si="30"/>
        <v>0</v>
      </c>
      <c r="AE136" s="32"/>
      <c r="AF136" s="31"/>
    </row>
    <row r="137" spans="1:38" x14ac:dyDescent="0.25">
      <c r="A137" s="8"/>
      <c r="B137" s="8"/>
      <c r="C137" s="8"/>
      <c r="D137" s="8" t="s">
        <v>64</v>
      </c>
      <c r="E137" s="8" t="s">
        <v>403</v>
      </c>
      <c r="F137" s="8" t="s">
        <v>404</v>
      </c>
      <c r="G137" s="9">
        <v>34.131266666666669</v>
      </c>
      <c r="H137" s="8">
        <v>133</v>
      </c>
      <c r="I137" s="9">
        <v>46.030023996562242</v>
      </c>
      <c r="J137" s="9">
        <v>0</v>
      </c>
      <c r="K137" s="9">
        <v>46.030023996562242</v>
      </c>
      <c r="L137" s="9">
        <v>0</v>
      </c>
      <c r="M137" s="9">
        <v>34.609040598918973</v>
      </c>
      <c r="N137" s="8" t="s">
        <v>44</v>
      </c>
      <c r="O137" s="9">
        <v>46.030023996562242</v>
      </c>
      <c r="P137" s="8" t="s">
        <v>45</v>
      </c>
      <c r="Q137" s="8"/>
      <c r="R137" s="9">
        <v>46.030023996562242</v>
      </c>
      <c r="S137" s="9">
        <v>0.34609040598918972</v>
      </c>
      <c r="U137" s="31">
        <f t="shared" si="21"/>
        <v>0</v>
      </c>
      <c r="V137" s="31">
        <f t="shared" si="22"/>
        <v>0</v>
      </c>
      <c r="W137" s="31">
        <f t="shared" si="23"/>
        <v>1</v>
      </c>
      <c r="X137" s="31">
        <f t="shared" si="24"/>
        <v>1</v>
      </c>
      <c r="Y137" s="31">
        <f t="shared" si="25"/>
        <v>0</v>
      </c>
      <c r="Z137" s="31">
        <f t="shared" si="26"/>
        <v>0</v>
      </c>
      <c r="AA137" s="31">
        <f t="shared" si="27"/>
        <v>0</v>
      </c>
      <c r="AB137" s="31">
        <f t="shared" si="28"/>
        <v>1</v>
      </c>
      <c r="AC137" s="31">
        <f t="shared" si="29"/>
        <v>0</v>
      </c>
      <c r="AD137" s="31">
        <f t="shared" si="30"/>
        <v>3</v>
      </c>
      <c r="AE137" s="32"/>
      <c r="AF137" s="31"/>
    </row>
    <row r="138" spans="1:38" x14ac:dyDescent="0.25">
      <c r="A138" s="6"/>
      <c r="B138" s="6"/>
      <c r="C138" s="6"/>
      <c r="D138" s="6" t="s">
        <v>64</v>
      </c>
      <c r="E138" s="6" t="s">
        <v>405</v>
      </c>
      <c r="F138" s="6" t="s">
        <v>406</v>
      </c>
      <c r="G138" s="7">
        <v>30.617266666666669</v>
      </c>
      <c r="H138" s="6">
        <v>32</v>
      </c>
      <c r="I138" s="7">
        <v>47.925893748420947</v>
      </c>
      <c r="J138" s="7">
        <v>17.399924371721351</v>
      </c>
      <c r="K138" s="7">
        <v>30.518381132134721</v>
      </c>
      <c r="L138" s="7">
        <v>36.305894394081363</v>
      </c>
      <c r="M138" s="7">
        <v>95.369941037921009</v>
      </c>
      <c r="N138" s="6"/>
      <c r="O138" s="7">
        <v>0.46188065229240771</v>
      </c>
      <c r="P138" s="6"/>
      <c r="Q138" s="6"/>
      <c r="R138" s="7">
        <v>30.348985567842369</v>
      </c>
      <c r="S138" s="7">
        <v>94.840579899507389</v>
      </c>
      <c r="U138" s="31">
        <f t="shared" si="21"/>
        <v>0</v>
      </c>
      <c r="V138" s="31">
        <f t="shared" si="22"/>
        <v>0</v>
      </c>
      <c r="W138" s="31">
        <f t="shared" si="23"/>
        <v>0</v>
      </c>
      <c r="X138" s="31">
        <f t="shared" si="24"/>
        <v>0</v>
      </c>
      <c r="Y138" s="31">
        <f t="shared" si="25"/>
        <v>0</v>
      </c>
      <c r="Z138" s="31">
        <f t="shared" si="26"/>
        <v>0</v>
      </c>
      <c r="AA138" s="31">
        <f t="shared" si="27"/>
        <v>0</v>
      </c>
      <c r="AB138" s="31">
        <f t="shared" si="28"/>
        <v>0</v>
      </c>
      <c r="AC138" s="31">
        <f t="shared" si="29"/>
        <v>0</v>
      </c>
      <c r="AD138" s="31">
        <f t="shared" si="30"/>
        <v>0</v>
      </c>
      <c r="AE138" s="32"/>
      <c r="AF138" s="31"/>
    </row>
    <row r="139" spans="1:38" x14ac:dyDescent="0.25">
      <c r="A139" s="8"/>
      <c r="B139" s="8"/>
      <c r="C139" s="8"/>
      <c r="D139" s="8" t="s">
        <v>64</v>
      </c>
      <c r="E139" s="8" t="s">
        <v>407</v>
      </c>
      <c r="F139" s="8" t="s">
        <v>408</v>
      </c>
      <c r="G139" s="9">
        <v>99.622149999999991</v>
      </c>
      <c r="H139" s="8">
        <v>108</v>
      </c>
      <c r="I139" s="9">
        <v>117.38242666382121</v>
      </c>
      <c r="J139" s="9">
        <v>0</v>
      </c>
      <c r="K139" s="9">
        <v>117.38242666382121</v>
      </c>
      <c r="L139" s="9">
        <v>0</v>
      </c>
      <c r="M139" s="9">
        <v>108.68743209613071</v>
      </c>
      <c r="N139" s="8" t="s">
        <v>44</v>
      </c>
      <c r="O139" s="9">
        <v>117.38242666382121</v>
      </c>
      <c r="P139" s="8" t="s">
        <v>45</v>
      </c>
      <c r="Q139" s="8"/>
      <c r="R139" s="9">
        <v>117.38242666382121</v>
      </c>
      <c r="S139" s="9">
        <v>1.086874320961307</v>
      </c>
      <c r="U139" s="31">
        <f t="shared" si="21"/>
        <v>0</v>
      </c>
      <c r="V139" s="31">
        <f t="shared" si="22"/>
        <v>0</v>
      </c>
      <c r="W139" s="31">
        <f t="shared" si="23"/>
        <v>1</v>
      </c>
      <c r="X139" s="31">
        <f t="shared" si="24"/>
        <v>1</v>
      </c>
      <c r="Y139" s="31">
        <f t="shared" si="25"/>
        <v>0</v>
      </c>
      <c r="Z139" s="31">
        <f t="shared" si="26"/>
        <v>0</v>
      </c>
      <c r="AA139" s="31">
        <f t="shared" si="27"/>
        <v>0</v>
      </c>
      <c r="AB139" s="31">
        <f t="shared" si="28"/>
        <v>1</v>
      </c>
      <c r="AC139" s="31">
        <f t="shared" si="29"/>
        <v>0</v>
      </c>
      <c r="AD139" s="31">
        <f t="shared" si="30"/>
        <v>3</v>
      </c>
      <c r="AE139" s="32"/>
      <c r="AF139" s="31"/>
    </row>
    <row r="140" spans="1:38" x14ac:dyDescent="0.25">
      <c r="A140" s="8"/>
      <c r="B140" s="8"/>
      <c r="C140" s="8"/>
      <c r="D140" s="8" t="s">
        <v>64</v>
      </c>
      <c r="E140" s="8" t="s">
        <v>526</v>
      </c>
      <c r="F140" s="8" t="s">
        <v>527</v>
      </c>
      <c r="G140" s="9">
        <v>110.0918833333333</v>
      </c>
      <c r="H140" s="8">
        <v>135</v>
      </c>
      <c r="I140" s="9">
        <v>82.573967431083489</v>
      </c>
      <c r="J140" s="9">
        <v>0</v>
      </c>
      <c r="K140" s="9">
        <v>82.573967431083489</v>
      </c>
      <c r="L140" s="9">
        <v>0</v>
      </c>
      <c r="M140" s="9">
        <v>61.16590180080258</v>
      </c>
      <c r="N140" s="8" t="s">
        <v>44</v>
      </c>
      <c r="O140" s="9">
        <v>82.573967431083489</v>
      </c>
      <c r="P140" s="8" t="s">
        <v>45</v>
      </c>
      <c r="Q140" s="8"/>
      <c r="R140" s="9">
        <v>82.573967431083489</v>
      </c>
      <c r="S140" s="9">
        <v>0.6116590180080258</v>
      </c>
      <c r="U140" s="31">
        <f t="shared" si="21"/>
        <v>0</v>
      </c>
      <c r="V140" s="31">
        <f t="shared" si="22"/>
        <v>0</v>
      </c>
      <c r="W140" s="31">
        <f t="shared" si="23"/>
        <v>1</v>
      </c>
      <c r="X140" s="31">
        <f t="shared" si="24"/>
        <v>1</v>
      </c>
      <c r="Y140" s="31">
        <f t="shared" si="25"/>
        <v>0</v>
      </c>
      <c r="Z140" s="31">
        <f t="shared" si="26"/>
        <v>0</v>
      </c>
      <c r="AA140" s="31">
        <f t="shared" si="27"/>
        <v>0</v>
      </c>
      <c r="AB140" s="31">
        <f t="shared" si="28"/>
        <v>1</v>
      </c>
      <c r="AC140" s="31">
        <f t="shared" si="29"/>
        <v>0</v>
      </c>
      <c r="AD140" s="31">
        <f t="shared" si="30"/>
        <v>3</v>
      </c>
      <c r="AE140" s="32"/>
      <c r="AF140" s="31"/>
    </row>
    <row r="141" spans="1:38" x14ac:dyDescent="0.25">
      <c r="A141" s="8"/>
      <c r="B141" s="8"/>
      <c r="C141" s="8"/>
      <c r="D141" s="8" t="s">
        <v>64</v>
      </c>
      <c r="E141" s="8" t="s">
        <v>528</v>
      </c>
      <c r="F141" s="8" t="s">
        <v>529</v>
      </c>
      <c r="G141" s="9">
        <v>42.881749999999997</v>
      </c>
      <c r="H141" s="8">
        <v>108</v>
      </c>
      <c r="I141" s="9">
        <v>71.111038973081008</v>
      </c>
      <c r="J141" s="9">
        <v>0</v>
      </c>
      <c r="K141" s="9">
        <v>71.111038973081008</v>
      </c>
      <c r="L141" s="9">
        <v>0</v>
      </c>
      <c r="M141" s="9">
        <v>65.843554604704636</v>
      </c>
      <c r="N141" s="8" t="s">
        <v>44</v>
      </c>
      <c r="O141" s="9">
        <v>71.111038973081008</v>
      </c>
      <c r="P141" s="8" t="s">
        <v>45</v>
      </c>
      <c r="Q141" s="8"/>
      <c r="R141" s="9">
        <v>71.111038973081008</v>
      </c>
      <c r="S141" s="9">
        <v>0.65843554604704635</v>
      </c>
      <c r="U141" s="31">
        <f t="shared" si="21"/>
        <v>0</v>
      </c>
      <c r="V141" s="31">
        <f t="shared" si="22"/>
        <v>0</v>
      </c>
      <c r="W141" s="31">
        <f t="shared" si="23"/>
        <v>1</v>
      </c>
      <c r="X141" s="31">
        <f t="shared" si="24"/>
        <v>1</v>
      </c>
      <c r="Y141" s="31">
        <f t="shared" si="25"/>
        <v>0</v>
      </c>
      <c r="Z141" s="31">
        <f t="shared" si="26"/>
        <v>0</v>
      </c>
      <c r="AA141" s="31">
        <f t="shared" si="27"/>
        <v>0</v>
      </c>
      <c r="AB141" s="31">
        <f t="shared" si="28"/>
        <v>1</v>
      </c>
      <c r="AC141" s="31">
        <f t="shared" si="29"/>
        <v>0</v>
      </c>
      <c r="AD141" s="31">
        <f t="shared" si="30"/>
        <v>3</v>
      </c>
      <c r="AE141" s="32"/>
      <c r="AF141" s="31"/>
    </row>
    <row r="142" spans="1:38" x14ac:dyDescent="0.25">
      <c r="A142" s="8"/>
      <c r="B142" s="8"/>
      <c r="C142" s="8"/>
      <c r="D142" s="8" t="s">
        <v>69</v>
      </c>
      <c r="E142" s="8" t="s">
        <v>70</v>
      </c>
      <c r="F142" s="8" t="s">
        <v>71</v>
      </c>
      <c r="G142" s="9">
        <v>39.028350000000003</v>
      </c>
      <c r="H142" s="8">
        <v>128</v>
      </c>
      <c r="I142" s="9">
        <v>106.6604179994026</v>
      </c>
      <c r="J142" s="9">
        <v>0</v>
      </c>
      <c r="K142" s="9">
        <v>106.6604179994026</v>
      </c>
      <c r="L142" s="9">
        <v>0</v>
      </c>
      <c r="M142" s="9">
        <v>83.328451562033266</v>
      </c>
      <c r="N142" s="8" t="s">
        <v>44</v>
      </c>
      <c r="O142" s="9">
        <v>106.6604179994026</v>
      </c>
      <c r="P142" s="8" t="s">
        <v>45</v>
      </c>
      <c r="Q142" s="8"/>
      <c r="R142" s="9">
        <v>106.6604179994026</v>
      </c>
      <c r="S142" s="9">
        <v>0.83328451562033268</v>
      </c>
      <c r="U142" s="31">
        <f t="shared" si="21"/>
        <v>0</v>
      </c>
      <c r="V142" s="31">
        <f t="shared" si="22"/>
        <v>0</v>
      </c>
      <c r="W142" s="31">
        <f t="shared" si="23"/>
        <v>1</v>
      </c>
      <c r="X142" s="31">
        <f t="shared" si="24"/>
        <v>1</v>
      </c>
      <c r="Y142" s="31">
        <f t="shared" si="25"/>
        <v>0</v>
      </c>
      <c r="Z142" s="31">
        <f t="shared" si="26"/>
        <v>0</v>
      </c>
      <c r="AA142" s="31">
        <f t="shared" si="27"/>
        <v>0</v>
      </c>
      <c r="AB142" s="31">
        <f t="shared" si="28"/>
        <v>1</v>
      </c>
      <c r="AC142" s="31">
        <f t="shared" si="29"/>
        <v>0</v>
      </c>
      <c r="AD142" s="31">
        <f t="shared" si="30"/>
        <v>3</v>
      </c>
      <c r="AE142" s="32"/>
      <c r="AF142" s="31"/>
    </row>
    <row r="143" spans="1:38" x14ac:dyDescent="0.25">
      <c r="A143" s="8"/>
      <c r="B143" s="8"/>
      <c r="C143" s="8"/>
      <c r="D143" s="8" t="s">
        <v>69</v>
      </c>
      <c r="E143" s="8" t="s">
        <v>121</v>
      </c>
      <c r="F143" s="8" t="s">
        <v>122</v>
      </c>
      <c r="G143" s="9">
        <v>4302.7857833333337</v>
      </c>
      <c r="H143" s="8">
        <v>108</v>
      </c>
      <c r="I143" s="9">
        <v>11.002772949515</v>
      </c>
      <c r="J143" s="9">
        <v>0</v>
      </c>
      <c r="K143" s="9">
        <v>11.002772949515</v>
      </c>
      <c r="L143" s="9">
        <v>0</v>
      </c>
      <c r="M143" s="9">
        <v>10.187752731032409</v>
      </c>
      <c r="N143" s="8" t="s">
        <v>44</v>
      </c>
      <c r="O143" s="9">
        <v>11.002772949515</v>
      </c>
      <c r="P143" s="8" t="s">
        <v>45</v>
      </c>
      <c r="Q143" s="8"/>
      <c r="R143" s="9">
        <v>11.002772949515</v>
      </c>
      <c r="S143" s="9">
        <v>0.1018775273103241</v>
      </c>
      <c r="U143" s="31">
        <f t="shared" si="21"/>
        <v>0</v>
      </c>
      <c r="V143" s="31">
        <f t="shared" si="22"/>
        <v>0</v>
      </c>
      <c r="W143" s="31">
        <f t="shared" si="23"/>
        <v>1</v>
      </c>
      <c r="X143" s="31">
        <f t="shared" si="24"/>
        <v>1</v>
      </c>
      <c r="Y143" s="31">
        <f t="shared" si="25"/>
        <v>0</v>
      </c>
      <c r="Z143" s="31">
        <f t="shared" si="26"/>
        <v>1</v>
      </c>
      <c r="AA143" s="31">
        <f t="shared" si="27"/>
        <v>0</v>
      </c>
      <c r="AB143" s="31">
        <f t="shared" si="28"/>
        <v>1</v>
      </c>
      <c r="AC143" s="31">
        <f t="shared" si="29"/>
        <v>0</v>
      </c>
      <c r="AD143" s="31">
        <f t="shared" si="30"/>
        <v>4</v>
      </c>
      <c r="AE143" s="32"/>
      <c r="AF143" s="31"/>
    </row>
    <row r="144" spans="1:38" x14ac:dyDescent="0.25">
      <c r="A144" s="6"/>
      <c r="B144" s="6"/>
      <c r="C144" s="6"/>
      <c r="D144" s="6" t="s">
        <v>69</v>
      </c>
      <c r="E144" s="6" t="s">
        <v>409</v>
      </c>
      <c r="F144" s="6" t="s">
        <v>410</v>
      </c>
      <c r="G144" s="7">
        <v>33.495449999999998</v>
      </c>
      <c r="H144" s="6">
        <v>99</v>
      </c>
      <c r="I144" s="7">
        <v>65.111936018001941</v>
      </c>
      <c r="J144" s="7">
        <v>17.649244131012061</v>
      </c>
      <c r="K144" s="7">
        <v>47.46269188698988</v>
      </c>
      <c r="L144" s="7">
        <v>27.106004229596941</v>
      </c>
      <c r="M144" s="7">
        <v>47.942113017161503</v>
      </c>
      <c r="N144" s="6"/>
      <c r="O144" s="7">
        <v>3.7618570995696681</v>
      </c>
      <c r="P144" s="6"/>
      <c r="Q144" s="6"/>
      <c r="R144" s="7">
        <v>46.380477560508581</v>
      </c>
      <c r="S144" s="7">
        <v>46.848967232836962</v>
      </c>
      <c r="U144" s="31">
        <f t="shared" si="21"/>
        <v>0</v>
      </c>
      <c r="V144" s="31">
        <f t="shared" si="22"/>
        <v>0</v>
      </c>
      <c r="W144" s="31">
        <f t="shared" si="23"/>
        <v>0</v>
      </c>
      <c r="X144" s="31">
        <f t="shared" si="24"/>
        <v>0</v>
      </c>
      <c r="Y144" s="31">
        <f t="shared" si="25"/>
        <v>0</v>
      </c>
      <c r="Z144" s="31">
        <f t="shared" si="26"/>
        <v>0</v>
      </c>
      <c r="AA144" s="31">
        <f t="shared" si="27"/>
        <v>0</v>
      </c>
      <c r="AB144" s="31">
        <f t="shared" si="28"/>
        <v>0</v>
      </c>
      <c r="AC144" s="31">
        <f t="shared" si="29"/>
        <v>0</v>
      </c>
      <c r="AD144" s="31">
        <f t="shared" si="30"/>
        <v>0</v>
      </c>
      <c r="AE144" s="32"/>
      <c r="AF144" s="31"/>
    </row>
    <row r="145" spans="1:38" x14ac:dyDescent="0.25">
      <c r="A145" s="8"/>
      <c r="B145" s="8"/>
      <c r="C145" s="8"/>
      <c r="D145" s="8" t="s">
        <v>69</v>
      </c>
      <c r="E145" s="8" t="s">
        <v>530</v>
      </c>
      <c r="F145" s="8" t="s">
        <v>531</v>
      </c>
      <c r="G145" s="9">
        <v>23.053316666666671</v>
      </c>
      <c r="H145" s="8">
        <v>130</v>
      </c>
      <c r="I145" s="9">
        <v>27.294602909320361</v>
      </c>
      <c r="J145" s="9">
        <v>0</v>
      </c>
      <c r="K145" s="9">
        <v>27.294602909320361</v>
      </c>
      <c r="L145" s="9">
        <v>0</v>
      </c>
      <c r="M145" s="9">
        <v>20.9958483917849</v>
      </c>
      <c r="N145" s="8" t="s">
        <v>44</v>
      </c>
      <c r="O145" s="9">
        <v>27.294602909320361</v>
      </c>
      <c r="P145" s="8" t="s">
        <v>45</v>
      </c>
      <c r="Q145" s="8"/>
      <c r="R145" s="9">
        <v>27.294602909320361</v>
      </c>
      <c r="S145" s="9">
        <v>0.20995848391784899</v>
      </c>
      <c r="U145" s="31">
        <f t="shared" si="21"/>
        <v>0</v>
      </c>
      <c r="V145" s="31">
        <f t="shared" si="22"/>
        <v>0</v>
      </c>
      <c r="W145" s="31">
        <f t="shared" si="23"/>
        <v>1</v>
      </c>
      <c r="X145" s="31">
        <f t="shared" si="24"/>
        <v>1</v>
      </c>
      <c r="Y145" s="31">
        <f t="shared" si="25"/>
        <v>0</v>
      </c>
      <c r="Z145" s="31">
        <f t="shared" si="26"/>
        <v>0</v>
      </c>
      <c r="AA145" s="31">
        <f t="shared" si="27"/>
        <v>0</v>
      </c>
      <c r="AB145" s="31">
        <f t="shared" si="28"/>
        <v>1</v>
      </c>
      <c r="AC145" s="31">
        <f t="shared" si="29"/>
        <v>0</v>
      </c>
      <c r="AD145" s="31">
        <f t="shared" si="30"/>
        <v>3</v>
      </c>
      <c r="AE145" s="32"/>
      <c r="AF145" s="31"/>
    </row>
    <row r="146" spans="1:38" x14ac:dyDescent="0.25">
      <c r="A146" s="6"/>
      <c r="B146" s="6"/>
      <c r="C146" s="6"/>
      <c r="D146" s="6" t="s">
        <v>532</v>
      </c>
      <c r="E146" s="6" t="s">
        <v>533</v>
      </c>
      <c r="F146" s="6" t="s">
        <v>534</v>
      </c>
      <c r="G146" s="7">
        <v>30.933450000000001</v>
      </c>
      <c r="H146" s="6">
        <v>113</v>
      </c>
      <c r="I146" s="7">
        <v>66.909737004528239</v>
      </c>
      <c r="J146" s="7">
        <v>21.44204121779552</v>
      </c>
      <c r="K146" s="7">
        <v>45.467695786732733</v>
      </c>
      <c r="L146" s="7">
        <v>32.046219545511583</v>
      </c>
      <c r="M146" s="7">
        <v>40.236898926312151</v>
      </c>
      <c r="N146" s="6"/>
      <c r="O146" s="7">
        <v>7.3613626570376924</v>
      </c>
      <c r="P146" s="6"/>
      <c r="Q146" s="6"/>
      <c r="R146" s="7">
        <v>42.817033308689879</v>
      </c>
      <c r="S146" s="7">
        <v>37.891179919194578</v>
      </c>
      <c r="U146" s="31">
        <f t="shared" si="21"/>
        <v>0</v>
      </c>
      <c r="V146" s="31">
        <f t="shared" si="22"/>
        <v>0</v>
      </c>
      <c r="W146" s="31">
        <f t="shared" si="23"/>
        <v>0</v>
      </c>
      <c r="X146" s="31">
        <f t="shared" si="24"/>
        <v>0</v>
      </c>
      <c r="Y146" s="31">
        <f t="shared" si="25"/>
        <v>0</v>
      </c>
      <c r="Z146" s="31">
        <f t="shared" si="26"/>
        <v>0</v>
      </c>
      <c r="AA146" s="31">
        <f t="shared" si="27"/>
        <v>0</v>
      </c>
      <c r="AB146" s="31">
        <f t="shared" si="28"/>
        <v>0</v>
      </c>
      <c r="AC146" s="31">
        <f t="shared" si="29"/>
        <v>0</v>
      </c>
      <c r="AD146" s="31">
        <f t="shared" si="30"/>
        <v>0</v>
      </c>
      <c r="AE146" s="32"/>
      <c r="AF146" s="31"/>
    </row>
    <row r="147" spans="1:38" s="12" customFormat="1" x14ac:dyDescent="0.25">
      <c r="A147" s="10"/>
      <c r="B147" s="10"/>
      <c r="C147" s="10"/>
      <c r="D147" s="10" t="s">
        <v>309</v>
      </c>
      <c r="E147" s="10" t="s">
        <v>310</v>
      </c>
      <c r="F147" s="10" t="s">
        <v>131</v>
      </c>
      <c r="G147" s="11">
        <v>49.659550000000003</v>
      </c>
      <c r="H147" s="10">
        <v>106</v>
      </c>
      <c r="I147" s="11">
        <v>89.161477457397382</v>
      </c>
      <c r="J147" s="11">
        <v>0.13246377296861539</v>
      </c>
      <c r="K147" s="11">
        <v>89.02901368442879</v>
      </c>
      <c r="L147" s="11">
        <v>0.1485661484601446</v>
      </c>
      <c r="M147" s="11">
        <v>83.989635551347916</v>
      </c>
      <c r="N147" s="10"/>
      <c r="O147" s="11">
        <v>89.02901368442879</v>
      </c>
      <c r="P147" s="10" t="s">
        <v>589</v>
      </c>
      <c r="Q147" s="10"/>
      <c r="R147" s="11">
        <v>0</v>
      </c>
      <c r="S147" s="11">
        <v>0</v>
      </c>
      <c r="U147" s="31">
        <f t="shared" si="21"/>
        <v>0</v>
      </c>
      <c r="V147" s="31">
        <f t="shared" si="22"/>
        <v>0</v>
      </c>
      <c r="W147" s="31">
        <f t="shared" si="23"/>
        <v>0</v>
      </c>
      <c r="X147" s="31">
        <f t="shared" si="24"/>
        <v>1</v>
      </c>
      <c r="Y147" s="31">
        <f t="shared" si="25"/>
        <v>1</v>
      </c>
      <c r="Z147" s="31">
        <f t="shared" si="26"/>
        <v>0</v>
      </c>
      <c r="AA147" s="31">
        <f t="shared" si="27"/>
        <v>0</v>
      </c>
      <c r="AB147" s="31">
        <f t="shared" si="28"/>
        <v>1</v>
      </c>
      <c r="AC147" s="31">
        <f t="shared" si="29"/>
        <v>0</v>
      </c>
      <c r="AD147" s="31">
        <f t="shared" si="30"/>
        <v>2</v>
      </c>
      <c r="AE147" s="32"/>
      <c r="AF147" s="31"/>
      <c r="AG147" s="2"/>
      <c r="AH147" s="16"/>
      <c r="AI147" s="16"/>
      <c r="AJ147" s="16"/>
      <c r="AK147" s="16"/>
      <c r="AL147" s="16"/>
    </row>
    <row r="148" spans="1:38" x14ac:dyDescent="0.25">
      <c r="A148" s="8"/>
      <c r="B148" s="8"/>
      <c r="C148" s="8"/>
      <c r="D148" s="8" t="s">
        <v>309</v>
      </c>
      <c r="E148" s="8" t="s">
        <v>411</v>
      </c>
      <c r="F148" s="8" t="s">
        <v>412</v>
      </c>
      <c r="G148" s="9">
        <v>78.773250000000004</v>
      </c>
      <c r="H148" s="8">
        <v>130</v>
      </c>
      <c r="I148" s="9">
        <v>136.12282352698799</v>
      </c>
      <c r="J148" s="9">
        <v>0</v>
      </c>
      <c r="K148" s="9">
        <v>136.12282352698799</v>
      </c>
      <c r="L148" s="9">
        <v>0</v>
      </c>
      <c r="M148" s="9">
        <v>104.7098642515293</v>
      </c>
      <c r="N148" s="8" t="s">
        <v>44</v>
      </c>
      <c r="O148" s="9">
        <v>132.47101581758849</v>
      </c>
      <c r="P148" s="8" t="s">
        <v>45</v>
      </c>
      <c r="Q148" s="8"/>
      <c r="R148" s="9">
        <v>136.12282352698799</v>
      </c>
      <c r="S148" s="9">
        <v>104.7098642515293</v>
      </c>
      <c r="U148" s="31">
        <f t="shared" si="21"/>
        <v>0</v>
      </c>
      <c r="V148" s="31">
        <f t="shared" si="22"/>
        <v>0</v>
      </c>
      <c r="W148" s="31">
        <f t="shared" si="23"/>
        <v>1</v>
      </c>
      <c r="X148" s="31">
        <f t="shared" si="24"/>
        <v>1</v>
      </c>
      <c r="Y148" s="31">
        <f t="shared" si="25"/>
        <v>0</v>
      </c>
      <c r="Z148" s="31">
        <f t="shared" si="26"/>
        <v>0</v>
      </c>
      <c r="AA148" s="31">
        <f t="shared" si="27"/>
        <v>0</v>
      </c>
      <c r="AB148" s="31">
        <f t="shared" si="28"/>
        <v>1</v>
      </c>
      <c r="AC148" s="31">
        <f t="shared" si="29"/>
        <v>0</v>
      </c>
      <c r="AD148" s="31">
        <f t="shared" si="30"/>
        <v>3</v>
      </c>
      <c r="AE148" s="32"/>
      <c r="AF148" s="31"/>
    </row>
    <row r="149" spans="1:38" x14ac:dyDescent="0.25">
      <c r="A149" s="6"/>
      <c r="B149" s="6"/>
      <c r="C149" s="6"/>
      <c r="D149" s="6" t="s">
        <v>309</v>
      </c>
      <c r="E149" s="6" t="s">
        <v>535</v>
      </c>
      <c r="F149" s="6" t="s">
        <v>536</v>
      </c>
      <c r="G149" s="7">
        <v>115.2618833333333</v>
      </c>
      <c r="H149" s="6">
        <v>113</v>
      </c>
      <c r="I149" s="7">
        <v>214.633969971064</v>
      </c>
      <c r="J149" s="7">
        <v>79.828389667512539</v>
      </c>
      <c r="K149" s="7">
        <v>134.80558030355141</v>
      </c>
      <c r="L149" s="7">
        <v>37.192803021010448</v>
      </c>
      <c r="M149" s="7">
        <v>119.29697371995699</v>
      </c>
      <c r="N149" s="6"/>
      <c r="O149" s="7">
        <v>2.88713995624413</v>
      </c>
      <c r="P149" s="6"/>
      <c r="Q149" s="6"/>
      <c r="R149" s="7">
        <v>133.71713079318289</v>
      </c>
      <c r="S149" s="7">
        <v>118.33374406476359</v>
      </c>
      <c r="U149" s="31">
        <f t="shared" si="21"/>
        <v>0</v>
      </c>
      <c r="V149" s="31">
        <f t="shared" si="22"/>
        <v>0</v>
      </c>
      <c r="W149" s="31">
        <f t="shared" si="23"/>
        <v>0</v>
      </c>
      <c r="X149" s="31">
        <f t="shared" si="24"/>
        <v>0</v>
      </c>
      <c r="Y149" s="31">
        <f t="shared" si="25"/>
        <v>0</v>
      </c>
      <c r="Z149" s="31">
        <f t="shared" si="26"/>
        <v>0</v>
      </c>
      <c r="AA149" s="31">
        <f t="shared" si="27"/>
        <v>0</v>
      </c>
      <c r="AB149" s="31">
        <f t="shared" si="28"/>
        <v>0</v>
      </c>
      <c r="AC149" s="31">
        <f t="shared" si="29"/>
        <v>0</v>
      </c>
      <c r="AD149" s="31">
        <f t="shared" si="30"/>
        <v>0</v>
      </c>
      <c r="AE149" s="32"/>
      <c r="AF149" s="31"/>
    </row>
    <row r="150" spans="1:38" x14ac:dyDescent="0.25">
      <c r="A150" s="6"/>
      <c r="B150" s="6"/>
      <c r="C150" s="6"/>
      <c r="D150" s="6" t="s">
        <v>309</v>
      </c>
      <c r="E150" s="6" t="s">
        <v>537</v>
      </c>
      <c r="F150" s="6" t="s">
        <v>538</v>
      </c>
      <c r="G150" s="7">
        <v>123.0325</v>
      </c>
      <c r="H150" s="6">
        <v>112</v>
      </c>
      <c r="I150" s="7">
        <v>140.25530832421819</v>
      </c>
      <c r="J150" s="7">
        <v>42.384333113989349</v>
      </c>
      <c r="K150" s="7">
        <v>97.870975210228835</v>
      </c>
      <c r="L150" s="7">
        <v>30.219414594998799</v>
      </c>
      <c r="M150" s="7">
        <v>87.38479929484717</v>
      </c>
      <c r="N150" s="6"/>
      <c r="O150" s="7">
        <v>3.2377454473800178</v>
      </c>
      <c r="P150" s="6"/>
      <c r="Q150" s="6"/>
      <c r="R150" s="7">
        <v>96.869427096988716</v>
      </c>
      <c r="S150" s="7">
        <v>86.490559908025645</v>
      </c>
      <c r="U150" s="31">
        <f t="shared" si="21"/>
        <v>0</v>
      </c>
      <c r="V150" s="31">
        <f t="shared" si="22"/>
        <v>0</v>
      </c>
      <c r="W150" s="31">
        <f t="shared" si="23"/>
        <v>0</v>
      </c>
      <c r="X150" s="31">
        <f t="shared" si="24"/>
        <v>0</v>
      </c>
      <c r="Y150" s="31">
        <f t="shared" si="25"/>
        <v>0</v>
      </c>
      <c r="Z150" s="31">
        <f t="shared" si="26"/>
        <v>0</v>
      </c>
      <c r="AA150" s="31">
        <f t="shared" si="27"/>
        <v>0</v>
      </c>
      <c r="AB150" s="31">
        <f t="shared" si="28"/>
        <v>0</v>
      </c>
      <c r="AC150" s="31">
        <f t="shared" si="29"/>
        <v>0</v>
      </c>
      <c r="AD150" s="31">
        <f t="shared" si="30"/>
        <v>0</v>
      </c>
      <c r="AE150" s="32"/>
      <c r="AF150" s="31"/>
    </row>
    <row r="151" spans="1:38" s="12" customFormat="1" x14ac:dyDescent="0.25">
      <c r="A151" s="10"/>
      <c r="B151" s="10"/>
      <c r="C151" s="10"/>
      <c r="D151" s="10" t="s">
        <v>123</v>
      </c>
      <c r="E151" s="10" t="s">
        <v>124</v>
      </c>
      <c r="F151" s="10" t="s">
        <v>125</v>
      </c>
      <c r="G151" s="11">
        <v>14.09595</v>
      </c>
      <c r="H151" s="10">
        <v>102</v>
      </c>
      <c r="I151" s="11">
        <v>23.39373678923468</v>
      </c>
      <c r="J151" s="11">
        <v>6.7201066280652325E-2</v>
      </c>
      <c r="K151" s="11">
        <v>23.326535722954031</v>
      </c>
      <c r="L151" s="11">
        <v>0.28726093178742129</v>
      </c>
      <c r="M151" s="11">
        <v>22.86915266956278</v>
      </c>
      <c r="N151" s="10"/>
      <c r="O151" s="11">
        <v>23.326535722954031</v>
      </c>
      <c r="P151" s="10" t="s">
        <v>589</v>
      </c>
      <c r="Q151" s="10"/>
      <c r="R151" s="11">
        <v>0</v>
      </c>
      <c r="S151" s="11">
        <v>0</v>
      </c>
      <c r="U151" s="31">
        <f t="shared" si="21"/>
        <v>0</v>
      </c>
      <c r="V151" s="31">
        <f t="shared" si="22"/>
        <v>0</v>
      </c>
      <c r="W151" s="31">
        <f t="shared" si="23"/>
        <v>0</v>
      </c>
      <c r="X151" s="31">
        <f t="shared" si="24"/>
        <v>1</v>
      </c>
      <c r="Y151" s="31">
        <f t="shared" si="25"/>
        <v>1</v>
      </c>
      <c r="Z151" s="31">
        <f t="shared" si="26"/>
        <v>0</v>
      </c>
      <c r="AA151" s="31">
        <f t="shared" si="27"/>
        <v>0</v>
      </c>
      <c r="AB151" s="31">
        <f t="shared" si="28"/>
        <v>1</v>
      </c>
      <c r="AC151" s="31">
        <f t="shared" si="29"/>
        <v>0</v>
      </c>
      <c r="AD151" s="31">
        <f t="shared" si="30"/>
        <v>2</v>
      </c>
      <c r="AE151" s="32"/>
      <c r="AF151" s="31"/>
      <c r="AG151" s="2"/>
      <c r="AH151" s="16"/>
      <c r="AI151" s="16"/>
      <c r="AJ151" s="16"/>
      <c r="AK151" s="16"/>
      <c r="AL151" s="16"/>
    </row>
    <row r="152" spans="1:38" x14ac:dyDescent="0.25">
      <c r="A152" s="8"/>
      <c r="B152" s="8"/>
      <c r="C152" s="8"/>
      <c r="D152" s="8" t="s">
        <v>123</v>
      </c>
      <c r="E152" s="8" t="s">
        <v>311</v>
      </c>
      <c r="F152" s="8" t="s">
        <v>312</v>
      </c>
      <c r="G152" s="9">
        <v>66.256199999999993</v>
      </c>
      <c r="H152" s="8">
        <v>108</v>
      </c>
      <c r="I152" s="9">
        <v>81.300342993151844</v>
      </c>
      <c r="J152" s="9">
        <v>0</v>
      </c>
      <c r="K152" s="9">
        <v>81.300342993151844</v>
      </c>
      <c r="L152" s="9">
        <v>0</v>
      </c>
      <c r="M152" s="9">
        <v>75.278095364029483</v>
      </c>
      <c r="N152" s="8" t="s">
        <v>44</v>
      </c>
      <c r="O152" s="9">
        <v>81.300342993151844</v>
      </c>
      <c r="P152" s="8" t="s">
        <v>45</v>
      </c>
      <c r="Q152" s="8"/>
      <c r="R152" s="9">
        <v>81.300342993151844</v>
      </c>
      <c r="S152" s="9">
        <v>0.75278095364029485</v>
      </c>
      <c r="U152" s="31">
        <f t="shared" si="21"/>
        <v>0</v>
      </c>
      <c r="V152" s="31">
        <f t="shared" si="22"/>
        <v>0</v>
      </c>
      <c r="W152" s="31">
        <f t="shared" si="23"/>
        <v>1</v>
      </c>
      <c r="X152" s="31">
        <f t="shared" si="24"/>
        <v>1</v>
      </c>
      <c r="Y152" s="31">
        <f t="shared" si="25"/>
        <v>0</v>
      </c>
      <c r="Z152" s="31">
        <f t="shared" si="26"/>
        <v>0</v>
      </c>
      <c r="AA152" s="31">
        <f t="shared" si="27"/>
        <v>0</v>
      </c>
      <c r="AB152" s="31">
        <f t="shared" si="28"/>
        <v>1</v>
      </c>
      <c r="AC152" s="31">
        <f t="shared" si="29"/>
        <v>0</v>
      </c>
      <c r="AD152" s="31">
        <f t="shared" si="30"/>
        <v>3</v>
      </c>
      <c r="AE152" s="32"/>
      <c r="AF152" s="31"/>
    </row>
    <row r="153" spans="1:38" x14ac:dyDescent="0.25">
      <c r="A153" s="6"/>
      <c r="B153" s="6"/>
      <c r="C153" s="6"/>
      <c r="D153" s="6" t="s">
        <v>123</v>
      </c>
      <c r="E153" s="6" t="s">
        <v>413</v>
      </c>
      <c r="F153" s="6" t="s">
        <v>414</v>
      </c>
      <c r="G153" s="7">
        <v>49.075283333333331</v>
      </c>
      <c r="H153" s="6">
        <v>109</v>
      </c>
      <c r="I153" s="7">
        <v>119.43390385805139</v>
      </c>
      <c r="J153" s="7">
        <v>43.032521377101659</v>
      </c>
      <c r="K153" s="7">
        <v>76.396157964261334</v>
      </c>
      <c r="L153" s="7">
        <v>36.030406766445743</v>
      </c>
      <c r="M153" s="7">
        <v>70.088218315836087</v>
      </c>
      <c r="N153" s="6"/>
      <c r="O153" s="7">
        <v>6.9784995657936513</v>
      </c>
      <c r="P153" s="6"/>
      <c r="Q153" s="6"/>
      <c r="R153" s="7">
        <v>73.725420235623517</v>
      </c>
      <c r="S153" s="7">
        <v>67.638000216168365</v>
      </c>
      <c r="U153" s="31">
        <f t="shared" si="21"/>
        <v>0</v>
      </c>
      <c r="V153" s="31">
        <f t="shared" si="22"/>
        <v>0</v>
      </c>
      <c r="W153" s="31">
        <f t="shared" si="23"/>
        <v>0</v>
      </c>
      <c r="X153" s="31">
        <f t="shared" si="24"/>
        <v>0</v>
      </c>
      <c r="Y153" s="31">
        <f t="shared" si="25"/>
        <v>0</v>
      </c>
      <c r="Z153" s="31">
        <f t="shared" si="26"/>
        <v>0</v>
      </c>
      <c r="AA153" s="31">
        <f t="shared" si="27"/>
        <v>0</v>
      </c>
      <c r="AB153" s="31">
        <f t="shared" si="28"/>
        <v>0</v>
      </c>
      <c r="AC153" s="31">
        <f t="shared" si="29"/>
        <v>0</v>
      </c>
      <c r="AD153" s="31">
        <f t="shared" si="30"/>
        <v>0</v>
      </c>
      <c r="AE153" s="32"/>
      <c r="AF153" s="31"/>
    </row>
    <row r="154" spans="1:38" x14ac:dyDescent="0.25">
      <c r="A154" s="6"/>
      <c r="B154" s="6"/>
      <c r="C154" s="6"/>
      <c r="D154" s="6" t="s">
        <v>123</v>
      </c>
      <c r="E154" s="6" t="s">
        <v>539</v>
      </c>
      <c r="F154" s="6" t="s">
        <v>540</v>
      </c>
      <c r="G154" s="7">
        <v>161.73933333333329</v>
      </c>
      <c r="H154" s="6">
        <v>115</v>
      </c>
      <c r="I154" s="7">
        <v>257.85985312195328</v>
      </c>
      <c r="J154" s="7">
        <v>77.274386426373837</v>
      </c>
      <c r="K154" s="7">
        <v>180.5854666955795</v>
      </c>
      <c r="L154" s="7">
        <v>29.967591112303701</v>
      </c>
      <c r="M154" s="7">
        <v>157.0308406048517</v>
      </c>
      <c r="N154" s="6"/>
      <c r="O154" s="7">
        <v>12.865657958057261</v>
      </c>
      <c r="P154" s="6"/>
      <c r="Q154" s="6"/>
      <c r="R154" s="7">
        <v>176.52746922337249</v>
      </c>
      <c r="S154" s="7">
        <v>153.5021471507587</v>
      </c>
      <c r="U154" s="31">
        <f t="shared" si="21"/>
        <v>0</v>
      </c>
      <c r="V154" s="31">
        <f t="shared" si="22"/>
        <v>0</v>
      </c>
      <c r="W154" s="31">
        <f t="shared" si="23"/>
        <v>0</v>
      </c>
      <c r="X154" s="31">
        <f t="shared" si="24"/>
        <v>0</v>
      </c>
      <c r="Y154" s="31">
        <f t="shared" si="25"/>
        <v>0</v>
      </c>
      <c r="Z154" s="31">
        <f t="shared" si="26"/>
        <v>0</v>
      </c>
      <c r="AA154" s="31">
        <f t="shared" si="27"/>
        <v>0</v>
      </c>
      <c r="AB154" s="31">
        <f t="shared" si="28"/>
        <v>0</v>
      </c>
      <c r="AC154" s="31">
        <f t="shared" si="29"/>
        <v>0</v>
      </c>
      <c r="AD154" s="31">
        <f t="shared" si="30"/>
        <v>0</v>
      </c>
      <c r="AE154" s="32"/>
      <c r="AF154" s="31"/>
    </row>
    <row r="155" spans="1:38" x14ac:dyDescent="0.25">
      <c r="A155" s="8"/>
      <c r="B155" s="8"/>
      <c r="C155" s="8"/>
      <c r="D155" s="8" t="s">
        <v>313</v>
      </c>
      <c r="E155" s="8" t="s">
        <v>314</v>
      </c>
      <c r="F155" s="8" t="s">
        <v>315</v>
      </c>
      <c r="G155" s="9">
        <v>93.416533333333334</v>
      </c>
      <c r="H155" s="8">
        <v>130</v>
      </c>
      <c r="I155" s="9">
        <v>138.72954533594171</v>
      </c>
      <c r="J155" s="9">
        <v>0</v>
      </c>
      <c r="K155" s="9">
        <v>138.72954533594171</v>
      </c>
      <c r="L155" s="9">
        <v>0</v>
      </c>
      <c r="M155" s="9">
        <v>106.7150348738013</v>
      </c>
      <c r="N155" s="8" t="s">
        <v>44</v>
      </c>
      <c r="O155" s="9">
        <v>129.53855802444241</v>
      </c>
      <c r="P155" s="8" t="s">
        <v>45</v>
      </c>
      <c r="Q155" s="8"/>
      <c r="R155" s="9">
        <v>138.72954533594171</v>
      </c>
      <c r="S155" s="9">
        <v>106.7150348738013</v>
      </c>
      <c r="U155" s="31">
        <f t="shared" si="21"/>
        <v>0</v>
      </c>
      <c r="V155" s="31">
        <f t="shared" si="22"/>
        <v>0</v>
      </c>
      <c r="W155" s="31">
        <f t="shared" si="23"/>
        <v>1</v>
      </c>
      <c r="X155" s="31">
        <f t="shared" si="24"/>
        <v>1</v>
      </c>
      <c r="Y155" s="31">
        <f t="shared" si="25"/>
        <v>0</v>
      </c>
      <c r="Z155" s="31">
        <f t="shared" si="26"/>
        <v>0</v>
      </c>
      <c r="AA155" s="31">
        <f t="shared" si="27"/>
        <v>0</v>
      </c>
      <c r="AB155" s="31">
        <f t="shared" si="28"/>
        <v>1</v>
      </c>
      <c r="AC155" s="31">
        <f t="shared" si="29"/>
        <v>0</v>
      </c>
      <c r="AD155" s="31">
        <f t="shared" si="30"/>
        <v>3</v>
      </c>
      <c r="AE155" s="32"/>
      <c r="AF155" s="31"/>
    </row>
    <row r="156" spans="1:38" x14ac:dyDescent="0.25">
      <c r="A156" s="8"/>
      <c r="B156" s="8"/>
      <c r="C156" s="8"/>
      <c r="D156" s="8" t="s">
        <v>313</v>
      </c>
      <c r="E156" s="8" t="s">
        <v>316</v>
      </c>
      <c r="F156" s="8" t="s">
        <v>317</v>
      </c>
      <c r="G156" s="9">
        <v>72.035000000000011</v>
      </c>
      <c r="H156" s="8">
        <v>131</v>
      </c>
      <c r="I156" s="9">
        <v>67.136509038560717</v>
      </c>
      <c r="J156" s="9">
        <v>0</v>
      </c>
      <c r="K156" s="9">
        <v>67.136509038560717</v>
      </c>
      <c r="L156" s="9">
        <v>0</v>
      </c>
      <c r="M156" s="9">
        <v>51.249243540886049</v>
      </c>
      <c r="N156" s="8" t="s">
        <v>44</v>
      </c>
      <c r="O156" s="9">
        <v>67.136509038560717</v>
      </c>
      <c r="P156" s="8" t="s">
        <v>45</v>
      </c>
      <c r="Q156" s="8"/>
      <c r="R156" s="9">
        <v>67.136509038560717</v>
      </c>
      <c r="S156" s="9">
        <v>0.51249243540886047</v>
      </c>
      <c r="U156" s="31">
        <f t="shared" si="21"/>
        <v>0</v>
      </c>
      <c r="V156" s="31">
        <f t="shared" si="22"/>
        <v>0</v>
      </c>
      <c r="W156" s="31">
        <f t="shared" si="23"/>
        <v>1</v>
      </c>
      <c r="X156" s="31">
        <f t="shared" si="24"/>
        <v>1</v>
      </c>
      <c r="Y156" s="31">
        <f t="shared" si="25"/>
        <v>0</v>
      </c>
      <c r="Z156" s="31">
        <f t="shared" si="26"/>
        <v>0</v>
      </c>
      <c r="AA156" s="31">
        <f t="shared" si="27"/>
        <v>0</v>
      </c>
      <c r="AB156" s="31">
        <f t="shared" si="28"/>
        <v>1</v>
      </c>
      <c r="AC156" s="31">
        <f t="shared" si="29"/>
        <v>0</v>
      </c>
      <c r="AD156" s="31">
        <f t="shared" si="30"/>
        <v>3</v>
      </c>
      <c r="AE156" s="32"/>
      <c r="AF156" s="31"/>
    </row>
    <row r="157" spans="1:38" x14ac:dyDescent="0.25">
      <c r="A157" s="8"/>
      <c r="B157" s="8"/>
      <c r="C157" s="8"/>
      <c r="D157" s="8" t="s">
        <v>313</v>
      </c>
      <c r="E157" s="8" t="s">
        <v>318</v>
      </c>
      <c r="F157" s="8" t="s">
        <v>319</v>
      </c>
      <c r="G157" s="9">
        <v>15.0769</v>
      </c>
      <c r="H157" s="8">
        <v>108</v>
      </c>
      <c r="I157" s="9">
        <v>43.492386236115287</v>
      </c>
      <c r="J157" s="9">
        <v>0</v>
      </c>
      <c r="K157" s="9">
        <v>43.492386236115287</v>
      </c>
      <c r="L157" s="9">
        <v>0</v>
      </c>
      <c r="M157" s="9">
        <v>40.270727996403053</v>
      </c>
      <c r="N157" s="8" t="s">
        <v>44</v>
      </c>
      <c r="O157" s="9">
        <v>43.492386236115287</v>
      </c>
      <c r="P157" s="8" t="s">
        <v>45</v>
      </c>
      <c r="Q157" s="8"/>
      <c r="R157" s="9">
        <v>43.492386236115287</v>
      </c>
      <c r="S157" s="9">
        <v>0.4027072799640305</v>
      </c>
      <c r="U157" s="31">
        <f t="shared" si="21"/>
        <v>0</v>
      </c>
      <c r="V157" s="31">
        <f t="shared" si="22"/>
        <v>0</v>
      </c>
      <c r="W157" s="31">
        <f t="shared" si="23"/>
        <v>1</v>
      </c>
      <c r="X157" s="31">
        <f t="shared" si="24"/>
        <v>1</v>
      </c>
      <c r="Y157" s="31">
        <f t="shared" si="25"/>
        <v>0</v>
      </c>
      <c r="Z157" s="31">
        <f t="shared" si="26"/>
        <v>0</v>
      </c>
      <c r="AA157" s="31">
        <f t="shared" si="27"/>
        <v>0</v>
      </c>
      <c r="AB157" s="31">
        <f t="shared" si="28"/>
        <v>1</v>
      </c>
      <c r="AC157" s="31">
        <f t="shared" si="29"/>
        <v>0</v>
      </c>
      <c r="AD157" s="31">
        <f t="shared" si="30"/>
        <v>3</v>
      </c>
      <c r="AE157" s="32"/>
      <c r="AF157" s="31"/>
    </row>
    <row r="158" spans="1:38" x14ac:dyDescent="0.25">
      <c r="A158" s="8"/>
      <c r="B158" s="8"/>
      <c r="C158" s="8"/>
      <c r="D158" s="8" t="s">
        <v>313</v>
      </c>
      <c r="E158" s="8" t="s">
        <v>541</v>
      </c>
      <c r="F158" s="8" t="s">
        <v>542</v>
      </c>
      <c r="G158" s="9">
        <v>38.885199999999998</v>
      </c>
      <c r="H158" s="8">
        <v>60</v>
      </c>
      <c r="I158" s="9">
        <v>55.490595809976163</v>
      </c>
      <c r="J158" s="9">
        <v>0</v>
      </c>
      <c r="K158" s="9">
        <v>55.490595809976163</v>
      </c>
      <c r="L158" s="9">
        <v>0</v>
      </c>
      <c r="M158" s="9">
        <v>92.484326349960284</v>
      </c>
      <c r="N158" s="8" t="s">
        <v>44</v>
      </c>
      <c r="O158" s="9">
        <v>55.490595809976163</v>
      </c>
      <c r="P158" s="8" t="s">
        <v>45</v>
      </c>
      <c r="Q158" s="8"/>
      <c r="R158" s="9">
        <v>55.490595809976163</v>
      </c>
      <c r="S158" s="9">
        <v>0.92484326349960277</v>
      </c>
      <c r="U158" s="31">
        <f t="shared" si="21"/>
        <v>0</v>
      </c>
      <c r="V158" s="31">
        <f t="shared" si="22"/>
        <v>0</v>
      </c>
      <c r="W158" s="31">
        <f t="shared" si="23"/>
        <v>1</v>
      </c>
      <c r="X158" s="31">
        <f t="shared" si="24"/>
        <v>1</v>
      </c>
      <c r="Y158" s="31">
        <f t="shared" si="25"/>
        <v>0</v>
      </c>
      <c r="Z158" s="31">
        <f t="shared" si="26"/>
        <v>0</v>
      </c>
      <c r="AA158" s="31">
        <f t="shared" si="27"/>
        <v>0</v>
      </c>
      <c r="AB158" s="31">
        <f t="shared" si="28"/>
        <v>1</v>
      </c>
      <c r="AC158" s="31">
        <f t="shared" si="29"/>
        <v>0</v>
      </c>
      <c r="AD158" s="31">
        <f t="shared" si="30"/>
        <v>3</v>
      </c>
      <c r="AE158" s="32"/>
      <c r="AF158" s="31"/>
    </row>
    <row r="159" spans="1:38" x14ac:dyDescent="0.25">
      <c r="A159" s="8"/>
      <c r="B159" s="8"/>
      <c r="C159" s="8"/>
      <c r="D159" s="8" t="s">
        <v>313</v>
      </c>
      <c r="E159" s="8" t="s">
        <v>543</v>
      </c>
      <c r="F159" s="8" t="s">
        <v>128</v>
      </c>
      <c r="G159" s="9">
        <v>112.7132166666667</v>
      </c>
      <c r="H159" s="8">
        <v>102</v>
      </c>
      <c r="I159" s="9">
        <v>72.12121579183254</v>
      </c>
      <c r="J159" s="9">
        <v>0</v>
      </c>
      <c r="K159" s="9">
        <v>72.12121579183254</v>
      </c>
      <c r="L159" s="9">
        <v>0</v>
      </c>
      <c r="M159" s="9">
        <v>70.70707430571818</v>
      </c>
      <c r="N159" s="8" t="s">
        <v>44</v>
      </c>
      <c r="O159" s="9">
        <v>69.915457124869235</v>
      </c>
      <c r="P159" s="8" t="s">
        <v>45</v>
      </c>
      <c r="Q159" s="8"/>
      <c r="R159" s="9">
        <v>72.12121579183254</v>
      </c>
      <c r="S159" s="9">
        <v>70.70707430571818</v>
      </c>
      <c r="U159" s="31">
        <f t="shared" si="21"/>
        <v>0</v>
      </c>
      <c r="V159" s="31">
        <f t="shared" si="22"/>
        <v>0</v>
      </c>
      <c r="W159" s="31">
        <f t="shared" si="23"/>
        <v>1</v>
      </c>
      <c r="X159" s="31">
        <f t="shared" si="24"/>
        <v>1</v>
      </c>
      <c r="Y159" s="31">
        <f t="shared" si="25"/>
        <v>0</v>
      </c>
      <c r="Z159" s="31">
        <f t="shared" si="26"/>
        <v>0</v>
      </c>
      <c r="AA159" s="31">
        <f t="shared" si="27"/>
        <v>0</v>
      </c>
      <c r="AB159" s="31">
        <f t="shared" si="28"/>
        <v>1</v>
      </c>
      <c r="AC159" s="31">
        <f t="shared" si="29"/>
        <v>0</v>
      </c>
      <c r="AD159" s="31">
        <f t="shared" si="30"/>
        <v>3</v>
      </c>
      <c r="AE159" s="32"/>
      <c r="AF159" s="31"/>
    </row>
    <row r="160" spans="1:38" x14ac:dyDescent="0.25">
      <c r="A160" s="6"/>
      <c r="B160" s="6"/>
      <c r="C160" s="6"/>
      <c r="D160" s="6" t="s">
        <v>544</v>
      </c>
      <c r="E160" s="6" t="s">
        <v>545</v>
      </c>
      <c r="F160" s="6" t="s">
        <v>546</v>
      </c>
      <c r="G160" s="7">
        <v>40.326266666666669</v>
      </c>
      <c r="H160" s="6">
        <v>80</v>
      </c>
      <c r="I160" s="7">
        <v>127.7596434051266</v>
      </c>
      <c r="J160" s="7">
        <v>38.854844157413687</v>
      </c>
      <c r="K160" s="7">
        <v>88.896561431971818</v>
      </c>
      <c r="L160" s="7">
        <v>30.412455077230259</v>
      </c>
      <c r="M160" s="7">
        <v>111.1207017899648</v>
      </c>
      <c r="N160" s="6"/>
      <c r="O160" s="7">
        <v>8.8906529676493875</v>
      </c>
      <c r="P160" s="6"/>
      <c r="Q160" s="6"/>
      <c r="R160" s="7">
        <v>85.989847293953076</v>
      </c>
      <c r="S160" s="7">
        <v>107.4873091174414</v>
      </c>
      <c r="U160" s="31">
        <f t="shared" si="21"/>
        <v>0</v>
      </c>
      <c r="V160" s="31">
        <f t="shared" si="22"/>
        <v>0</v>
      </c>
      <c r="W160" s="31">
        <f t="shared" si="23"/>
        <v>0</v>
      </c>
      <c r="X160" s="31">
        <f t="shared" si="24"/>
        <v>0</v>
      </c>
      <c r="Y160" s="31">
        <f t="shared" si="25"/>
        <v>0</v>
      </c>
      <c r="Z160" s="31">
        <f t="shared" si="26"/>
        <v>0</v>
      </c>
      <c r="AA160" s="31">
        <f t="shared" si="27"/>
        <v>0</v>
      </c>
      <c r="AB160" s="31">
        <f t="shared" si="28"/>
        <v>0</v>
      </c>
      <c r="AC160" s="31">
        <f t="shared" si="29"/>
        <v>0</v>
      </c>
      <c r="AD160" s="31">
        <f t="shared" si="30"/>
        <v>0</v>
      </c>
      <c r="AE160" s="32"/>
      <c r="AF160" s="31"/>
    </row>
    <row r="161" spans="1:38" x14ac:dyDescent="0.25">
      <c r="A161" s="8"/>
      <c r="B161" s="8"/>
      <c r="C161" s="8"/>
      <c r="D161" s="8" t="s">
        <v>415</v>
      </c>
      <c r="E161" s="8" t="s">
        <v>416</v>
      </c>
      <c r="F161" s="8" t="s">
        <v>417</v>
      </c>
      <c r="G161" s="9">
        <v>70.751016666666658</v>
      </c>
      <c r="H161" s="8">
        <v>125</v>
      </c>
      <c r="I161" s="9">
        <v>116.6131939187414</v>
      </c>
      <c r="J161" s="9">
        <v>0</v>
      </c>
      <c r="K161" s="9">
        <v>116.6131939187414</v>
      </c>
      <c r="L161" s="9">
        <v>0</v>
      </c>
      <c r="M161" s="9">
        <v>93.290555134993156</v>
      </c>
      <c r="N161" s="8" t="s">
        <v>44</v>
      </c>
      <c r="O161" s="9">
        <v>115.8538022924932</v>
      </c>
      <c r="P161" s="8" t="s">
        <v>45</v>
      </c>
      <c r="Q161" s="8"/>
      <c r="R161" s="9">
        <v>116.6131939187414</v>
      </c>
      <c r="S161" s="9">
        <v>93.290555134993156</v>
      </c>
      <c r="U161" s="31">
        <f t="shared" si="21"/>
        <v>0</v>
      </c>
      <c r="V161" s="31">
        <f t="shared" si="22"/>
        <v>0</v>
      </c>
      <c r="W161" s="31">
        <f t="shared" si="23"/>
        <v>1</v>
      </c>
      <c r="X161" s="31">
        <f t="shared" si="24"/>
        <v>1</v>
      </c>
      <c r="Y161" s="31">
        <f t="shared" si="25"/>
        <v>0</v>
      </c>
      <c r="Z161" s="31">
        <f t="shared" si="26"/>
        <v>0</v>
      </c>
      <c r="AA161" s="31">
        <f t="shared" si="27"/>
        <v>0</v>
      </c>
      <c r="AB161" s="31">
        <f t="shared" si="28"/>
        <v>1</v>
      </c>
      <c r="AC161" s="31">
        <f t="shared" si="29"/>
        <v>0</v>
      </c>
      <c r="AD161" s="31">
        <f t="shared" si="30"/>
        <v>3</v>
      </c>
      <c r="AE161" s="32"/>
      <c r="AF161" s="31"/>
    </row>
    <row r="162" spans="1:38" x14ac:dyDescent="0.25">
      <c r="A162" s="8"/>
      <c r="B162" s="8"/>
      <c r="C162" s="8"/>
      <c r="D162" s="8" t="s">
        <v>415</v>
      </c>
      <c r="E162" s="8" t="s">
        <v>547</v>
      </c>
      <c r="F162" s="8" t="s">
        <v>548</v>
      </c>
      <c r="G162" s="9">
        <v>72.213133333333332</v>
      </c>
      <c r="H162" s="8">
        <v>133</v>
      </c>
      <c r="I162" s="9">
        <v>98.959779313420896</v>
      </c>
      <c r="J162" s="9">
        <v>0</v>
      </c>
      <c r="K162" s="9">
        <v>98.959779313420896</v>
      </c>
      <c r="L162" s="9">
        <v>0</v>
      </c>
      <c r="M162" s="9">
        <v>74.405849107835266</v>
      </c>
      <c r="N162" s="8" t="s">
        <v>44</v>
      </c>
      <c r="O162" s="9">
        <v>98.959779313420896</v>
      </c>
      <c r="P162" s="8" t="s">
        <v>45</v>
      </c>
      <c r="Q162" s="8"/>
      <c r="R162" s="9">
        <v>98.959779313420896</v>
      </c>
      <c r="S162" s="9">
        <v>0.74405849107835265</v>
      </c>
      <c r="U162" s="31">
        <f t="shared" si="21"/>
        <v>0</v>
      </c>
      <c r="V162" s="31">
        <f t="shared" si="22"/>
        <v>0</v>
      </c>
      <c r="W162" s="31">
        <f t="shared" si="23"/>
        <v>1</v>
      </c>
      <c r="X162" s="31">
        <f t="shared" si="24"/>
        <v>1</v>
      </c>
      <c r="Y162" s="31">
        <f t="shared" si="25"/>
        <v>0</v>
      </c>
      <c r="Z162" s="31">
        <f t="shared" si="26"/>
        <v>0</v>
      </c>
      <c r="AA162" s="31">
        <f t="shared" si="27"/>
        <v>0</v>
      </c>
      <c r="AB162" s="31">
        <f t="shared" si="28"/>
        <v>1</v>
      </c>
      <c r="AC162" s="31">
        <f t="shared" si="29"/>
        <v>0</v>
      </c>
      <c r="AD162" s="31">
        <f t="shared" si="30"/>
        <v>3</v>
      </c>
      <c r="AE162" s="32"/>
      <c r="AF162" s="31"/>
    </row>
    <row r="163" spans="1:38" s="12" customFormat="1" x14ac:dyDescent="0.25">
      <c r="A163" s="10"/>
      <c r="B163" s="10"/>
      <c r="C163" s="10"/>
      <c r="D163" s="10" t="s">
        <v>320</v>
      </c>
      <c r="E163" s="10" t="s">
        <v>130</v>
      </c>
      <c r="F163" s="10" t="s">
        <v>321</v>
      </c>
      <c r="G163" s="11">
        <v>42.485083333333343</v>
      </c>
      <c r="H163" s="10">
        <v>108</v>
      </c>
      <c r="I163" s="11">
        <v>102.42271819890711</v>
      </c>
      <c r="J163" s="11">
        <v>4.0220096211099943</v>
      </c>
      <c r="K163" s="11">
        <v>98.400708577797133</v>
      </c>
      <c r="L163" s="11">
        <v>3.926872564833872</v>
      </c>
      <c r="M163" s="11">
        <v>91.111767201664009</v>
      </c>
      <c r="N163" s="10"/>
      <c r="O163" s="11">
        <v>91.32731788026598</v>
      </c>
      <c r="P163" s="10" t="s">
        <v>590</v>
      </c>
      <c r="Q163" s="10"/>
      <c r="R163" s="11">
        <v>65.295156670176794</v>
      </c>
      <c r="S163" s="11">
        <v>60.45847839831184</v>
      </c>
      <c r="U163" s="31">
        <f t="shared" si="21"/>
        <v>0</v>
      </c>
      <c r="V163" s="31">
        <f t="shared" si="22"/>
        <v>0</v>
      </c>
      <c r="W163" s="31">
        <f t="shared" si="23"/>
        <v>0</v>
      </c>
      <c r="X163" s="31">
        <f t="shared" si="24"/>
        <v>1</v>
      </c>
      <c r="Y163" s="31">
        <f t="shared" si="25"/>
        <v>1</v>
      </c>
      <c r="Z163" s="31">
        <f t="shared" si="26"/>
        <v>0</v>
      </c>
      <c r="AA163" s="31">
        <f t="shared" si="27"/>
        <v>0</v>
      </c>
      <c r="AB163" s="31">
        <f t="shared" si="28"/>
        <v>1</v>
      </c>
      <c r="AC163" s="31">
        <f t="shared" si="29"/>
        <v>0</v>
      </c>
      <c r="AD163" s="31">
        <f t="shared" si="30"/>
        <v>2</v>
      </c>
      <c r="AE163" s="32"/>
      <c r="AF163" s="31"/>
      <c r="AG163" s="2"/>
      <c r="AH163" s="16"/>
      <c r="AI163" s="16"/>
      <c r="AJ163" s="16"/>
      <c r="AK163" s="16"/>
      <c r="AL163" s="16"/>
    </row>
    <row r="164" spans="1:38" x14ac:dyDescent="0.25">
      <c r="A164" s="8"/>
      <c r="B164" s="8"/>
      <c r="C164" s="8"/>
      <c r="D164" s="8" t="s">
        <v>320</v>
      </c>
      <c r="E164" s="8" t="s">
        <v>418</v>
      </c>
      <c r="F164" s="8" t="s">
        <v>419</v>
      </c>
      <c r="G164" s="9">
        <v>86.093033333333338</v>
      </c>
      <c r="H164" s="8">
        <v>138</v>
      </c>
      <c r="I164" s="9">
        <v>48.237423980289243</v>
      </c>
      <c r="J164" s="9">
        <v>0</v>
      </c>
      <c r="K164" s="9">
        <v>48.237423980289243</v>
      </c>
      <c r="L164" s="9">
        <v>0</v>
      </c>
      <c r="M164" s="9">
        <v>34.954655058180613</v>
      </c>
      <c r="N164" s="8" t="s">
        <v>44</v>
      </c>
      <c r="O164" s="9">
        <v>47.712788747012972</v>
      </c>
      <c r="P164" s="8" t="s">
        <v>45</v>
      </c>
      <c r="Q164" s="8"/>
      <c r="R164" s="9">
        <v>48.237423980289243</v>
      </c>
      <c r="S164" s="9">
        <v>34.954655058180613</v>
      </c>
      <c r="U164" s="31">
        <f t="shared" si="21"/>
        <v>0</v>
      </c>
      <c r="V164" s="31">
        <f t="shared" si="22"/>
        <v>0</v>
      </c>
      <c r="W164" s="31">
        <f t="shared" si="23"/>
        <v>1</v>
      </c>
      <c r="X164" s="31">
        <f t="shared" si="24"/>
        <v>1</v>
      </c>
      <c r="Y164" s="31">
        <f t="shared" si="25"/>
        <v>0</v>
      </c>
      <c r="Z164" s="31">
        <f t="shared" si="26"/>
        <v>0</v>
      </c>
      <c r="AA164" s="31">
        <f t="shared" si="27"/>
        <v>0</v>
      </c>
      <c r="AB164" s="31">
        <f t="shared" si="28"/>
        <v>1</v>
      </c>
      <c r="AC164" s="31">
        <f t="shared" si="29"/>
        <v>0</v>
      </c>
      <c r="AD164" s="31">
        <f t="shared" si="30"/>
        <v>3</v>
      </c>
      <c r="AE164" s="32"/>
      <c r="AF164" s="31"/>
    </row>
    <row r="165" spans="1:38" x14ac:dyDescent="0.25">
      <c r="A165" s="8"/>
      <c r="B165" s="8"/>
      <c r="C165" s="8"/>
      <c r="D165" s="8" t="s">
        <v>320</v>
      </c>
      <c r="E165" s="8" t="s">
        <v>420</v>
      </c>
      <c r="F165" s="8" t="s">
        <v>421</v>
      </c>
      <c r="G165" s="9">
        <v>14.40676666666667</v>
      </c>
      <c r="H165" s="8">
        <v>138</v>
      </c>
      <c r="I165" s="9">
        <v>3.56515699504719</v>
      </c>
      <c r="J165" s="9">
        <v>0</v>
      </c>
      <c r="K165" s="9">
        <v>3.56515699504719</v>
      </c>
      <c r="L165" s="9">
        <v>0</v>
      </c>
      <c r="M165" s="9">
        <v>2.583447097860283</v>
      </c>
      <c r="N165" s="8" t="s">
        <v>44</v>
      </c>
      <c r="O165" s="9">
        <v>3.56515699504719</v>
      </c>
      <c r="P165" s="8" t="s">
        <v>45</v>
      </c>
      <c r="Q165" s="8"/>
      <c r="R165" s="9">
        <v>3.56515699504719</v>
      </c>
      <c r="S165" s="9">
        <v>2.5834470978602829E-2</v>
      </c>
      <c r="U165" s="31">
        <f t="shared" si="21"/>
        <v>0</v>
      </c>
      <c r="V165" s="31">
        <f t="shared" si="22"/>
        <v>0</v>
      </c>
      <c r="W165" s="31">
        <f t="shared" si="23"/>
        <v>1</v>
      </c>
      <c r="X165" s="31">
        <f t="shared" si="24"/>
        <v>1</v>
      </c>
      <c r="Y165" s="31">
        <f t="shared" si="25"/>
        <v>0</v>
      </c>
      <c r="Z165" s="31">
        <f t="shared" si="26"/>
        <v>1</v>
      </c>
      <c r="AA165" s="31">
        <f t="shared" si="27"/>
        <v>0</v>
      </c>
      <c r="AB165" s="31">
        <f t="shared" si="28"/>
        <v>1</v>
      </c>
      <c r="AC165" s="31">
        <f t="shared" si="29"/>
        <v>0</v>
      </c>
      <c r="AD165" s="31">
        <f t="shared" si="30"/>
        <v>4</v>
      </c>
      <c r="AE165" s="32"/>
      <c r="AF165" s="31"/>
    </row>
    <row r="166" spans="1:38" x14ac:dyDescent="0.25">
      <c r="A166" s="8"/>
      <c r="B166" s="8"/>
      <c r="C166" s="8"/>
      <c r="D166" s="8" t="s">
        <v>320</v>
      </c>
      <c r="E166" s="8" t="s">
        <v>422</v>
      </c>
      <c r="F166" s="8" t="s">
        <v>423</v>
      </c>
      <c r="G166" s="9">
        <v>81.010733333333334</v>
      </c>
      <c r="H166" s="8">
        <v>137</v>
      </c>
      <c r="I166" s="9">
        <v>186.26558278179729</v>
      </c>
      <c r="J166" s="9">
        <v>0</v>
      </c>
      <c r="K166" s="9">
        <v>186.26558278179729</v>
      </c>
      <c r="L166" s="9">
        <v>0</v>
      </c>
      <c r="M166" s="9">
        <v>135.96027940277179</v>
      </c>
      <c r="N166" s="8" t="s">
        <v>44</v>
      </c>
      <c r="O166" s="9">
        <v>186.26558278179729</v>
      </c>
      <c r="P166" s="8" t="s">
        <v>45</v>
      </c>
      <c r="Q166" s="8"/>
      <c r="R166" s="9">
        <v>186.26558278179729</v>
      </c>
      <c r="S166" s="9">
        <v>1.359602794027718</v>
      </c>
      <c r="U166" s="31">
        <f t="shared" si="21"/>
        <v>0</v>
      </c>
      <c r="V166" s="31">
        <f t="shared" si="22"/>
        <v>0</v>
      </c>
      <c r="W166" s="31">
        <f t="shared" si="23"/>
        <v>1</v>
      </c>
      <c r="X166" s="31">
        <f t="shared" si="24"/>
        <v>1</v>
      </c>
      <c r="Y166" s="31">
        <f t="shared" si="25"/>
        <v>0</v>
      </c>
      <c r="Z166" s="31">
        <f t="shared" si="26"/>
        <v>0</v>
      </c>
      <c r="AA166" s="31">
        <f t="shared" si="27"/>
        <v>0</v>
      </c>
      <c r="AB166" s="31">
        <f t="shared" si="28"/>
        <v>1</v>
      </c>
      <c r="AC166" s="31">
        <f t="shared" si="29"/>
        <v>0</v>
      </c>
      <c r="AD166" s="31">
        <f t="shared" si="30"/>
        <v>3</v>
      </c>
      <c r="AE166" s="32"/>
      <c r="AF166" s="31"/>
    </row>
    <row r="167" spans="1:38" x14ac:dyDescent="0.25">
      <c r="A167" s="8"/>
      <c r="B167" s="8"/>
      <c r="C167" s="8"/>
      <c r="D167" s="8" t="s">
        <v>424</v>
      </c>
      <c r="E167" s="8" t="s">
        <v>425</v>
      </c>
      <c r="F167" s="8" t="s">
        <v>426</v>
      </c>
      <c r="G167" s="9">
        <v>17.37425</v>
      </c>
      <c r="H167" s="8">
        <v>131</v>
      </c>
      <c r="I167" s="9">
        <v>36.292751693073171</v>
      </c>
      <c r="J167" s="9">
        <v>0</v>
      </c>
      <c r="K167" s="9">
        <v>36.292751693073171</v>
      </c>
      <c r="L167" s="9">
        <v>0</v>
      </c>
      <c r="M167" s="9">
        <v>27.704390605399361</v>
      </c>
      <c r="N167" s="8" t="s">
        <v>44</v>
      </c>
      <c r="O167" s="9">
        <v>36.292751693073171</v>
      </c>
      <c r="P167" s="8" t="s">
        <v>45</v>
      </c>
      <c r="Q167" s="8"/>
      <c r="R167" s="9">
        <v>36.292751693073171</v>
      </c>
      <c r="S167" s="9">
        <v>0.27704390605399359</v>
      </c>
      <c r="U167" s="31">
        <f t="shared" si="21"/>
        <v>0</v>
      </c>
      <c r="V167" s="31">
        <f t="shared" si="22"/>
        <v>0</v>
      </c>
      <c r="W167" s="31">
        <f t="shared" si="23"/>
        <v>1</v>
      </c>
      <c r="X167" s="31">
        <f t="shared" si="24"/>
        <v>1</v>
      </c>
      <c r="Y167" s="31">
        <f t="shared" si="25"/>
        <v>0</v>
      </c>
      <c r="Z167" s="31">
        <f t="shared" si="26"/>
        <v>0</v>
      </c>
      <c r="AA167" s="31">
        <f t="shared" si="27"/>
        <v>0</v>
      </c>
      <c r="AB167" s="31">
        <f t="shared" si="28"/>
        <v>1</v>
      </c>
      <c r="AC167" s="31">
        <f t="shared" si="29"/>
        <v>0</v>
      </c>
      <c r="AD167" s="31">
        <f t="shared" si="30"/>
        <v>3</v>
      </c>
      <c r="AE167" s="32"/>
      <c r="AF167" s="31"/>
    </row>
    <row r="168" spans="1:38" x14ac:dyDescent="0.25">
      <c r="A168" s="8"/>
      <c r="B168" s="8"/>
      <c r="C168" s="8"/>
      <c r="D168" s="8" t="s">
        <v>72</v>
      </c>
      <c r="E168" s="8" t="s">
        <v>73</v>
      </c>
      <c r="F168" s="8" t="s">
        <v>74</v>
      </c>
      <c r="G168" s="9">
        <v>43.847483333333336</v>
      </c>
      <c r="H168" s="8">
        <v>126</v>
      </c>
      <c r="I168" s="9">
        <v>137.73167228560661</v>
      </c>
      <c r="J168" s="9">
        <v>0</v>
      </c>
      <c r="K168" s="9">
        <v>137.73167228560661</v>
      </c>
      <c r="L168" s="9">
        <v>0</v>
      </c>
      <c r="M168" s="9">
        <v>109.3108510203227</v>
      </c>
      <c r="N168" s="8" t="s">
        <v>44</v>
      </c>
      <c r="O168" s="9">
        <v>137.73167228560661</v>
      </c>
      <c r="P168" s="8" t="s">
        <v>45</v>
      </c>
      <c r="Q168" s="8"/>
      <c r="R168" s="9">
        <v>137.73167228560661</v>
      </c>
      <c r="S168" s="9">
        <v>1.093108510203227</v>
      </c>
      <c r="U168" s="31">
        <f t="shared" si="21"/>
        <v>0</v>
      </c>
      <c r="V168" s="31">
        <f t="shared" si="22"/>
        <v>0</v>
      </c>
      <c r="W168" s="31">
        <f t="shared" si="23"/>
        <v>1</v>
      </c>
      <c r="X168" s="31">
        <f t="shared" si="24"/>
        <v>1</v>
      </c>
      <c r="Y168" s="31">
        <f t="shared" si="25"/>
        <v>0</v>
      </c>
      <c r="Z168" s="31">
        <f t="shared" si="26"/>
        <v>0</v>
      </c>
      <c r="AA168" s="31">
        <f t="shared" si="27"/>
        <v>0</v>
      </c>
      <c r="AB168" s="31">
        <f t="shared" si="28"/>
        <v>1</v>
      </c>
      <c r="AC168" s="31">
        <f t="shared" si="29"/>
        <v>0</v>
      </c>
      <c r="AD168" s="31">
        <f t="shared" si="30"/>
        <v>3</v>
      </c>
      <c r="AE168" s="32"/>
      <c r="AF168" s="31"/>
    </row>
    <row r="169" spans="1:38" x14ac:dyDescent="0.25">
      <c r="A169" s="6"/>
      <c r="B169" s="6"/>
      <c r="C169" s="6"/>
      <c r="D169" s="6" t="s">
        <v>72</v>
      </c>
      <c r="E169" s="6" t="s">
        <v>75</v>
      </c>
      <c r="F169" s="6" t="s">
        <v>76</v>
      </c>
      <c r="G169" s="7">
        <v>5385.1734500000002</v>
      </c>
      <c r="H169" s="6">
        <v>113</v>
      </c>
      <c r="I169" s="7">
        <v>212.7477141763917</v>
      </c>
      <c r="J169" s="7">
        <v>81.986784742902159</v>
      </c>
      <c r="K169" s="7">
        <v>130.76092943348959</v>
      </c>
      <c r="L169" s="7">
        <v>38.537093129435902</v>
      </c>
      <c r="M169" s="7">
        <v>115.71763666680491</v>
      </c>
      <c r="N169" s="6"/>
      <c r="O169" s="7">
        <v>16.96123179592713</v>
      </c>
      <c r="P169" s="6"/>
      <c r="Q169" s="6"/>
      <c r="R169" s="7">
        <v>123.65831007325789</v>
      </c>
      <c r="S169" s="7">
        <v>109.4321328081928</v>
      </c>
      <c r="U169" s="31">
        <f t="shared" si="21"/>
        <v>0</v>
      </c>
      <c r="V169" s="31">
        <f t="shared" si="22"/>
        <v>0</v>
      </c>
      <c r="W169" s="31">
        <f t="shared" si="23"/>
        <v>0</v>
      </c>
      <c r="X169" s="31">
        <f t="shared" si="24"/>
        <v>0</v>
      </c>
      <c r="Y169" s="31">
        <f t="shared" si="25"/>
        <v>0</v>
      </c>
      <c r="Z169" s="31">
        <f t="shared" si="26"/>
        <v>0</v>
      </c>
      <c r="AA169" s="31">
        <f t="shared" si="27"/>
        <v>0</v>
      </c>
      <c r="AB169" s="31">
        <f t="shared" si="28"/>
        <v>0</v>
      </c>
      <c r="AC169" s="31">
        <f t="shared" si="29"/>
        <v>0</v>
      </c>
      <c r="AD169" s="31">
        <f t="shared" si="30"/>
        <v>0</v>
      </c>
      <c r="AE169" s="32"/>
      <c r="AF169" s="31"/>
    </row>
    <row r="170" spans="1:38" x14ac:dyDescent="0.25">
      <c r="A170" s="8"/>
      <c r="B170" s="8"/>
      <c r="C170" s="8"/>
      <c r="D170" s="8" t="s">
        <v>322</v>
      </c>
      <c r="E170" s="8" t="s">
        <v>323</v>
      </c>
      <c r="F170" s="8" t="s">
        <v>324</v>
      </c>
      <c r="G170" s="9">
        <v>32.268799999999999</v>
      </c>
      <c r="H170" s="8">
        <v>130</v>
      </c>
      <c r="I170" s="9">
        <v>38.623297851184702</v>
      </c>
      <c r="J170" s="9">
        <v>0</v>
      </c>
      <c r="K170" s="9">
        <v>38.623297851184702</v>
      </c>
      <c r="L170" s="9">
        <v>0</v>
      </c>
      <c r="M170" s="9">
        <v>29.710229116295931</v>
      </c>
      <c r="N170" s="8" t="s">
        <v>44</v>
      </c>
      <c r="O170" s="9">
        <v>38.623297851184702</v>
      </c>
      <c r="P170" s="8" t="s">
        <v>45</v>
      </c>
      <c r="Q170" s="8"/>
      <c r="R170" s="9">
        <v>38.623297851184702</v>
      </c>
      <c r="S170" s="9">
        <v>0.29710229116295928</v>
      </c>
      <c r="U170" s="31">
        <f t="shared" si="21"/>
        <v>0</v>
      </c>
      <c r="V170" s="31">
        <f t="shared" si="22"/>
        <v>0</v>
      </c>
      <c r="W170" s="31">
        <f t="shared" si="23"/>
        <v>1</v>
      </c>
      <c r="X170" s="31">
        <f t="shared" si="24"/>
        <v>1</v>
      </c>
      <c r="Y170" s="31">
        <f t="shared" si="25"/>
        <v>0</v>
      </c>
      <c r="Z170" s="31">
        <f t="shared" si="26"/>
        <v>0</v>
      </c>
      <c r="AA170" s="31">
        <f t="shared" si="27"/>
        <v>0</v>
      </c>
      <c r="AB170" s="31">
        <f t="shared" si="28"/>
        <v>1</v>
      </c>
      <c r="AC170" s="31">
        <f t="shared" si="29"/>
        <v>0</v>
      </c>
      <c r="AD170" s="31">
        <f t="shared" si="30"/>
        <v>3</v>
      </c>
      <c r="AE170" s="32"/>
      <c r="AF170" s="31"/>
    </row>
    <row r="171" spans="1:38" x14ac:dyDescent="0.25">
      <c r="A171" s="8"/>
      <c r="B171" s="8"/>
      <c r="C171" s="8"/>
      <c r="D171" s="8" t="s">
        <v>322</v>
      </c>
      <c r="E171" s="8" t="s">
        <v>427</v>
      </c>
      <c r="F171" s="8" t="s">
        <v>208</v>
      </c>
      <c r="G171" s="9">
        <v>17.3188</v>
      </c>
      <c r="H171" s="8">
        <v>80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8" t="s">
        <v>44</v>
      </c>
      <c r="O171" s="9">
        <v>0</v>
      </c>
      <c r="P171" s="8" t="s">
        <v>234</v>
      </c>
      <c r="Q171" s="8"/>
      <c r="R171" s="9">
        <v>0</v>
      </c>
      <c r="S171" s="9">
        <v>0</v>
      </c>
      <c r="U171" s="31">
        <f t="shared" si="21"/>
        <v>0</v>
      </c>
      <c r="V171" s="31">
        <f t="shared" si="22"/>
        <v>1</v>
      </c>
      <c r="W171" s="31">
        <f t="shared" si="23"/>
        <v>0</v>
      </c>
      <c r="X171" s="31">
        <f t="shared" si="24"/>
        <v>1</v>
      </c>
      <c r="Y171" s="31">
        <f t="shared" si="25"/>
        <v>0</v>
      </c>
      <c r="Z171" s="31">
        <f t="shared" si="26"/>
        <v>1</v>
      </c>
      <c r="AA171" s="31">
        <f t="shared" si="27"/>
        <v>0</v>
      </c>
      <c r="AB171" s="31">
        <f t="shared" si="28"/>
        <v>1</v>
      </c>
      <c r="AC171" s="31">
        <f t="shared" si="29"/>
        <v>0</v>
      </c>
      <c r="AD171" s="31">
        <f t="shared" si="30"/>
        <v>4</v>
      </c>
      <c r="AE171" s="32"/>
      <c r="AF171" s="31"/>
    </row>
    <row r="172" spans="1:38" x14ac:dyDescent="0.25">
      <c r="A172" s="8"/>
      <c r="B172" s="8"/>
      <c r="C172" s="8"/>
      <c r="D172" s="8" t="s">
        <v>325</v>
      </c>
      <c r="E172" s="8" t="s">
        <v>326</v>
      </c>
      <c r="F172" s="8" t="s">
        <v>327</v>
      </c>
      <c r="G172" s="9">
        <v>70.636716666666672</v>
      </c>
      <c r="H172" s="8">
        <v>108</v>
      </c>
      <c r="I172" s="9">
        <v>121.6297352471973</v>
      </c>
      <c r="J172" s="9">
        <v>0</v>
      </c>
      <c r="K172" s="9">
        <v>121.6297352471973</v>
      </c>
      <c r="L172" s="9">
        <v>0</v>
      </c>
      <c r="M172" s="9">
        <v>112.62012522888639</v>
      </c>
      <c r="N172" s="8" t="s">
        <v>44</v>
      </c>
      <c r="O172" s="9">
        <v>121.6297352471973</v>
      </c>
      <c r="P172" s="8" t="s">
        <v>45</v>
      </c>
      <c r="Q172" s="8"/>
      <c r="R172" s="9">
        <v>121.6297352471973</v>
      </c>
      <c r="S172" s="9">
        <v>1.126201252288864</v>
      </c>
      <c r="U172" s="31">
        <f t="shared" si="21"/>
        <v>0</v>
      </c>
      <c r="V172" s="31">
        <f t="shared" si="22"/>
        <v>0</v>
      </c>
      <c r="W172" s="31">
        <f t="shared" si="23"/>
        <v>1</v>
      </c>
      <c r="X172" s="31">
        <f t="shared" si="24"/>
        <v>1</v>
      </c>
      <c r="Y172" s="31">
        <f t="shared" si="25"/>
        <v>0</v>
      </c>
      <c r="Z172" s="31">
        <f t="shared" si="26"/>
        <v>0</v>
      </c>
      <c r="AA172" s="31">
        <f t="shared" si="27"/>
        <v>0</v>
      </c>
      <c r="AB172" s="31">
        <f t="shared" si="28"/>
        <v>1</v>
      </c>
      <c r="AC172" s="31">
        <f t="shared" si="29"/>
        <v>0</v>
      </c>
      <c r="AD172" s="31">
        <f t="shared" si="30"/>
        <v>3</v>
      </c>
      <c r="AE172" s="32"/>
      <c r="AF172" s="31"/>
    </row>
    <row r="173" spans="1:38" x14ac:dyDescent="0.25">
      <c r="A173" s="6"/>
      <c r="B173" s="6"/>
      <c r="C173" s="6"/>
      <c r="D173" s="6" t="s">
        <v>325</v>
      </c>
      <c r="E173" s="6" t="s">
        <v>428</v>
      </c>
      <c r="F173" s="6" t="s">
        <v>429</v>
      </c>
      <c r="G173" s="7">
        <v>36.856549999999999</v>
      </c>
      <c r="H173" s="6">
        <v>117</v>
      </c>
      <c r="I173" s="7">
        <v>96.437256692499716</v>
      </c>
      <c r="J173" s="7">
        <v>31.661429124956491</v>
      </c>
      <c r="K173" s="7">
        <v>64.775827567543217</v>
      </c>
      <c r="L173" s="7">
        <v>32.831117568920767</v>
      </c>
      <c r="M173" s="7">
        <v>55.36395518593438</v>
      </c>
      <c r="N173" s="6"/>
      <c r="O173" s="7">
        <v>0.96530817555479964</v>
      </c>
      <c r="P173" s="6"/>
      <c r="Q173" s="6"/>
      <c r="R173" s="7">
        <v>64.455701741488198</v>
      </c>
      <c r="S173" s="7">
        <v>55.090343368793327</v>
      </c>
      <c r="U173" s="31">
        <f t="shared" si="21"/>
        <v>0</v>
      </c>
      <c r="V173" s="31">
        <f t="shared" si="22"/>
        <v>0</v>
      </c>
      <c r="W173" s="31">
        <f t="shared" si="23"/>
        <v>0</v>
      </c>
      <c r="X173" s="31">
        <f t="shared" si="24"/>
        <v>0</v>
      </c>
      <c r="Y173" s="31">
        <f t="shared" si="25"/>
        <v>0</v>
      </c>
      <c r="Z173" s="31">
        <f t="shared" si="26"/>
        <v>0</v>
      </c>
      <c r="AA173" s="31">
        <f t="shared" si="27"/>
        <v>0</v>
      </c>
      <c r="AB173" s="31">
        <f t="shared" si="28"/>
        <v>0</v>
      </c>
      <c r="AC173" s="31">
        <f t="shared" si="29"/>
        <v>0</v>
      </c>
      <c r="AD173" s="31">
        <f t="shared" si="30"/>
        <v>0</v>
      </c>
      <c r="AE173" s="32"/>
      <c r="AF173" s="31"/>
    </row>
    <row r="174" spans="1:38" x14ac:dyDescent="0.25">
      <c r="A174" s="8"/>
      <c r="B174" s="8"/>
      <c r="C174" s="8"/>
      <c r="D174" s="8" t="s">
        <v>549</v>
      </c>
      <c r="E174" s="8" t="s">
        <v>550</v>
      </c>
      <c r="F174" s="8" t="s">
        <v>551</v>
      </c>
      <c r="G174" s="9">
        <v>21.43655</v>
      </c>
      <c r="H174" s="8">
        <v>127</v>
      </c>
      <c r="I174" s="9">
        <v>53.071978404895383</v>
      </c>
      <c r="J174" s="9">
        <v>0</v>
      </c>
      <c r="K174" s="9">
        <v>53.071978404895383</v>
      </c>
      <c r="L174" s="9">
        <v>0</v>
      </c>
      <c r="M174" s="9">
        <v>41.788959373933373</v>
      </c>
      <c r="N174" s="8" t="s">
        <v>44</v>
      </c>
      <c r="O174" s="9">
        <v>53.071978404895383</v>
      </c>
      <c r="P174" s="8" t="s">
        <v>45</v>
      </c>
      <c r="Q174" s="8"/>
      <c r="R174" s="9">
        <v>53.071978404895383</v>
      </c>
      <c r="S174" s="9">
        <v>0.41788959373933371</v>
      </c>
      <c r="U174" s="31">
        <f t="shared" si="21"/>
        <v>0</v>
      </c>
      <c r="V174" s="31">
        <f t="shared" si="22"/>
        <v>0</v>
      </c>
      <c r="W174" s="31">
        <f t="shared" si="23"/>
        <v>1</v>
      </c>
      <c r="X174" s="31">
        <f t="shared" si="24"/>
        <v>1</v>
      </c>
      <c r="Y174" s="31">
        <f t="shared" si="25"/>
        <v>0</v>
      </c>
      <c r="Z174" s="31">
        <f t="shared" si="26"/>
        <v>0</v>
      </c>
      <c r="AA174" s="31">
        <f t="shared" si="27"/>
        <v>0</v>
      </c>
      <c r="AB174" s="31">
        <f t="shared" si="28"/>
        <v>1</v>
      </c>
      <c r="AC174" s="31">
        <f t="shared" si="29"/>
        <v>0</v>
      </c>
      <c r="AD174" s="31">
        <f t="shared" si="30"/>
        <v>3</v>
      </c>
      <c r="AE174" s="32"/>
      <c r="AF174" s="31"/>
    </row>
    <row r="175" spans="1:38" x14ac:dyDescent="0.25">
      <c r="A175" s="8"/>
      <c r="B175" s="8"/>
      <c r="C175" s="8"/>
      <c r="D175" s="8" t="s">
        <v>77</v>
      </c>
      <c r="E175" s="8" t="s">
        <v>78</v>
      </c>
      <c r="F175" s="8" t="s">
        <v>79</v>
      </c>
      <c r="G175" s="9">
        <v>16.82438333333333</v>
      </c>
      <c r="H175" s="8">
        <v>108</v>
      </c>
      <c r="I175" s="9">
        <v>57.670556242443901</v>
      </c>
      <c r="J175" s="9">
        <v>0</v>
      </c>
      <c r="K175" s="9">
        <v>57.670556242443901</v>
      </c>
      <c r="L175" s="9">
        <v>0</v>
      </c>
      <c r="M175" s="9">
        <v>53.398663187448058</v>
      </c>
      <c r="N175" s="8" t="s">
        <v>44</v>
      </c>
      <c r="O175" s="9">
        <v>57.670556242443901</v>
      </c>
      <c r="P175" s="8" t="s">
        <v>45</v>
      </c>
      <c r="Q175" s="8"/>
      <c r="R175" s="9">
        <v>57.670556242443901</v>
      </c>
      <c r="S175" s="9">
        <v>0.53398663187448059</v>
      </c>
      <c r="U175" s="31">
        <f t="shared" si="21"/>
        <v>0</v>
      </c>
      <c r="V175" s="31">
        <f t="shared" si="22"/>
        <v>0</v>
      </c>
      <c r="W175" s="31">
        <f t="shared" si="23"/>
        <v>1</v>
      </c>
      <c r="X175" s="31">
        <f t="shared" si="24"/>
        <v>1</v>
      </c>
      <c r="Y175" s="31">
        <f t="shared" si="25"/>
        <v>0</v>
      </c>
      <c r="Z175" s="31">
        <f t="shared" si="26"/>
        <v>0</v>
      </c>
      <c r="AA175" s="31">
        <f t="shared" si="27"/>
        <v>0</v>
      </c>
      <c r="AB175" s="31">
        <f t="shared" si="28"/>
        <v>1</v>
      </c>
      <c r="AC175" s="31">
        <f t="shared" si="29"/>
        <v>0</v>
      </c>
      <c r="AD175" s="31">
        <f t="shared" si="30"/>
        <v>3</v>
      </c>
      <c r="AE175" s="32"/>
      <c r="AF175" s="31"/>
    </row>
    <row r="176" spans="1:38" x14ac:dyDescent="0.25">
      <c r="A176" s="8"/>
      <c r="B176" s="8"/>
      <c r="C176" s="8"/>
      <c r="D176" s="8" t="s">
        <v>552</v>
      </c>
      <c r="E176" s="8" t="s">
        <v>366</v>
      </c>
      <c r="F176" s="8" t="s">
        <v>553</v>
      </c>
      <c r="G176" s="9">
        <v>28.86781666666667</v>
      </c>
      <c r="H176" s="8">
        <v>122</v>
      </c>
      <c r="I176" s="9">
        <v>80.231986358964903</v>
      </c>
      <c r="J176" s="9">
        <v>0</v>
      </c>
      <c r="K176" s="9">
        <v>80.231986358964903</v>
      </c>
      <c r="L176" s="9">
        <v>0</v>
      </c>
      <c r="M176" s="9">
        <v>65.763923245053206</v>
      </c>
      <c r="N176" s="8" t="s">
        <v>44</v>
      </c>
      <c r="O176" s="9">
        <v>80.231986358964903</v>
      </c>
      <c r="P176" s="8" t="s">
        <v>45</v>
      </c>
      <c r="Q176" s="8"/>
      <c r="R176" s="9">
        <v>80.231986358964903</v>
      </c>
      <c r="S176" s="9">
        <v>0.65763923245053202</v>
      </c>
      <c r="U176" s="31">
        <f t="shared" si="21"/>
        <v>0</v>
      </c>
      <c r="V176" s="31">
        <f t="shared" si="22"/>
        <v>0</v>
      </c>
      <c r="W176" s="31">
        <f t="shared" si="23"/>
        <v>1</v>
      </c>
      <c r="X176" s="31">
        <f t="shared" si="24"/>
        <v>1</v>
      </c>
      <c r="Y176" s="31">
        <f t="shared" si="25"/>
        <v>0</v>
      </c>
      <c r="Z176" s="31">
        <f t="shared" si="26"/>
        <v>0</v>
      </c>
      <c r="AA176" s="31">
        <f t="shared" si="27"/>
        <v>0</v>
      </c>
      <c r="AB176" s="31">
        <f t="shared" si="28"/>
        <v>1</v>
      </c>
      <c r="AC176" s="31">
        <f t="shared" si="29"/>
        <v>0</v>
      </c>
      <c r="AD176" s="31">
        <f t="shared" si="30"/>
        <v>3</v>
      </c>
      <c r="AE176" s="32"/>
      <c r="AF176" s="31"/>
    </row>
    <row r="177" spans="1:38" x14ac:dyDescent="0.25">
      <c r="A177" s="8"/>
      <c r="B177" s="8"/>
      <c r="C177" s="8"/>
      <c r="D177" s="8" t="s">
        <v>430</v>
      </c>
      <c r="E177" s="8" t="s">
        <v>431</v>
      </c>
      <c r="F177" s="8" t="s">
        <v>432</v>
      </c>
      <c r="G177" s="9">
        <v>36.617516666666667</v>
      </c>
      <c r="H177" s="8">
        <v>125</v>
      </c>
      <c r="I177" s="9">
        <v>57.082811511303419</v>
      </c>
      <c r="J177" s="9">
        <v>0</v>
      </c>
      <c r="K177" s="9">
        <v>57.082811511303419</v>
      </c>
      <c r="L177" s="9">
        <v>0</v>
      </c>
      <c r="M177" s="9">
        <v>45.666249209042739</v>
      </c>
      <c r="N177" s="8" t="s">
        <v>44</v>
      </c>
      <c r="O177" s="9">
        <v>57.082811511303419</v>
      </c>
      <c r="P177" s="8" t="s">
        <v>45</v>
      </c>
      <c r="Q177" s="8"/>
      <c r="R177" s="9">
        <v>57.082811511303419</v>
      </c>
      <c r="S177" s="9">
        <v>0.45666249209042742</v>
      </c>
      <c r="U177" s="31">
        <f t="shared" si="21"/>
        <v>0</v>
      </c>
      <c r="V177" s="31">
        <f t="shared" si="22"/>
        <v>0</v>
      </c>
      <c r="W177" s="31">
        <f t="shared" si="23"/>
        <v>1</v>
      </c>
      <c r="X177" s="31">
        <f t="shared" si="24"/>
        <v>1</v>
      </c>
      <c r="Y177" s="31">
        <f t="shared" si="25"/>
        <v>0</v>
      </c>
      <c r="Z177" s="31">
        <f t="shared" si="26"/>
        <v>0</v>
      </c>
      <c r="AA177" s="31">
        <f t="shared" si="27"/>
        <v>0</v>
      </c>
      <c r="AB177" s="31">
        <f t="shared" si="28"/>
        <v>1</v>
      </c>
      <c r="AC177" s="31">
        <f t="shared" si="29"/>
        <v>0</v>
      </c>
      <c r="AD177" s="31">
        <f t="shared" si="30"/>
        <v>3</v>
      </c>
      <c r="AE177" s="32"/>
      <c r="AF177" s="31"/>
    </row>
    <row r="178" spans="1:38" x14ac:dyDescent="0.25">
      <c r="A178" s="6"/>
      <c r="B178" s="6"/>
      <c r="C178" s="6"/>
      <c r="D178" s="6" t="s">
        <v>80</v>
      </c>
      <c r="E178" s="6" t="s">
        <v>81</v>
      </c>
      <c r="F178" s="6" t="s">
        <v>82</v>
      </c>
      <c r="G178" s="7">
        <v>64.808866666666674</v>
      </c>
      <c r="H178" s="6">
        <v>115</v>
      </c>
      <c r="I178" s="7">
        <v>130.28249874394109</v>
      </c>
      <c r="J178" s="7">
        <v>59.778089800838139</v>
      </c>
      <c r="K178" s="7">
        <v>70.494811778265628</v>
      </c>
      <c r="L178" s="7">
        <v>45.883438203259168</v>
      </c>
      <c r="M178" s="7">
        <v>61.299836328926638</v>
      </c>
      <c r="N178" s="6"/>
      <c r="O178" s="7">
        <v>4.0290864228669818</v>
      </c>
      <c r="P178" s="6"/>
      <c r="Q178" s="6"/>
      <c r="R178" s="7">
        <v>68.586825662251442</v>
      </c>
      <c r="S178" s="7">
        <v>59.640717967175171</v>
      </c>
      <c r="U178" s="31">
        <f t="shared" si="21"/>
        <v>0</v>
      </c>
      <c r="V178" s="31">
        <f t="shared" si="22"/>
        <v>0</v>
      </c>
      <c r="W178" s="31">
        <f t="shared" si="23"/>
        <v>0</v>
      </c>
      <c r="X178" s="31">
        <f t="shared" si="24"/>
        <v>0</v>
      </c>
      <c r="Y178" s="31">
        <f t="shared" si="25"/>
        <v>0</v>
      </c>
      <c r="Z178" s="31">
        <f t="shared" si="26"/>
        <v>0</v>
      </c>
      <c r="AA178" s="31">
        <f t="shared" si="27"/>
        <v>0</v>
      </c>
      <c r="AB178" s="31">
        <f t="shared" si="28"/>
        <v>0</v>
      </c>
      <c r="AC178" s="31">
        <f t="shared" si="29"/>
        <v>0</v>
      </c>
      <c r="AD178" s="31">
        <f t="shared" si="30"/>
        <v>0</v>
      </c>
      <c r="AE178" s="32"/>
      <c r="AF178" s="31"/>
    </row>
    <row r="179" spans="1:38" x14ac:dyDescent="0.25">
      <c r="A179" s="6"/>
      <c r="B179" s="6"/>
      <c r="C179" s="6"/>
      <c r="D179" s="6" t="s">
        <v>83</v>
      </c>
      <c r="E179" s="6" t="s">
        <v>84</v>
      </c>
      <c r="F179" s="6" t="s">
        <v>85</v>
      </c>
      <c r="G179" s="7">
        <v>32.487499999999997</v>
      </c>
      <c r="H179" s="6">
        <v>117</v>
      </c>
      <c r="I179" s="7">
        <v>68.846018087522481</v>
      </c>
      <c r="J179" s="7">
        <v>27.19366274652317</v>
      </c>
      <c r="K179" s="7">
        <v>41.652355340999321</v>
      </c>
      <c r="L179" s="7">
        <v>39.499252828177291</v>
      </c>
      <c r="M179" s="7">
        <v>35.60030371025583</v>
      </c>
      <c r="N179" s="6"/>
      <c r="O179" s="7">
        <v>0</v>
      </c>
      <c r="P179" s="6"/>
      <c r="Q179" s="6"/>
      <c r="R179" s="7">
        <v>41.652355340999321</v>
      </c>
      <c r="S179" s="7">
        <v>35.60030371025583</v>
      </c>
      <c r="U179" s="31">
        <f t="shared" si="21"/>
        <v>0</v>
      </c>
      <c r="V179" s="31">
        <f t="shared" si="22"/>
        <v>0</v>
      </c>
      <c r="W179" s="31">
        <f t="shared" si="23"/>
        <v>0</v>
      </c>
      <c r="X179" s="31">
        <f t="shared" si="24"/>
        <v>0</v>
      </c>
      <c r="Y179" s="31">
        <f t="shared" si="25"/>
        <v>0</v>
      </c>
      <c r="Z179" s="31">
        <f t="shared" si="26"/>
        <v>0</v>
      </c>
      <c r="AA179" s="31">
        <f t="shared" si="27"/>
        <v>0</v>
      </c>
      <c r="AB179" s="31">
        <f t="shared" si="28"/>
        <v>0</v>
      </c>
      <c r="AC179" s="31">
        <f t="shared" si="29"/>
        <v>0</v>
      </c>
      <c r="AD179" s="31">
        <f t="shared" si="30"/>
        <v>0</v>
      </c>
      <c r="AE179" s="32"/>
      <c r="AF179" s="31"/>
    </row>
    <row r="180" spans="1:38" x14ac:dyDescent="0.25">
      <c r="A180" s="8"/>
      <c r="B180" s="8"/>
      <c r="C180" s="8"/>
      <c r="D180" s="8" t="s">
        <v>83</v>
      </c>
      <c r="E180" s="8" t="s">
        <v>328</v>
      </c>
      <c r="F180" s="8" t="s">
        <v>329</v>
      </c>
      <c r="G180" s="9">
        <v>123.2805166666667</v>
      </c>
      <c r="H180" s="8">
        <v>129</v>
      </c>
      <c r="I180" s="9">
        <v>94.704870282467724</v>
      </c>
      <c r="J180" s="9">
        <v>0</v>
      </c>
      <c r="K180" s="9">
        <v>94.704870282467724</v>
      </c>
      <c r="L180" s="9">
        <v>0</v>
      </c>
      <c r="M180" s="9">
        <v>73.414628125943977</v>
      </c>
      <c r="N180" s="8" t="s">
        <v>44</v>
      </c>
      <c r="O180" s="9">
        <v>92.45199948729352</v>
      </c>
      <c r="P180" s="8" t="s">
        <v>45</v>
      </c>
      <c r="Q180" s="8"/>
      <c r="R180" s="9">
        <v>94.704870282467724</v>
      </c>
      <c r="S180" s="9">
        <v>73.414628125943977</v>
      </c>
      <c r="U180" s="31">
        <f t="shared" si="21"/>
        <v>0</v>
      </c>
      <c r="V180" s="31">
        <f t="shared" si="22"/>
        <v>0</v>
      </c>
      <c r="W180" s="31">
        <f t="shared" si="23"/>
        <v>1</v>
      </c>
      <c r="X180" s="31">
        <f t="shared" si="24"/>
        <v>1</v>
      </c>
      <c r="Y180" s="31">
        <f t="shared" si="25"/>
        <v>0</v>
      </c>
      <c r="Z180" s="31">
        <f t="shared" si="26"/>
        <v>0</v>
      </c>
      <c r="AA180" s="31">
        <f t="shared" si="27"/>
        <v>0</v>
      </c>
      <c r="AB180" s="31">
        <f t="shared" si="28"/>
        <v>1</v>
      </c>
      <c r="AC180" s="31">
        <f t="shared" si="29"/>
        <v>0</v>
      </c>
      <c r="AD180" s="31">
        <f t="shared" si="30"/>
        <v>3</v>
      </c>
      <c r="AE180" s="32"/>
      <c r="AF180" s="31"/>
    </row>
    <row r="181" spans="1:38" x14ac:dyDescent="0.25">
      <c r="A181" s="8"/>
      <c r="B181" s="8"/>
      <c r="C181" s="8"/>
      <c r="D181" s="8" t="s">
        <v>83</v>
      </c>
      <c r="E181" s="8" t="s">
        <v>330</v>
      </c>
      <c r="F181" s="8" t="s">
        <v>331</v>
      </c>
      <c r="G181" s="9">
        <v>76.812150000000003</v>
      </c>
      <c r="H181" s="8">
        <v>137</v>
      </c>
      <c r="I181" s="9">
        <v>94.422088907926991</v>
      </c>
      <c r="J181" s="9">
        <v>0</v>
      </c>
      <c r="K181" s="9">
        <v>94.422088907926991</v>
      </c>
      <c r="L181" s="9">
        <v>0</v>
      </c>
      <c r="M181" s="9">
        <v>68.921232779508756</v>
      </c>
      <c r="N181" s="8" t="s">
        <v>44</v>
      </c>
      <c r="O181" s="9">
        <v>94.422088907926991</v>
      </c>
      <c r="P181" s="8" t="s">
        <v>45</v>
      </c>
      <c r="Q181" s="8"/>
      <c r="R181" s="9">
        <v>94.422088907926991</v>
      </c>
      <c r="S181" s="9">
        <v>0.68921232779508756</v>
      </c>
      <c r="U181" s="31">
        <f t="shared" si="21"/>
        <v>0</v>
      </c>
      <c r="V181" s="31">
        <f t="shared" si="22"/>
        <v>0</v>
      </c>
      <c r="W181" s="31">
        <f t="shared" si="23"/>
        <v>1</v>
      </c>
      <c r="X181" s="31">
        <f t="shared" si="24"/>
        <v>1</v>
      </c>
      <c r="Y181" s="31">
        <f t="shared" si="25"/>
        <v>0</v>
      </c>
      <c r="Z181" s="31">
        <f t="shared" si="26"/>
        <v>0</v>
      </c>
      <c r="AA181" s="31">
        <f t="shared" si="27"/>
        <v>0</v>
      </c>
      <c r="AB181" s="31">
        <f t="shared" si="28"/>
        <v>1</v>
      </c>
      <c r="AC181" s="31">
        <f t="shared" si="29"/>
        <v>0</v>
      </c>
      <c r="AD181" s="31">
        <f t="shared" si="30"/>
        <v>3</v>
      </c>
      <c r="AE181" s="32"/>
      <c r="AF181" s="31"/>
    </row>
    <row r="182" spans="1:38" x14ac:dyDescent="0.25">
      <c r="A182" s="6"/>
      <c r="B182" s="6"/>
      <c r="C182" s="6"/>
      <c r="D182" s="6" t="s">
        <v>86</v>
      </c>
      <c r="E182" s="6" t="s">
        <v>87</v>
      </c>
      <c r="F182" s="6" t="s">
        <v>88</v>
      </c>
      <c r="G182" s="7">
        <v>55.643900000000002</v>
      </c>
      <c r="H182" s="6">
        <v>116</v>
      </c>
      <c r="I182" s="7">
        <v>137.68169258484579</v>
      </c>
      <c r="J182" s="7">
        <v>48.833695128354158</v>
      </c>
      <c r="K182" s="7">
        <v>88.847997456491612</v>
      </c>
      <c r="L182" s="7">
        <v>35.46854647959865</v>
      </c>
      <c r="M182" s="7">
        <v>76.593101255596224</v>
      </c>
      <c r="N182" s="6"/>
      <c r="O182" s="7">
        <v>4.8219930203211057</v>
      </c>
      <c r="P182" s="6"/>
      <c r="Q182" s="6"/>
      <c r="R182" s="7">
        <v>87.075633543000663</v>
      </c>
      <c r="S182" s="7">
        <v>75.065201330172982</v>
      </c>
      <c r="U182" s="31">
        <f t="shared" si="21"/>
        <v>0</v>
      </c>
      <c r="V182" s="31">
        <f t="shared" si="22"/>
        <v>0</v>
      </c>
      <c r="W182" s="31">
        <f t="shared" si="23"/>
        <v>0</v>
      </c>
      <c r="X182" s="31">
        <f t="shared" si="24"/>
        <v>0</v>
      </c>
      <c r="Y182" s="31">
        <f t="shared" si="25"/>
        <v>0</v>
      </c>
      <c r="Z182" s="31">
        <f t="shared" si="26"/>
        <v>0</v>
      </c>
      <c r="AA182" s="31">
        <f t="shared" si="27"/>
        <v>0</v>
      </c>
      <c r="AB182" s="31">
        <f t="shared" si="28"/>
        <v>0</v>
      </c>
      <c r="AC182" s="31">
        <f t="shared" si="29"/>
        <v>0</v>
      </c>
      <c r="AD182" s="31">
        <f t="shared" si="30"/>
        <v>0</v>
      </c>
      <c r="AE182" s="32"/>
      <c r="AF182" s="31"/>
    </row>
    <row r="183" spans="1:38" x14ac:dyDescent="0.25">
      <c r="A183" s="8"/>
      <c r="B183" s="8"/>
      <c r="C183" s="8"/>
      <c r="D183" s="8" t="s">
        <v>86</v>
      </c>
      <c r="E183" s="8" t="s">
        <v>554</v>
      </c>
      <c r="F183" s="8" t="s">
        <v>555</v>
      </c>
      <c r="G183" s="9">
        <v>101.5870666666667</v>
      </c>
      <c r="H183" s="8">
        <v>52</v>
      </c>
      <c r="I183" s="9">
        <v>14.272373670071831</v>
      </c>
      <c r="J183" s="9">
        <v>0</v>
      </c>
      <c r="K183" s="9">
        <v>14.272373670071831</v>
      </c>
      <c r="L183" s="9">
        <v>0</v>
      </c>
      <c r="M183" s="9">
        <v>27.446872442445819</v>
      </c>
      <c r="N183" s="8" t="s">
        <v>44</v>
      </c>
      <c r="O183" s="9">
        <v>13.291819018653349</v>
      </c>
      <c r="P183" s="8" t="s">
        <v>45</v>
      </c>
      <c r="Q183" s="8"/>
      <c r="R183" s="9">
        <v>14.272373670071831</v>
      </c>
      <c r="S183" s="9">
        <v>27.446872442445819</v>
      </c>
      <c r="U183" s="31">
        <f t="shared" si="21"/>
        <v>0</v>
      </c>
      <c r="V183" s="31">
        <f t="shared" si="22"/>
        <v>0</v>
      </c>
      <c r="W183" s="31">
        <f t="shared" si="23"/>
        <v>1</v>
      </c>
      <c r="X183" s="31">
        <f t="shared" si="24"/>
        <v>1</v>
      </c>
      <c r="Y183" s="31">
        <f t="shared" si="25"/>
        <v>0</v>
      </c>
      <c r="Z183" s="31">
        <f t="shared" si="26"/>
        <v>1</v>
      </c>
      <c r="AA183" s="31">
        <f t="shared" si="27"/>
        <v>0</v>
      </c>
      <c r="AB183" s="31">
        <f t="shared" si="28"/>
        <v>1</v>
      </c>
      <c r="AC183" s="31">
        <f t="shared" si="29"/>
        <v>0</v>
      </c>
      <c r="AD183" s="31">
        <f t="shared" si="30"/>
        <v>4</v>
      </c>
      <c r="AE183" s="32"/>
      <c r="AF183" s="31"/>
    </row>
    <row r="184" spans="1:38" x14ac:dyDescent="0.25">
      <c r="A184" s="8"/>
      <c r="B184" s="8"/>
      <c r="C184" s="8"/>
      <c r="D184" s="8" t="s">
        <v>332</v>
      </c>
      <c r="E184" s="8" t="s">
        <v>333</v>
      </c>
      <c r="F184" s="8" t="s">
        <v>334</v>
      </c>
      <c r="G184" s="9">
        <v>2789.1507000000001</v>
      </c>
      <c r="H184" s="8">
        <v>124</v>
      </c>
      <c r="I184" s="9">
        <v>130.27353473732589</v>
      </c>
      <c r="J184" s="9">
        <v>0</v>
      </c>
      <c r="K184" s="9">
        <v>130.27353473732589</v>
      </c>
      <c r="L184" s="9">
        <v>0</v>
      </c>
      <c r="M184" s="9">
        <v>105.0593022075209</v>
      </c>
      <c r="N184" s="8" t="s">
        <v>44</v>
      </c>
      <c r="O184" s="9">
        <v>130.27353473732589</v>
      </c>
      <c r="P184" s="8" t="s">
        <v>45</v>
      </c>
      <c r="Q184" s="8"/>
      <c r="R184" s="9">
        <v>130.27353473732589</v>
      </c>
      <c r="S184" s="9">
        <v>1.0505930220752091</v>
      </c>
      <c r="U184" s="31">
        <f t="shared" si="21"/>
        <v>0</v>
      </c>
      <c r="V184" s="31">
        <f t="shared" si="22"/>
        <v>0</v>
      </c>
      <c r="W184" s="31">
        <f t="shared" si="23"/>
        <v>1</v>
      </c>
      <c r="X184" s="31">
        <f t="shared" si="24"/>
        <v>1</v>
      </c>
      <c r="Y184" s="31">
        <f t="shared" si="25"/>
        <v>0</v>
      </c>
      <c r="Z184" s="31">
        <f t="shared" si="26"/>
        <v>0</v>
      </c>
      <c r="AA184" s="31">
        <f t="shared" si="27"/>
        <v>0</v>
      </c>
      <c r="AB184" s="31">
        <f t="shared" si="28"/>
        <v>1</v>
      </c>
      <c r="AC184" s="31">
        <f t="shared" si="29"/>
        <v>0</v>
      </c>
      <c r="AD184" s="31">
        <f t="shared" si="30"/>
        <v>3</v>
      </c>
      <c r="AE184" s="32"/>
      <c r="AF184" s="31"/>
    </row>
    <row r="185" spans="1:38" x14ac:dyDescent="0.25">
      <c r="A185" s="6"/>
      <c r="B185" s="6"/>
      <c r="C185" s="6"/>
      <c r="D185" s="6" t="s">
        <v>335</v>
      </c>
      <c r="E185" s="6" t="s">
        <v>336</v>
      </c>
      <c r="F185" s="6" t="s">
        <v>337</v>
      </c>
      <c r="G185" s="7">
        <v>28.951783333333331</v>
      </c>
      <c r="H185" s="6">
        <v>109</v>
      </c>
      <c r="I185" s="7">
        <v>98.235246338360952</v>
      </c>
      <c r="J185" s="7">
        <v>27.48283845502581</v>
      </c>
      <c r="K185" s="7">
        <v>70.752407883335124</v>
      </c>
      <c r="L185" s="7">
        <v>27.97655574697097</v>
      </c>
      <c r="M185" s="7">
        <v>64.910465948013879</v>
      </c>
      <c r="N185" s="6"/>
      <c r="O185" s="7">
        <v>28.951008694709099</v>
      </c>
      <c r="P185" s="6"/>
      <c r="Q185" s="6"/>
      <c r="R185" s="7">
        <v>59.268469802656249</v>
      </c>
      <c r="S185" s="7">
        <v>54.374742938216748</v>
      </c>
      <c r="U185" s="31">
        <f t="shared" si="21"/>
        <v>0</v>
      </c>
      <c r="V185" s="31">
        <f t="shared" si="22"/>
        <v>0</v>
      </c>
      <c r="W185" s="31">
        <f t="shared" si="23"/>
        <v>0</v>
      </c>
      <c r="X185" s="31">
        <f t="shared" si="24"/>
        <v>0</v>
      </c>
      <c r="Y185" s="31">
        <f t="shared" si="25"/>
        <v>0</v>
      </c>
      <c r="Z185" s="31">
        <f t="shared" si="26"/>
        <v>0</v>
      </c>
      <c r="AA185" s="31">
        <f t="shared" si="27"/>
        <v>0</v>
      </c>
      <c r="AB185" s="31">
        <f t="shared" si="28"/>
        <v>0</v>
      </c>
      <c r="AC185" s="31">
        <f t="shared" si="29"/>
        <v>0</v>
      </c>
      <c r="AD185" s="31">
        <f t="shared" si="30"/>
        <v>0</v>
      </c>
      <c r="AE185" s="32"/>
      <c r="AF185" s="31"/>
    </row>
    <row r="186" spans="1:38" x14ac:dyDescent="0.25">
      <c r="A186" s="8"/>
      <c r="B186" s="8"/>
      <c r="C186" s="8"/>
      <c r="D186" s="8" t="s">
        <v>335</v>
      </c>
      <c r="E186" s="8" t="s">
        <v>338</v>
      </c>
      <c r="F186" s="8" t="s">
        <v>339</v>
      </c>
      <c r="G186" s="9">
        <v>36.451099999999997</v>
      </c>
      <c r="H186" s="8">
        <v>137</v>
      </c>
      <c r="I186" s="9">
        <v>59.751842051318583</v>
      </c>
      <c r="J186" s="9">
        <v>0</v>
      </c>
      <c r="K186" s="9">
        <v>59.751842051318583</v>
      </c>
      <c r="L186" s="9">
        <v>0</v>
      </c>
      <c r="M186" s="9">
        <v>43.614483249137649</v>
      </c>
      <c r="N186" s="8" t="s">
        <v>44</v>
      </c>
      <c r="O186" s="9">
        <v>59.751842051318583</v>
      </c>
      <c r="P186" s="8" t="s">
        <v>45</v>
      </c>
      <c r="Q186" s="8"/>
      <c r="R186" s="9">
        <v>59.751842051318583</v>
      </c>
      <c r="S186" s="9">
        <v>0.43614483249137648</v>
      </c>
      <c r="U186" s="31">
        <f t="shared" si="21"/>
        <v>0</v>
      </c>
      <c r="V186" s="31">
        <f t="shared" si="22"/>
        <v>0</v>
      </c>
      <c r="W186" s="31">
        <f t="shared" si="23"/>
        <v>1</v>
      </c>
      <c r="X186" s="31">
        <f t="shared" si="24"/>
        <v>1</v>
      </c>
      <c r="Y186" s="31">
        <f t="shared" si="25"/>
        <v>0</v>
      </c>
      <c r="Z186" s="31">
        <f t="shared" si="26"/>
        <v>0</v>
      </c>
      <c r="AA186" s="31">
        <f t="shared" si="27"/>
        <v>0</v>
      </c>
      <c r="AB186" s="31">
        <f t="shared" si="28"/>
        <v>1</v>
      </c>
      <c r="AC186" s="31">
        <f t="shared" si="29"/>
        <v>0</v>
      </c>
      <c r="AD186" s="31">
        <f t="shared" si="30"/>
        <v>3</v>
      </c>
      <c r="AE186" s="32"/>
      <c r="AF186" s="31"/>
    </row>
    <row r="187" spans="1:38" s="12" customFormat="1" x14ac:dyDescent="0.25">
      <c r="A187" s="10"/>
      <c r="B187" s="10"/>
      <c r="C187" s="10"/>
      <c r="D187" s="10" t="s">
        <v>335</v>
      </c>
      <c r="E187" s="10" t="s">
        <v>340</v>
      </c>
      <c r="F187" s="10" t="s">
        <v>341</v>
      </c>
      <c r="G187" s="11">
        <v>50.977549999999987</v>
      </c>
      <c r="H187" s="10">
        <v>107</v>
      </c>
      <c r="I187" s="11">
        <v>101.9566269191135</v>
      </c>
      <c r="J187" s="11">
        <v>3.169001891753497</v>
      </c>
      <c r="K187" s="11">
        <v>98.778830250737471</v>
      </c>
      <c r="L187" s="11">
        <v>3.1081862822586319</v>
      </c>
      <c r="M187" s="11">
        <v>92.316663785735955</v>
      </c>
      <c r="N187" s="10"/>
      <c r="O187" s="11">
        <v>84.835164750999908</v>
      </c>
      <c r="P187" s="10" t="s">
        <v>589</v>
      </c>
      <c r="Q187" s="10"/>
      <c r="R187" s="11">
        <v>83.033159626359947</v>
      </c>
      <c r="S187" s="11">
        <v>77.601083762953209</v>
      </c>
      <c r="U187" s="31">
        <f t="shared" si="21"/>
        <v>0</v>
      </c>
      <c r="V187" s="31">
        <f t="shared" si="22"/>
        <v>0</v>
      </c>
      <c r="W187" s="31">
        <f t="shared" si="23"/>
        <v>0</v>
      </c>
      <c r="X187" s="31">
        <f t="shared" si="24"/>
        <v>1</v>
      </c>
      <c r="Y187" s="31">
        <f t="shared" si="25"/>
        <v>1</v>
      </c>
      <c r="Z187" s="31">
        <f t="shared" si="26"/>
        <v>0</v>
      </c>
      <c r="AA187" s="31">
        <f t="shared" si="27"/>
        <v>0</v>
      </c>
      <c r="AB187" s="31">
        <f t="shared" si="28"/>
        <v>1</v>
      </c>
      <c r="AC187" s="31">
        <f t="shared" si="29"/>
        <v>0</v>
      </c>
      <c r="AD187" s="31">
        <f t="shared" si="30"/>
        <v>2</v>
      </c>
      <c r="AE187" s="32"/>
      <c r="AF187" s="31"/>
      <c r="AG187" s="2"/>
      <c r="AH187" s="16"/>
      <c r="AI187" s="16"/>
      <c r="AJ187" s="16"/>
      <c r="AK187" s="16"/>
      <c r="AL187" s="16"/>
    </row>
    <row r="188" spans="1:38" x14ac:dyDescent="0.25">
      <c r="A188" s="8"/>
      <c r="B188" s="8"/>
      <c r="C188" s="8"/>
      <c r="D188" s="8" t="s">
        <v>89</v>
      </c>
      <c r="E188" s="8" t="s">
        <v>90</v>
      </c>
      <c r="F188" s="8" t="s">
        <v>91</v>
      </c>
      <c r="G188" s="9">
        <v>63.641883333333332</v>
      </c>
      <c r="H188" s="8">
        <v>108</v>
      </c>
      <c r="I188" s="9">
        <v>232.00283904427911</v>
      </c>
      <c r="J188" s="9">
        <v>0</v>
      </c>
      <c r="K188" s="9">
        <v>232.00283904427911</v>
      </c>
      <c r="L188" s="9">
        <v>0</v>
      </c>
      <c r="M188" s="9">
        <v>214.8174435595177</v>
      </c>
      <c r="N188" s="8" t="s">
        <v>44</v>
      </c>
      <c r="O188" s="9">
        <v>232.00283904427911</v>
      </c>
      <c r="P188" s="8" t="s">
        <v>45</v>
      </c>
      <c r="Q188" s="8"/>
      <c r="R188" s="9">
        <v>232.00283904427911</v>
      </c>
      <c r="S188" s="9">
        <v>2.1481744355951768</v>
      </c>
      <c r="U188" s="31">
        <f t="shared" si="21"/>
        <v>0</v>
      </c>
      <c r="V188" s="31">
        <f t="shared" si="22"/>
        <v>0</v>
      </c>
      <c r="W188" s="31">
        <f t="shared" si="23"/>
        <v>1</v>
      </c>
      <c r="X188" s="31">
        <f t="shared" si="24"/>
        <v>1</v>
      </c>
      <c r="Y188" s="31">
        <f t="shared" si="25"/>
        <v>0</v>
      </c>
      <c r="Z188" s="31">
        <f t="shared" si="26"/>
        <v>0</v>
      </c>
      <c r="AA188" s="31">
        <f t="shared" si="27"/>
        <v>0</v>
      </c>
      <c r="AB188" s="31">
        <f t="shared" si="28"/>
        <v>1</v>
      </c>
      <c r="AC188" s="31">
        <f t="shared" si="29"/>
        <v>0</v>
      </c>
      <c r="AD188" s="31">
        <f t="shared" si="30"/>
        <v>3</v>
      </c>
      <c r="AE188" s="32"/>
      <c r="AF188" s="31"/>
    </row>
    <row r="189" spans="1:38" x14ac:dyDescent="0.25">
      <c r="A189" s="8"/>
      <c r="B189" s="8"/>
      <c r="C189" s="8"/>
      <c r="D189" s="8" t="s">
        <v>89</v>
      </c>
      <c r="E189" s="8" t="s">
        <v>92</v>
      </c>
      <c r="F189" s="8" t="s">
        <v>93</v>
      </c>
      <c r="G189" s="9">
        <v>25.0716</v>
      </c>
      <c r="H189" s="8">
        <v>108</v>
      </c>
      <c r="I189" s="9">
        <v>57.652051538356879</v>
      </c>
      <c r="J189" s="9">
        <v>0</v>
      </c>
      <c r="K189" s="9">
        <v>57.652051538356879</v>
      </c>
      <c r="L189" s="9">
        <v>0</v>
      </c>
      <c r="M189" s="9">
        <v>53.3815292021823</v>
      </c>
      <c r="N189" s="8" t="s">
        <v>44</v>
      </c>
      <c r="O189" s="9">
        <v>57.652051538356879</v>
      </c>
      <c r="P189" s="8" t="s">
        <v>45</v>
      </c>
      <c r="Q189" s="8"/>
      <c r="R189" s="9">
        <v>57.652051538356879</v>
      </c>
      <c r="S189" s="9">
        <v>0.53381529202182298</v>
      </c>
      <c r="U189" s="31">
        <f t="shared" si="21"/>
        <v>0</v>
      </c>
      <c r="V189" s="31">
        <f t="shared" si="22"/>
        <v>0</v>
      </c>
      <c r="W189" s="31">
        <f t="shared" si="23"/>
        <v>1</v>
      </c>
      <c r="X189" s="31">
        <f t="shared" si="24"/>
        <v>1</v>
      </c>
      <c r="Y189" s="31">
        <f t="shared" si="25"/>
        <v>0</v>
      </c>
      <c r="Z189" s="31">
        <f t="shared" si="26"/>
        <v>0</v>
      </c>
      <c r="AA189" s="31">
        <f t="shared" si="27"/>
        <v>0</v>
      </c>
      <c r="AB189" s="31">
        <f t="shared" si="28"/>
        <v>1</v>
      </c>
      <c r="AC189" s="31">
        <f t="shared" si="29"/>
        <v>0</v>
      </c>
      <c r="AD189" s="31">
        <f t="shared" si="30"/>
        <v>3</v>
      </c>
      <c r="AE189" s="32"/>
      <c r="AF189" s="31"/>
    </row>
    <row r="190" spans="1:38" x14ac:dyDescent="0.25">
      <c r="A190" s="8"/>
      <c r="B190" s="8"/>
      <c r="C190" s="8"/>
      <c r="D190" s="8" t="s">
        <v>433</v>
      </c>
      <c r="E190" s="8" t="s">
        <v>434</v>
      </c>
      <c r="F190" s="8" t="s">
        <v>435</v>
      </c>
      <c r="G190" s="9">
        <v>58.173016666666662</v>
      </c>
      <c r="H190" s="8">
        <v>138</v>
      </c>
      <c r="I190" s="9">
        <v>69.841171291987166</v>
      </c>
      <c r="J190" s="9">
        <v>0</v>
      </c>
      <c r="K190" s="9">
        <v>69.841171291987166</v>
      </c>
      <c r="L190" s="9">
        <v>0</v>
      </c>
      <c r="M190" s="9">
        <v>50.609544414483452</v>
      </c>
      <c r="N190" s="8" t="s">
        <v>44</v>
      </c>
      <c r="O190" s="9">
        <v>68.680005357570423</v>
      </c>
      <c r="P190" s="8" t="s">
        <v>45</v>
      </c>
      <c r="Q190" s="8"/>
      <c r="R190" s="9">
        <v>69.841171291987166</v>
      </c>
      <c r="S190" s="9">
        <v>50.609544414483452</v>
      </c>
      <c r="U190" s="31">
        <f t="shared" si="21"/>
        <v>0</v>
      </c>
      <c r="V190" s="31">
        <f t="shared" si="22"/>
        <v>0</v>
      </c>
      <c r="W190" s="31">
        <f t="shared" si="23"/>
        <v>1</v>
      </c>
      <c r="X190" s="31">
        <f t="shared" si="24"/>
        <v>1</v>
      </c>
      <c r="Y190" s="31">
        <f t="shared" si="25"/>
        <v>0</v>
      </c>
      <c r="Z190" s="31">
        <f t="shared" si="26"/>
        <v>0</v>
      </c>
      <c r="AA190" s="31">
        <f t="shared" si="27"/>
        <v>0</v>
      </c>
      <c r="AB190" s="31">
        <f t="shared" si="28"/>
        <v>1</v>
      </c>
      <c r="AC190" s="31">
        <f t="shared" si="29"/>
        <v>0</v>
      </c>
      <c r="AD190" s="31">
        <f t="shared" si="30"/>
        <v>3</v>
      </c>
      <c r="AE190" s="32"/>
      <c r="AF190" s="31"/>
    </row>
    <row r="191" spans="1:38" x14ac:dyDescent="0.25">
      <c r="A191" s="6"/>
      <c r="B191" s="6"/>
      <c r="C191" s="6"/>
      <c r="D191" s="6" t="s">
        <v>436</v>
      </c>
      <c r="E191" s="6" t="s">
        <v>437</v>
      </c>
      <c r="F191" s="6" t="s">
        <v>438</v>
      </c>
      <c r="G191" s="7">
        <v>24.166166666666669</v>
      </c>
      <c r="H191" s="6">
        <v>114</v>
      </c>
      <c r="I191" s="7">
        <v>60.807729149756852</v>
      </c>
      <c r="J191" s="7">
        <v>14.681695247155361</v>
      </c>
      <c r="K191" s="7">
        <v>46.122322356174159</v>
      </c>
      <c r="L191" s="7">
        <v>24.144455733575231</v>
      </c>
      <c r="M191" s="7">
        <v>40.458177505415932</v>
      </c>
      <c r="N191" s="6"/>
      <c r="O191" s="7">
        <v>18.91245216920862</v>
      </c>
      <c r="P191" s="6"/>
      <c r="Q191" s="6"/>
      <c r="R191" s="7">
        <v>39.493005793881089</v>
      </c>
      <c r="S191" s="7">
        <v>34.642987538492179</v>
      </c>
      <c r="U191" s="31">
        <f t="shared" si="21"/>
        <v>0</v>
      </c>
      <c r="V191" s="31">
        <f t="shared" si="22"/>
        <v>0</v>
      </c>
      <c r="W191" s="31">
        <f t="shared" si="23"/>
        <v>0</v>
      </c>
      <c r="X191" s="31">
        <f t="shared" si="24"/>
        <v>0</v>
      </c>
      <c r="Y191" s="31">
        <f t="shared" si="25"/>
        <v>0</v>
      </c>
      <c r="Z191" s="31">
        <f t="shared" si="26"/>
        <v>0</v>
      </c>
      <c r="AA191" s="31">
        <f t="shared" si="27"/>
        <v>0</v>
      </c>
      <c r="AB191" s="31">
        <f t="shared" si="28"/>
        <v>0</v>
      </c>
      <c r="AC191" s="31">
        <f t="shared" si="29"/>
        <v>0</v>
      </c>
      <c r="AD191" s="31">
        <f t="shared" si="30"/>
        <v>0</v>
      </c>
      <c r="AE191" s="32"/>
      <c r="AF191" s="31"/>
    </row>
    <row r="192" spans="1:38" x14ac:dyDescent="0.25">
      <c r="A192" s="8"/>
      <c r="B192" s="8"/>
      <c r="C192" s="8"/>
      <c r="D192" s="8" t="s">
        <v>342</v>
      </c>
      <c r="E192" s="8" t="s">
        <v>343</v>
      </c>
      <c r="F192" s="8" t="s">
        <v>344</v>
      </c>
      <c r="G192" s="9">
        <v>111.2914</v>
      </c>
      <c r="H192" s="8">
        <v>108</v>
      </c>
      <c r="I192" s="9">
        <v>166.7456368253105</v>
      </c>
      <c r="J192" s="9">
        <v>0</v>
      </c>
      <c r="K192" s="9">
        <v>166.7456368253105</v>
      </c>
      <c r="L192" s="9">
        <v>0</v>
      </c>
      <c r="M192" s="9">
        <v>154.39410817158381</v>
      </c>
      <c r="N192" s="8" t="s">
        <v>44</v>
      </c>
      <c r="O192" s="9">
        <v>165.1622589801398</v>
      </c>
      <c r="P192" s="8" t="s">
        <v>45</v>
      </c>
      <c r="Q192" s="8"/>
      <c r="R192" s="9">
        <v>166.7456368253105</v>
      </c>
      <c r="S192" s="9">
        <v>154.39410817158381</v>
      </c>
      <c r="U192" s="31">
        <f t="shared" si="21"/>
        <v>0</v>
      </c>
      <c r="V192" s="31">
        <f t="shared" si="22"/>
        <v>0</v>
      </c>
      <c r="W192" s="31">
        <f t="shared" si="23"/>
        <v>1</v>
      </c>
      <c r="X192" s="31">
        <f t="shared" si="24"/>
        <v>1</v>
      </c>
      <c r="Y192" s="31">
        <f t="shared" si="25"/>
        <v>0</v>
      </c>
      <c r="Z192" s="31">
        <f t="shared" si="26"/>
        <v>0</v>
      </c>
      <c r="AA192" s="31">
        <f t="shared" si="27"/>
        <v>0</v>
      </c>
      <c r="AB192" s="31">
        <f t="shared" si="28"/>
        <v>1</v>
      </c>
      <c r="AC192" s="31">
        <f t="shared" si="29"/>
        <v>0</v>
      </c>
      <c r="AD192" s="31">
        <f t="shared" si="30"/>
        <v>3</v>
      </c>
      <c r="AE192" s="32"/>
      <c r="AF192" s="31"/>
    </row>
    <row r="193" spans="1:38" x14ac:dyDescent="0.25">
      <c r="A193" s="8"/>
      <c r="B193" s="8"/>
      <c r="C193" s="8"/>
      <c r="D193" s="8" t="s">
        <v>342</v>
      </c>
      <c r="E193" s="8" t="s">
        <v>345</v>
      </c>
      <c r="F193" s="8" t="s">
        <v>346</v>
      </c>
      <c r="G193" s="9">
        <v>43.393333333333331</v>
      </c>
      <c r="H193" s="8">
        <v>127</v>
      </c>
      <c r="I193" s="9">
        <v>55.644631829901478</v>
      </c>
      <c r="J193" s="9">
        <v>0</v>
      </c>
      <c r="K193" s="9">
        <v>55.644631829901478</v>
      </c>
      <c r="L193" s="9">
        <v>0</v>
      </c>
      <c r="M193" s="9">
        <v>43.814670732205897</v>
      </c>
      <c r="N193" s="8" t="s">
        <v>44</v>
      </c>
      <c r="O193" s="9">
        <v>55.644631829901478</v>
      </c>
      <c r="P193" s="8" t="s">
        <v>45</v>
      </c>
      <c r="Q193" s="8"/>
      <c r="R193" s="9">
        <v>55.644631829901478</v>
      </c>
      <c r="S193" s="9">
        <v>0.43814670732205901</v>
      </c>
      <c r="U193" s="31">
        <f t="shared" si="21"/>
        <v>0</v>
      </c>
      <c r="V193" s="31">
        <f t="shared" si="22"/>
        <v>0</v>
      </c>
      <c r="W193" s="31">
        <f t="shared" si="23"/>
        <v>1</v>
      </c>
      <c r="X193" s="31">
        <f t="shared" si="24"/>
        <v>1</v>
      </c>
      <c r="Y193" s="31">
        <f t="shared" si="25"/>
        <v>0</v>
      </c>
      <c r="Z193" s="31">
        <f t="shared" si="26"/>
        <v>0</v>
      </c>
      <c r="AA193" s="31">
        <f t="shared" si="27"/>
        <v>0</v>
      </c>
      <c r="AB193" s="31">
        <f t="shared" si="28"/>
        <v>1</v>
      </c>
      <c r="AC193" s="31">
        <f t="shared" si="29"/>
        <v>0</v>
      </c>
      <c r="AD193" s="31">
        <f t="shared" si="30"/>
        <v>3</v>
      </c>
      <c r="AE193" s="32"/>
      <c r="AF193" s="31"/>
    </row>
    <row r="194" spans="1:38" s="12" customFormat="1" x14ac:dyDescent="0.25">
      <c r="A194" s="10"/>
      <c r="B194" s="10"/>
      <c r="C194" s="10"/>
      <c r="D194" s="10" t="s">
        <v>342</v>
      </c>
      <c r="E194" s="10" t="s">
        <v>347</v>
      </c>
      <c r="F194" s="10" t="s">
        <v>348</v>
      </c>
      <c r="G194" s="11">
        <v>98.89436666666667</v>
      </c>
      <c r="H194" s="10">
        <v>138</v>
      </c>
      <c r="I194" s="11">
        <v>114.6431519210313</v>
      </c>
      <c r="J194" s="11">
        <v>0.1352026825214229</v>
      </c>
      <c r="K194" s="11">
        <v>114.50794923850989</v>
      </c>
      <c r="L194" s="11">
        <v>0.1179335008292109</v>
      </c>
      <c r="M194" s="11">
        <v>82.976774810514385</v>
      </c>
      <c r="N194" s="10"/>
      <c r="O194" s="11">
        <v>114.50794923850989</v>
      </c>
      <c r="P194" s="10" t="s">
        <v>589</v>
      </c>
      <c r="Q194" s="10"/>
      <c r="R194" s="11">
        <v>0</v>
      </c>
      <c r="S194" s="11">
        <v>0</v>
      </c>
      <c r="U194" s="31">
        <f t="shared" ref="U194:U236" si="31">IF(G194&lt;5,1,0)</f>
        <v>0</v>
      </c>
      <c r="V194" s="31">
        <f t="shared" ref="V194:V236" si="32">IF(AND(I194=0,J194=0,K194=0),1,0)</f>
        <v>0</v>
      </c>
      <c r="W194" s="31">
        <f t="shared" ref="W194:W236" si="33">IF(P194="DyeTect Case",1,0)</f>
        <v>0</v>
      </c>
      <c r="X194" s="31">
        <f t="shared" ref="X194:X236" si="34">IF(J194&lt;$AH$10,1,0)</f>
        <v>1</v>
      </c>
      <c r="Y194" s="31">
        <f t="shared" ref="Y194:Y236" si="35">IF(AND(NOT(OR(U194:W194)),X194=1),1,0)</f>
        <v>1</v>
      </c>
      <c r="Z194" s="31">
        <f t="shared" ref="Z194:Z236" si="36">IF(I194&lt;$AH$11,1,0)</f>
        <v>0</v>
      </c>
      <c r="AA194" s="31">
        <f t="shared" ref="AA194:AA236" si="37">IF(AND(NOT(OR(U194:Y194)),Z194=1),1,0)</f>
        <v>0</v>
      </c>
      <c r="AB194" s="31">
        <f t="shared" ref="AB194:AB236" si="38">IF(L194&lt;$AH$12,1,0)</f>
        <v>1</v>
      </c>
      <c r="AC194" s="31">
        <f t="shared" ref="AC194:AC236" si="39">IF(AND(NOT(OR(U194:AA194)),AB194=1),1,0)</f>
        <v>0</v>
      </c>
      <c r="AD194" s="31">
        <f t="shared" ref="AD194:AD236" si="40">SUM(U194:X194,Z194,AB194)</f>
        <v>2</v>
      </c>
      <c r="AE194" s="32"/>
      <c r="AF194" s="31"/>
      <c r="AG194" s="2"/>
      <c r="AH194" s="16"/>
      <c r="AI194" s="16"/>
      <c r="AJ194" s="16"/>
      <c r="AK194" s="16"/>
      <c r="AL194" s="16"/>
    </row>
    <row r="195" spans="1:38" x14ac:dyDescent="0.25">
      <c r="A195" s="8"/>
      <c r="B195" s="8"/>
      <c r="C195" s="8"/>
      <c r="D195" s="8" t="s">
        <v>342</v>
      </c>
      <c r="E195" s="8" t="s">
        <v>439</v>
      </c>
      <c r="F195" s="8" t="s">
        <v>440</v>
      </c>
      <c r="G195" s="9">
        <v>46.680283333333342</v>
      </c>
      <c r="H195" s="8">
        <v>101</v>
      </c>
      <c r="I195" s="9">
        <v>48.607868749839483</v>
      </c>
      <c r="J195" s="9">
        <v>0</v>
      </c>
      <c r="K195" s="9">
        <v>48.607868749839483</v>
      </c>
      <c r="L195" s="9">
        <v>0</v>
      </c>
      <c r="M195" s="9">
        <v>48.126602722613349</v>
      </c>
      <c r="N195" s="8" t="s">
        <v>44</v>
      </c>
      <c r="O195" s="9">
        <v>48.607868749839483</v>
      </c>
      <c r="P195" s="8" t="s">
        <v>45</v>
      </c>
      <c r="Q195" s="8"/>
      <c r="R195" s="9">
        <v>48.607868749839483</v>
      </c>
      <c r="S195" s="9">
        <v>0.48126602722613349</v>
      </c>
      <c r="U195" s="31">
        <f t="shared" si="31"/>
        <v>0</v>
      </c>
      <c r="V195" s="31">
        <f t="shared" si="32"/>
        <v>0</v>
      </c>
      <c r="W195" s="31">
        <f t="shared" si="33"/>
        <v>1</v>
      </c>
      <c r="X195" s="31">
        <f t="shared" si="34"/>
        <v>1</v>
      </c>
      <c r="Y195" s="31">
        <f t="shared" si="35"/>
        <v>0</v>
      </c>
      <c r="Z195" s="31">
        <f t="shared" si="36"/>
        <v>0</v>
      </c>
      <c r="AA195" s="31">
        <f t="shared" si="37"/>
        <v>0</v>
      </c>
      <c r="AB195" s="31">
        <f t="shared" si="38"/>
        <v>1</v>
      </c>
      <c r="AC195" s="31">
        <f t="shared" si="39"/>
        <v>0</v>
      </c>
      <c r="AD195" s="31">
        <f t="shared" si="40"/>
        <v>3</v>
      </c>
      <c r="AE195" s="32"/>
      <c r="AF195" s="31"/>
    </row>
    <row r="196" spans="1:38" x14ac:dyDescent="0.25">
      <c r="A196" s="8"/>
      <c r="B196" s="8"/>
      <c r="C196" s="8"/>
      <c r="D196" s="8" t="s">
        <v>342</v>
      </c>
      <c r="E196" s="8" t="s">
        <v>441</v>
      </c>
      <c r="F196" s="8" t="s">
        <v>442</v>
      </c>
      <c r="G196" s="9">
        <v>25.06206666666667</v>
      </c>
      <c r="H196" s="8">
        <v>108</v>
      </c>
      <c r="I196" s="9">
        <v>50.774709341090812</v>
      </c>
      <c r="J196" s="9">
        <v>0</v>
      </c>
      <c r="K196" s="9">
        <v>50.774709341090812</v>
      </c>
      <c r="L196" s="9">
        <v>0</v>
      </c>
      <c r="M196" s="9">
        <v>47.013619760269272</v>
      </c>
      <c r="N196" s="8" t="s">
        <v>44</v>
      </c>
      <c r="O196" s="9">
        <v>50.774709341090812</v>
      </c>
      <c r="P196" s="8" t="s">
        <v>45</v>
      </c>
      <c r="Q196" s="8"/>
      <c r="R196" s="9">
        <v>50.774709341090812</v>
      </c>
      <c r="S196" s="9">
        <v>0.47013619760269271</v>
      </c>
      <c r="U196" s="31">
        <f t="shared" si="31"/>
        <v>0</v>
      </c>
      <c r="V196" s="31">
        <f t="shared" si="32"/>
        <v>0</v>
      </c>
      <c r="W196" s="31">
        <f t="shared" si="33"/>
        <v>1</v>
      </c>
      <c r="X196" s="31">
        <f t="shared" si="34"/>
        <v>1</v>
      </c>
      <c r="Y196" s="31">
        <f t="shared" si="35"/>
        <v>0</v>
      </c>
      <c r="Z196" s="31">
        <f t="shared" si="36"/>
        <v>0</v>
      </c>
      <c r="AA196" s="31">
        <f t="shared" si="37"/>
        <v>0</v>
      </c>
      <c r="AB196" s="31">
        <f t="shared" si="38"/>
        <v>1</v>
      </c>
      <c r="AC196" s="31">
        <f t="shared" si="39"/>
        <v>0</v>
      </c>
      <c r="AD196" s="31">
        <f t="shared" si="40"/>
        <v>3</v>
      </c>
      <c r="AE196" s="32"/>
      <c r="AF196" s="31"/>
    </row>
    <row r="197" spans="1:38" x14ac:dyDescent="0.25">
      <c r="A197" s="8"/>
      <c r="B197" s="8"/>
      <c r="C197" s="8"/>
      <c r="D197" s="8" t="s">
        <v>349</v>
      </c>
      <c r="E197" s="8" t="s">
        <v>350</v>
      </c>
      <c r="F197" s="8" t="s">
        <v>351</v>
      </c>
      <c r="G197" s="9">
        <v>78.505533333333332</v>
      </c>
      <c r="H197" s="8">
        <v>108</v>
      </c>
      <c r="I197" s="9">
        <v>128.6102422824728</v>
      </c>
      <c r="J197" s="9">
        <v>0</v>
      </c>
      <c r="K197" s="9">
        <v>128.6102422824728</v>
      </c>
      <c r="L197" s="9">
        <v>0</v>
      </c>
      <c r="M197" s="9">
        <v>119.0835576689563</v>
      </c>
      <c r="N197" s="8" t="s">
        <v>44</v>
      </c>
      <c r="O197" s="9">
        <v>127.57458129222449</v>
      </c>
      <c r="P197" s="8" t="s">
        <v>45</v>
      </c>
      <c r="Q197" s="8"/>
      <c r="R197" s="9">
        <v>128.6102422824728</v>
      </c>
      <c r="S197" s="9">
        <v>119.0835576689563</v>
      </c>
      <c r="U197" s="31">
        <f t="shared" si="31"/>
        <v>0</v>
      </c>
      <c r="V197" s="31">
        <f t="shared" si="32"/>
        <v>0</v>
      </c>
      <c r="W197" s="31">
        <f t="shared" si="33"/>
        <v>1</v>
      </c>
      <c r="X197" s="31">
        <f t="shared" si="34"/>
        <v>1</v>
      </c>
      <c r="Y197" s="31">
        <f t="shared" si="35"/>
        <v>0</v>
      </c>
      <c r="Z197" s="31">
        <f t="shared" si="36"/>
        <v>0</v>
      </c>
      <c r="AA197" s="31">
        <f t="shared" si="37"/>
        <v>0</v>
      </c>
      <c r="AB197" s="31">
        <f t="shared" si="38"/>
        <v>1</v>
      </c>
      <c r="AC197" s="31">
        <f t="shared" si="39"/>
        <v>0</v>
      </c>
      <c r="AD197" s="31">
        <f t="shared" si="40"/>
        <v>3</v>
      </c>
      <c r="AE197" s="32"/>
      <c r="AF197" s="31"/>
    </row>
    <row r="198" spans="1:38" x14ac:dyDescent="0.25">
      <c r="A198" s="6"/>
      <c r="B198" s="6"/>
      <c r="C198" s="6"/>
      <c r="D198" s="6" t="s">
        <v>349</v>
      </c>
      <c r="E198" s="6" t="s">
        <v>352</v>
      </c>
      <c r="F198" s="6" t="s">
        <v>353</v>
      </c>
      <c r="G198" s="7">
        <v>54.704749999999997</v>
      </c>
      <c r="H198" s="6">
        <v>91</v>
      </c>
      <c r="I198" s="7">
        <v>120.6664863564751</v>
      </c>
      <c r="J198" s="7">
        <v>13.9718152722909</v>
      </c>
      <c r="K198" s="7">
        <v>106.69467108418419</v>
      </c>
      <c r="L198" s="7">
        <v>11.57886973771252</v>
      </c>
      <c r="M198" s="7">
        <v>117.2468913013013</v>
      </c>
      <c r="N198" s="6"/>
      <c r="O198" s="7">
        <v>82.710019139305032</v>
      </c>
      <c r="P198" s="6"/>
      <c r="Q198" s="6"/>
      <c r="R198" s="7">
        <v>76.249026552248893</v>
      </c>
      <c r="S198" s="7">
        <v>83.790139068405381</v>
      </c>
      <c r="U198" s="31">
        <f t="shared" si="31"/>
        <v>0</v>
      </c>
      <c r="V198" s="31">
        <f t="shared" si="32"/>
        <v>0</v>
      </c>
      <c r="W198" s="31">
        <f t="shared" si="33"/>
        <v>0</v>
      </c>
      <c r="X198" s="31">
        <f t="shared" si="34"/>
        <v>0</v>
      </c>
      <c r="Y198" s="31">
        <f t="shared" si="35"/>
        <v>0</v>
      </c>
      <c r="Z198" s="31">
        <f t="shared" si="36"/>
        <v>0</v>
      </c>
      <c r="AA198" s="31">
        <f t="shared" si="37"/>
        <v>0</v>
      </c>
      <c r="AB198" s="31">
        <f t="shared" si="38"/>
        <v>0</v>
      </c>
      <c r="AC198" s="31">
        <f t="shared" si="39"/>
        <v>0</v>
      </c>
      <c r="AD198" s="31">
        <f t="shared" si="40"/>
        <v>0</v>
      </c>
      <c r="AE198" s="32"/>
      <c r="AF198" s="31"/>
    </row>
    <row r="199" spans="1:38" x14ac:dyDescent="0.25">
      <c r="A199" s="8"/>
      <c r="B199" s="8"/>
      <c r="C199" s="8"/>
      <c r="D199" s="8" t="s">
        <v>349</v>
      </c>
      <c r="E199" s="8" t="s">
        <v>556</v>
      </c>
      <c r="F199" s="8" t="s">
        <v>557</v>
      </c>
      <c r="G199" s="9">
        <v>19.161633333333331</v>
      </c>
      <c r="H199" s="8">
        <v>106</v>
      </c>
      <c r="I199" s="9">
        <v>49.201868773418298</v>
      </c>
      <c r="J199" s="9">
        <v>0</v>
      </c>
      <c r="K199" s="9">
        <v>49.201868773418298</v>
      </c>
      <c r="L199" s="9">
        <v>0</v>
      </c>
      <c r="M199" s="9">
        <v>46.416857333413489</v>
      </c>
      <c r="N199" s="8" t="s">
        <v>44</v>
      </c>
      <c r="O199" s="9">
        <v>49.201868773418298</v>
      </c>
      <c r="P199" s="8" t="s">
        <v>45</v>
      </c>
      <c r="Q199" s="8"/>
      <c r="R199" s="9">
        <v>49.201868773418298</v>
      </c>
      <c r="S199" s="9">
        <v>0.46416857333413492</v>
      </c>
      <c r="U199" s="31">
        <f t="shared" si="31"/>
        <v>0</v>
      </c>
      <c r="V199" s="31">
        <f t="shared" si="32"/>
        <v>0</v>
      </c>
      <c r="W199" s="31">
        <f t="shared" si="33"/>
        <v>1</v>
      </c>
      <c r="X199" s="31">
        <f t="shared" si="34"/>
        <v>1</v>
      </c>
      <c r="Y199" s="31">
        <f t="shared" si="35"/>
        <v>0</v>
      </c>
      <c r="Z199" s="31">
        <f t="shared" si="36"/>
        <v>0</v>
      </c>
      <c r="AA199" s="31">
        <f t="shared" si="37"/>
        <v>0</v>
      </c>
      <c r="AB199" s="31">
        <f t="shared" si="38"/>
        <v>1</v>
      </c>
      <c r="AC199" s="31">
        <f t="shared" si="39"/>
        <v>0</v>
      </c>
      <c r="AD199" s="31">
        <f t="shared" si="40"/>
        <v>3</v>
      </c>
      <c r="AE199" s="32"/>
      <c r="AF199" s="31"/>
    </row>
    <row r="200" spans="1:38" x14ac:dyDescent="0.25">
      <c r="A200" s="8"/>
      <c r="B200" s="8"/>
      <c r="C200" s="8"/>
      <c r="D200" s="8" t="s">
        <v>349</v>
      </c>
      <c r="E200" s="8" t="s">
        <v>558</v>
      </c>
      <c r="F200" s="8" t="s">
        <v>559</v>
      </c>
      <c r="G200" s="9">
        <v>73.3476</v>
      </c>
      <c r="H200" s="8">
        <v>92</v>
      </c>
      <c r="I200" s="9">
        <v>111.9370183458386</v>
      </c>
      <c r="J200" s="9">
        <v>0</v>
      </c>
      <c r="K200" s="9">
        <v>111.9370183458386</v>
      </c>
      <c r="L200" s="9">
        <v>0</v>
      </c>
      <c r="M200" s="9">
        <v>121.6706721150419</v>
      </c>
      <c r="N200" s="8" t="s">
        <v>44</v>
      </c>
      <c r="O200" s="9">
        <v>111.9370183458386</v>
      </c>
      <c r="P200" s="8" t="s">
        <v>45</v>
      </c>
      <c r="Q200" s="8"/>
      <c r="R200" s="9">
        <v>111.9370183458386</v>
      </c>
      <c r="S200" s="9">
        <v>1.216706721150419</v>
      </c>
      <c r="U200" s="31">
        <f t="shared" si="31"/>
        <v>0</v>
      </c>
      <c r="V200" s="31">
        <f t="shared" si="32"/>
        <v>0</v>
      </c>
      <c r="W200" s="31">
        <f t="shared" si="33"/>
        <v>1</v>
      </c>
      <c r="X200" s="31">
        <f t="shared" si="34"/>
        <v>1</v>
      </c>
      <c r="Y200" s="31">
        <f t="shared" si="35"/>
        <v>0</v>
      </c>
      <c r="Z200" s="31">
        <f t="shared" si="36"/>
        <v>0</v>
      </c>
      <c r="AA200" s="31">
        <f t="shared" si="37"/>
        <v>0</v>
      </c>
      <c r="AB200" s="31">
        <f t="shared" si="38"/>
        <v>1</v>
      </c>
      <c r="AC200" s="31">
        <f t="shared" si="39"/>
        <v>0</v>
      </c>
      <c r="AD200" s="31">
        <f t="shared" si="40"/>
        <v>3</v>
      </c>
      <c r="AE200" s="32"/>
      <c r="AF200" s="31"/>
    </row>
    <row r="201" spans="1:38" x14ac:dyDescent="0.25">
      <c r="A201" s="8"/>
      <c r="B201" s="8"/>
      <c r="C201" s="8"/>
      <c r="D201" s="8" t="s">
        <v>349</v>
      </c>
      <c r="E201" s="8" t="s">
        <v>560</v>
      </c>
      <c r="F201" s="8" t="s">
        <v>561</v>
      </c>
      <c r="G201" s="9">
        <v>19.027866666666672</v>
      </c>
      <c r="H201" s="8">
        <v>71</v>
      </c>
      <c r="I201" s="9">
        <v>37.169669837704511</v>
      </c>
      <c r="J201" s="9">
        <v>0</v>
      </c>
      <c r="K201" s="9">
        <v>37.169669837704511</v>
      </c>
      <c r="L201" s="9">
        <v>0</v>
      </c>
      <c r="M201" s="9">
        <v>52.351647658738742</v>
      </c>
      <c r="N201" s="8" t="s">
        <v>44</v>
      </c>
      <c r="O201" s="9">
        <v>37.169669837704511</v>
      </c>
      <c r="P201" s="8" t="s">
        <v>45</v>
      </c>
      <c r="Q201" s="8"/>
      <c r="R201" s="9">
        <v>37.169669837704511</v>
      </c>
      <c r="S201" s="9">
        <v>0.52351647658738742</v>
      </c>
      <c r="U201" s="31">
        <f t="shared" si="31"/>
        <v>0</v>
      </c>
      <c r="V201" s="31">
        <f t="shared" si="32"/>
        <v>0</v>
      </c>
      <c r="W201" s="31">
        <f t="shared" si="33"/>
        <v>1</v>
      </c>
      <c r="X201" s="31">
        <f t="shared" si="34"/>
        <v>1</v>
      </c>
      <c r="Y201" s="31">
        <f t="shared" si="35"/>
        <v>0</v>
      </c>
      <c r="Z201" s="31">
        <f t="shared" si="36"/>
        <v>0</v>
      </c>
      <c r="AA201" s="31">
        <f t="shared" si="37"/>
        <v>0</v>
      </c>
      <c r="AB201" s="31">
        <f t="shared" si="38"/>
        <v>1</v>
      </c>
      <c r="AC201" s="31">
        <f t="shared" si="39"/>
        <v>0</v>
      </c>
      <c r="AD201" s="31">
        <f t="shared" si="40"/>
        <v>3</v>
      </c>
      <c r="AE201" s="32"/>
      <c r="AF201" s="31"/>
    </row>
    <row r="202" spans="1:38" s="12" customFormat="1" x14ac:dyDescent="0.25">
      <c r="A202" s="10"/>
      <c r="B202" s="10"/>
      <c r="C202" s="10"/>
      <c r="D202" s="10" t="s">
        <v>354</v>
      </c>
      <c r="E202" s="10" t="s">
        <v>355</v>
      </c>
      <c r="F202" s="10" t="s">
        <v>356</v>
      </c>
      <c r="G202" s="11">
        <v>41.797716666666673</v>
      </c>
      <c r="H202" s="10">
        <v>114</v>
      </c>
      <c r="I202" s="11">
        <v>30.761654076949089</v>
      </c>
      <c r="J202" s="11">
        <v>0</v>
      </c>
      <c r="K202" s="11">
        <v>30.761654076949089</v>
      </c>
      <c r="L202" s="11">
        <v>0</v>
      </c>
      <c r="M202" s="11">
        <v>26.983907085043061</v>
      </c>
      <c r="N202" s="10"/>
      <c r="O202" s="11">
        <v>30.761654076949089</v>
      </c>
      <c r="P202" s="10" t="s">
        <v>587</v>
      </c>
      <c r="Q202" s="10"/>
      <c r="R202" s="11">
        <v>30.761654076949089</v>
      </c>
      <c r="S202" s="11">
        <v>0.26983907085043057</v>
      </c>
      <c r="U202" s="31">
        <f t="shared" si="31"/>
        <v>0</v>
      </c>
      <c r="V202" s="31">
        <f t="shared" si="32"/>
        <v>0</v>
      </c>
      <c r="W202" s="31">
        <f t="shared" si="33"/>
        <v>0</v>
      </c>
      <c r="X202" s="31">
        <f t="shared" si="34"/>
        <v>1</v>
      </c>
      <c r="Y202" s="31">
        <f t="shared" si="35"/>
        <v>1</v>
      </c>
      <c r="Z202" s="31">
        <f t="shared" si="36"/>
        <v>0</v>
      </c>
      <c r="AA202" s="31">
        <f t="shared" si="37"/>
        <v>0</v>
      </c>
      <c r="AB202" s="31">
        <f t="shared" si="38"/>
        <v>1</v>
      </c>
      <c r="AC202" s="31">
        <f t="shared" si="39"/>
        <v>0</v>
      </c>
      <c r="AD202" s="31">
        <f t="shared" si="40"/>
        <v>2</v>
      </c>
      <c r="AE202" s="32"/>
      <c r="AF202" s="31"/>
      <c r="AG202" s="2"/>
      <c r="AH202" s="16"/>
      <c r="AI202" s="16"/>
      <c r="AJ202" s="16"/>
      <c r="AK202" s="16"/>
      <c r="AL202" s="16"/>
    </row>
    <row r="203" spans="1:38" x14ac:dyDescent="0.25">
      <c r="A203" s="8"/>
      <c r="B203" s="8"/>
      <c r="C203" s="8"/>
      <c r="D203" s="8" t="s">
        <v>443</v>
      </c>
      <c r="E203" s="8" t="s">
        <v>444</v>
      </c>
      <c r="F203" s="8" t="s">
        <v>445</v>
      </c>
      <c r="G203" s="9">
        <v>187.07118333333341</v>
      </c>
      <c r="H203" s="8">
        <v>108</v>
      </c>
      <c r="I203" s="9">
        <v>100.66636315580369</v>
      </c>
      <c r="J203" s="9">
        <v>0</v>
      </c>
      <c r="K203" s="9">
        <v>100.66636315580369</v>
      </c>
      <c r="L203" s="9">
        <v>0</v>
      </c>
      <c r="M203" s="9">
        <v>93.209595514633008</v>
      </c>
      <c r="N203" s="8" t="s">
        <v>44</v>
      </c>
      <c r="O203" s="9">
        <v>100.66636315580369</v>
      </c>
      <c r="P203" s="8" t="s">
        <v>45</v>
      </c>
      <c r="Q203" s="8"/>
      <c r="R203" s="9">
        <v>100.66636315580369</v>
      </c>
      <c r="S203" s="9">
        <v>0.93209595514633015</v>
      </c>
      <c r="U203" s="31">
        <f t="shared" si="31"/>
        <v>0</v>
      </c>
      <c r="V203" s="31">
        <f t="shared" si="32"/>
        <v>0</v>
      </c>
      <c r="W203" s="31">
        <f t="shared" si="33"/>
        <v>1</v>
      </c>
      <c r="X203" s="31">
        <f t="shared" si="34"/>
        <v>1</v>
      </c>
      <c r="Y203" s="31">
        <f t="shared" si="35"/>
        <v>0</v>
      </c>
      <c r="Z203" s="31">
        <f t="shared" si="36"/>
        <v>0</v>
      </c>
      <c r="AA203" s="31">
        <f t="shared" si="37"/>
        <v>0</v>
      </c>
      <c r="AB203" s="31">
        <f t="shared" si="38"/>
        <v>1</v>
      </c>
      <c r="AC203" s="31">
        <f t="shared" si="39"/>
        <v>0</v>
      </c>
      <c r="AD203" s="31">
        <f t="shared" si="40"/>
        <v>3</v>
      </c>
      <c r="AE203" s="32"/>
      <c r="AF203" s="31"/>
    </row>
    <row r="204" spans="1:38" x14ac:dyDescent="0.25">
      <c r="A204" s="8"/>
      <c r="B204" s="8"/>
      <c r="C204" s="8"/>
      <c r="D204" s="8" t="s">
        <v>94</v>
      </c>
      <c r="E204" s="8" t="s">
        <v>95</v>
      </c>
      <c r="F204" s="8" t="s">
        <v>96</v>
      </c>
      <c r="G204" s="9">
        <v>32.640966666666671</v>
      </c>
      <c r="H204" s="8">
        <v>134</v>
      </c>
      <c r="I204" s="9">
        <v>38.517692126681681</v>
      </c>
      <c r="J204" s="9">
        <v>0</v>
      </c>
      <c r="K204" s="9">
        <v>38.517692126681681</v>
      </c>
      <c r="L204" s="9">
        <v>0</v>
      </c>
      <c r="M204" s="9">
        <v>28.74454636319528</v>
      </c>
      <c r="N204" s="8" t="s">
        <v>44</v>
      </c>
      <c r="O204" s="9">
        <v>38.517692126681681</v>
      </c>
      <c r="P204" s="8" t="s">
        <v>45</v>
      </c>
      <c r="Q204" s="8"/>
      <c r="R204" s="9">
        <v>38.517692126681681</v>
      </c>
      <c r="S204" s="9">
        <v>0.28744546363195278</v>
      </c>
      <c r="U204" s="31">
        <f t="shared" si="31"/>
        <v>0</v>
      </c>
      <c r="V204" s="31">
        <f t="shared" si="32"/>
        <v>0</v>
      </c>
      <c r="W204" s="31">
        <f t="shared" si="33"/>
        <v>1</v>
      </c>
      <c r="X204" s="31">
        <f t="shared" si="34"/>
        <v>1</v>
      </c>
      <c r="Y204" s="31">
        <f t="shared" si="35"/>
        <v>0</v>
      </c>
      <c r="Z204" s="31">
        <f t="shared" si="36"/>
        <v>0</v>
      </c>
      <c r="AA204" s="31">
        <f t="shared" si="37"/>
        <v>0</v>
      </c>
      <c r="AB204" s="31">
        <f t="shared" si="38"/>
        <v>1</v>
      </c>
      <c r="AC204" s="31">
        <f t="shared" si="39"/>
        <v>0</v>
      </c>
      <c r="AD204" s="31">
        <f t="shared" si="40"/>
        <v>3</v>
      </c>
      <c r="AE204" s="32"/>
      <c r="AF204" s="31"/>
    </row>
    <row r="205" spans="1:38" x14ac:dyDescent="0.25">
      <c r="A205" s="8"/>
      <c r="B205" s="8"/>
      <c r="C205" s="8"/>
      <c r="D205" s="8" t="s">
        <v>94</v>
      </c>
      <c r="E205" s="8" t="s">
        <v>97</v>
      </c>
      <c r="F205" s="8" t="s">
        <v>98</v>
      </c>
      <c r="G205" s="9">
        <v>40.804066666666671</v>
      </c>
      <c r="H205" s="8">
        <v>108</v>
      </c>
      <c r="I205" s="9">
        <v>16.664022727090519</v>
      </c>
      <c r="J205" s="9">
        <v>0</v>
      </c>
      <c r="K205" s="9">
        <v>16.664022727090519</v>
      </c>
      <c r="L205" s="9">
        <v>0</v>
      </c>
      <c r="M205" s="9">
        <v>15.42965067323196</v>
      </c>
      <c r="N205" s="8" t="s">
        <v>44</v>
      </c>
      <c r="O205" s="9">
        <v>16.664022727090519</v>
      </c>
      <c r="P205" s="8" t="s">
        <v>45</v>
      </c>
      <c r="Q205" s="8"/>
      <c r="R205" s="9">
        <v>16.664022727090519</v>
      </c>
      <c r="S205" s="9">
        <v>0.15429650673231959</v>
      </c>
      <c r="U205" s="31">
        <f t="shared" si="31"/>
        <v>0</v>
      </c>
      <c r="V205" s="31">
        <f t="shared" si="32"/>
        <v>0</v>
      </c>
      <c r="W205" s="31">
        <f t="shared" si="33"/>
        <v>1</v>
      </c>
      <c r="X205" s="31">
        <f t="shared" si="34"/>
        <v>1</v>
      </c>
      <c r="Y205" s="31">
        <f t="shared" si="35"/>
        <v>0</v>
      </c>
      <c r="Z205" s="31">
        <f t="shared" si="36"/>
        <v>1</v>
      </c>
      <c r="AA205" s="31">
        <f t="shared" si="37"/>
        <v>0</v>
      </c>
      <c r="AB205" s="31">
        <f t="shared" si="38"/>
        <v>1</v>
      </c>
      <c r="AC205" s="31">
        <f t="shared" si="39"/>
        <v>0</v>
      </c>
      <c r="AD205" s="31">
        <f t="shared" si="40"/>
        <v>4</v>
      </c>
      <c r="AE205" s="32"/>
      <c r="AF205" s="31"/>
    </row>
    <row r="206" spans="1:38" x14ac:dyDescent="0.25">
      <c r="A206" s="8"/>
      <c r="B206" s="8"/>
      <c r="C206" s="8"/>
      <c r="D206" s="8" t="s">
        <v>446</v>
      </c>
      <c r="E206" s="8" t="s">
        <v>447</v>
      </c>
      <c r="F206" s="8" t="s">
        <v>448</v>
      </c>
      <c r="G206" s="9">
        <v>74.763466666666673</v>
      </c>
      <c r="H206" s="8">
        <v>121</v>
      </c>
      <c r="I206" s="9">
        <v>109.6248704365256</v>
      </c>
      <c r="J206" s="9">
        <v>0</v>
      </c>
      <c r="K206" s="9">
        <v>109.6248704365256</v>
      </c>
      <c r="L206" s="9">
        <v>0</v>
      </c>
      <c r="M206" s="9">
        <v>90.59906647646747</v>
      </c>
      <c r="N206" s="8" t="s">
        <v>44</v>
      </c>
      <c r="O206" s="9">
        <v>109.6248704365256</v>
      </c>
      <c r="P206" s="8" t="s">
        <v>45</v>
      </c>
      <c r="Q206" s="8"/>
      <c r="R206" s="9">
        <v>109.6248704365256</v>
      </c>
      <c r="S206" s="9">
        <v>0.90599066476467471</v>
      </c>
      <c r="U206" s="31">
        <f t="shared" si="31"/>
        <v>0</v>
      </c>
      <c r="V206" s="31">
        <f t="shared" si="32"/>
        <v>0</v>
      </c>
      <c r="W206" s="31">
        <f t="shared" si="33"/>
        <v>1</v>
      </c>
      <c r="X206" s="31">
        <f t="shared" si="34"/>
        <v>1</v>
      </c>
      <c r="Y206" s="31">
        <f t="shared" si="35"/>
        <v>0</v>
      </c>
      <c r="Z206" s="31">
        <f t="shared" si="36"/>
        <v>0</v>
      </c>
      <c r="AA206" s="31">
        <f t="shared" si="37"/>
        <v>0</v>
      </c>
      <c r="AB206" s="31">
        <f t="shared" si="38"/>
        <v>1</v>
      </c>
      <c r="AC206" s="31">
        <f t="shared" si="39"/>
        <v>0</v>
      </c>
      <c r="AD206" s="31">
        <f t="shared" si="40"/>
        <v>3</v>
      </c>
      <c r="AE206" s="32"/>
      <c r="AF206" s="31"/>
    </row>
    <row r="207" spans="1:38" x14ac:dyDescent="0.25">
      <c r="A207" s="8"/>
      <c r="B207" s="8"/>
      <c r="C207" s="8"/>
      <c r="D207" s="8" t="s">
        <v>446</v>
      </c>
      <c r="E207" s="8" t="s">
        <v>562</v>
      </c>
      <c r="F207" s="8" t="s">
        <v>563</v>
      </c>
      <c r="G207" s="9">
        <v>34.860283333333342</v>
      </c>
      <c r="H207" s="8">
        <v>137</v>
      </c>
      <c r="I207" s="9">
        <v>86.593197901905199</v>
      </c>
      <c r="J207" s="9">
        <v>0</v>
      </c>
      <c r="K207" s="9">
        <v>86.593197901905199</v>
      </c>
      <c r="L207" s="9">
        <v>0</v>
      </c>
      <c r="M207" s="9">
        <v>63.206713797011091</v>
      </c>
      <c r="N207" s="8" t="s">
        <v>44</v>
      </c>
      <c r="O207" s="9">
        <v>86.593197901905199</v>
      </c>
      <c r="P207" s="8" t="s">
        <v>45</v>
      </c>
      <c r="Q207" s="8"/>
      <c r="R207" s="9">
        <v>86.593197901905199</v>
      </c>
      <c r="S207" s="9">
        <v>0.63206713797011094</v>
      </c>
      <c r="U207" s="31">
        <f t="shared" si="31"/>
        <v>0</v>
      </c>
      <c r="V207" s="31">
        <f t="shared" si="32"/>
        <v>0</v>
      </c>
      <c r="W207" s="31">
        <f t="shared" si="33"/>
        <v>1</v>
      </c>
      <c r="X207" s="31">
        <f t="shared" si="34"/>
        <v>1</v>
      </c>
      <c r="Y207" s="31">
        <f t="shared" si="35"/>
        <v>0</v>
      </c>
      <c r="Z207" s="31">
        <f t="shared" si="36"/>
        <v>0</v>
      </c>
      <c r="AA207" s="31">
        <f t="shared" si="37"/>
        <v>0</v>
      </c>
      <c r="AB207" s="31">
        <f t="shared" si="38"/>
        <v>1</v>
      </c>
      <c r="AC207" s="31">
        <f t="shared" si="39"/>
        <v>0</v>
      </c>
      <c r="AD207" s="31">
        <f t="shared" si="40"/>
        <v>3</v>
      </c>
      <c r="AE207" s="32"/>
      <c r="AF207" s="31"/>
    </row>
    <row r="208" spans="1:38" x14ac:dyDescent="0.25">
      <c r="A208" s="8"/>
      <c r="B208" s="8"/>
      <c r="C208" s="8"/>
      <c r="D208" s="8" t="s">
        <v>446</v>
      </c>
      <c r="E208" s="8" t="s">
        <v>564</v>
      </c>
      <c r="F208" s="8" t="s">
        <v>565</v>
      </c>
      <c r="G208" s="9">
        <v>44.802250000000001</v>
      </c>
      <c r="H208" s="8">
        <v>124</v>
      </c>
      <c r="I208" s="9">
        <v>80.983241538065528</v>
      </c>
      <c r="J208" s="9">
        <v>0</v>
      </c>
      <c r="K208" s="9">
        <v>80.983241538065528</v>
      </c>
      <c r="L208" s="9">
        <v>0</v>
      </c>
      <c r="M208" s="9">
        <v>65.309065756504452</v>
      </c>
      <c r="N208" s="8" t="s">
        <v>44</v>
      </c>
      <c r="O208" s="9">
        <v>80.983241538065528</v>
      </c>
      <c r="P208" s="8" t="s">
        <v>45</v>
      </c>
      <c r="Q208" s="8"/>
      <c r="R208" s="9">
        <v>80.983241538065528</v>
      </c>
      <c r="S208" s="9">
        <v>0.65309065756504459</v>
      </c>
      <c r="U208" s="31">
        <f t="shared" si="31"/>
        <v>0</v>
      </c>
      <c r="V208" s="31">
        <f t="shared" si="32"/>
        <v>0</v>
      </c>
      <c r="W208" s="31">
        <f t="shared" si="33"/>
        <v>1</v>
      </c>
      <c r="X208" s="31">
        <f t="shared" si="34"/>
        <v>1</v>
      </c>
      <c r="Y208" s="31">
        <f t="shared" si="35"/>
        <v>0</v>
      </c>
      <c r="Z208" s="31">
        <f t="shared" si="36"/>
        <v>0</v>
      </c>
      <c r="AA208" s="31">
        <f t="shared" si="37"/>
        <v>0</v>
      </c>
      <c r="AB208" s="31">
        <f t="shared" si="38"/>
        <v>1</v>
      </c>
      <c r="AC208" s="31">
        <f t="shared" si="39"/>
        <v>0</v>
      </c>
      <c r="AD208" s="31">
        <f t="shared" si="40"/>
        <v>3</v>
      </c>
      <c r="AE208" s="32"/>
      <c r="AF208" s="31"/>
    </row>
    <row r="209" spans="1:32" x14ac:dyDescent="0.25">
      <c r="A209" s="8"/>
      <c r="B209" s="8"/>
      <c r="C209" s="8"/>
      <c r="D209" s="8" t="s">
        <v>357</v>
      </c>
      <c r="E209" s="8" t="s">
        <v>358</v>
      </c>
      <c r="F209" s="8" t="s">
        <v>359</v>
      </c>
      <c r="G209" s="9">
        <v>40.061900000000001</v>
      </c>
      <c r="H209" s="8">
        <v>130</v>
      </c>
      <c r="I209" s="9">
        <v>67.310873395360801</v>
      </c>
      <c r="J209" s="9">
        <v>0</v>
      </c>
      <c r="K209" s="9">
        <v>67.310873395360801</v>
      </c>
      <c r="L209" s="9">
        <v>0</v>
      </c>
      <c r="M209" s="9">
        <v>51.77759491950831</v>
      </c>
      <c r="N209" s="8" t="s">
        <v>44</v>
      </c>
      <c r="O209" s="9">
        <v>67.310873395360801</v>
      </c>
      <c r="P209" s="8" t="s">
        <v>45</v>
      </c>
      <c r="Q209" s="8"/>
      <c r="R209" s="9">
        <v>67.310873395360801</v>
      </c>
      <c r="S209" s="9">
        <v>0.51777594919508307</v>
      </c>
      <c r="U209" s="31">
        <f t="shared" si="31"/>
        <v>0</v>
      </c>
      <c r="V209" s="31">
        <f t="shared" si="32"/>
        <v>0</v>
      </c>
      <c r="W209" s="31">
        <f t="shared" si="33"/>
        <v>1</v>
      </c>
      <c r="X209" s="31">
        <f t="shared" si="34"/>
        <v>1</v>
      </c>
      <c r="Y209" s="31">
        <f t="shared" si="35"/>
        <v>0</v>
      </c>
      <c r="Z209" s="31">
        <f t="shared" si="36"/>
        <v>0</v>
      </c>
      <c r="AA209" s="31">
        <f t="shared" si="37"/>
        <v>0</v>
      </c>
      <c r="AB209" s="31">
        <f t="shared" si="38"/>
        <v>1</v>
      </c>
      <c r="AC209" s="31">
        <f t="shared" si="39"/>
        <v>0</v>
      </c>
      <c r="AD209" s="31">
        <f t="shared" si="40"/>
        <v>3</v>
      </c>
      <c r="AE209" s="32"/>
      <c r="AF209" s="31"/>
    </row>
    <row r="210" spans="1:32" x14ac:dyDescent="0.25">
      <c r="A210" s="6"/>
      <c r="B210" s="6"/>
      <c r="C210" s="6"/>
      <c r="D210" s="6" t="s">
        <v>357</v>
      </c>
      <c r="E210" s="6" t="s">
        <v>449</v>
      </c>
      <c r="F210" s="6" t="s">
        <v>450</v>
      </c>
      <c r="G210" s="7">
        <v>30.971033333333331</v>
      </c>
      <c r="H210" s="6">
        <v>114</v>
      </c>
      <c r="I210" s="7">
        <v>88.16408257215204</v>
      </c>
      <c r="J210" s="7">
        <v>35.854144477998346</v>
      </c>
      <c r="K210" s="7">
        <v>52.309938094153679</v>
      </c>
      <c r="L210" s="7">
        <v>40.66751837252535</v>
      </c>
      <c r="M210" s="7">
        <v>45.885910608906741</v>
      </c>
      <c r="N210" s="6"/>
      <c r="O210" s="7">
        <v>3.795701099301843</v>
      </c>
      <c r="P210" s="6"/>
      <c r="Q210" s="6"/>
      <c r="R210" s="7">
        <v>50.696873896004277</v>
      </c>
      <c r="S210" s="7">
        <v>44.470942014038847</v>
      </c>
      <c r="U210" s="31">
        <f t="shared" si="31"/>
        <v>0</v>
      </c>
      <c r="V210" s="31">
        <f t="shared" si="32"/>
        <v>0</v>
      </c>
      <c r="W210" s="31">
        <f t="shared" si="33"/>
        <v>0</v>
      </c>
      <c r="X210" s="31">
        <f t="shared" si="34"/>
        <v>0</v>
      </c>
      <c r="Y210" s="31">
        <f t="shared" si="35"/>
        <v>0</v>
      </c>
      <c r="Z210" s="31">
        <f t="shared" si="36"/>
        <v>0</v>
      </c>
      <c r="AA210" s="31">
        <f t="shared" si="37"/>
        <v>0</v>
      </c>
      <c r="AB210" s="31">
        <f t="shared" si="38"/>
        <v>0</v>
      </c>
      <c r="AC210" s="31">
        <f t="shared" si="39"/>
        <v>0</v>
      </c>
      <c r="AD210" s="31">
        <f t="shared" si="40"/>
        <v>0</v>
      </c>
      <c r="AE210" s="32"/>
      <c r="AF210" s="31"/>
    </row>
    <row r="211" spans="1:32" x14ac:dyDescent="0.25">
      <c r="A211" s="8"/>
      <c r="B211" s="8"/>
      <c r="C211" s="8"/>
      <c r="D211" s="8" t="s">
        <v>566</v>
      </c>
      <c r="E211" s="8" t="s">
        <v>567</v>
      </c>
      <c r="F211" s="8" t="s">
        <v>568</v>
      </c>
      <c r="G211" s="9">
        <v>45.295250000000003</v>
      </c>
      <c r="H211" s="8">
        <v>108</v>
      </c>
      <c r="I211" s="9">
        <v>56.049215304798203</v>
      </c>
      <c r="J211" s="9">
        <v>0</v>
      </c>
      <c r="K211" s="9">
        <v>56.049215304798203</v>
      </c>
      <c r="L211" s="9">
        <v>0</v>
      </c>
      <c r="M211" s="9">
        <v>51.897421578516841</v>
      </c>
      <c r="N211" s="8" t="s">
        <v>44</v>
      </c>
      <c r="O211" s="9">
        <v>56.049215304798203</v>
      </c>
      <c r="P211" s="8" t="s">
        <v>45</v>
      </c>
      <c r="Q211" s="8"/>
      <c r="R211" s="9">
        <v>56.049215304798203</v>
      </c>
      <c r="S211" s="9">
        <v>0.51897421578516845</v>
      </c>
      <c r="U211" s="31">
        <f t="shared" si="31"/>
        <v>0</v>
      </c>
      <c r="V211" s="31">
        <f t="shared" si="32"/>
        <v>0</v>
      </c>
      <c r="W211" s="31">
        <f t="shared" si="33"/>
        <v>1</v>
      </c>
      <c r="X211" s="31">
        <f t="shared" si="34"/>
        <v>1</v>
      </c>
      <c r="Y211" s="31">
        <f t="shared" si="35"/>
        <v>0</v>
      </c>
      <c r="Z211" s="31">
        <f t="shared" si="36"/>
        <v>0</v>
      </c>
      <c r="AA211" s="31">
        <f t="shared" si="37"/>
        <v>0</v>
      </c>
      <c r="AB211" s="31">
        <f t="shared" si="38"/>
        <v>1</v>
      </c>
      <c r="AC211" s="31">
        <f t="shared" si="39"/>
        <v>0</v>
      </c>
      <c r="AD211" s="31">
        <f t="shared" si="40"/>
        <v>3</v>
      </c>
      <c r="AE211" s="32"/>
      <c r="AF211" s="31"/>
    </row>
    <row r="212" spans="1:32" x14ac:dyDescent="0.25">
      <c r="A212" s="8"/>
      <c r="B212" s="8"/>
      <c r="C212" s="8"/>
      <c r="D212" s="8" t="s">
        <v>566</v>
      </c>
      <c r="E212" s="8" t="s">
        <v>569</v>
      </c>
      <c r="F212" s="8" t="s">
        <v>570</v>
      </c>
      <c r="G212" s="9">
        <v>87.933066666666676</v>
      </c>
      <c r="H212" s="8">
        <v>126</v>
      </c>
      <c r="I212" s="9">
        <v>63.264698832126491</v>
      </c>
      <c r="J212" s="9">
        <v>0</v>
      </c>
      <c r="K212" s="9">
        <v>63.264698832126491</v>
      </c>
      <c r="L212" s="9">
        <v>0</v>
      </c>
      <c r="M212" s="9">
        <v>50.210078438195623</v>
      </c>
      <c r="N212" s="8" t="s">
        <v>44</v>
      </c>
      <c r="O212" s="9">
        <v>63.264698832126491</v>
      </c>
      <c r="P212" s="8" t="s">
        <v>45</v>
      </c>
      <c r="Q212" s="8"/>
      <c r="R212" s="9">
        <v>63.264698832126491</v>
      </c>
      <c r="S212" s="9">
        <v>0.50210078438195627</v>
      </c>
      <c r="U212" s="31">
        <f t="shared" si="31"/>
        <v>0</v>
      </c>
      <c r="V212" s="31">
        <f t="shared" si="32"/>
        <v>0</v>
      </c>
      <c r="W212" s="31">
        <f t="shared" si="33"/>
        <v>1</v>
      </c>
      <c r="X212" s="31">
        <f t="shared" si="34"/>
        <v>1</v>
      </c>
      <c r="Y212" s="31">
        <f t="shared" si="35"/>
        <v>0</v>
      </c>
      <c r="Z212" s="31">
        <f t="shared" si="36"/>
        <v>0</v>
      </c>
      <c r="AA212" s="31">
        <f t="shared" si="37"/>
        <v>0</v>
      </c>
      <c r="AB212" s="31">
        <f t="shared" si="38"/>
        <v>1</v>
      </c>
      <c r="AC212" s="31">
        <f t="shared" si="39"/>
        <v>0</v>
      </c>
      <c r="AD212" s="31">
        <f t="shared" si="40"/>
        <v>3</v>
      </c>
      <c r="AE212" s="32"/>
      <c r="AF212" s="31"/>
    </row>
    <row r="213" spans="1:32" x14ac:dyDescent="0.25">
      <c r="A213" s="8"/>
      <c r="B213" s="8"/>
      <c r="C213" s="8"/>
      <c r="D213" s="8" t="s">
        <v>360</v>
      </c>
      <c r="E213" s="8" t="s">
        <v>361</v>
      </c>
      <c r="F213" s="8" t="s">
        <v>362</v>
      </c>
      <c r="G213" s="9">
        <v>4184.7955666666667</v>
      </c>
      <c r="H213" s="8">
        <v>127</v>
      </c>
      <c r="I213" s="9">
        <v>113.3791645751817</v>
      </c>
      <c r="J213" s="9">
        <v>0</v>
      </c>
      <c r="K213" s="9">
        <v>113.3791645751817</v>
      </c>
      <c r="L213" s="9">
        <v>0</v>
      </c>
      <c r="M213" s="9">
        <v>89.274932736363553</v>
      </c>
      <c r="N213" s="8" t="s">
        <v>44</v>
      </c>
      <c r="O213" s="9">
        <v>113.3791645751817</v>
      </c>
      <c r="P213" s="8" t="s">
        <v>45</v>
      </c>
      <c r="Q213" s="8"/>
      <c r="R213" s="9">
        <v>113.3791645751817</v>
      </c>
      <c r="S213" s="9">
        <v>0.89274932736363555</v>
      </c>
      <c r="U213" s="31">
        <f t="shared" si="31"/>
        <v>0</v>
      </c>
      <c r="V213" s="31">
        <f t="shared" si="32"/>
        <v>0</v>
      </c>
      <c r="W213" s="31">
        <f t="shared" si="33"/>
        <v>1</v>
      </c>
      <c r="X213" s="31">
        <f t="shared" si="34"/>
        <v>1</v>
      </c>
      <c r="Y213" s="31">
        <f t="shared" si="35"/>
        <v>0</v>
      </c>
      <c r="Z213" s="31">
        <f t="shared" si="36"/>
        <v>0</v>
      </c>
      <c r="AA213" s="31">
        <f t="shared" si="37"/>
        <v>0</v>
      </c>
      <c r="AB213" s="31">
        <f t="shared" si="38"/>
        <v>1</v>
      </c>
      <c r="AC213" s="31">
        <f t="shared" si="39"/>
        <v>0</v>
      </c>
      <c r="AD213" s="31">
        <f t="shared" si="40"/>
        <v>3</v>
      </c>
      <c r="AE213" s="32"/>
      <c r="AF213" s="31"/>
    </row>
    <row r="214" spans="1:32" x14ac:dyDescent="0.25">
      <c r="A214" s="6"/>
      <c r="B214" s="6"/>
      <c r="C214" s="6"/>
      <c r="D214" s="6" t="s">
        <v>451</v>
      </c>
      <c r="E214" s="6" t="s">
        <v>129</v>
      </c>
      <c r="F214" s="6" t="s">
        <v>452</v>
      </c>
      <c r="G214" s="7">
        <v>71.542966666666672</v>
      </c>
      <c r="H214" s="6">
        <v>104</v>
      </c>
      <c r="I214" s="7">
        <v>173.12805245827971</v>
      </c>
      <c r="J214" s="7">
        <v>57.550887900458498</v>
      </c>
      <c r="K214" s="7">
        <v>115.57716455782111</v>
      </c>
      <c r="L214" s="7">
        <v>33.241804019211209</v>
      </c>
      <c r="M214" s="7">
        <v>111.13188899790499</v>
      </c>
      <c r="N214" s="6"/>
      <c r="O214" s="7">
        <v>8.4042275964248603</v>
      </c>
      <c r="P214" s="6"/>
      <c r="Q214" s="6"/>
      <c r="R214" s="7">
        <v>112.6409119501767</v>
      </c>
      <c r="S214" s="7">
        <v>108.3085691828622</v>
      </c>
      <c r="U214" s="31">
        <f t="shared" si="31"/>
        <v>0</v>
      </c>
      <c r="V214" s="31">
        <f t="shared" si="32"/>
        <v>0</v>
      </c>
      <c r="W214" s="31">
        <f t="shared" si="33"/>
        <v>0</v>
      </c>
      <c r="X214" s="31">
        <f t="shared" si="34"/>
        <v>0</v>
      </c>
      <c r="Y214" s="31">
        <f t="shared" si="35"/>
        <v>0</v>
      </c>
      <c r="Z214" s="31">
        <f t="shared" si="36"/>
        <v>0</v>
      </c>
      <c r="AA214" s="31">
        <f t="shared" si="37"/>
        <v>0</v>
      </c>
      <c r="AB214" s="31">
        <f t="shared" si="38"/>
        <v>0</v>
      </c>
      <c r="AC214" s="31">
        <f t="shared" si="39"/>
        <v>0</v>
      </c>
      <c r="AD214" s="31">
        <f t="shared" si="40"/>
        <v>0</v>
      </c>
      <c r="AE214" s="32"/>
      <c r="AF214" s="31"/>
    </row>
    <row r="215" spans="1:32" x14ac:dyDescent="0.25">
      <c r="A215" s="8"/>
      <c r="B215" s="8"/>
      <c r="C215" s="8"/>
      <c r="D215" s="8" t="s">
        <v>451</v>
      </c>
      <c r="E215" s="8" t="s">
        <v>571</v>
      </c>
      <c r="F215" s="8" t="s">
        <v>572</v>
      </c>
      <c r="G215" s="9">
        <v>165.2198166666667</v>
      </c>
      <c r="H215" s="8">
        <v>100</v>
      </c>
      <c r="I215" s="9">
        <v>106.2276510906963</v>
      </c>
      <c r="J215" s="9">
        <v>0</v>
      </c>
      <c r="K215" s="9">
        <v>106.2276510906963</v>
      </c>
      <c r="L215" s="9">
        <v>0</v>
      </c>
      <c r="M215" s="9">
        <v>106.2276510906963</v>
      </c>
      <c r="N215" s="8" t="s">
        <v>44</v>
      </c>
      <c r="O215" s="9">
        <v>105.63853542187999</v>
      </c>
      <c r="P215" s="8" t="s">
        <v>45</v>
      </c>
      <c r="Q215" s="8"/>
      <c r="R215" s="9">
        <v>106.2276510906963</v>
      </c>
      <c r="S215" s="9">
        <v>106.2276510906963</v>
      </c>
      <c r="U215" s="31">
        <f t="shared" si="31"/>
        <v>0</v>
      </c>
      <c r="V215" s="31">
        <f t="shared" si="32"/>
        <v>0</v>
      </c>
      <c r="W215" s="31">
        <f t="shared" si="33"/>
        <v>1</v>
      </c>
      <c r="X215" s="31">
        <f t="shared" si="34"/>
        <v>1</v>
      </c>
      <c r="Y215" s="31">
        <f t="shared" si="35"/>
        <v>0</v>
      </c>
      <c r="Z215" s="31">
        <f t="shared" si="36"/>
        <v>0</v>
      </c>
      <c r="AA215" s="31">
        <f t="shared" si="37"/>
        <v>0</v>
      </c>
      <c r="AB215" s="31">
        <f t="shared" si="38"/>
        <v>1</v>
      </c>
      <c r="AC215" s="31">
        <f t="shared" si="39"/>
        <v>0</v>
      </c>
      <c r="AD215" s="31">
        <f t="shared" si="40"/>
        <v>3</v>
      </c>
      <c r="AE215" s="32"/>
      <c r="AF215" s="31"/>
    </row>
    <row r="216" spans="1:32" x14ac:dyDescent="0.25">
      <c r="A216" s="6"/>
      <c r="B216" s="6"/>
      <c r="C216" s="6"/>
      <c r="D216" s="6" t="s">
        <v>99</v>
      </c>
      <c r="E216" s="6" t="s">
        <v>100</v>
      </c>
      <c r="F216" s="6" t="s">
        <v>101</v>
      </c>
      <c r="G216" s="7">
        <v>44.673050000000003</v>
      </c>
      <c r="H216" s="6">
        <v>117</v>
      </c>
      <c r="I216" s="7">
        <v>173.84544442790249</v>
      </c>
      <c r="J216" s="7">
        <v>72.47017885112308</v>
      </c>
      <c r="K216" s="7">
        <v>101.3752655767794</v>
      </c>
      <c r="L216" s="7">
        <v>41.686556176154532</v>
      </c>
      <c r="M216" s="7">
        <v>86.64552613399951</v>
      </c>
      <c r="N216" s="6"/>
      <c r="O216" s="7">
        <v>8.4973547300397652</v>
      </c>
      <c r="P216" s="6"/>
      <c r="Q216" s="6"/>
      <c r="R216" s="7">
        <v>97.650972068625407</v>
      </c>
      <c r="S216" s="7">
        <v>83.462369289423421</v>
      </c>
      <c r="U216" s="31">
        <f t="shared" si="31"/>
        <v>0</v>
      </c>
      <c r="V216" s="31">
        <f t="shared" si="32"/>
        <v>0</v>
      </c>
      <c r="W216" s="31">
        <f t="shared" si="33"/>
        <v>0</v>
      </c>
      <c r="X216" s="31">
        <f t="shared" si="34"/>
        <v>0</v>
      </c>
      <c r="Y216" s="31">
        <f t="shared" si="35"/>
        <v>0</v>
      </c>
      <c r="Z216" s="31">
        <f t="shared" si="36"/>
        <v>0</v>
      </c>
      <c r="AA216" s="31">
        <f t="shared" si="37"/>
        <v>0</v>
      </c>
      <c r="AB216" s="31">
        <f t="shared" si="38"/>
        <v>0</v>
      </c>
      <c r="AC216" s="31">
        <f t="shared" si="39"/>
        <v>0</v>
      </c>
      <c r="AD216" s="31">
        <f t="shared" si="40"/>
        <v>0</v>
      </c>
      <c r="AE216" s="32"/>
      <c r="AF216" s="31"/>
    </row>
    <row r="217" spans="1:32" x14ac:dyDescent="0.25">
      <c r="A217" s="8"/>
      <c r="B217" s="8"/>
      <c r="C217" s="8"/>
      <c r="D217" s="8" t="s">
        <v>99</v>
      </c>
      <c r="E217" s="8" t="s">
        <v>126</v>
      </c>
      <c r="F217" s="8" t="s">
        <v>127</v>
      </c>
      <c r="G217" s="9">
        <v>46.422449999999998</v>
      </c>
      <c r="H217" s="8">
        <v>138</v>
      </c>
      <c r="I217" s="9">
        <v>105.5107225339941</v>
      </c>
      <c r="J217" s="9">
        <v>0</v>
      </c>
      <c r="K217" s="9">
        <v>105.5107225339941</v>
      </c>
      <c r="L217" s="9">
        <v>0</v>
      </c>
      <c r="M217" s="9">
        <v>76.457045314488468</v>
      </c>
      <c r="N217" s="8" t="s">
        <v>44</v>
      </c>
      <c r="O217" s="9">
        <v>105.5107225339941</v>
      </c>
      <c r="P217" s="8" t="s">
        <v>45</v>
      </c>
      <c r="Q217" s="8"/>
      <c r="R217" s="9">
        <v>105.5107225339941</v>
      </c>
      <c r="S217" s="9">
        <v>0.7645704531448847</v>
      </c>
      <c r="U217" s="31">
        <f t="shared" si="31"/>
        <v>0</v>
      </c>
      <c r="V217" s="31">
        <f t="shared" si="32"/>
        <v>0</v>
      </c>
      <c r="W217" s="31">
        <f t="shared" si="33"/>
        <v>1</v>
      </c>
      <c r="X217" s="31">
        <f t="shared" si="34"/>
        <v>1</v>
      </c>
      <c r="Y217" s="31">
        <f t="shared" si="35"/>
        <v>0</v>
      </c>
      <c r="Z217" s="31">
        <f t="shared" si="36"/>
        <v>0</v>
      </c>
      <c r="AA217" s="31">
        <f t="shared" si="37"/>
        <v>0</v>
      </c>
      <c r="AB217" s="31">
        <f t="shared" si="38"/>
        <v>1</v>
      </c>
      <c r="AC217" s="31">
        <f t="shared" si="39"/>
        <v>0</v>
      </c>
      <c r="AD217" s="31">
        <f t="shared" si="40"/>
        <v>3</v>
      </c>
      <c r="AE217" s="32"/>
      <c r="AF217" s="31"/>
    </row>
    <row r="218" spans="1:32" x14ac:dyDescent="0.25">
      <c r="A218" s="8"/>
      <c r="B218" s="8"/>
      <c r="C218" s="8"/>
      <c r="D218" s="8" t="s">
        <v>99</v>
      </c>
      <c r="E218" s="8" t="s">
        <v>363</v>
      </c>
      <c r="F218" s="8" t="s">
        <v>364</v>
      </c>
      <c r="G218" s="9">
        <v>22.66491666666667</v>
      </c>
      <c r="H218" s="8">
        <v>108</v>
      </c>
      <c r="I218" s="9">
        <v>33.259646629963427</v>
      </c>
      <c r="J218" s="9">
        <v>0</v>
      </c>
      <c r="K218" s="9">
        <v>33.259646629963427</v>
      </c>
      <c r="L218" s="9">
        <v>0</v>
      </c>
      <c r="M218" s="9">
        <v>30.795969101817999</v>
      </c>
      <c r="N218" s="8" t="s">
        <v>44</v>
      </c>
      <c r="O218" s="9">
        <v>32.187103817633449</v>
      </c>
      <c r="P218" s="8" t="s">
        <v>45</v>
      </c>
      <c r="Q218" s="8"/>
      <c r="R218" s="9">
        <v>33.259646629963427</v>
      </c>
      <c r="S218" s="9">
        <v>30.795969101817999</v>
      </c>
      <c r="U218" s="31">
        <f t="shared" si="31"/>
        <v>0</v>
      </c>
      <c r="V218" s="31">
        <f t="shared" si="32"/>
        <v>0</v>
      </c>
      <c r="W218" s="31">
        <f t="shared" si="33"/>
        <v>1</v>
      </c>
      <c r="X218" s="31">
        <f t="shared" si="34"/>
        <v>1</v>
      </c>
      <c r="Y218" s="31">
        <f t="shared" si="35"/>
        <v>0</v>
      </c>
      <c r="Z218" s="31">
        <f t="shared" si="36"/>
        <v>0</v>
      </c>
      <c r="AA218" s="31">
        <f t="shared" si="37"/>
        <v>0</v>
      </c>
      <c r="AB218" s="31">
        <f t="shared" si="38"/>
        <v>1</v>
      </c>
      <c r="AC218" s="31">
        <f t="shared" si="39"/>
        <v>0</v>
      </c>
      <c r="AD218" s="31">
        <f t="shared" si="40"/>
        <v>3</v>
      </c>
      <c r="AE218" s="32"/>
      <c r="AF218" s="31"/>
    </row>
    <row r="219" spans="1:32" x14ac:dyDescent="0.25">
      <c r="A219" s="6"/>
      <c r="B219" s="6"/>
      <c r="C219" s="6"/>
      <c r="D219" s="6" t="s">
        <v>99</v>
      </c>
      <c r="E219" s="6" t="s">
        <v>365</v>
      </c>
      <c r="F219" s="6" t="s">
        <v>366</v>
      </c>
      <c r="G219" s="7">
        <v>18.50695</v>
      </c>
      <c r="H219" s="6">
        <v>109</v>
      </c>
      <c r="I219" s="7">
        <v>88.474351882904031</v>
      </c>
      <c r="J219" s="7">
        <v>42.413793220479967</v>
      </c>
      <c r="K219" s="7">
        <v>46.060558662424071</v>
      </c>
      <c r="L219" s="7">
        <v>47.939083268577882</v>
      </c>
      <c r="M219" s="7">
        <v>42.257393268278967</v>
      </c>
      <c r="N219" s="6"/>
      <c r="O219" s="7">
        <v>8.0877628711551885</v>
      </c>
      <c r="P219" s="6"/>
      <c r="Q219" s="6"/>
      <c r="R219" s="7">
        <v>41.793270968660671</v>
      </c>
      <c r="S219" s="7">
        <v>38.342450429963918</v>
      </c>
      <c r="U219" s="31">
        <f t="shared" si="31"/>
        <v>0</v>
      </c>
      <c r="V219" s="31">
        <f t="shared" si="32"/>
        <v>0</v>
      </c>
      <c r="W219" s="31">
        <f t="shared" si="33"/>
        <v>0</v>
      </c>
      <c r="X219" s="31">
        <f t="shared" si="34"/>
        <v>0</v>
      </c>
      <c r="Y219" s="31">
        <f t="shared" si="35"/>
        <v>0</v>
      </c>
      <c r="Z219" s="31">
        <f t="shared" si="36"/>
        <v>0</v>
      </c>
      <c r="AA219" s="31">
        <f t="shared" si="37"/>
        <v>0</v>
      </c>
      <c r="AB219" s="31">
        <f t="shared" si="38"/>
        <v>0</v>
      </c>
      <c r="AC219" s="31">
        <f t="shared" si="39"/>
        <v>0</v>
      </c>
      <c r="AD219" s="31">
        <f t="shared" si="40"/>
        <v>0</v>
      </c>
      <c r="AE219" s="32"/>
      <c r="AF219" s="31"/>
    </row>
    <row r="220" spans="1:32" x14ac:dyDescent="0.25">
      <c r="A220" s="8"/>
      <c r="B220" s="8"/>
      <c r="C220" s="8"/>
      <c r="D220" s="8" t="s">
        <v>99</v>
      </c>
      <c r="E220" s="8" t="s">
        <v>367</v>
      </c>
      <c r="F220" s="8" t="s">
        <v>368</v>
      </c>
      <c r="G220" s="9">
        <v>94.991133333333337</v>
      </c>
      <c r="H220" s="8">
        <v>131</v>
      </c>
      <c r="I220" s="9">
        <v>137.10078215602809</v>
      </c>
      <c r="J220" s="9">
        <v>0</v>
      </c>
      <c r="K220" s="9">
        <v>137.10078215602809</v>
      </c>
      <c r="L220" s="9">
        <v>0</v>
      </c>
      <c r="M220" s="9">
        <v>104.65708561528859</v>
      </c>
      <c r="N220" s="8" t="s">
        <v>44</v>
      </c>
      <c r="O220" s="9">
        <v>137.10078215602809</v>
      </c>
      <c r="P220" s="8" t="s">
        <v>45</v>
      </c>
      <c r="Q220" s="8"/>
      <c r="R220" s="9">
        <v>137.10078215602809</v>
      </c>
      <c r="S220" s="9">
        <v>1.0465708561528859</v>
      </c>
      <c r="U220" s="31">
        <f t="shared" si="31"/>
        <v>0</v>
      </c>
      <c r="V220" s="31">
        <f t="shared" si="32"/>
        <v>0</v>
      </c>
      <c r="W220" s="31">
        <f t="shared" si="33"/>
        <v>1</v>
      </c>
      <c r="X220" s="31">
        <f t="shared" si="34"/>
        <v>1</v>
      </c>
      <c r="Y220" s="31">
        <f t="shared" si="35"/>
        <v>0</v>
      </c>
      <c r="Z220" s="31">
        <f t="shared" si="36"/>
        <v>0</v>
      </c>
      <c r="AA220" s="31">
        <f t="shared" si="37"/>
        <v>0</v>
      </c>
      <c r="AB220" s="31">
        <f t="shared" si="38"/>
        <v>1</v>
      </c>
      <c r="AC220" s="31">
        <f t="shared" si="39"/>
        <v>0</v>
      </c>
      <c r="AD220" s="31">
        <f t="shared" si="40"/>
        <v>3</v>
      </c>
      <c r="AE220" s="32"/>
      <c r="AF220" s="31"/>
    </row>
    <row r="221" spans="1:32" x14ac:dyDescent="0.25">
      <c r="A221" s="8"/>
      <c r="B221" s="8"/>
      <c r="C221" s="8"/>
      <c r="D221" s="8" t="s">
        <v>453</v>
      </c>
      <c r="E221" s="8" t="s">
        <v>454</v>
      </c>
      <c r="F221" s="8" t="s">
        <v>455</v>
      </c>
      <c r="G221" s="9">
        <v>19.50428333333333</v>
      </c>
      <c r="H221" s="8">
        <v>127</v>
      </c>
      <c r="I221" s="9">
        <v>36.02028085413879</v>
      </c>
      <c r="J221" s="9">
        <v>0</v>
      </c>
      <c r="K221" s="9">
        <v>36.02028085413879</v>
      </c>
      <c r="L221" s="9">
        <v>0</v>
      </c>
      <c r="M221" s="9">
        <v>28.362425869400621</v>
      </c>
      <c r="N221" s="8" t="s">
        <v>44</v>
      </c>
      <c r="O221" s="9">
        <v>36.02028085413879</v>
      </c>
      <c r="P221" s="8" t="s">
        <v>45</v>
      </c>
      <c r="Q221" s="8"/>
      <c r="R221" s="9">
        <v>36.02028085413879</v>
      </c>
      <c r="S221" s="9">
        <v>0.2836242586940062</v>
      </c>
      <c r="U221" s="31">
        <f t="shared" si="31"/>
        <v>0</v>
      </c>
      <c r="V221" s="31">
        <f t="shared" si="32"/>
        <v>0</v>
      </c>
      <c r="W221" s="31">
        <f t="shared" si="33"/>
        <v>1</v>
      </c>
      <c r="X221" s="31">
        <f t="shared" si="34"/>
        <v>1</v>
      </c>
      <c r="Y221" s="31">
        <f t="shared" si="35"/>
        <v>0</v>
      </c>
      <c r="Z221" s="31">
        <f t="shared" si="36"/>
        <v>0</v>
      </c>
      <c r="AA221" s="31">
        <f t="shared" si="37"/>
        <v>0</v>
      </c>
      <c r="AB221" s="31">
        <f t="shared" si="38"/>
        <v>1</v>
      </c>
      <c r="AC221" s="31">
        <f t="shared" si="39"/>
        <v>0</v>
      </c>
      <c r="AD221" s="31">
        <f t="shared" si="40"/>
        <v>3</v>
      </c>
      <c r="AE221" s="32"/>
      <c r="AF221" s="31"/>
    </row>
    <row r="222" spans="1:32" x14ac:dyDescent="0.25">
      <c r="A222" s="8"/>
      <c r="B222" s="8"/>
      <c r="C222" s="8"/>
      <c r="D222" s="8" t="s">
        <v>453</v>
      </c>
      <c r="E222" s="8" t="s">
        <v>456</v>
      </c>
      <c r="F222" s="8" t="s">
        <v>457</v>
      </c>
      <c r="G222" s="9">
        <v>21.665183333333339</v>
      </c>
      <c r="H222" s="8">
        <v>137</v>
      </c>
      <c r="I222" s="9">
        <v>64.28543931870496</v>
      </c>
      <c r="J222" s="9">
        <v>0</v>
      </c>
      <c r="K222" s="9">
        <v>64.28543931870496</v>
      </c>
      <c r="L222" s="9">
        <v>0</v>
      </c>
      <c r="M222" s="9">
        <v>46.92367833482114</v>
      </c>
      <c r="N222" s="8" t="s">
        <v>44</v>
      </c>
      <c r="O222" s="9">
        <v>64.28543931870496</v>
      </c>
      <c r="P222" s="8" t="s">
        <v>45</v>
      </c>
      <c r="Q222" s="8"/>
      <c r="R222" s="9">
        <v>64.28543931870496</v>
      </c>
      <c r="S222" s="9">
        <v>0.46923678334821139</v>
      </c>
      <c r="U222" s="31">
        <f t="shared" si="31"/>
        <v>0</v>
      </c>
      <c r="V222" s="31">
        <f t="shared" si="32"/>
        <v>0</v>
      </c>
      <c r="W222" s="31">
        <f t="shared" si="33"/>
        <v>1</v>
      </c>
      <c r="X222" s="31">
        <f t="shared" si="34"/>
        <v>1</v>
      </c>
      <c r="Y222" s="31">
        <f t="shared" si="35"/>
        <v>0</v>
      </c>
      <c r="Z222" s="31">
        <f t="shared" si="36"/>
        <v>0</v>
      </c>
      <c r="AA222" s="31">
        <f t="shared" si="37"/>
        <v>0</v>
      </c>
      <c r="AB222" s="31">
        <f t="shared" si="38"/>
        <v>1</v>
      </c>
      <c r="AC222" s="31">
        <f t="shared" si="39"/>
        <v>0</v>
      </c>
      <c r="AD222" s="31">
        <f t="shared" si="40"/>
        <v>3</v>
      </c>
      <c r="AE222" s="32"/>
      <c r="AF222" s="31"/>
    </row>
    <row r="223" spans="1:32" x14ac:dyDescent="0.25">
      <c r="A223" s="8"/>
      <c r="B223" s="8"/>
      <c r="C223" s="8"/>
      <c r="D223" s="8" t="s">
        <v>453</v>
      </c>
      <c r="E223" s="8" t="s">
        <v>573</v>
      </c>
      <c r="F223" s="8" t="s">
        <v>574</v>
      </c>
      <c r="G223" s="9">
        <v>77.448083333333344</v>
      </c>
      <c r="H223" s="8">
        <v>131</v>
      </c>
      <c r="I223" s="9">
        <v>6.4182440742553322</v>
      </c>
      <c r="J223" s="9">
        <v>0</v>
      </c>
      <c r="K223" s="9">
        <v>6.4182440742553322</v>
      </c>
      <c r="L223" s="9">
        <v>0</v>
      </c>
      <c r="M223" s="9">
        <v>4.8994229574468182</v>
      </c>
      <c r="N223" s="8" t="s">
        <v>44</v>
      </c>
      <c r="O223" s="9">
        <v>6.4182440742553322</v>
      </c>
      <c r="P223" s="8" t="s">
        <v>45</v>
      </c>
      <c r="Q223" s="8"/>
      <c r="R223" s="9">
        <v>6.4182440742553322</v>
      </c>
      <c r="S223" s="9">
        <v>4.8994229574468182E-2</v>
      </c>
      <c r="U223" s="31">
        <f t="shared" si="31"/>
        <v>0</v>
      </c>
      <c r="V223" s="31">
        <f t="shared" si="32"/>
        <v>0</v>
      </c>
      <c r="W223" s="31">
        <f t="shared" si="33"/>
        <v>1</v>
      </c>
      <c r="X223" s="31">
        <f t="shared" si="34"/>
        <v>1</v>
      </c>
      <c r="Y223" s="31">
        <f t="shared" si="35"/>
        <v>0</v>
      </c>
      <c r="Z223" s="31">
        <f t="shared" si="36"/>
        <v>1</v>
      </c>
      <c r="AA223" s="31">
        <f t="shared" si="37"/>
        <v>0</v>
      </c>
      <c r="AB223" s="31">
        <f t="shared" si="38"/>
        <v>1</v>
      </c>
      <c r="AC223" s="31">
        <f t="shared" si="39"/>
        <v>0</v>
      </c>
      <c r="AD223" s="31">
        <f t="shared" si="40"/>
        <v>4</v>
      </c>
      <c r="AE223" s="32"/>
      <c r="AF223" s="31"/>
    </row>
    <row r="224" spans="1:32" x14ac:dyDescent="0.25">
      <c r="A224" s="6"/>
      <c r="B224" s="6"/>
      <c r="C224" s="6"/>
      <c r="D224" s="6" t="s">
        <v>453</v>
      </c>
      <c r="E224" s="6" t="s">
        <v>575</v>
      </c>
      <c r="F224" s="6" t="s">
        <v>576</v>
      </c>
      <c r="G224" s="7">
        <v>7.0951833333333338</v>
      </c>
      <c r="H224" s="6">
        <v>101</v>
      </c>
      <c r="I224" s="7">
        <v>28.44540258104286</v>
      </c>
      <c r="J224" s="7">
        <v>6.5734711045187124</v>
      </c>
      <c r="K224" s="7">
        <v>21.87193147652415</v>
      </c>
      <c r="L224" s="7">
        <v>23.109080934222849</v>
      </c>
      <c r="M224" s="7">
        <v>21.655377699528859</v>
      </c>
      <c r="N224" s="6"/>
      <c r="O224" s="7">
        <v>3.5352935277853388</v>
      </c>
      <c r="P224" s="6"/>
      <c r="Q224" s="6"/>
      <c r="R224" s="7">
        <v>20.939011038431971</v>
      </c>
      <c r="S224" s="7">
        <v>20.7316940974574</v>
      </c>
      <c r="U224" s="31">
        <f t="shared" si="31"/>
        <v>0</v>
      </c>
      <c r="V224" s="31">
        <f t="shared" si="32"/>
        <v>0</v>
      </c>
      <c r="W224" s="31">
        <f t="shared" si="33"/>
        <v>0</v>
      </c>
      <c r="X224" s="31">
        <f t="shared" si="34"/>
        <v>0</v>
      </c>
      <c r="Y224" s="31">
        <f t="shared" si="35"/>
        <v>0</v>
      </c>
      <c r="Z224" s="31">
        <f t="shared" si="36"/>
        <v>0</v>
      </c>
      <c r="AA224" s="31">
        <f t="shared" si="37"/>
        <v>0</v>
      </c>
      <c r="AB224" s="31">
        <f t="shared" si="38"/>
        <v>0</v>
      </c>
      <c r="AC224" s="31">
        <f t="shared" si="39"/>
        <v>0</v>
      </c>
      <c r="AD224" s="31">
        <f t="shared" si="40"/>
        <v>0</v>
      </c>
      <c r="AE224" s="32"/>
      <c r="AF224" s="31"/>
    </row>
    <row r="225" spans="1:38" x14ac:dyDescent="0.25">
      <c r="A225" s="6"/>
      <c r="B225" s="6"/>
      <c r="C225" s="6"/>
      <c r="D225" s="6" t="s">
        <v>458</v>
      </c>
      <c r="E225" s="6" t="s">
        <v>459</v>
      </c>
      <c r="F225" s="6" t="s">
        <v>460</v>
      </c>
      <c r="G225" s="7">
        <v>56.453166666666668</v>
      </c>
      <c r="H225" s="6">
        <v>108</v>
      </c>
      <c r="I225" s="7">
        <v>178.13829045616899</v>
      </c>
      <c r="J225" s="7">
        <v>78.144529098629462</v>
      </c>
      <c r="K225" s="7">
        <v>99.99376135753954</v>
      </c>
      <c r="L225" s="7">
        <v>43.867339749651947</v>
      </c>
      <c r="M225" s="7">
        <v>92.58681607179588</v>
      </c>
      <c r="N225" s="6"/>
      <c r="O225" s="7">
        <v>3.203258012532864</v>
      </c>
      <c r="P225" s="6"/>
      <c r="Q225" s="6"/>
      <c r="R225" s="7">
        <v>98.562846774713222</v>
      </c>
      <c r="S225" s="7">
        <v>91.261895161771506</v>
      </c>
      <c r="U225" s="31">
        <f t="shared" si="31"/>
        <v>0</v>
      </c>
      <c r="V225" s="31">
        <f t="shared" si="32"/>
        <v>0</v>
      </c>
      <c r="W225" s="31">
        <f t="shared" si="33"/>
        <v>0</v>
      </c>
      <c r="X225" s="31">
        <f t="shared" si="34"/>
        <v>0</v>
      </c>
      <c r="Y225" s="31">
        <f t="shared" si="35"/>
        <v>0</v>
      </c>
      <c r="Z225" s="31">
        <f t="shared" si="36"/>
        <v>0</v>
      </c>
      <c r="AA225" s="31">
        <f t="shared" si="37"/>
        <v>0</v>
      </c>
      <c r="AB225" s="31">
        <f t="shared" si="38"/>
        <v>0</v>
      </c>
      <c r="AC225" s="31">
        <f t="shared" si="39"/>
        <v>0</v>
      </c>
      <c r="AD225" s="31">
        <f t="shared" si="40"/>
        <v>0</v>
      </c>
      <c r="AE225" s="32"/>
      <c r="AF225" s="31"/>
    </row>
    <row r="226" spans="1:38" x14ac:dyDescent="0.25">
      <c r="A226" s="8"/>
      <c r="B226" s="8"/>
      <c r="C226" s="8"/>
      <c r="D226" s="8" t="s">
        <v>458</v>
      </c>
      <c r="E226" s="8" t="s">
        <v>577</v>
      </c>
      <c r="F226" s="8" t="s">
        <v>578</v>
      </c>
      <c r="G226" s="9">
        <v>21.3538</v>
      </c>
      <c r="H226" s="8">
        <v>116</v>
      </c>
      <c r="I226" s="9">
        <v>64.900444287530405</v>
      </c>
      <c r="J226" s="9">
        <v>0</v>
      </c>
      <c r="K226" s="9">
        <v>64.900444287530405</v>
      </c>
      <c r="L226" s="9">
        <v>0</v>
      </c>
      <c r="M226" s="9">
        <v>55.948658868560699</v>
      </c>
      <c r="N226" s="8" t="s">
        <v>44</v>
      </c>
      <c r="O226" s="9">
        <v>64.900444287530405</v>
      </c>
      <c r="P226" s="8" t="s">
        <v>45</v>
      </c>
      <c r="Q226" s="8"/>
      <c r="R226" s="9">
        <v>64.900444287530405</v>
      </c>
      <c r="S226" s="9">
        <v>0.55948658868560697</v>
      </c>
      <c r="U226" s="31">
        <f t="shared" si="31"/>
        <v>0</v>
      </c>
      <c r="V226" s="31">
        <f t="shared" si="32"/>
        <v>0</v>
      </c>
      <c r="W226" s="31">
        <f t="shared" si="33"/>
        <v>1</v>
      </c>
      <c r="X226" s="31">
        <f t="shared" si="34"/>
        <v>1</v>
      </c>
      <c r="Y226" s="31">
        <f t="shared" si="35"/>
        <v>0</v>
      </c>
      <c r="Z226" s="31">
        <f t="shared" si="36"/>
        <v>0</v>
      </c>
      <c r="AA226" s="31">
        <f t="shared" si="37"/>
        <v>0</v>
      </c>
      <c r="AB226" s="31">
        <f t="shared" si="38"/>
        <v>1</v>
      </c>
      <c r="AC226" s="31">
        <f t="shared" si="39"/>
        <v>0</v>
      </c>
      <c r="AD226" s="31">
        <f t="shared" si="40"/>
        <v>3</v>
      </c>
      <c r="AE226" s="32"/>
      <c r="AF226" s="31"/>
    </row>
    <row r="227" spans="1:38" x14ac:dyDescent="0.25">
      <c r="A227" s="6"/>
      <c r="B227" s="6"/>
      <c r="C227" s="6"/>
      <c r="D227" s="6" t="s">
        <v>461</v>
      </c>
      <c r="E227" s="6" t="s">
        <v>462</v>
      </c>
      <c r="F227" s="6" t="s">
        <v>463</v>
      </c>
      <c r="G227" s="7">
        <v>32.398633333333329</v>
      </c>
      <c r="H227" s="6">
        <v>119</v>
      </c>
      <c r="I227" s="7">
        <v>57.711494904170983</v>
      </c>
      <c r="J227" s="7">
        <v>23.56116447104371</v>
      </c>
      <c r="K227" s="7">
        <v>34.150330433127273</v>
      </c>
      <c r="L227" s="7">
        <v>40.825773981711357</v>
      </c>
      <c r="M227" s="7">
        <v>28.697756666493511</v>
      </c>
      <c r="N227" s="6"/>
      <c r="O227" s="7">
        <v>0.68339219268436235</v>
      </c>
      <c r="P227" s="6"/>
      <c r="Q227" s="6"/>
      <c r="R227" s="7">
        <v>33.867986902753771</v>
      </c>
      <c r="S227" s="7">
        <v>28.4604931955914</v>
      </c>
      <c r="U227" s="31">
        <f t="shared" si="31"/>
        <v>0</v>
      </c>
      <c r="V227" s="31">
        <f t="shared" si="32"/>
        <v>0</v>
      </c>
      <c r="W227" s="31">
        <f t="shared" si="33"/>
        <v>0</v>
      </c>
      <c r="X227" s="31">
        <f t="shared" si="34"/>
        <v>0</v>
      </c>
      <c r="Y227" s="31">
        <f t="shared" si="35"/>
        <v>0</v>
      </c>
      <c r="Z227" s="31">
        <f t="shared" si="36"/>
        <v>0</v>
      </c>
      <c r="AA227" s="31">
        <f t="shared" si="37"/>
        <v>0</v>
      </c>
      <c r="AB227" s="31">
        <f t="shared" si="38"/>
        <v>0</v>
      </c>
      <c r="AC227" s="31">
        <f t="shared" si="39"/>
        <v>0</v>
      </c>
      <c r="AD227" s="31">
        <f t="shared" si="40"/>
        <v>0</v>
      </c>
      <c r="AE227" s="32"/>
      <c r="AF227" s="31"/>
    </row>
    <row r="228" spans="1:38" x14ac:dyDescent="0.25">
      <c r="A228" s="6"/>
      <c r="B228" s="6"/>
      <c r="C228" s="6"/>
      <c r="D228" s="6" t="s">
        <v>579</v>
      </c>
      <c r="E228" s="6" t="s">
        <v>580</v>
      </c>
      <c r="F228" s="6" t="s">
        <v>581</v>
      </c>
      <c r="G228" s="7">
        <v>13.178233333333329</v>
      </c>
      <c r="H228" s="6">
        <v>118</v>
      </c>
      <c r="I228" s="7">
        <v>50.97178594292906</v>
      </c>
      <c r="J228" s="7">
        <v>23.72158304308898</v>
      </c>
      <c r="K228" s="7">
        <v>27.25020289984008</v>
      </c>
      <c r="L228" s="7">
        <v>46.538653893055717</v>
      </c>
      <c r="M228" s="7">
        <v>23.093392288000061</v>
      </c>
      <c r="N228" s="6"/>
      <c r="O228" s="7">
        <v>0</v>
      </c>
      <c r="P228" s="6"/>
      <c r="Q228" s="6"/>
      <c r="R228" s="7">
        <v>27.25020289984008</v>
      </c>
      <c r="S228" s="7">
        <v>23.093392288000061</v>
      </c>
      <c r="U228" s="31">
        <f t="shared" si="31"/>
        <v>0</v>
      </c>
      <c r="V228" s="31">
        <f t="shared" si="32"/>
        <v>0</v>
      </c>
      <c r="W228" s="31">
        <f t="shared" si="33"/>
        <v>0</v>
      </c>
      <c r="X228" s="31">
        <f t="shared" si="34"/>
        <v>0</v>
      </c>
      <c r="Y228" s="31">
        <f t="shared" si="35"/>
        <v>0</v>
      </c>
      <c r="Z228" s="31">
        <f t="shared" si="36"/>
        <v>0</v>
      </c>
      <c r="AA228" s="31">
        <f t="shared" si="37"/>
        <v>0</v>
      </c>
      <c r="AB228" s="31">
        <f t="shared" si="38"/>
        <v>0</v>
      </c>
      <c r="AC228" s="31">
        <f t="shared" si="39"/>
        <v>0</v>
      </c>
      <c r="AD228" s="31">
        <f t="shared" si="40"/>
        <v>0</v>
      </c>
      <c r="AE228" s="32"/>
      <c r="AF228" s="31"/>
    </row>
    <row r="229" spans="1:38" x14ac:dyDescent="0.25">
      <c r="A229" s="8"/>
      <c r="B229" s="8"/>
      <c r="C229" s="8"/>
      <c r="D229" s="8" t="s">
        <v>579</v>
      </c>
      <c r="E229" s="8" t="s">
        <v>582</v>
      </c>
      <c r="F229" s="8" t="s">
        <v>583</v>
      </c>
      <c r="G229" s="9">
        <v>162.911</v>
      </c>
      <c r="H229" s="8">
        <v>133</v>
      </c>
      <c r="I229" s="9">
        <v>212.5267844521791</v>
      </c>
      <c r="J229" s="9">
        <v>0</v>
      </c>
      <c r="K229" s="9">
        <v>212.5267844521791</v>
      </c>
      <c r="L229" s="9">
        <v>0</v>
      </c>
      <c r="M229" s="9">
        <v>159.79457477607451</v>
      </c>
      <c r="N229" s="8" t="s">
        <v>44</v>
      </c>
      <c r="O229" s="9">
        <v>212.5267844521791</v>
      </c>
      <c r="P229" s="8" t="s">
        <v>45</v>
      </c>
      <c r="Q229" s="8"/>
      <c r="R229" s="9">
        <v>212.5267844521791</v>
      </c>
      <c r="S229" s="9">
        <v>1.597945747760745</v>
      </c>
      <c r="U229" s="31">
        <f t="shared" si="31"/>
        <v>0</v>
      </c>
      <c r="V229" s="31">
        <f t="shared" si="32"/>
        <v>0</v>
      </c>
      <c r="W229" s="31">
        <f t="shared" si="33"/>
        <v>1</v>
      </c>
      <c r="X229" s="31">
        <f t="shared" si="34"/>
        <v>1</v>
      </c>
      <c r="Y229" s="31">
        <f t="shared" si="35"/>
        <v>0</v>
      </c>
      <c r="Z229" s="31">
        <f t="shared" si="36"/>
        <v>0</v>
      </c>
      <c r="AA229" s="31">
        <f t="shared" si="37"/>
        <v>0</v>
      </c>
      <c r="AB229" s="31">
        <f t="shared" si="38"/>
        <v>1</v>
      </c>
      <c r="AC229" s="31">
        <f t="shared" si="39"/>
        <v>0</v>
      </c>
      <c r="AD229" s="31">
        <f t="shared" si="40"/>
        <v>3</v>
      </c>
      <c r="AE229" s="32"/>
      <c r="AF229" s="31"/>
    </row>
    <row r="230" spans="1:38" s="12" customFormat="1" x14ac:dyDescent="0.25">
      <c r="A230" s="10"/>
      <c r="B230" s="10"/>
      <c r="C230" s="10"/>
      <c r="D230" s="10" t="s">
        <v>102</v>
      </c>
      <c r="E230" s="10" t="s">
        <v>103</v>
      </c>
      <c r="F230" s="10" t="s">
        <v>104</v>
      </c>
      <c r="G230" s="11">
        <v>11.147083333333329</v>
      </c>
      <c r="H230" s="10">
        <v>111</v>
      </c>
      <c r="I230" s="11">
        <v>51.150899035405857</v>
      </c>
      <c r="J230" s="11">
        <v>7.2792098791192084E-2</v>
      </c>
      <c r="K230" s="11">
        <v>51.078106936614667</v>
      </c>
      <c r="L230" s="11">
        <v>0.14230854230109721</v>
      </c>
      <c r="M230" s="11">
        <v>46.016312555508712</v>
      </c>
      <c r="N230" s="10"/>
      <c r="O230" s="11">
        <v>51.078106936614667</v>
      </c>
      <c r="P230" s="10" t="s">
        <v>589</v>
      </c>
      <c r="Q230" s="10"/>
      <c r="R230" s="11">
        <v>0</v>
      </c>
      <c r="S230" s="11">
        <v>0</v>
      </c>
      <c r="U230" s="31">
        <f t="shared" si="31"/>
        <v>0</v>
      </c>
      <c r="V230" s="31">
        <f t="shared" si="32"/>
        <v>0</v>
      </c>
      <c r="W230" s="31">
        <f t="shared" si="33"/>
        <v>0</v>
      </c>
      <c r="X230" s="31">
        <f t="shared" si="34"/>
        <v>1</v>
      </c>
      <c r="Y230" s="31">
        <f t="shared" si="35"/>
        <v>1</v>
      </c>
      <c r="Z230" s="31">
        <f t="shared" si="36"/>
        <v>0</v>
      </c>
      <c r="AA230" s="31">
        <f t="shared" si="37"/>
        <v>0</v>
      </c>
      <c r="AB230" s="31">
        <f t="shared" si="38"/>
        <v>1</v>
      </c>
      <c r="AC230" s="31">
        <f t="shared" si="39"/>
        <v>0</v>
      </c>
      <c r="AD230" s="31">
        <f t="shared" si="40"/>
        <v>2</v>
      </c>
      <c r="AE230" s="32"/>
      <c r="AF230" s="31"/>
      <c r="AG230" s="2"/>
      <c r="AH230" s="16"/>
      <c r="AI230" s="16"/>
      <c r="AJ230" s="16"/>
      <c r="AK230" s="16"/>
      <c r="AL230" s="16"/>
    </row>
    <row r="231" spans="1:38" x14ac:dyDescent="0.25">
      <c r="A231" s="6"/>
      <c r="B231" s="6"/>
      <c r="C231" s="6"/>
      <c r="D231" s="6" t="s">
        <v>105</v>
      </c>
      <c r="E231" s="6" t="s">
        <v>106</v>
      </c>
      <c r="F231" s="6" t="s">
        <v>107</v>
      </c>
      <c r="G231" s="7">
        <v>53.060200000000002</v>
      </c>
      <c r="H231" s="6">
        <v>119</v>
      </c>
      <c r="I231" s="7">
        <v>195.0201107911729</v>
      </c>
      <c r="J231" s="7">
        <v>86.009794460931872</v>
      </c>
      <c r="K231" s="7">
        <v>109.0103163302411</v>
      </c>
      <c r="L231" s="7">
        <v>44.103038456906098</v>
      </c>
      <c r="M231" s="7">
        <v>91.605307840538714</v>
      </c>
      <c r="N231" s="6"/>
      <c r="O231" s="7">
        <v>9.4830898400267234</v>
      </c>
      <c r="P231" s="6"/>
      <c r="Q231" s="6"/>
      <c r="R231" s="7">
        <v>104.61422004814099</v>
      </c>
      <c r="S231" s="7">
        <v>87.911109284152133</v>
      </c>
      <c r="U231" s="31">
        <f t="shared" si="31"/>
        <v>0</v>
      </c>
      <c r="V231" s="31">
        <f t="shared" si="32"/>
        <v>0</v>
      </c>
      <c r="W231" s="31">
        <f t="shared" si="33"/>
        <v>0</v>
      </c>
      <c r="X231" s="31">
        <f t="shared" si="34"/>
        <v>0</v>
      </c>
      <c r="Y231" s="31">
        <f t="shared" si="35"/>
        <v>0</v>
      </c>
      <c r="Z231" s="31">
        <f t="shared" si="36"/>
        <v>0</v>
      </c>
      <c r="AA231" s="31">
        <f t="shared" si="37"/>
        <v>0</v>
      </c>
      <c r="AB231" s="31">
        <f t="shared" si="38"/>
        <v>0</v>
      </c>
      <c r="AC231" s="31">
        <f t="shared" si="39"/>
        <v>0</v>
      </c>
      <c r="AD231" s="31">
        <f t="shared" si="40"/>
        <v>0</v>
      </c>
      <c r="AE231" s="32"/>
      <c r="AF231" s="31"/>
    </row>
    <row r="232" spans="1:38" x14ac:dyDescent="0.25">
      <c r="A232" s="6"/>
      <c r="B232" s="6"/>
      <c r="C232" s="6"/>
      <c r="D232" s="6" t="s">
        <v>369</v>
      </c>
      <c r="E232" s="6" t="s">
        <v>370</v>
      </c>
      <c r="F232" s="6" t="s">
        <v>371</v>
      </c>
      <c r="G232" s="7">
        <v>36.638133333333343</v>
      </c>
      <c r="H232" s="6">
        <v>110</v>
      </c>
      <c r="I232" s="7">
        <v>129.1072127286414</v>
      </c>
      <c r="J232" s="7">
        <v>53.092038622422329</v>
      </c>
      <c r="K232" s="7">
        <v>76.015174106219035</v>
      </c>
      <c r="L232" s="7">
        <v>41.122441961481748</v>
      </c>
      <c r="M232" s="7">
        <v>69.104703732926396</v>
      </c>
      <c r="N232" s="6"/>
      <c r="O232" s="7">
        <v>6.6129482299970617</v>
      </c>
      <c r="P232" s="6"/>
      <c r="Q232" s="6"/>
      <c r="R232" s="7">
        <v>73.148959069359336</v>
      </c>
      <c r="S232" s="7">
        <v>66.499053699417573</v>
      </c>
      <c r="U232" s="31">
        <f t="shared" si="31"/>
        <v>0</v>
      </c>
      <c r="V232" s="31">
        <f t="shared" si="32"/>
        <v>0</v>
      </c>
      <c r="W232" s="31">
        <f t="shared" si="33"/>
        <v>0</v>
      </c>
      <c r="X232" s="31">
        <f t="shared" si="34"/>
        <v>0</v>
      </c>
      <c r="Y232" s="31">
        <f t="shared" si="35"/>
        <v>0</v>
      </c>
      <c r="Z232" s="31">
        <f t="shared" si="36"/>
        <v>0</v>
      </c>
      <c r="AA232" s="31">
        <f t="shared" si="37"/>
        <v>0</v>
      </c>
      <c r="AB232" s="31">
        <f t="shared" si="38"/>
        <v>0</v>
      </c>
      <c r="AC232" s="31">
        <f t="shared" si="39"/>
        <v>0</v>
      </c>
      <c r="AD232" s="31">
        <f t="shared" si="40"/>
        <v>0</v>
      </c>
      <c r="AE232" s="32"/>
      <c r="AF232" s="31"/>
    </row>
    <row r="233" spans="1:38" x14ac:dyDescent="0.25">
      <c r="A233" s="8"/>
      <c r="B233" s="8"/>
      <c r="C233" s="8"/>
      <c r="D233" s="8" t="s">
        <v>369</v>
      </c>
      <c r="E233" s="8" t="s">
        <v>464</v>
      </c>
      <c r="F233" s="8" t="s">
        <v>465</v>
      </c>
      <c r="G233" s="9">
        <v>40.081616666666669</v>
      </c>
      <c r="H233" s="8">
        <v>129</v>
      </c>
      <c r="I233" s="9">
        <v>78.185670122869254</v>
      </c>
      <c r="J233" s="9">
        <v>0</v>
      </c>
      <c r="K233" s="9">
        <v>78.185670122869254</v>
      </c>
      <c r="L233" s="9">
        <v>0</v>
      </c>
      <c r="M233" s="9">
        <v>60.609046606875403</v>
      </c>
      <c r="N233" s="8" t="s">
        <v>44</v>
      </c>
      <c r="O233" s="9">
        <v>78.185670122869254</v>
      </c>
      <c r="P233" s="8" t="s">
        <v>45</v>
      </c>
      <c r="Q233" s="8"/>
      <c r="R233" s="9">
        <v>78.185670122869254</v>
      </c>
      <c r="S233" s="9">
        <v>0.60609046606875394</v>
      </c>
      <c r="U233" s="31">
        <f t="shared" si="31"/>
        <v>0</v>
      </c>
      <c r="V233" s="31">
        <f t="shared" si="32"/>
        <v>0</v>
      </c>
      <c r="W233" s="31">
        <f t="shared" si="33"/>
        <v>1</v>
      </c>
      <c r="X233" s="31">
        <f t="shared" si="34"/>
        <v>1</v>
      </c>
      <c r="Y233" s="31">
        <f t="shared" si="35"/>
        <v>0</v>
      </c>
      <c r="Z233" s="31">
        <f t="shared" si="36"/>
        <v>0</v>
      </c>
      <c r="AA233" s="31">
        <f t="shared" si="37"/>
        <v>0</v>
      </c>
      <c r="AB233" s="31">
        <f t="shared" si="38"/>
        <v>1</v>
      </c>
      <c r="AC233" s="31">
        <f t="shared" si="39"/>
        <v>0</v>
      </c>
      <c r="AD233" s="31">
        <f t="shared" si="40"/>
        <v>3</v>
      </c>
      <c r="AE233" s="32"/>
      <c r="AF233" s="31"/>
    </row>
    <row r="234" spans="1:38" x14ac:dyDescent="0.25">
      <c r="A234" s="8"/>
      <c r="B234" s="8"/>
      <c r="C234" s="8"/>
      <c r="D234" s="8" t="s">
        <v>369</v>
      </c>
      <c r="E234" s="8" t="s">
        <v>466</v>
      </c>
      <c r="F234" s="8" t="s">
        <v>467</v>
      </c>
      <c r="G234" s="9">
        <v>43.473033333333333</v>
      </c>
      <c r="H234" s="8">
        <v>121</v>
      </c>
      <c r="I234" s="9">
        <v>99.532079576148078</v>
      </c>
      <c r="J234" s="9">
        <v>0</v>
      </c>
      <c r="K234" s="9">
        <v>99.532079576148078</v>
      </c>
      <c r="L234" s="9">
        <v>0</v>
      </c>
      <c r="M234" s="9">
        <v>82.257917005081055</v>
      </c>
      <c r="N234" s="8" t="s">
        <v>44</v>
      </c>
      <c r="O234" s="9">
        <v>99.532079576148078</v>
      </c>
      <c r="P234" s="8" t="s">
        <v>45</v>
      </c>
      <c r="Q234" s="8"/>
      <c r="R234" s="9">
        <v>99.532079576148078</v>
      </c>
      <c r="S234" s="9">
        <v>0.8225791700508106</v>
      </c>
      <c r="U234" s="31">
        <f t="shared" si="31"/>
        <v>0</v>
      </c>
      <c r="V234" s="31">
        <f t="shared" si="32"/>
        <v>0</v>
      </c>
      <c r="W234" s="31">
        <f t="shared" si="33"/>
        <v>1</v>
      </c>
      <c r="X234" s="31">
        <f t="shared" si="34"/>
        <v>1</v>
      </c>
      <c r="Y234" s="31">
        <f t="shared" si="35"/>
        <v>0</v>
      </c>
      <c r="Z234" s="31">
        <f t="shared" si="36"/>
        <v>0</v>
      </c>
      <c r="AA234" s="31">
        <f t="shared" si="37"/>
        <v>0</v>
      </c>
      <c r="AB234" s="31">
        <f t="shared" si="38"/>
        <v>1</v>
      </c>
      <c r="AC234" s="31">
        <f t="shared" si="39"/>
        <v>0</v>
      </c>
      <c r="AD234" s="31">
        <f t="shared" si="40"/>
        <v>3</v>
      </c>
      <c r="AE234" s="32"/>
      <c r="AF234" s="31"/>
    </row>
    <row r="235" spans="1:38" x14ac:dyDescent="0.25">
      <c r="A235" s="8"/>
      <c r="B235" s="8"/>
      <c r="C235" s="8"/>
      <c r="D235" s="8" t="s">
        <v>369</v>
      </c>
      <c r="E235" s="8" t="s">
        <v>584</v>
      </c>
      <c r="F235" s="8" t="s">
        <v>585</v>
      </c>
      <c r="G235" s="9">
        <v>47.152166666666673</v>
      </c>
      <c r="H235" s="8">
        <v>120</v>
      </c>
      <c r="I235" s="9">
        <v>60.118012518551581</v>
      </c>
      <c r="J235" s="9">
        <v>0</v>
      </c>
      <c r="K235" s="9">
        <v>60.118012518551581</v>
      </c>
      <c r="L235" s="9">
        <v>0</v>
      </c>
      <c r="M235" s="9">
        <v>50.098343765459653</v>
      </c>
      <c r="N235" s="8" t="s">
        <v>44</v>
      </c>
      <c r="O235" s="9">
        <v>60.118012518551581</v>
      </c>
      <c r="P235" s="8" t="s">
        <v>45</v>
      </c>
      <c r="Q235" s="8"/>
      <c r="R235" s="9">
        <v>60.118012518551581</v>
      </c>
      <c r="S235" s="9">
        <v>0.50098343765459652</v>
      </c>
      <c r="U235" s="31">
        <f t="shared" si="31"/>
        <v>0</v>
      </c>
      <c r="V235" s="31">
        <f t="shared" si="32"/>
        <v>0</v>
      </c>
      <c r="W235" s="31">
        <f t="shared" si="33"/>
        <v>1</v>
      </c>
      <c r="X235" s="31">
        <f t="shared" si="34"/>
        <v>1</v>
      </c>
      <c r="Y235" s="31">
        <f t="shared" si="35"/>
        <v>0</v>
      </c>
      <c r="Z235" s="31">
        <f t="shared" si="36"/>
        <v>0</v>
      </c>
      <c r="AA235" s="31">
        <f t="shared" si="37"/>
        <v>0</v>
      </c>
      <c r="AB235" s="31">
        <f t="shared" si="38"/>
        <v>1</v>
      </c>
      <c r="AC235" s="31">
        <f t="shared" si="39"/>
        <v>0</v>
      </c>
      <c r="AD235" s="31">
        <f t="shared" si="40"/>
        <v>3</v>
      </c>
      <c r="AE235" s="32"/>
      <c r="AF235" s="31"/>
    </row>
    <row r="236" spans="1:38" s="12" customFormat="1" x14ac:dyDescent="0.25">
      <c r="A236" s="10"/>
      <c r="B236" s="10"/>
      <c r="C236" s="10"/>
      <c r="D236" s="10" t="s">
        <v>372</v>
      </c>
      <c r="E236" s="10" t="s">
        <v>373</v>
      </c>
      <c r="F236" s="10" t="s">
        <v>374</v>
      </c>
      <c r="G236" s="11">
        <v>93.35038333333334</v>
      </c>
      <c r="H236" s="10">
        <v>108</v>
      </c>
      <c r="I236" s="11">
        <v>159.6111489837559</v>
      </c>
      <c r="J236" s="11">
        <v>0</v>
      </c>
      <c r="K236" s="11">
        <v>159.6111489837559</v>
      </c>
      <c r="L236" s="11">
        <v>0</v>
      </c>
      <c r="M236" s="11">
        <v>147.78810091088499</v>
      </c>
      <c r="N236" s="10"/>
      <c r="O236" s="11">
        <v>159.6111489837559</v>
      </c>
      <c r="P236" s="10" t="s">
        <v>587</v>
      </c>
      <c r="Q236" s="10"/>
      <c r="R236" s="11">
        <v>159.6111489837559</v>
      </c>
      <c r="S236" s="11">
        <v>1.477881009108851</v>
      </c>
      <c r="U236" s="31">
        <f t="shared" si="31"/>
        <v>0</v>
      </c>
      <c r="V236" s="31">
        <f t="shared" si="32"/>
        <v>0</v>
      </c>
      <c r="W236" s="31">
        <f t="shared" si="33"/>
        <v>0</v>
      </c>
      <c r="X236" s="31">
        <f t="shared" si="34"/>
        <v>1</v>
      </c>
      <c r="Y236" s="31">
        <f t="shared" si="35"/>
        <v>1</v>
      </c>
      <c r="Z236" s="31">
        <f t="shared" si="36"/>
        <v>0</v>
      </c>
      <c r="AA236" s="31">
        <f t="shared" si="37"/>
        <v>0</v>
      </c>
      <c r="AB236" s="31">
        <f t="shared" si="38"/>
        <v>1</v>
      </c>
      <c r="AC236" s="31">
        <f t="shared" si="39"/>
        <v>0</v>
      </c>
      <c r="AD236" s="31">
        <f t="shared" si="40"/>
        <v>2</v>
      </c>
      <c r="AE236" s="32"/>
      <c r="AF236" s="31"/>
      <c r="AG236" s="2"/>
      <c r="AH236" s="16"/>
      <c r="AI236" s="16"/>
      <c r="AJ236" s="16"/>
      <c r="AK236" s="16"/>
      <c r="AL236" s="16"/>
    </row>
    <row r="237" spans="1:38" x14ac:dyDescent="0.25"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2"/>
      <c r="AF237" s="31"/>
    </row>
    <row r="238" spans="1:38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2"/>
      <c r="AF238" s="31"/>
    </row>
    <row r="239" spans="1:38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2"/>
      <c r="AF239" s="31"/>
    </row>
    <row r="240" spans="1:38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2"/>
      <c r="AF240" s="31"/>
    </row>
    <row r="241" spans="21:32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2"/>
      <c r="AF241" s="31"/>
    </row>
  </sheetData>
  <autoFilter ref="A1:S236" xr:uid="{7DA95694-BD71-4CB3-AF19-749C740E9D2A}">
    <sortState xmlns:xlrd2="http://schemas.microsoft.com/office/spreadsheetml/2017/richdata2" ref="A2:S236">
      <sortCondition ref="D1:D236"/>
    </sortState>
  </autoFilter>
  <conditionalFormatting sqref="U2:AC1048576">
    <cfRule type="cellIs" dxfId="5" priority="7" operator="equal">
      <formula>1</formula>
    </cfRule>
  </conditionalFormatting>
  <conditionalFormatting sqref="AH1:AJ1">
    <cfRule type="cellIs" dxfId="4" priority="6" operator="equal">
      <formula>1</formula>
    </cfRule>
  </conditionalFormatting>
  <conditionalFormatting sqref="AD2:AD236">
    <cfRule type="cellIs" dxfId="3" priority="5" operator="greaterThan">
      <formula>0</formula>
    </cfRule>
  </conditionalFormatting>
  <conditionalFormatting sqref="AE2:AF236">
    <cfRule type="cellIs" dxfId="2" priority="4" operator="equal">
      <formula>1</formula>
    </cfRule>
  </conditionalFormatting>
  <conditionalFormatting sqref="V1:AE1">
    <cfRule type="cellIs" dxfId="1" priority="3" operator="equal">
      <formula>1</formula>
    </cfRule>
  </conditionalFormatting>
  <conditionalFormatting sqref="U1">
    <cfRule type="cellIs" dxfId="0" priority="1" operator="equal">
      <formula>1</formula>
    </cfRule>
  </conditionalFormatting>
  <pageMargins left="0.25" right="0.25" top="0.75" bottom="0.75" header="0.3" footer="0.3"/>
  <pageSetup scale="60" orientation="landscape"/>
  <headerFooter>
    <oddHeader>&amp;LOSPREY MEDICAL&amp;RDyeMINISH Display Data Summary Form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Alex Dietz</cp:lastModifiedBy>
  <cp:lastPrinted>2019-03-06T22:44:57Z</cp:lastPrinted>
  <dcterms:created xsi:type="dcterms:W3CDTF">2018-07-17T20:09:35Z</dcterms:created>
  <dcterms:modified xsi:type="dcterms:W3CDTF">2020-08-21T21:11:57Z</dcterms:modified>
</cp:coreProperties>
</file>