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<sst xmlns="http://schemas.openxmlformats.org/spreadsheetml/2006/main" count="4" uniqueCount="4">
  <si>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Turno Obtido</t>
  </si>
  <si>
    <t xml:space="preserve">Nome</t>
  </si>
  <si>
    <t xml:space="preserve">Celular</t>
  </si>
  <si>
    <t xml:space="preserve">Benefício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</si>
</sst>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1" activeCellId="0" sqref="21:21"/>
    </sheetView>
  </sheetViews>
  <sheetFormatPr defaultRowHeight="12.8"/>
  <cols>
    <col collapsed="false" hidden="false" max="1" min="1" style="1" width="14.5867346938776"/>
    <col collapsed="false" hidden="false" max="2" min="2" style="1" width="42.8214285714286"/>
    <col collapsed="false" hidden="false" max="3" min="3" style="1" width="17.6581632653061"/>
    <col collapsed="false" hidden="false" max="4" min="4" style="1" width="10.4132653061225"/>
    <col collapsed="false" hidden="false" max="1019" min="5" style="1" width="11.734693877551"/>
    <col collapsed="false" hidden="false" max="1025" min="1020" style="2" width="11.73469387755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AMF1" s="2"/>
      <c r="AMG1" s="2"/>
      <c r="AMH1" s="2"/>
      <c r="AMI1" s="2"/>
      <c r="AMJ1" s="2"/>
    </row>
    <row r="2" customFormat="false" ht="12.8" hidden="false" customHeight="false" outlineLevel="0" collapsed="false">
      <c r="A2" s="5" t="str">
        <f aca="false">"MATUTINO"</f>
        <v>MATUTINO</v>
      </c>
      <c r="B2" s="5" t="str">
        <f aca="false">"ACSA RODRIGUES COELHO"</f>
        <v>ACSA RODRIGUES COELHO</v>
      </c>
      <c r="C2" s="5" t="str">
        <f aca="false">"(92)99125-4923"</f>
        <v>(92)99125-4923</v>
      </c>
      <c r="D2" s="5" t="str">
        <f aca="false">"50%"</f>
        <v>50%</v>
      </c>
    </row>
    <row r="3" customFormat="false" ht="12.8" hidden="false" customHeight="false" outlineLevel="0" collapsed="false">
      <c r="A3" s="5" t="str">
        <f aca="false">"NOTURNO"</f>
        <v>NOTURNO</v>
      </c>
      <c r="B3" s="5" t="str">
        <f aca="false">"AGELAM ALVES RODRIGUES"</f>
        <v>AGELAM ALVES RODRIGUES</v>
      </c>
      <c r="C3" s="5" t="str">
        <f aca="false">"(92)98156-5250"</f>
        <v>(92)98156-5250</v>
      </c>
      <c r="D3" s="5" t="str">
        <f aca="false">"50%"</f>
        <v>50%</v>
      </c>
    </row>
    <row r="4" customFormat="false" ht="12.8" hidden="false" customHeight="false" outlineLevel="0" collapsed="false">
      <c r="A4" s="5" t="str">
        <f aca="false">"VESPERTINO"</f>
        <v>VESPERTINO</v>
      </c>
      <c r="B4" s="5" t="str">
        <f aca="false">"ALESSANDRO DA SILVA OLIVEIRA"</f>
        <v>ALESSANDRO DA SILVA OLIVEIRA</v>
      </c>
      <c r="C4" s="5" t="str">
        <f aca="false">"(92)98262-8894"</f>
        <v>(92)98262-8894</v>
      </c>
      <c r="D4" s="5" t="str">
        <f aca="false">"50%"</f>
        <v>50%</v>
      </c>
    </row>
    <row r="5" customFormat="false" ht="12.8" hidden="false" customHeight="false" outlineLevel="0" collapsed="false">
      <c r="A5" s="5" t="str">
        <f aca="false">"MATUTINO"</f>
        <v>MATUTINO</v>
      </c>
      <c r="B5" s="5" t="str">
        <f aca="false">"ALEXANDRE DOS SANTOS FÉLIX"</f>
        <v>ALEXANDRE DOS SANTOS FÉLIX</v>
      </c>
      <c r="C5" s="5" t="str">
        <f aca="false">"(92)98488-0386"</f>
        <v>(92)98488-0386</v>
      </c>
      <c r="D5" s="5" t="str">
        <f aca="false">"75%"</f>
        <v>75%</v>
      </c>
    </row>
    <row r="6" customFormat="false" ht="12.8" hidden="false" customHeight="false" outlineLevel="0" collapsed="false">
      <c r="A6" s="5" t="str">
        <f aca="false">"MATUTINO"</f>
        <v>MATUTINO</v>
      </c>
      <c r="B6" s="5" t="str">
        <f aca="false">"ALINE FARIAS DE SOUZA"</f>
        <v>ALINE FARIAS DE SOUZA</v>
      </c>
      <c r="C6" s="5" t="str">
        <f aca="false">"(92)99303-2497"</f>
        <v>(92)99303-2497</v>
      </c>
      <c r="D6" s="5" t="str">
        <f aca="false">"50%"</f>
        <v>50%</v>
      </c>
    </row>
    <row r="7" customFormat="false" ht="12.8" hidden="false" customHeight="false" outlineLevel="0" collapsed="false">
      <c r="A7" s="5" t="str">
        <f aca="false">"NOTURNO"</f>
        <v>NOTURNO</v>
      </c>
      <c r="B7" s="5" t="str">
        <f aca="false">"ALISSON NASCIMENTO DE OLIVEIRA"</f>
        <v>ALISSON NASCIMENTO DE OLIVEIRA</v>
      </c>
      <c r="C7" s="5" t="str">
        <f aca="false">"(92)98104-5265"</f>
        <v>(92)98104-5265</v>
      </c>
      <c r="D7" s="5" t="str">
        <f aca="false">"50%"</f>
        <v>50%</v>
      </c>
    </row>
    <row r="8" customFormat="false" ht="12.8" hidden="false" customHeight="false" outlineLevel="0" collapsed="false">
      <c r="A8" s="5" t="str">
        <f aca="false">"VESPERTINO"</f>
        <v>VESPERTINO</v>
      </c>
      <c r="B8" s="5" t="str">
        <f aca="false">"ANA CLAUDIA DE OLIVEIRA FERREIRA"</f>
        <v>ANA CLAUDIA DE OLIVEIRA FERREIRA</v>
      </c>
      <c r="C8" s="5" t="str">
        <f aca="false">"(92)99357-5588"</f>
        <v>(92)99357-5588</v>
      </c>
      <c r="D8" s="5" t="str">
        <f aca="false">"75%"</f>
        <v>75%</v>
      </c>
    </row>
    <row r="9" customFormat="false" ht="12.8" hidden="false" customHeight="false" outlineLevel="0" collapsed="false">
      <c r="A9" s="5" t="str">
        <f aca="false">"MATUTINO"</f>
        <v>MATUTINO</v>
      </c>
      <c r="B9" s="5" t="str">
        <f aca="false">"ANA CRISTINA AZEVEDO DA SILVA"</f>
        <v>ANA CRISTINA AZEVEDO DA SILVA</v>
      </c>
      <c r="C9" s="5" t="str">
        <f aca="false">"(92)99443-1251"</f>
        <v>(92)99443-1251</v>
      </c>
      <c r="D9" s="5" t="str">
        <f aca="false">"75%"</f>
        <v>75%</v>
      </c>
    </row>
    <row r="10" customFormat="false" ht="12.8" hidden="false" customHeight="false" outlineLevel="0" collapsed="false">
      <c r="A10" s="5" t="str">
        <f aca="false">"NOTURNO"</f>
        <v>NOTURNO</v>
      </c>
      <c r="B10" s="5" t="str">
        <f aca="false">"ANA PAULA FERNANDES DA COSTA"</f>
        <v>ANA PAULA FERNANDES DA COSTA</v>
      </c>
      <c r="C10" s="5" t="str">
        <f aca="false">"(92)99415-3311"</f>
        <v>(92)99415-3311</v>
      </c>
      <c r="D10" s="5" t="str">
        <f aca="false">"50%"</f>
        <v>50%</v>
      </c>
    </row>
    <row r="11" customFormat="false" ht="12.8" hidden="false" customHeight="false" outlineLevel="0" collapsed="false">
      <c r="A11" s="5" t="str">
        <f aca="false">"VESPERTINO"</f>
        <v>VESPERTINO</v>
      </c>
      <c r="B11" s="5" t="str">
        <f aca="false">"ANA VITÓRIA PEREIRA DE OLIVEIRA"</f>
        <v>ANA VITÓRIA PEREIRA DE OLIVEIRA</v>
      </c>
      <c r="C11" s="5" t="str">
        <f aca="false">"(92)99440-4254"</f>
        <v>(92)99440-4254</v>
      </c>
      <c r="D11" s="5" t="str">
        <f aca="false">"75%"</f>
        <v>75%</v>
      </c>
    </row>
    <row r="12" customFormat="false" ht="12.8" hidden="false" customHeight="false" outlineLevel="0" collapsed="false">
      <c r="A12" s="5" t="str">
        <f aca="false">"NOTURNO"</f>
        <v>NOTURNO</v>
      </c>
      <c r="B12" s="5" t="str">
        <f aca="false">"ANDERSON DE OLIVEIRA RODRIGUES BARROS"</f>
        <v>ANDERSON DE OLIVEIRA RODRIGUES BARROS</v>
      </c>
      <c r="C12" s="5" t="str">
        <f aca="false">"(92)98498-0712"</f>
        <v>(92)98498-0712</v>
      </c>
      <c r="D12" s="5" t="str">
        <f aca="false">"75%"</f>
        <v>75%</v>
      </c>
    </row>
    <row r="13" customFormat="false" ht="12.8" hidden="false" customHeight="false" outlineLevel="0" collapsed="false">
      <c r="A13" s="5" t="str">
        <f aca="false">"VESPERTINO"</f>
        <v>VESPERTINO</v>
      </c>
      <c r="B13" s="5" t="str">
        <f aca="false">"ANDREZZA GAMBOA GUIMARÃES"</f>
        <v>ANDREZZA GAMBOA GUIMARÃES</v>
      </c>
      <c r="C13" s="5" t="str">
        <f aca="false">"(92)99333-2965"</f>
        <v>(92)99333-2965</v>
      </c>
      <c r="D13" s="5" t="str">
        <f aca="false">"75%"</f>
        <v>75%</v>
      </c>
    </row>
    <row r="14" customFormat="false" ht="12.8" hidden="false" customHeight="false" outlineLevel="0" collapsed="false">
      <c r="A14" s="5" t="str">
        <f aca="false">"MATUTINO"</f>
        <v>MATUTINO</v>
      </c>
      <c r="B14" s="5" t="str">
        <f aca="false">"AQUELCO GOMES DE OLIVEIRA"</f>
        <v>AQUELCO GOMES DE OLIVEIRA</v>
      </c>
      <c r="C14" s="5" t="str">
        <f aca="false">"(97)99168-6740"</f>
        <v>(97)99168-6740</v>
      </c>
      <c r="D14" s="5" t="str">
        <f aca="false">"50%"</f>
        <v>50%</v>
      </c>
    </row>
    <row r="15" customFormat="false" ht="12.8" hidden="false" customHeight="false" outlineLevel="0" collapsed="false">
      <c r="A15" s="5" t="str">
        <f aca="false">"VESPERTINO"</f>
        <v>VESPERTINO</v>
      </c>
      <c r="B15" s="5" t="str">
        <f aca="false">"ÁTTILA JONE VIEIRA DE ALMEIDA"</f>
        <v>ÁTTILA JONE VIEIRA DE ALMEIDA</v>
      </c>
      <c r="C15" s="5" t="str">
        <f aca="false">"(92)99407-9275"</f>
        <v>(92)99407-9275</v>
      </c>
      <c r="D15" s="5" t="str">
        <f aca="false">"75%"</f>
        <v>75%</v>
      </c>
    </row>
    <row r="16" customFormat="false" ht="12.8" hidden="false" customHeight="false" outlineLevel="0" collapsed="false">
      <c r="A16" s="5" t="str">
        <f aca="false">"NOTURNO"</f>
        <v>NOTURNO</v>
      </c>
      <c r="B16" s="5" t="str">
        <f aca="false">"BÁRBARA VICTÓRIA COSTA DOS SANTOS"</f>
        <v>BÁRBARA VICTÓRIA COSTA DOS SANTOS</v>
      </c>
      <c r="C16" s="5" t="str">
        <f aca="false">"(92)98805-8394"</f>
        <v>(92)98805-8394</v>
      </c>
      <c r="D16" s="5" t="str">
        <f aca="false">"75%"</f>
        <v>75%</v>
      </c>
    </row>
    <row r="17" customFormat="false" ht="12.8" hidden="false" customHeight="false" outlineLevel="0" collapsed="false">
      <c r="A17" s="5" t="str">
        <f aca="false">"VESPERTINO"</f>
        <v>VESPERTINO</v>
      </c>
      <c r="B17" s="5" t="str">
        <f aca="false">"BENAIA SOUZA DE OLIVEIRA"</f>
        <v>BENAIA SOUZA DE OLIVEIRA</v>
      </c>
      <c r="C17" s="5" t="str">
        <f aca="false">"(92)99435-1525"</f>
        <v>(92)99435-1525</v>
      </c>
      <c r="D17" s="5" t="str">
        <f aca="false">"75%"</f>
        <v>75%</v>
      </c>
    </row>
    <row r="18" customFormat="false" ht="12.8" hidden="false" customHeight="false" outlineLevel="0" collapsed="false">
      <c r="A18" s="5" t="str">
        <f aca="false">"NOTURNO"</f>
        <v>NOTURNO</v>
      </c>
      <c r="B18" s="5" t="str">
        <f aca="false">"BIANCA CAMILLE FONTENELLE PEREIRA"</f>
        <v>BIANCA CAMILLE FONTENELLE PEREIRA</v>
      </c>
      <c r="C18" s="5" t="str">
        <f aca="false">"(92)99983-9379"</f>
        <v>(92)99983-9379</v>
      </c>
      <c r="D18" s="5" t="str">
        <f aca="false">"50%"</f>
        <v>50%</v>
      </c>
    </row>
    <row r="19" customFormat="false" ht="12.8" hidden="false" customHeight="false" outlineLevel="0" collapsed="false">
      <c r="A19" s="5" t="str">
        <f aca="false">"NOTURNO"</f>
        <v>NOTURNO</v>
      </c>
      <c r="B19" s="5" t="str">
        <f aca="false">"BRENDA RAQUEL DA SILVA FERNANDES"</f>
        <v>BRENDA RAQUEL DA SILVA FERNANDES</v>
      </c>
      <c r="C19" s="5" t="str">
        <f aca="false">"(92)99285-0349"</f>
        <v>(92)99285-0349</v>
      </c>
      <c r="D19" s="5" t="str">
        <f aca="false">"75%"</f>
        <v>75%</v>
      </c>
    </row>
    <row r="20" customFormat="false" ht="12.8" hidden="false" customHeight="false" outlineLevel="0" collapsed="false">
      <c r="A20" s="5" t="str">
        <f aca="false">"MATUTINO"</f>
        <v>MATUTINO</v>
      </c>
      <c r="B20" s="5" t="str">
        <f aca="false">"BRUNO AMORIM SANTARÉM"</f>
        <v>BRUNO AMORIM SANTARÉM</v>
      </c>
      <c r="C20" s="5" t="str">
        <f aca="false">"(92)99461-8413"</f>
        <v>(92)99461-8413</v>
      </c>
      <c r="D20" s="5" t="str">
        <f aca="false">"50%"</f>
        <v>50%</v>
      </c>
    </row>
    <row r="21" customFormat="false" ht="12.8" hidden="false" customHeight="false" outlineLevel="0" collapsed="false">
      <c r="A21" s="5" t="str">
        <f aca="false">"VESPERTINO"</f>
        <v>VESPERTINO</v>
      </c>
      <c r="B21" s="5" t="str">
        <f aca="false">"BRUNO TORQUATO DE MELO"</f>
        <v>BRUNO TORQUATO DE MELO</v>
      </c>
      <c r="C21" s="5" t="str">
        <f aca="false">"(92)98263-0447"</f>
        <v>(92)98263-0447</v>
      </c>
      <c r="D21" s="5" t="str">
        <f aca="false">"75%"</f>
        <v>75%</v>
      </c>
    </row>
    <row r="22" customFormat="false" ht="12.8" hidden="false" customHeight="false" outlineLevel="0" collapsed="false">
      <c r="A22" s="5" t="str">
        <f aca="false">"MATUTINO"</f>
        <v>MATUTINO</v>
      </c>
      <c r="B22" s="5" t="str">
        <f aca="false">"CAMILA PEREIRA DA SILVA"</f>
        <v>CAMILA PEREIRA DA SILVA</v>
      </c>
      <c r="C22" s="5" t="str">
        <f aca="false">"(92)99998-4886"</f>
        <v>(92)99998-4886</v>
      </c>
      <c r="D22" s="5" t="str">
        <f aca="false">"75%"</f>
        <v>75%</v>
      </c>
    </row>
    <row r="23" customFormat="false" ht="12.8" hidden="false" customHeight="false" outlineLevel="0" collapsed="false">
      <c r="A23" s="5" t="str">
        <f aca="false">"MATUTINO"</f>
        <v>MATUTINO</v>
      </c>
      <c r="B23" s="5" t="str">
        <f aca="false">"CAMILA VITORIA DAMASCENO"</f>
        <v>CAMILA VITORIA DAMASCENO</v>
      </c>
      <c r="C23" s="5" t="str">
        <f aca="false">"(92)99125-3572"</f>
        <v>(92)99125-3572</v>
      </c>
      <c r="D23" s="5" t="str">
        <f aca="false">"50%"</f>
        <v>50%</v>
      </c>
    </row>
    <row r="24" customFormat="false" ht="12.8" hidden="false" customHeight="false" outlineLevel="0" collapsed="false">
      <c r="A24" s="5" t="str">
        <f aca="false">"NOTURNO"</f>
        <v>NOTURNO</v>
      </c>
      <c r="B24" s="5" t="str">
        <f aca="false">"CARLA BIANCA BARBOSA PINHO"</f>
        <v>CARLA BIANCA BARBOSA PINHO</v>
      </c>
      <c r="C24" s="5" t="str">
        <f aca="false">"(92)98110-0934"</f>
        <v>(92)98110-0934</v>
      </c>
      <c r="D24" s="5" t="str">
        <f aca="false">"75%"</f>
        <v>75%</v>
      </c>
    </row>
    <row r="25" customFormat="false" ht="12.8" hidden="false" customHeight="false" outlineLevel="0" collapsed="false">
      <c r="A25" s="5" t="str">
        <f aca="false">"VESPERTINO"</f>
        <v>VESPERTINO</v>
      </c>
      <c r="B25" s="5" t="str">
        <f aca="false">"CARLA BRAZ BENTES"</f>
        <v>CARLA BRAZ BENTES</v>
      </c>
      <c r="C25" s="5" t="str">
        <f aca="false">"(92)99388-2471"</f>
        <v>(92)99388-2471</v>
      </c>
      <c r="D25" s="5" t="str">
        <f aca="false">"75%"</f>
        <v>75%</v>
      </c>
    </row>
    <row r="26" customFormat="false" ht="12.8" hidden="false" customHeight="false" outlineLevel="0" collapsed="false">
      <c r="A26" s="5" t="str">
        <f aca="false">"NOTURNO"</f>
        <v>NOTURNO</v>
      </c>
      <c r="B26" s="5" t="str">
        <f aca="false">"CARLA LOYSE GAMA SIMAS"</f>
        <v>CARLA LOYSE GAMA SIMAS</v>
      </c>
      <c r="C26" s="5" t="str">
        <f aca="false">"(92)98483-7656"</f>
        <v>(92)98483-7656</v>
      </c>
      <c r="D26" s="5" t="str">
        <f aca="false">"75%"</f>
        <v>75%</v>
      </c>
    </row>
    <row r="27" customFormat="false" ht="12.8" hidden="false" customHeight="false" outlineLevel="0" collapsed="false">
      <c r="A27" s="5" t="str">
        <f aca="false">"VESPERTINO"</f>
        <v>VESPERTINO</v>
      </c>
      <c r="B27" s="5" t="str">
        <f aca="false">"CAROLINA RAYANE CORREIA BRAGA"</f>
        <v>CAROLINA RAYANE CORREIA BRAGA</v>
      </c>
      <c r="C27" s="5" t="str">
        <f aca="false">"(92)98481-6722"</f>
        <v>(92)98481-6722</v>
      </c>
      <c r="D27" s="5" t="str">
        <f aca="false">"75%"</f>
        <v>75%</v>
      </c>
    </row>
    <row r="28" customFormat="false" ht="12.8" hidden="false" customHeight="false" outlineLevel="0" collapsed="false">
      <c r="A28" s="5" t="str">
        <f aca="false">"NOTURNO"</f>
        <v>NOTURNO</v>
      </c>
      <c r="B28" s="5" t="str">
        <f aca="false">"CLAUDIA OLIVEIRA DE SOUZA"</f>
        <v>CLAUDIA OLIVEIRA DE SOUZA</v>
      </c>
      <c r="C28" s="5" t="str">
        <f aca="false">"(92)99281-1146"</f>
        <v>(92)99281-1146</v>
      </c>
      <c r="D28" s="5" t="str">
        <f aca="false">"50%"</f>
        <v>50%</v>
      </c>
    </row>
    <row r="29" customFormat="false" ht="12.8" hidden="false" customHeight="false" outlineLevel="0" collapsed="false">
      <c r="A29" s="5" t="str">
        <f aca="false">"NOTURNO"</f>
        <v>NOTURNO</v>
      </c>
      <c r="B29" s="5" t="str">
        <f aca="false">"CLEIA SOUZA DE OLIVEIRA"</f>
        <v>CLEIA SOUZA DE OLIVEIRA</v>
      </c>
      <c r="C29" s="5" t="str">
        <f aca="false">"(92)98476-0140"</f>
        <v>(92)98476-0140</v>
      </c>
      <c r="D29" s="5" t="str">
        <f aca="false">"75%"</f>
        <v>75%</v>
      </c>
    </row>
    <row r="30" customFormat="false" ht="12.8" hidden="false" customHeight="false" outlineLevel="0" collapsed="false">
      <c r="A30" s="5" t="str">
        <f aca="false">"MATUTINO"</f>
        <v>MATUTINO</v>
      </c>
      <c r="B30" s="5" t="str">
        <f aca="false">"DAIANA DE OLIVEIRA ALMEIDA"</f>
        <v>DAIANA DE OLIVEIRA ALMEIDA</v>
      </c>
      <c r="C30" s="5" t="str">
        <f aca="false">"(92)9330-4430"</f>
        <v>(92)9330-4430</v>
      </c>
      <c r="D30" s="5" t="str">
        <f aca="false">"50%"</f>
        <v>50%</v>
      </c>
    </row>
    <row r="31" customFormat="false" ht="12.8" hidden="false" customHeight="false" outlineLevel="0" collapsed="false">
      <c r="A31" s="5" t="str">
        <f aca="false">"NOTURNO"</f>
        <v>NOTURNO</v>
      </c>
      <c r="B31" s="5" t="str">
        <f aca="false">"DAIRA DIANE RODRIGUES DE OLIVEIRA"</f>
        <v>DAIRA DIANE RODRIGUES DE OLIVEIRA</v>
      </c>
      <c r="C31" s="5" t="str">
        <f aca="false">"(92)98833-3169"</f>
        <v>(92)98833-3169</v>
      </c>
      <c r="D31" s="5" t="str">
        <f aca="false">"50%"</f>
        <v>50%</v>
      </c>
    </row>
    <row r="32" customFormat="false" ht="12.8" hidden="false" customHeight="false" outlineLevel="0" collapsed="false">
      <c r="A32" s="5" t="str">
        <f aca="false">"NOTURNO"</f>
        <v>NOTURNO</v>
      </c>
      <c r="B32" s="5" t="str">
        <f aca="false">"DANILA DA SILVA DE SOUZA"</f>
        <v>DANILA DA SILVA DE SOUZA</v>
      </c>
      <c r="C32" s="5" t="str">
        <f aca="false">"(92)99964-2963"</f>
        <v>(92)99964-2963</v>
      </c>
      <c r="D32" s="5" t="str">
        <f aca="false">"75%"</f>
        <v>75%</v>
      </c>
    </row>
    <row r="33" customFormat="false" ht="12.8" hidden="false" customHeight="false" outlineLevel="0" collapsed="false">
      <c r="A33" s="5" t="str">
        <f aca="false">"MATUTINO"</f>
        <v>MATUTINO</v>
      </c>
      <c r="B33" s="5" t="str">
        <f aca="false">"DANNYELLY SILVA DE FRANÇA"</f>
        <v>DANNYELLY SILVA DE FRANÇA</v>
      </c>
      <c r="C33" s="5" t="str">
        <f aca="false">"(92)99341-9779"</f>
        <v>(92)99341-9779</v>
      </c>
      <c r="D33" s="5" t="str">
        <f aca="false">"50%"</f>
        <v>50%</v>
      </c>
    </row>
    <row r="34" customFormat="false" ht="12.8" hidden="false" customHeight="false" outlineLevel="0" collapsed="false">
      <c r="A34" s="5" t="str">
        <f aca="false">"NOTURNO"</f>
        <v>NOTURNO</v>
      </c>
      <c r="B34" s="5" t="str">
        <f aca="false">"DÁVILA LARISSA LIMA DA SILVA"</f>
        <v>DÁVILA LARISSA LIMA DA SILVA</v>
      </c>
      <c r="C34" s="5" t="str">
        <f aca="false">"(92)99202-6431"</f>
        <v>(92)99202-6431</v>
      </c>
      <c r="D34" s="5" t="str">
        <f aca="false">"50%"</f>
        <v>50%</v>
      </c>
    </row>
    <row r="35" customFormat="false" ht="12.8" hidden="false" customHeight="false" outlineLevel="0" collapsed="false">
      <c r="A35" s="5" t="str">
        <f aca="false">"MATUTINO"</f>
        <v>MATUTINO</v>
      </c>
      <c r="B35" s="5" t="str">
        <f aca="false">"DEBORA KETLEN PINTO LIRA"</f>
        <v>DEBORA KETLEN PINTO LIRA</v>
      </c>
      <c r="C35" s="5" t="str">
        <f aca="false">"(92)99457-7565"</f>
        <v>(92)99457-7565</v>
      </c>
      <c r="D35" s="5" t="str">
        <f aca="false">"75%"</f>
        <v>75%</v>
      </c>
    </row>
    <row r="36" customFormat="false" ht="12.8" hidden="false" customHeight="false" outlineLevel="0" collapsed="false">
      <c r="A36" s="5" t="str">
        <f aca="false">"NOTURNO"</f>
        <v>NOTURNO</v>
      </c>
      <c r="B36" s="5" t="str">
        <f aca="false">"EDRIEL MAGALHÃES MENDES"</f>
        <v>EDRIEL MAGALHÃES MENDES</v>
      </c>
      <c r="C36" s="5" t="str">
        <f aca="false">"(92)98490-3788"</f>
        <v>(92)98490-3788</v>
      </c>
      <c r="D36" s="5" t="str">
        <f aca="false">"50%"</f>
        <v>50%</v>
      </c>
    </row>
    <row r="37" customFormat="false" ht="12.8" hidden="false" customHeight="false" outlineLevel="0" collapsed="false">
      <c r="A37" s="5" t="str">
        <f aca="false">"NOTURNO"</f>
        <v>NOTURNO</v>
      </c>
      <c r="B37" s="5" t="str">
        <f aca="false">"ELIONARDO LUCAS DE LIMA"</f>
        <v>ELIONARDO LUCAS DE LIMA</v>
      </c>
      <c r="C37" s="5" t="str">
        <f aca="false">"(92)98433-5061"</f>
        <v>(92)98433-5061</v>
      </c>
      <c r="D37" s="5" t="str">
        <f aca="false">"75%"</f>
        <v>75%</v>
      </c>
    </row>
    <row r="38" customFormat="false" ht="12.8" hidden="false" customHeight="false" outlineLevel="0" collapsed="false">
      <c r="A38" s="5" t="str">
        <f aca="false">"NOTURNO"</f>
        <v>NOTURNO</v>
      </c>
      <c r="B38" s="5" t="str">
        <f aca="false">"ELLOM ANGRY PEREIRA CORREA"</f>
        <v>ELLOM ANGRY PEREIRA CORREA</v>
      </c>
      <c r="C38" s="5" t="str">
        <f aca="false">"(92)99126-4940"</f>
        <v>(92)99126-4940</v>
      </c>
      <c r="D38" s="5" t="str">
        <f aca="false">"50%"</f>
        <v>50%</v>
      </c>
    </row>
    <row r="39" customFormat="false" ht="12.8" hidden="false" customHeight="false" outlineLevel="0" collapsed="false">
      <c r="A39" s="5" t="str">
        <f aca="false">"NOTURNO"</f>
        <v>NOTURNO</v>
      </c>
      <c r="B39" s="5" t="str">
        <f aca="false">"EMANUELE MACIEL RIBEIRO"</f>
        <v>EMANUELE MACIEL RIBEIRO</v>
      </c>
      <c r="C39" s="5" t="str">
        <f aca="false">"(92)98148-9439"</f>
        <v>(92)98148-9439</v>
      </c>
      <c r="D39" s="5" t="str">
        <f aca="false">"50%"</f>
        <v>50%</v>
      </c>
    </row>
    <row r="40" customFormat="false" ht="12.8" hidden="false" customHeight="false" outlineLevel="0" collapsed="false">
      <c r="A40" s="5" t="str">
        <f aca="false">"MATUTINO"</f>
        <v>MATUTINO</v>
      </c>
      <c r="B40" s="5" t="str">
        <f aca="false">"ESTER LETÍCIA RODRIGUES DE SOUSA"</f>
        <v>ESTER LETÍCIA RODRIGUES DE SOUSA</v>
      </c>
      <c r="C40" s="5" t="str">
        <f aca="false">"(92)98838-8210"</f>
        <v>(92)98838-8210</v>
      </c>
      <c r="D40" s="5" t="str">
        <f aca="false">"75%"</f>
        <v>75%</v>
      </c>
    </row>
    <row r="41" customFormat="false" ht="12.8" hidden="false" customHeight="false" outlineLevel="0" collapsed="false">
      <c r="A41" s="5" t="str">
        <f aca="false">"NOTURNO"</f>
        <v>NOTURNO</v>
      </c>
      <c r="B41" s="5" t="str">
        <f aca="false">"FABIOLA DO NASCIMENTO MESQUITA"</f>
        <v>FABIOLA DO NASCIMENTO MESQUITA</v>
      </c>
      <c r="C41" s="5" t="str">
        <f aca="false">"(92)98472-5015"</f>
        <v>(92)98472-5015</v>
      </c>
      <c r="D41" s="5" t="str">
        <f aca="false">"75%"</f>
        <v>75%</v>
      </c>
    </row>
    <row r="42" customFormat="false" ht="12.8" hidden="false" customHeight="false" outlineLevel="0" collapsed="false">
      <c r="A42" s="5" t="str">
        <f aca="false">"VESPERTINO"</f>
        <v>VESPERTINO</v>
      </c>
      <c r="B42" s="5" t="str">
        <f aca="false">"FELIPE ADRIANO LOPES LUZ"</f>
        <v>FELIPE ADRIANO LOPES LUZ</v>
      </c>
      <c r="C42" s="5" t="str">
        <f aca="false">"(92)99225-3744"</f>
        <v>(92)99225-3744</v>
      </c>
      <c r="D42" s="5" t="str">
        <f aca="false">"75%"</f>
        <v>75%</v>
      </c>
    </row>
    <row r="43" customFormat="false" ht="12.8" hidden="false" customHeight="false" outlineLevel="0" collapsed="false">
      <c r="A43" s="5" t="str">
        <f aca="false">"NOTURNO"</f>
        <v>NOTURNO</v>
      </c>
      <c r="B43" s="5" t="str">
        <f aca="false">"FELIPE SOUZA REGO"</f>
        <v>FELIPE SOUZA REGO</v>
      </c>
      <c r="C43" s="5" t="str">
        <f aca="false">"(92)99506-5128"</f>
        <v>(92)99506-5128</v>
      </c>
      <c r="D43" s="5" t="str">
        <f aca="false">"50%"</f>
        <v>50%</v>
      </c>
    </row>
    <row r="44" customFormat="false" ht="12.8" hidden="false" customHeight="false" outlineLevel="0" collapsed="false">
      <c r="A44" s="5" t="str">
        <f aca="false">"VESPERTINO"</f>
        <v>VESPERTINO</v>
      </c>
      <c r="B44" s="5" t="str">
        <f aca="false">"FLÁVIO ARAÚJO AMAZONAS"</f>
        <v>FLÁVIO ARAÚJO AMAZONAS</v>
      </c>
      <c r="C44" s="5" t="str">
        <f aca="false">"(92)98849-3960"</f>
        <v>(92)98849-3960</v>
      </c>
      <c r="D44" s="5" t="str">
        <f aca="false">"50%"</f>
        <v>50%</v>
      </c>
    </row>
    <row r="45" customFormat="false" ht="12.8" hidden="false" customHeight="false" outlineLevel="0" collapsed="false">
      <c r="A45" s="5" t="str">
        <f aca="false">"MATUTINO"</f>
        <v>MATUTINO</v>
      </c>
      <c r="B45" s="5" t="str">
        <f aca="false">"GABRIELA MOREIRA DE AZEVEDO"</f>
        <v>GABRIELA MOREIRA DE AZEVEDO</v>
      </c>
      <c r="C45" s="5" t="str">
        <f aca="false">"(92)99458-9541"</f>
        <v>(92)99458-9541</v>
      </c>
      <c r="D45" s="5" t="str">
        <f aca="false">"75%"</f>
        <v>75%</v>
      </c>
    </row>
    <row r="46" customFormat="false" ht="12.8" hidden="false" customHeight="false" outlineLevel="0" collapsed="false">
      <c r="A46" s="5" t="str">
        <f aca="false">"NOTURNO"</f>
        <v>NOTURNO</v>
      </c>
      <c r="B46" s="5" t="str">
        <f aca="false">"GEISILENE OLIVEIRA DA SILVA"</f>
        <v>GEISILENE OLIVEIRA DA SILVA</v>
      </c>
      <c r="C46" s="5" t="str">
        <f aca="false">"(92)99316-5071"</f>
        <v>(92)99316-5071</v>
      </c>
      <c r="D46" s="5" t="str">
        <f aca="false">"50%"</f>
        <v>50%</v>
      </c>
    </row>
    <row r="47" customFormat="false" ht="12.8" hidden="false" customHeight="false" outlineLevel="0" collapsed="false">
      <c r="A47" s="5" t="str">
        <f aca="false">"NOTURNO"</f>
        <v>NOTURNO</v>
      </c>
      <c r="B47" s="5" t="str">
        <f aca="false">"GIOVANNA LAÍS DOS SANTOS CARDOSO"</f>
        <v>GIOVANNA LAÍS DOS SANTOS CARDOSO</v>
      </c>
      <c r="C47" s="5" t="str">
        <f aca="false">"(92)99230-4175"</f>
        <v>(92)99230-4175</v>
      </c>
      <c r="D47" s="5" t="str">
        <f aca="false">"50%"</f>
        <v>50%</v>
      </c>
    </row>
    <row r="48" customFormat="false" ht="12.8" hidden="false" customHeight="false" outlineLevel="0" collapsed="false">
      <c r="A48" s="5" t="str">
        <f aca="false">"MATUTINO"</f>
        <v>MATUTINO</v>
      </c>
      <c r="B48" s="5" t="str">
        <f aca="false">"GLEICIANE MEDELEN DOS SANTOS SOUZA"</f>
        <v>GLEICIANE MEDELEN DOS SANTOS SOUZA</v>
      </c>
      <c r="C48" s="5" t="str">
        <f aca="false">"(92)98459-3417"</f>
        <v>(92)98459-3417</v>
      </c>
      <c r="D48" s="5" t="str">
        <f aca="false">"100%"</f>
        <v>100%</v>
      </c>
    </row>
    <row r="49" customFormat="false" ht="12.8" hidden="false" customHeight="false" outlineLevel="0" collapsed="false">
      <c r="A49" s="5" t="str">
        <f aca="false">"NOTURNO"</f>
        <v>NOTURNO</v>
      </c>
      <c r="B49" s="5" t="str">
        <f aca="false">"GUSTAVO DA SILVA CAMARGO"</f>
        <v>GUSTAVO DA SILVA CAMARGO</v>
      </c>
      <c r="C49" s="5" t="str">
        <f aca="false">"(92)99308-3049"</f>
        <v>(92)99308-3049</v>
      </c>
      <c r="D49" s="5" t="str">
        <f aca="false">"75%"</f>
        <v>75%</v>
      </c>
    </row>
    <row r="50" customFormat="false" ht="12.8" hidden="false" customHeight="false" outlineLevel="0" collapsed="false">
      <c r="A50" s="5" t="str">
        <f aca="false">"NOTURNO"</f>
        <v>NOTURNO</v>
      </c>
      <c r="B50" s="5" t="str">
        <f aca="false">"HAHISSA FURTADO DE MATOS"</f>
        <v>HAHISSA FURTADO DE MATOS</v>
      </c>
      <c r="C50" s="5" t="str">
        <f aca="false">"(92)98138-4171"</f>
        <v>(92)98138-4171</v>
      </c>
      <c r="D50" s="5" t="str">
        <f aca="false">"50%"</f>
        <v>50%</v>
      </c>
    </row>
    <row r="51" customFormat="false" ht="12.8" hidden="false" customHeight="false" outlineLevel="0" collapsed="false">
      <c r="A51" s="5" t="str">
        <f aca="false">"MATUTINO"</f>
        <v>MATUTINO</v>
      </c>
      <c r="B51" s="5" t="str">
        <f aca="false">"HENSLEY BRASIL DA SILVA"</f>
        <v>HENSLEY BRASIL DA SILVA</v>
      </c>
      <c r="C51" s="5" t="str">
        <f aca="false">"(92)98407-0314"</f>
        <v>(92)98407-0314</v>
      </c>
      <c r="D51" s="5" t="str">
        <f aca="false">"50%"</f>
        <v>50%</v>
      </c>
    </row>
    <row r="52" customFormat="false" ht="12.8" hidden="false" customHeight="false" outlineLevel="0" collapsed="false">
      <c r="A52" s="5" t="str">
        <f aca="false">"NOTURNO"</f>
        <v>NOTURNO</v>
      </c>
      <c r="B52" s="5" t="str">
        <f aca="false">"IGOR DAS NEVES CAVALCANTE"</f>
        <v>IGOR DAS NEVES CAVALCANTE</v>
      </c>
      <c r="C52" s="5" t="str">
        <f aca="false">"(92)98488-8348"</f>
        <v>(92)98488-8348</v>
      </c>
      <c r="D52" s="5" t="str">
        <f aca="false">"75%"</f>
        <v>75%</v>
      </c>
    </row>
    <row r="53" customFormat="false" ht="12.8" hidden="false" customHeight="false" outlineLevel="0" collapsed="false">
      <c r="A53" s="5" t="str">
        <f aca="false">"MATUTINO"</f>
        <v>MATUTINO</v>
      </c>
      <c r="B53" s="5" t="str">
        <f aca="false">"IVANETE XAVIER DO NASCIMENTO"</f>
        <v>IVANETE XAVIER DO NASCIMENTO</v>
      </c>
      <c r="C53" s="5" t="str">
        <f aca="false">"(92)99231-1417"</f>
        <v>(92)99231-1417</v>
      </c>
      <c r="D53" s="5" t="str">
        <f aca="false">"75%"</f>
        <v>75%</v>
      </c>
    </row>
    <row r="54" customFormat="false" ht="12.8" hidden="false" customHeight="false" outlineLevel="0" collapsed="false">
      <c r="A54" s="5" t="str">
        <f aca="false">"NOTURNO"</f>
        <v>NOTURNO</v>
      </c>
      <c r="B54" s="5" t="str">
        <f aca="false">"IZONETE BATISTA LOPES"</f>
        <v>IZONETE BATISTA LOPES</v>
      </c>
      <c r="C54" s="5" t="str">
        <f aca="false">"(92)98812-1175"</f>
        <v>(92)98812-1175</v>
      </c>
      <c r="D54" s="5" t="str">
        <f aca="false">"50%"</f>
        <v>50%</v>
      </c>
    </row>
    <row r="55" customFormat="false" ht="12.8" hidden="false" customHeight="false" outlineLevel="0" collapsed="false">
      <c r="A55" s="5" t="str">
        <f aca="false">"NOTURNO"</f>
        <v>NOTURNO</v>
      </c>
      <c r="B55" s="5" t="str">
        <f aca="false">"JEDERCLEY MENDONÇA LOPES"</f>
        <v>JEDERCLEY MENDONÇA LOPES</v>
      </c>
      <c r="C55" s="5" t="str">
        <f aca="false">"(92)99156-2361"</f>
        <v>(92)99156-2361</v>
      </c>
      <c r="D55" s="5" t="str">
        <f aca="false">"50%"</f>
        <v>50%</v>
      </c>
    </row>
    <row r="56" customFormat="false" ht="12.8" hidden="false" customHeight="false" outlineLevel="0" collapsed="false">
      <c r="A56" s="5" t="str">
        <f aca="false">"MATUTINO"</f>
        <v>MATUTINO</v>
      </c>
      <c r="B56" s="5" t="str">
        <f aca="false">"JENNIFER MOURA DOS SANTOS"</f>
        <v>JENNIFER MOURA DOS SANTOS</v>
      </c>
      <c r="C56" s="5" t="str">
        <f aca="false">"(92)99143-7342"</f>
        <v>(92)99143-7342</v>
      </c>
      <c r="D56" s="5" t="str">
        <f aca="false">"50%"</f>
        <v>50%</v>
      </c>
    </row>
    <row r="57" customFormat="false" ht="12.8" hidden="false" customHeight="false" outlineLevel="0" collapsed="false">
      <c r="A57" s="5" t="str">
        <f aca="false">"NOTURNO"</f>
        <v>NOTURNO</v>
      </c>
      <c r="B57" s="5" t="str">
        <f aca="false">"JÉSSICA TAYSA DOS SANTOS BORGES"</f>
        <v>JÉSSICA TAYSA DOS SANTOS BORGES</v>
      </c>
      <c r="C57" s="5" t="str">
        <f aca="false">"(92)99210-0641"</f>
        <v>(92)99210-0641</v>
      </c>
      <c r="D57" s="5" t="str">
        <f aca="false">"50%"</f>
        <v>50%</v>
      </c>
    </row>
    <row r="58" customFormat="false" ht="12.8" hidden="false" customHeight="false" outlineLevel="0" collapsed="false">
      <c r="A58" s="5" t="str">
        <f aca="false">"NOTURNO"</f>
        <v>NOTURNO</v>
      </c>
      <c r="B58" s="5" t="str">
        <f aca="false">"JHENNIFER STEFFANY TAVEIRA DAS CHAGAS"</f>
        <v>JHENNIFER STEFFANY TAVEIRA DAS CHAGAS</v>
      </c>
      <c r="C58" s="5" t="str">
        <f aca="false">"(92)98286-4966"</f>
        <v>(92)98286-4966</v>
      </c>
      <c r="D58" s="5" t="str">
        <f aca="false">"75%"</f>
        <v>75%</v>
      </c>
    </row>
    <row r="59" customFormat="false" ht="12.8" hidden="false" customHeight="false" outlineLevel="0" collapsed="false">
      <c r="A59" s="5" t="str">
        <f aca="false">"NOTURNO"</f>
        <v>NOTURNO</v>
      </c>
      <c r="B59" s="5" t="str">
        <f aca="false">"JHONATAN DOS SANTOS BRAZIL"</f>
        <v>JHONATAN DOS SANTOS BRAZIL</v>
      </c>
      <c r="C59" s="5" t="str">
        <f aca="false">"(92)98189-4247"</f>
        <v>(92)98189-4247</v>
      </c>
      <c r="D59" s="5" t="str">
        <f aca="false">"75%"</f>
        <v>75%</v>
      </c>
    </row>
    <row r="60" customFormat="false" ht="12.8" hidden="false" customHeight="false" outlineLevel="0" collapsed="false">
      <c r="A60" s="5" t="str">
        <f aca="false">"NOTURNO"</f>
        <v>NOTURNO</v>
      </c>
      <c r="B60" s="5" t="str">
        <f aca="false">"JOÃO LUCAS PEREIRA SANTOS"</f>
        <v>JOÃO LUCAS PEREIRA SANTOS</v>
      </c>
      <c r="C60" s="5" t="str">
        <f aca="false">"(92)98401-1444"</f>
        <v>(92)98401-1444</v>
      </c>
      <c r="D60" s="5" t="str">
        <f aca="false">"50%"</f>
        <v>50%</v>
      </c>
    </row>
    <row r="61" customFormat="false" ht="12.8" hidden="false" customHeight="false" outlineLevel="0" collapsed="false">
      <c r="A61" s="5" t="str">
        <f aca="false">"NOTURNO"</f>
        <v>NOTURNO</v>
      </c>
      <c r="B61" s="5" t="str">
        <f aca="false">"JOÃO VICTOR DE SOUZA MARINHO"</f>
        <v>JOÃO VICTOR DE SOUZA MARINHO</v>
      </c>
      <c r="C61" s="5" t="str">
        <f aca="false">"(92)98450-5325"</f>
        <v>(92)98450-5325</v>
      </c>
      <c r="D61" s="5" t="str">
        <f aca="false">"50%"</f>
        <v>50%</v>
      </c>
    </row>
    <row r="62" customFormat="false" ht="12.8" hidden="false" customHeight="false" outlineLevel="0" collapsed="false">
      <c r="A62" s="5" t="str">
        <f aca="false">"NOTURNO"</f>
        <v>NOTURNO</v>
      </c>
      <c r="B62" s="5" t="str">
        <f aca="false">"JOELMA PRISCILA DE OLIVEIRA MOTA"</f>
        <v>JOELMA PRISCILA DE OLIVEIRA MOTA</v>
      </c>
      <c r="C62" s="5" t="str">
        <f aca="false">"(92)99246-3025"</f>
        <v>(92)99246-3025</v>
      </c>
      <c r="D62" s="5" t="str">
        <f aca="false">"75%"</f>
        <v>75%</v>
      </c>
    </row>
    <row r="63" customFormat="false" ht="12.8" hidden="false" customHeight="false" outlineLevel="0" collapsed="false">
      <c r="A63" s="5" t="str">
        <f aca="false">"NOTURNO"</f>
        <v>NOTURNO</v>
      </c>
      <c r="B63" s="5" t="str">
        <f aca="false">"JORDANA BARBOSA ANDRADE"</f>
        <v>JORDANA BARBOSA ANDRADE</v>
      </c>
      <c r="C63" s="5" t="str">
        <f aca="false">"(92)98164-1213"</f>
        <v>(92)98164-1213</v>
      </c>
      <c r="D63" s="5" t="str">
        <f aca="false">"50%"</f>
        <v>50%</v>
      </c>
    </row>
    <row r="64" customFormat="false" ht="12.8" hidden="false" customHeight="false" outlineLevel="0" collapsed="false">
      <c r="A64" s="5" t="str">
        <f aca="false">"NOTURNO"</f>
        <v>NOTURNO</v>
      </c>
      <c r="B64" s="5" t="str">
        <f aca="false">"JOVANA SOUZA DA SENA"</f>
        <v>JOVANA SOUZA DA SENA</v>
      </c>
      <c r="C64" s="5" t="str">
        <f aca="false">"(92)99524-8246"</f>
        <v>(92)99524-8246</v>
      </c>
      <c r="D64" s="5" t="str">
        <f aca="false">"75%"</f>
        <v>75%</v>
      </c>
    </row>
    <row r="65" customFormat="false" ht="12.8" hidden="false" customHeight="false" outlineLevel="0" collapsed="false">
      <c r="A65" s="5" t="str">
        <f aca="false">"VESPERTINO"</f>
        <v>VESPERTINO</v>
      </c>
      <c r="B65" s="5" t="str">
        <f aca="false">"JULIANA COELHO SILVA"</f>
        <v>JULIANA COELHO SILVA</v>
      </c>
      <c r="C65" s="5" t="str">
        <f aca="false">"(92)99212-5654"</f>
        <v>(92)99212-5654</v>
      </c>
      <c r="D65" s="5" t="str">
        <f aca="false">"50%"</f>
        <v>50%</v>
      </c>
    </row>
    <row r="66" customFormat="false" ht="12.8" hidden="false" customHeight="false" outlineLevel="0" collapsed="false">
      <c r="A66" s="5" t="str">
        <f aca="false">"NOTURNO"</f>
        <v>NOTURNO</v>
      </c>
      <c r="B66" s="5" t="str">
        <f aca="false">"KAREM VALENTE SOARES"</f>
        <v>KAREM VALENTE SOARES</v>
      </c>
      <c r="C66" s="5" t="str">
        <f aca="false">"(92)99312-5484"</f>
        <v>(92)99312-5484</v>
      </c>
      <c r="D66" s="5" t="str">
        <f aca="false">"50%"</f>
        <v>50%</v>
      </c>
    </row>
    <row r="67" customFormat="false" ht="12.8" hidden="false" customHeight="false" outlineLevel="0" collapsed="false">
      <c r="A67" s="5" t="str">
        <f aca="false">"MATUTINO"</f>
        <v>MATUTINO</v>
      </c>
      <c r="B67" s="5" t="str">
        <f aca="false">"KARLA VITORIA LIMA XAVIER"</f>
        <v>KARLA VITORIA LIMA XAVIER</v>
      </c>
      <c r="C67" s="5" t="str">
        <f aca="false">"(92)99387-8749"</f>
        <v>(92)99387-8749</v>
      </c>
      <c r="D67" s="5" t="str">
        <f aca="false">"75%"</f>
        <v>75%</v>
      </c>
    </row>
    <row r="68" customFormat="false" ht="12.8" hidden="false" customHeight="false" outlineLevel="0" collapsed="false">
      <c r="A68" s="5" t="str">
        <f aca="false">"MATUTINO"</f>
        <v>MATUTINO</v>
      </c>
      <c r="B68" s="5" t="str">
        <f aca="false">"KARLIANA ALVES DUARTE"</f>
        <v>KARLIANA ALVES DUARTE</v>
      </c>
      <c r="C68" s="5" t="str">
        <f aca="false">"(92)99462-3496"</f>
        <v>(92)99462-3496</v>
      </c>
      <c r="D68" s="5" t="str">
        <f aca="false">"50%"</f>
        <v>50%</v>
      </c>
    </row>
    <row r="69" customFormat="false" ht="12.8" hidden="false" customHeight="false" outlineLevel="0" collapsed="false">
      <c r="A69" s="5" t="str">
        <f aca="false">"NOTURNO"</f>
        <v>NOTURNO</v>
      </c>
      <c r="B69" s="5" t="str">
        <f aca="false">"KARYNNE SILVA DE SOUZA"</f>
        <v>KARYNNE SILVA DE SOUZA</v>
      </c>
      <c r="C69" s="5" t="str">
        <f aca="false">"(92)98271-1690"</f>
        <v>(92)98271-1690</v>
      </c>
      <c r="D69" s="5" t="str">
        <f aca="false">"50%"</f>
        <v>50%</v>
      </c>
    </row>
    <row r="70" customFormat="false" ht="12.8" hidden="false" customHeight="false" outlineLevel="0" collapsed="false">
      <c r="A70" s="5" t="str">
        <f aca="false">"MATUTINO"</f>
        <v>MATUTINO</v>
      </c>
      <c r="B70" s="5" t="str">
        <f aca="false">"KASSIA DOS SANTOS MARCOLINO"</f>
        <v>KASSIA DOS SANTOS MARCOLINO</v>
      </c>
      <c r="C70" s="5" t="str">
        <f aca="false">"(92)98454-2326"</f>
        <v>(92)98454-2326</v>
      </c>
      <c r="D70" s="5" t="str">
        <f aca="false">"50%"</f>
        <v>50%</v>
      </c>
    </row>
    <row r="71" customFormat="false" ht="12.8" hidden="false" customHeight="false" outlineLevel="0" collapsed="false">
      <c r="A71" s="5" t="str">
        <f aca="false">"NOTURNO"</f>
        <v>NOTURNO</v>
      </c>
      <c r="B71" s="5" t="str">
        <f aca="false">"KÁSSIO AURÉLIO FERREIRA VIEIRA"</f>
        <v>KÁSSIO AURÉLIO FERREIRA VIEIRA</v>
      </c>
      <c r="C71" s="5" t="str">
        <f aca="false">"(92)98455-6647"</f>
        <v>(92)98455-6647</v>
      </c>
      <c r="D71" s="5" t="str">
        <f aca="false">"50%"</f>
        <v>50%</v>
      </c>
    </row>
    <row r="72" customFormat="false" ht="12.8" hidden="false" customHeight="false" outlineLevel="0" collapsed="false">
      <c r="A72" s="5" t="str">
        <f aca="false">"NOTURNO"</f>
        <v>NOTURNO</v>
      </c>
      <c r="B72" s="5" t="str">
        <f aca="false">"KENNEDY WYNDSON BACREY DE OLIVEIRA"</f>
        <v>KENNEDY WYNDSON BACREY DE OLIVEIRA</v>
      </c>
      <c r="C72" s="5" t="str">
        <f aca="false">"(92)99247-0789"</f>
        <v>(92)99247-0789</v>
      </c>
      <c r="D72" s="5" t="str">
        <f aca="false">"50%"</f>
        <v>50%</v>
      </c>
    </row>
    <row r="73" customFormat="false" ht="12.8" hidden="false" customHeight="false" outlineLevel="0" collapsed="false">
      <c r="A73" s="5" t="str">
        <f aca="false">"NOTURNO"</f>
        <v>NOTURNO</v>
      </c>
      <c r="B73" s="5" t="str">
        <f aca="false">"KESSIA NATHALIA MARTINS DE QUEIROZ"</f>
        <v>KESSIA NATHALIA MARTINS DE QUEIROZ</v>
      </c>
      <c r="C73" s="5" t="str">
        <f aca="false">"(92)99385-8743"</f>
        <v>(92)99385-8743</v>
      </c>
      <c r="D73" s="5" t="str">
        <f aca="false">"50%"</f>
        <v>50%</v>
      </c>
    </row>
    <row r="74" customFormat="false" ht="12.8" hidden="false" customHeight="false" outlineLevel="0" collapsed="false">
      <c r="A74" s="5" t="str">
        <f aca="false">"MATUTINO"</f>
        <v>MATUTINO</v>
      </c>
      <c r="B74" s="5" t="str">
        <f aca="false">"KETIMA SIQUEIRA DOS SANTOS"</f>
        <v>KETIMA SIQUEIRA DOS SANTOS</v>
      </c>
      <c r="C74" s="5" t="str">
        <f aca="false">"(92)99282-0603"</f>
        <v>(92)99282-0603</v>
      </c>
      <c r="D74" s="5" t="str">
        <f aca="false">"75%"</f>
        <v>75%</v>
      </c>
    </row>
    <row r="75" customFormat="false" ht="12.8" hidden="false" customHeight="false" outlineLevel="0" collapsed="false">
      <c r="A75" s="5" t="str">
        <f aca="false">"VESPERTINO"</f>
        <v>VESPERTINO</v>
      </c>
      <c r="B75" s="5" t="str">
        <f aca="false">"KLISSIA PEDROSA TEIXEIRA"</f>
        <v>KLISSIA PEDROSA TEIXEIRA</v>
      </c>
      <c r="C75" s="5" t="str">
        <f aca="false">"(92)98178-8080"</f>
        <v>(92)98178-8080</v>
      </c>
      <c r="D75" s="5" t="str">
        <f aca="false">"50%"</f>
        <v>50%</v>
      </c>
    </row>
    <row r="76" customFormat="false" ht="12.8" hidden="false" customHeight="false" outlineLevel="0" collapsed="false">
      <c r="A76" s="5" t="str">
        <f aca="false">"NOTURNO"</f>
        <v>NOTURNO</v>
      </c>
      <c r="B76" s="5" t="str">
        <f aca="false">"LARISSA BEATRIZ RIBEIRO LIMA"</f>
        <v>LARISSA BEATRIZ RIBEIRO LIMA</v>
      </c>
      <c r="C76" s="5" t="str">
        <f aca="false">"(92)99396-0608"</f>
        <v>(92)99396-0608</v>
      </c>
      <c r="D76" s="5" t="str">
        <f aca="false">"75%"</f>
        <v>75%</v>
      </c>
    </row>
    <row r="77" customFormat="false" ht="12.8" hidden="false" customHeight="false" outlineLevel="0" collapsed="false">
      <c r="A77" s="5" t="str">
        <f aca="false">"MATUTINO"</f>
        <v>MATUTINO</v>
      </c>
      <c r="B77" s="5" t="str">
        <f aca="false">"LARISSA LIMA DIAS"</f>
        <v>LARISSA LIMA DIAS</v>
      </c>
      <c r="C77" s="5" t="str">
        <f aca="false">"(92)99410-5552"</f>
        <v>(92)99410-5552</v>
      </c>
      <c r="D77" s="5" t="str">
        <f aca="false">"50%"</f>
        <v>50%</v>
      </c>
    </row>
    <row r="78" customFormat="false" ht="12.8" hidden="false" customHeight="false" outlineLevel="0" collapsed="false">
      <c r="A78" s="5" t="str">
        <f aca="false">"MATUTINO"</f>
        <v>MATUTINO</v>
      </c>
      <c r="B78" s="5" t="str">
        <f aca="false">"LEA CRAVEIRO RAMOS"</f>
        <v>LEA CRAVEIRO RAMOS</v>
      </c>
      <c r="C78" s="5" t="str">
        <f aca="false">"(92)99187-8447"</f>
        <v>(92)99187-8447</v>
      </c>
      <c r="D78" s="5" t="str">
        <f aca="false">"50%"</f>
        <v>50%</v>
      </c>
    </row>
    <row r="79" customFormat="false" ht="12.8" hidden="false" customHeight="false" outlineLevel="0" collapsed="false">
      <c r="A79" s="5" t="str">
        <f aca="false">"NOTURNO"</f>
        <v>NOTURNO</v>
      </c>
      <c r="B79" s="5" t="str">
        <f aca="false">"LINCOLN DE PAULA CUNHA"</f>
        <v>LINCOLN DE PAULA CUNHA</v>
      </c>
      <c r="C79" s="5" t="str">
        <f aca="false">"(92)98116-5074"</f>
        <v>(92)98116-5074</v>
      </c>
      <c r="D79" s="5" t="str">
        <f aca="false">"75%"</f>
        <v>75%</v>
      </c>
    </row>
    <row r="80" customFormat="false" ht="12.8" hidden="false" customHeight="false" outlineLevel="0" collapsed="false">
      <c r="A80" s="5" t="str">
        <f aca="false">"NOTURNO"</f>
        <v>NOTURNO</v>
      </c>
      <c r="B80" s="5" t="str">
        <f aca="false">"LÍVIA CRISTINA REIS E OLIVEIRA"</f>
        <v>LÍVIA CRISTINA REIS E OLIVEIRA</v>
      </c>
      <c r="C80" s="5" t="str">
        <f aca="false">"(92)98290-4079"</f>
        <v>(92)98290-4079</v>
      </c>
      <c r="D80" s="5" t="str">
        <f aca="false">"50%"</f>
        <v>50%</v>
      </c>
    </row>
    <row r="81" customFormat="false" ht="12.8" hidden="false" customHeight="false" outlineLevel="0" collapsed="false">
      <c r="A81" s="5" t="str">
        <f aca="false">"NOTURNO"</f>
        <v>NOTURNO</v>
      </c>
      <c r="B81" s="5" t="str">
        <f aca="false">"LORENA GRAZIELLA MORAES PINHEIRO"</f>
        <v>LORENA GRAZIELLA MORAES PINHEIRO</v>
      </c>
      <c r="C81" s="5" t="str">
        <f aca="false">"(92)99902-4819"</f>
        <v>(92)99902-4819</v>
      </c>
      <c r="D81" s="5" t="str">
        <f aca="false">"50%"</f>
        <v>50%</v>
      </c>
    </row>
    <row r="82" customFormat="false" ht="12.8" hidden="false" customHeight="false" outlineLevel="0" collapsed="false">
      <c r="A82" s="5" t="str">
        <f aca="false">"NOTURNO"</f>
        <v>NOTURNO</v>
      </c>
      <c r="B82" s="5" t="str">
        <f aca="false">"LUÃ DIEGO MOREIRA DE LIMA"</f>
        <v>LUÃ DIEGO MOREIRA DE LIMA</v>
      </c>
      <c r="C82" s="5" t="str">
        <f aca="false">"(92)98493-5622"</f>
        <v>(92)98493-5622</v>
      </c>
      <c r="D82" s="5" t="str">
        <f aca="false">"50%"</f>
        <v>50%</v>
      </c>
    </row>
    <row r="83" customFormat="false" ht="12.8" hidden="false" customHeight="false" outlineLevel="0" collapsed="false">
      <c r="A83" s="5" t="str">
        <f aca="false">"MATUTINO"</f>
        <v>MATUTINO</v>
      </c>
      <c r="B83" s="5" t="str">
        <f aca="false">"LUCAS CORDEIRO LIMA"</f>
        <v>LUCAS CORDEIRO LIMA</v>
      </c>
      <c r="C83" s="5" t="str">
        <f aca="false">"(92)99418-4540"</f>
        <v>(92)99418-4540</v>
      </c>
      <c r="D83" s="5" t="str">
        <f aca="false">"75%"</f>
        <v>75%</v>
      </c>
    </row>
    <row r="84" customFormat="false" ht="12.8" hidden="false" customHeight="false" outlineLevel="0" collapsed="false">
      <c r="A84" s="5" t="str">
        <f aca="false">"VESPERTINO"</f>
        <v>VESPERTINO</v>
      </c>
      <c r="B84" s="5" t="str">
        <f aca="false">"LUCAS DE MENDONÇA VIEIRA"</f>
        <v>LUCAS DE MENDONÇA VIEIRA</v>
      </c>
      <c r="C84" s="5" t="str">
        <f aca="false">"(92)99400-7534"</f>
        <v>(92)99400-7534</v>
      </c>
      <c r="D84" s="5" t="str">
        <f aca="false">"50%"</f>
        <v>50%</v>
      </c>
    </row>
    <row r="85" customFormat="false" ht="12.8" hidden="false" customHeight="false" outlineLevel="0" collapsed="false">
      <c r="A85" s="5" t="str">
        <f aca="false">"NOTURNO"</f>
        <v>NOTURNO</v>
      </c>
      <c r="B85" s="5" t="str">
        <f aca="false">"LUCAS LOPES DOS SANTOS"</f>
        <v>LUCAS LOPES DOS SANTOS</v>
      </c>
      <c r="C85" s="5" t="str">
        <f aca="false">"(92)99314-8059"</f>
        <v>(92)99314-8059</v>
      </c>
      <c r="D85" s="5" t="str">
        <f aca="false">"75%"</f>
        <v>75%</v>
      </c>
    </row>
    <row r="86" customFormat="false" ht="12.8" hidden="false" customHeight="false" outlineLevel="0" collapsed="false">
      <c r="A86" s="5" t="str">
        <f aca="false">"NOTURNO"</f>
        <v>NOTURNO</v>
      </c>
      <c r="B86" s="5" t="str">
        <f aca="false">"MADESON OLIVEIRA DA FONSECA"</f>
        <v>MADESON OLIVEIRA DA FONSECA</v>
      </c>
      <c r="C86" s="5" t="str">
        <f aca="false">"(92)99367-6853"</f>
        <v>(92)99367-6853</v>
      </c>
      <c r="D86" s="5" t="str">
        <f aca="false">"75%"</f>
        <v>75%</v>
      </c>
    </row>
    <row r="87" customFormat="false" ht="12.8" hidden="false" customHeight="false" outlineLevel="0" collapsed="false">
      <c r="A87" s="5" t="str">
        <f aca="false">"MATUTINO"</f>
        <v>MATUTINO</v>
      </c>
      <c r="B87" s="5" t="str">
        <f aca="false">"MALLENA EVELEN AUZIER DE OLIVEIRA"</f>
        <v>MALLENA EVELEN AUZIER DE OLIVEIRA</v>
      </c>
      <c r="C87" s="5" t="str">
        <f aca="false">"(92)98856-7532"</f>
        <v>(92)98856-7532</v>
      </c>
      <c r="D87" s="5" t="str">
        <f aca="false">"75%"</f>
        <v>75%</v>
      </c>
    </row>
    <row r="88" customFormat="false" ht="12.8" hidden="false" customHeight="false" outlineLevel="0" collapsed="false">
      <c r="A88" s="5" t="str">
        <f aca="false">"NOTURNO"</f>
        <v>NOTURNO</v>
      </c>
      <c r="B88" s="5" t="str">
        <f aca="false">"MARCOS DANIEL FERNANDES ARRUDA"</f>
        <v>MARCOS DANIEL FERNANDES ARRUDA</v>
      </c>
      <c r="C88" s="5" t="str">
        <f aca="false">"(92)99239-1444"</f>
        <v>(92)99239-1444</v>
      </c>
      <c r="D88" s="5" t="str">
        <f aca="false">"50%"</f>
        <v>50%</v>
      </c>
    </row>
    <row r="89" customFormat="false" ht="12.8" hidden="false" customHeight="false" outlineLevel="0" collapsed="false">
      <c r="A89" s="5" t="str">
        <f aca="false">"MATUTINO"</f>
        <v>MATUTINO</v>
      </c>
      <c r="B89" s="5" t="str">
        <f aca="false">"MARCOS ROGÉRIO DA SILVA JÚNIOR"</f>
        <v>MARCOS ROGÉRIO DA SILVA JÚNIOR</v>
      </c>
      <c r="C89" s="5" t="str">
        <f aca="false">"(92)99329-5239"</f>
        <v>(92)99329-5239</v>
      </c>
      <c r="D89" s="5" t="str">
        <f aca="false">"50%"</f>
        <v>50%</v>
      </c>
    </row>
    <row r="90" customFormat="false" ht="12.8" hidden="false" customHeight="false" outlineLevel="0" collapsed="false">
      <c r="A90" s="5" t="str">
        <f aca="false">"NOTURNO"</f>
        <v>NOTURNO</v>
      </c>
      <c r="B90" s="5" t="str">
        <f aca="false">"MARIA JOSÉ VIEIRA DE ANDRADE"</f>
        <v>MARIA JOSÉ VIEIRA DE ANDRADE</v>
      </c>
      <c r="C90" s="5" t="str">
        <f aca="false">"(92)99365-2084"</f>
        <v>(92)99365-2084</v>
      </c>
      <c r="D90" s="5" t="str">
        <f aca="false">"75%"</f>
        <v>75%</v>
      </c>
    </row>
    <row r="91" customFormat="false" ht="12.8" hidden="false" customHeight="false" outlineLevel="0" collapsed="false">
      <c r="A91" s="5" t="str">
        <f aca="false">"VESPERTINO"</f>
        <v>VESPERTINO</v>
      </c>
      <c r="B91" s="5" t="str">
        <f aca="false">"MARTA RITA DA SILVA BRITO"</f>
        <v>MARTA RITA DA SILVA BRITO</v>
      </c>
      <c r="C91" s="5" t="str">
        <f aca="false">"(92)99197-8002"</f>
        <v>(92)99197-8002</v>
      </c>
      <c r="D91" s="5" t="str">
        <f aca="false">"75%"</f>
        <v>75%</v>
      </c>
    </row>
    <row r="92" customFormat="false" ht="12.8" hidden="false" customHeight="false" outlineLevel="0" collapsed="false">
      <c r="A92" s="5" t="str">
        <f aca="false">"MATUTINO"</f>
        <v>MATUTINO</v>
      </c>
      <c r="B92" s="5" t="str">
        <f aca="false">"MAYKON JOSÉ DE AQUINO FONSECA"</f>
        <v>MAYKON JOSÉ DE AQUINO FONSECA</v>
      </c>
      <c r="C92" s="5" t="str">
        <f aca="false">"(92)99906-6167"</f>
        <v>(92)99906-6167</v>
      </c>
      <c r="D92" s="5" t="str">
        <f aca="false">"75%"</f>
        <v>75%</v>
      </c>
    </row>
    <row r="93" customFormat="false" ht="12.8" hidden="false" customHeight="false" outlineLevel="0" collapsed="false">
      <c r="A93" s="5" t="str">
        <f aca="false">"MATUTINO"</f>
        <v>MATUTINO</v>
      </c>
      <c r="B93" s="5" t="str">
        <f aca="false">"MELISSA DA SILVA ROCHA"</f>
        <v>MELISSA DA SILVA ROCHA</v>
      </c>
      <c r="C93" s="5" t="str">
        <f aca="false">"(92)99149-7558"</f>
        <v>(92)99149-7558</v>
      </c>
      <c r="D93" s="5" t="str">
        <f aca="false">"75%"</f>
        <v>75%</v>
      </c>
    </row>
    <row r="94" customFormat="false" ht="12.8" hidden="false" customHeight="false" outlineLevel="0" collapsed="false">
      <c r="A94" s="5" t="str">
        <f aca="false">"VESPERTINO"</f>
        <v>VESPERTINO</v>
      </c>
      <c r="B94" s="5" t="str">
        <f aca="false">"NAMIL DOS SANTOS DE HOLANDA"</f>
        <v>NAMIL DOS SANTOS DE HOLANDA</v>
      </c>
      <c r="C94" s="5" t="str">
        <f aca="false">"(92)99963-7290"</f>
        <v>(92)99963-7290</v>
      </c>
      <c r="D94" s="5" t="str">
        <f aca="false">"75%"</f>
        <v>75%</v>
      </c>
    </row>
    <row r="95" customFormat="false" ht="12.8" hidden="false" customHeight="false" outlineLevel="0" collapsed="false">
      <c r="A95" s="5" t="str">
        <f aca="false">"NOTURNO"</f>
        <v>NOTURNO</v>
      </c>
      <c r="B95" s="5" t="str">
        <f aca="false">"NAYARA CAROLINE AZEVEDO COSTA"</f>
        <v>NAYARA CAROLINE AZEVEDO COSTA</v>
      </c>
      <c r="C95" s="5" t="str">
        <f aca="false">"(92)99338-9855"</f>
        <v>(92)99338-9855</v>
      </c>
      <c r="D95" s="5" t="str">
        <f aca="false">"75%"</f>
        <v>75%</v>
      </c>
    </row>
    <row r="96" customFormat="false" ht="12.8" hidden="false" customHeight="false" outlineLevel="0" collapsed="false">
      <c r="A96" s="5" t="str">
        <f aca="false">"VESPERTINO"</f>
        <v>VESPERTINO</v>
      </c>
      <c r="B96" s="5" t="str">
        <f aca="false">"NOEME CERDEIRA COELHO"</f>
        <v>NOEME CERDEIRA COELHO</v>
      </c>
      <c r="C96" s="5" t="str">
        <f aca="false">"(92)98835-5995"</f>
        <v>(92)98835-5995</v>
      </c>
      <c r="D96" s="5" t="str">
        <f aca="false">"75%"</f>
        <v>75%</v>
      </c>
    </row>
    <row r="97" customFormat="false" ht="12.8" hidden="false" customHeight="false" outlineLevel="0" collapsed="false">
      <c r="A97" s="5" t="str">
        <f aca="false">"MATUTINO"</f>
        <v>MATUTINO</v>
      </c>
      <c r="B97" s="5" t="str">
        <f aca="false">"OSVALDO MATEUS ALMEIDA CAZALANS"</f>
        <v>OSVALDO MATEUS ALMEIDA CAZALANS</v>
      </c>
      <c r="C97" s="5" t="str">
        <f aca="false">"(92)98500-0621"</f>
        <v>(92)98500-0621</v>
      </c>
      <c r="D97" s="5" t="str">
        <f aca="false">"50%"</f>
        <v>50%</v>
      </c>
    </row>
    <row r="98" customFormat="false" ht="12.8" hidden="false" customHeight="false" outlineLevel="0" collapsed="false">
      <c r="A98" s="5" t="str">
        <f aca="false">"NOTURNO"</f>
        <v>NOTURNO</v>
      </c>
      <c r="B98" s="5" t="str">
        <f aca="false">"PATRICIA DA SILVA E SILVA"</f>
        <v>PATRICIA DA SILVA E SILVA</v>
      </c>
      <c r="C98" s="5" t="str">
        <f aca="false">"(92)99276-6452"</f>
        <v>(92)99276-6452</v>
      </c>
      <c r="D98" s="5" t="str">
        <f aca="false">"50%"</f>
        <v>50%</v>
      </c>
    </row>
    <row r="99" customFormat="false" ht="12.8" hidden="false" customHeight="false" outlineLevel="0" collapsed="false">
      <c r="A99" s="5" t="str">
        <f aca="false">"MATUTINO"</f>
        <v>MATUTINO</v>
      </c>
      <c r="B99" s="5" t="str">
        <f aca="false">"PAULA PEREIRA SANTIAGO"</f>
        <v>PAULA PEREIRA SANTIAGO</v>
      </c>
      <c r="C99" s="5" t="str">
        <f aca="false">"(92)99323-9552"</f>
        <v>(92)99323-9552</v>
      </c>
      <c r="D99" s="5" t="str">
        <f aca="false">"50%"</f>
        <v>50%</v>
      </c>
    </row>
    <row r="100" customFormat="false" ht="12.8" hidden="false" customHeight="false" outlineLevel="0" collapsed="false">
      <c r="A100" s="5" t="str">
        <f aca="false">"NOTURNO"</f>
        <v>NOTURNO</v>
      </c>
      <c r="B100" s="5" t="str">
        <f aca="false">"PAULO ROSSI QUEIROZ DE OLIVEIRA"</f>
        <v>PAULO ROSSI QUEIROZ DE OLIVEIRA</v>
      </c>
      <c r="C100" s="5" t="str">
        <f aca="false">"(92)98838-4461"</f>
        <v>(92)98838-4461</v>
      </c>
      <c r="D100" s="5" t="str">
        <f aca="false">"50%"</f>
        <v>50%</v>
      </c>
    </row>
    <row r="101" customFormat="false" ht="12.8" hidden="false" customHeight="false" outlineLevel="0" collapsed="false">
      <c r="A101" s="5" t="str">
        <f aca="false">"NOTURNO"</f>
        <v>NOTURNO</v>
      </c>
      <c r="B101" s="5" t="str">
        <f aca="false">"PAULO VICTOR BATISTA CABRAL"</f>
        <v>PAULO VICTOR BATISTA CABRAL</v>
      </c>
      <c r="C101" s="5" t="str">
        <f aca="false">"(92)99180-3370"</f>
        <v>(92)99180-3370</v>
      </c>
      <c r="D101" s="5" t="str">
        <f aca="false">"75%"</f>
        <v>75%</v>
      </c>
    </row>
    <row r="102" customFormat="false" ht="12.8" hidden="false" customHeight="false" outlineLevel="0" collapsed="false">
      <c r="A102" s="5" t="str">
        <f aca="false">"NOTURNO"</f>
        <v>NOTURNO</v>
      </c>
      <c r="B102" s="5" t="str">
        <f aca="false">"QUESIA ROBERTO MARINHO"</f>
        <v>QUESIA ROBERTO MARINHO</v>
      </c>
      <c r="C102" s="5" t="str">
        <f aca="false">"(92)99248-2485"</f>
        <v>(92)99248-2485</v>
      </c>
      <c r="D102" s="5" t="str">
        <f aca="false">"75%"</f>
        <v>75%</v>
      </c>
    </row>
    <row r="103" customFormat="false" ht="12.8" hidden="false" customHeight="false" outlineLevel="0" collapsed="false">
      <c r="A103" s="5" t="str">
        <f aca="false">"NOTURNO"</f>
        <v>NOTURNO</v>
      </c>
      <c r="B103" s="5" t="str">
        <f aca="false">"RAFAELA KAROLYNA RAMOS DE FREITAS"</f>
        <v>RAFAELA KAROLYNA RAMOS DE FREITAS</v>
      </c>
      <c r="C103" s="5" t="str">
        <f aca="false">"(92)99324-5652"</f>
        <v>(92)99324-5652</v>
      </c>
      <c r="D103" s="5" t="str">
        <f aca="false">"50%"</f>
        <v>50%</v>
      </c>
    </row>
    <row r="104" customFormat="false" ht="12.8" hidden="false" customHeight="false" outlineLevel="0" collapsed="false">
      <c r="A104" s="5" t="str">
        <f aca="false">"NOTURNO"</f>
        <v>NOTURNO</v>
      </c>
      <c r="B104" s="5" t="str">
        <f aca="false">"RAIMUNDO IGSON MARQUES SOARES"</f>
        <v>RAIMUNDO IGSON MARQUES SOARES</v>
      </c>
      <c r="C104" s="5" t="str">
        <f aca="false">"(92)99429-8416"</f>
        <v>(92)99429-8416</v>
      </c>
      <c r="D104" s="5" t="str">
        <f aca="false">"75%"</f>
        <v>75%</v>
      </c>
    </row>
    <row r="105" customFormat="false" ht="12.8" hidden="false" customHeight="false" outlineLevel="0" collapsed="false">
      <c r="A105" s="5" t="str">
        <f aca="false">"NOTURNO"</f>
        <v>NOTURNO</v>
      </c>
      <c r="B105" s="5" t="str">
        <f aca="false">"RANDERSON DA SILVA BARROS"</f>
        <v>RANDERSON DA SILVA BARROS</v>
      </c>
      <c r="C105" s="5" t="str">
        <f aca="false">"(92)99176-9373"</f>
        <v>(92)99176-9373</v>
      </c>
      <c r="D105" s="5" t="str">
        <f aca="false">"75%"</f>
        <v>75%</v>
      </c>
    </row>
    <row r="106" customFormat="false" ht="12.8" hidden="false" customHeight="false" outlineLevel="0" collapsed="false">
      <c r="A106" s="5" t="str">
        <f aca="false">"NOTURNO"</f>
        <v>NOTURNO</v>
      </c>
      <c r="B106" s="5" t="str">
        <f aca="false">"RENATA MARTINS DE OLIVEIRA"</f>
        <v>RENATA MARTINS DE OLIVEIRA</v>
      </c>
      <c r="C106" s="5" t="str">
        <f aca="false">"(92)99483-7132"</f>
        <v>(92)99483-7132</v>
      </c>
      <c r="D106" s="5" t="str">
        <f aca="false">"50%"</f>
        <v>50%</v>
      </c>
    </row>
    <row r="107" customFormat="false" ht="12.8" hidden="false" customHeight="false" outlineLevel="0" collapsed="false">
      <c r="A107" s="5" t="str">
        <f aca="false">"MATUTINO"</f>
        <v>MATUTINO</v>
      </c>
      <c r="B107" s="5" t="str">
        <f aca="false">"RONNISON DA SILVA VALENTE"</f>
        <v>RONNISON DA SILVA VALENTE</v>
      </c>
      <c r="C107" s="5" t="str">
        <f aca="false">"(92)99602-4067"</f>
        <v>(92)99602-4067</v>
      </c>
      <c r="D107" s="5" t="str">
        <f aca="false">"75%"</f>
        <v>75%</v>
      </c>
    </row>
    <row r="108" customFormat="false" ht="12.8" hidden="false" customHeight="false" outlineLevel="0" collapsed="false">
      <c r="A108" s="5" t="str">
        <f aca="false">"NOTURNO"</f>
        <v>NOTURNO</v>
      </c>
      <c r="B108" s="5" t="str">
        <f aca="false">"ROSA MARIA DIAS DE ARAUJO"</f>
        <v>ROSA MARIA DIAS DE ARAUJO</v>
      </c>
      <c r="C108" s="5" t="str">
        <f aca="false">"(92)99463-7625"</f>
        <v>(92)99463-7625</v>
      </c>
      <c r="D108" s="5" t="str">
        <f aca="false">"75%"</f>
        <v>75%</v>
      </c>
    </row>
    <row r="109" customFormat="false" ht="12.8" hidden="false" customHeight="false" outlineLevel="0" collapsed="false">
      <c r="A109" s="5" t="str">
        <f aca="false">"NOTURNO"</f>
        <v>NOTURNO</v>
      </c>
      <c r="B109" s="5" t="str">
        <f aca="false">"ROSAIME DE ARAÚJO GARCIA"</f>
        <v>ROSAIME DE ARAÚJO GARCIA</v>
      </c>
      <c r="C109" s="5" t="str">
        <f aca="false">"(92)99278-9297"</f>
        <v>(92)99278-9297</v>
      </c>
      <c r="D109" s="5" t="str">
        <f aca="false">"75%"</f>
        <v>75%</v>
      </c>
    </row>
    <row r="110" customFormat="false" ht="12.8" hidden="false" customHeight="false" outlineLevel="0" collapsed="false">
      <c r="A110" s="5" t="str">
        <f aca="false">"VESPERTINO"</f>
        <v>VESPERTINO</v>
      </c>
      <c r="B110" s="5" t="str">
        <f aca="false">"SAMUEL HENRIQUE LIMA DA COSTA"</f>
        <v>SAMUEL HENRIQUE LIMA DA COSTA</v>
      </c>
      <c r="C110" s="5" t="str">
        <f aca="false">"(92)99216-5347"</f>
        <v>(92)99216-5347</v>
      </c>
      <c r="D110" s="5" t="str">
        <f aca="false">"50%"</f>
        <v>50%</v>
      </c>
    </row>
    <row r="111" customFormat="false" ht="12.8" hidden="false" customHeight="false" outlineLevel="0" collapsed="false">
      <c r="A111" s="5" t="str">
        <f aca="false">"MATUTINO"</f>
        <v>MATUTINO</v>
      </c>
      <c r="B111" s="5" t="str">
        <f aca="false">"SAMUEL RAMOS DA SILVA"</f>
        <v>SAMUEL RAMOS DA SILVA</v>
      </c>
      <c r="C111" s="5" t="str">
        <f aca="false">"(92)99187-8447"</f>
        <v>(92)99187-8447</v>
      </c>
      <c r="D111" s="5" t="str">
        <f aca="false">"50%"</f>
        <v>50%</v>
      </c>
    </row>
    <row r="112" customFormat="false" ht="12.8" hidden="false" customHeight="false" outlineLevel="0" collapsed="false">
      <c r="A112" s="5" t="str">
        <f aca="false">"NOTURNO"</f>
        <v>NOTURNO</v>
      </c>
      <c r="B112" s="5" t="str">
        <f aca="false">"SANGELO OLIMPIO PINTO"</f>
        <v>SANGELO OLIMPIO PINTO</v>
      </c>
      <c r="C112" s="5" t="str">
        <f aca="false">"(92)99184-7117"</f>
        <v>(92)99184-7117</v>
      </c>
      <c r="D112" s="5" t="str">
        <f aca="false">"75%"</f>
        <v>75%</v>
      </c>
    </row>
    <row r="113" customFormat="false" ht="12.8" hidden="false" customHeight="false" outlineLevel="0" collapsed="false">
      <c r="A113" s="5" t="str">
        <f aca="false">"MATUTINO"</f>
        <v>MATUTINO</v>
      </c>
      <c r="B113" s="5" t="str">
        <f aca="false">"SONIA PESSOA MACHADO"</f>
        <v>SONIA PESSOA MACHADO</v>
      </c>
      <c r="C113" s="5" t="str">
        <f aca="false">"(92)99289-6508"</f>
        <v>(92)99289-6508</v>
      </c>
      <c r="D113" s="5" t="str">
        <f aca="false">"50%"</f>
        <v>50%</v>
      </c>
    </row>
    <row r="114" customFormat="false" ht="12.8" hidden="false" customHeight="false" outlineLevel="0" collapsed="false">
      <c r="A114" s="5" t="str">
        <f aca="false">"MATUTINO"</f>
        <v>MATUTINO</v>
      </c>
      <c r="B114" s="5" t="str">
        <f aca="false">"STHEFANY ROBERTO DE SOUZA"</f>
        <v>STHEFANY ROBERTO DE SOUZA</v>
      </c>
      <c r="C114" s="5" t="str">
        <f aca="false">"(92)99369-1815"</f>
        <v>(92)99369-1815</v>
      </c>
      <c r="D114" s="5" t="str">
        <f aca="false">"75%"</f>
        <v>75%</v>
      </c>
    </row>
    <row r="115" customFormat="false" ht="12.8" hidden="false" customHeight="false" outlineLevel="0" collapsed="false">
      <c r="A115" s="5" t="str">
        <f aca="false">"NOTURNO"</f>
        <v>NOTURNO</v>
      </c>
      <c r="B115" s="5" t="str">
        <f aca="false">"TAINA MICHILES GUIMARAES"</f>
        <v>TAINA MICHILES GUIMARAES</v>
      </c>
      <c r="C115" s="5" t="str">
        <f aca="false">"(92)98465-1967"</f>
        <v>(92)98465-1967</v>
      </c>
      <c r="D115" s="5" t="str">
        <f aca="false">"50%"</f>
        <v>50%</v>
      </c>
    </row>
    <row r="116" customFormat="false" ht="12.8" hidden="false" customHeight="false" outlineLevel="0" collapsed="false">
      <c r="A116" s="5" t="str">
        <f aca="false">"NOTURNO"</f>
        <v>NOTURNO</v>
      </c>
      <c r="B116" s="5" t="str">
        <f aca="false">"TAMILHES EVELYN SILVA DE SOUZA"</f>
        <v>TAMILHES EVELYN SILVA DE SOUZA</v>
      </c>
      <c r="C116" s="5" t="str">
        <f aca="false">"(92)99424-5433"</f>
        <v>(92)99424-5433</v>
      </c>
      <c r="D116" s="5" t="str">
        <f aca="false">"50%"</f>
        <v>50%</v>
      </c>
    </row>
    <row r="117" customFormat="false" ht="12.8" hidden="false" customHeight="false" outlineLevel="0" collapsed="false">
      <c r="A117" s="5" t="str">
        <f aca="false">"MATUTINO"</f>
        <v>MATUTINO</v>
      </c>
      <c r="B117" s="5" t="str">
        <f aca="false">"THAÍS FERREIRA NUNES"</f>
        <v>THAÍS FERREIRA NUNES</v>
      </c>
      <c r="C117" s="5" t="str">
        <f aca="false">"(92)99200-7751"</f>
        <v>(92)99200-7751</v>
      </c>
      <c r="D117" s="5" t="str">
        <f aca="false">"50%"</f>
        <v>50%</v>
      </c>
    </row>
    <row r="118" customFormat="false" ht="12.8" hidden="false" customHeight="false" outlineLevel="0" collapsed="false">
      <c r="A118" s="5" t="str">
        <f aca="false">"NOTURNO"</f>
        <v>NOTURNO</v>
      </c>
      <c r="B118" s="5" t="str">
        <f aca="false">"THAYNA RAMOS REIS"</f>
        <v>THAYNA RAMOS REIS</v>
      </c>
      <c r="C118" s="5" t="str">
        <f aca="false">"(92)98211-3368"</f>
        <v>(92)98211-3368</v>
      </c>
      <c r="D118" s="5" t="str">
        <f aca="false">"50%"</f>
        <v>50%</v>
      </c>
    </row>
    <row r="119" customFormat="false" ht="12.8" hidden="false" customHeight="false" outlineLevel="0" collapsed="false">
      <c r="A119" s="5" t="str">
        <f aca="false">"NOTURNO"</f>
        <v>NOTURNO</v>
      </c>
      <c r="B119" s="5" t="str">
        <f aca="false">"THIAGO SILVA DE AZEVEDO"</f>
        <v>THIAGO SILVA DE AZEVEDO</v>
      </c>
      <c r="C119" s="5" t="str">
        <f aca="false">"(92)98263-8842"</f>
        <v>(92)98263-8842</v>
      </c>
      <c r="D119" s="5" t="str">
        <f aca="false">"50%"</f>
        <v>50%</v>
      </c>
    </row>
    <row r="120" customFormat="false" ht="12.8" hidden="false" customHeight="false" outlineLevel="0" collapsed="false">
      <c r="A120" s="5" t="str">
        <f aca="false">"MATUTINO"</f>
        <v>MATUTINO</v>
      </c>
      <c r="B120" s="5" t="str">
        <f aca="false">"VALDEIZA ARAUJO DE SOUZA"</f>
        <v>VALDEIZA ARAUJO DE SOUZA</v>
      </c>
      <c r="C120" s="5" t="str">
        <f aca="false">"(92)99438-1116"</f>
        <v>(92)99438-1116</v>
      </c>
      <c r="D120" s="5" t="str">
        <f aca="false">"75%"</f>
        <v>75%</v>
      </c>
    </row>
    <row r="121" customFormat="false" ht="12.8" hidden="false" customHeight="false" outlineLevel="0" collapsed="false">
      <c r="A121" s="5" t="str">
        <f aca="false">"MATUTINO"</f>
        <v>MATUTINO</v>
      </c>
      <c r="B121" s="5" t="str">
        <f aca="false">"VALDELINA FONTÃO VIEIRA"</f>
        <v>VALDELINA FONTÃO VIEIRA</v>
      </c>
      <c r="C121" s="5" t="str">
        <f aca="false">"(92)98428-4458"</f>
        <v>(92)98428-4458</v>
      </c>
      <c r="D121" s="5" t="str">
        <f aca="false">"75%"</f>
        <v>75%</v>
      </c>
    </row>
    <row r="122" customFormat="false" ht="12.8" hidden="false" customHeight="false" outlineLevel="0" collapsed="false">
      <c r="A122" s="5" t="str">
        <f aca="false">"NOTURNO"</f>
        <v>NOTURNO</v>
      </c>
      <c r="B122" s="5" t="str">
        <f aca="false">"VANESSA VIEIRA BARROS"</f>
        <v>VANESSA VIEIRA BARROS</v>
      </c>
      <c r="C122" s="5" t="str">
        <f aca="false">"(92)99187-3838"</f>
        <v>(92)99187-3838</v>
      </c>
      <c r="D122" s="5" t="str">
        <f aca="false">"75%"</f>
        <v>75%</v>
      </c>
    </row>
    <row r="123" customFormat="false" ht="12.8" hidden="false" customHeight="false" outlineLevel="0" collapsed="false">
      <c r="A123" s="5" t="str">
        <f aca="false">"MATUTINO"</f>
        <v>MATUTINO</v>
      </c>
      <c r="B123" s="5" t="str">
        <f aca="false">"WILLIAN CLAUDIO DE OLIVEIRA"</f>
        <v>WILLIAN CLAUDIO DE OLIVEIRA</v>
      </c>
      <c r="C123" s="5" t="str">
        <f aca="false">"(35)99163-0322"</f>
        <v>(35)99163-0322</v>
      </c>
      <c r="D123" s="5" t="str">
        <f aca="false">"50%"</f>
        <v>50%</v>
      </c>
    </row>
    <row r="124" customFormat="false" ht="12.8" hidden="false" customHeight="false" outlineLevel="0" collapsed="false">
      <c r="A124" s="5" t="str">
        <f aca="false">"MATUTINO"</f>
        <v>MATUTINO</v>
      </c>
      <c r="B124" s="5" t="str">
        <f aca="false">"YASMIM KELOANE QUEIROZ LOPES"</f>
        <v>YASMIM KELOANE QUEIROZ LOPES</v>
      </c>
      <c r="C124" s="5" t="str">
        <f aca="false">"(92)99382-5925"</f>
        <v>(92)99382-5925</v>
      </c>
      <c r="D124" s="5" t="str">
        <f aca="false">"50%"</f>
        <v>50%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2021-01-23T18:18:18Z</dcterms:created>
  <dc:creator/>
  <dc:description/>
  <dc:language>pt-BR</dc:language>
  <cp:lastModifiedBy/>
  <dcterms:modified xsi:type="dcterms:W3CDTF">2021-01-23T18:25:16Z</dcterms:modified>
  <cp:revision>2</cp:revision>
  <dc:subject/>
  <dc:title/>
</cp:coreProperties>
</file>