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riana\Documents\COMITE 2024\"/>
    </mc:Choice>
  </mc:AlternateContent>
  <bookViews>
    <workbookView xWindow="0" yWindow="0" windowWidth="20490" windowHeight="7755" tabRatio="819" activeTab="4"/>
  </bookViews>
  <sheets>
    <sheet name="lista usuarios" sheetId="27" r:id="rId1"/>
    <sheet name="BASE DE DATOS" sheetId="1" r:id="rId2"/>
    <sheet name="RECIBO NUEVO" sheetId="24" r:id="rId3"/>
    <sheet name="RECIBO CON RECARGOS" sheetId="35" r:id="rId4"/>
    <sheet name="RECIBO 2025" sheetId="26" r:id="rId5"/>
    <sheet name="RECIBO PARA LLENAR" sheetId="25" r:id="rId6"/>
    <sheet name="RECIBO" sheetId="2" r:id="rId7"/>
    <sheet name="Hoja3" sheetId="22" r:id="rId8"/>
    <sheet name="Hoja2" sheetId="21" r:id="rId9"/>
    <sheet name="Hoja11" sheetId="33" r:id="rId10"/>
    <sheet name="Hoja1" sheetId="17" state="hidden" r:id="rId11"/>
    <sheet name="PAGOS 2011 A 2015" sheetId="10" state="hidden" r:id="rId12"/>
    <sheet name="CANCELADAS" sheetId="9" state="hidden" r:id="rId13"/>
    <sheet name="PAGOS 2016, 2017" sheetId="13" state="hidden" r:id="rId14"/>
    <sheet name="PAGOS 2018" sheetId="12" state="hidden" r:id="rId15"/>
    <sheet name="PAGOS 2019" sheetId="7" state="hidden" r:id="rId16"/>
    <sheet name="Hoja4" sheetId="15" state="hidden" r:id="rId17"/>
  </sheets>
  <definedNames>
    <definedName name="_xlnm._FilterDatabase" localSheetId="1" hidden="1">'BASE DE DATOS'!$A$1:$CS$704</definedName>
    <definedName name="_xlnm._FilterDatabase" localSheetId="7" hidden="1">Hoja3!$A$1:$Z$648</definedName>
    <definedName name="_xlnm._FilterDatabase" localSheetId="0" hidden="1">'lista usuarios'!$A$1:$G$676</definedName>
    <definedName name="_xlnm.Print_Area" localSheetId="6">RECIBO!$A$1:$K$24</definedName>
    <definedName name="_xlnm.Print_Area" localSheetId="4">'RECIBO 2025'!$A$1:$L$56</definedName>
    <definedName name="_xlnm.Print_Area" localSheetId="3">'RECIBO CON RECARGOS'!$A$1:$L$59</definedName>
    <definedName name="_xlnm.Print_Area" localSheetId="2">'RECIBO NUEVO'!$A$1:$K$56</definedName>
    <definedName name="_xlnm.Print_Area" localSheetId="5">'RECIBO PARA LLENAR'!$A$1:$K$56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5" l="1"/>
  <c r="C38" i="25"/>
  <c r="G15" i="25" l="1"/>
  <c r="K15" i="25" s="1"/>
  <c r="H14" i="35" l="1"/>
  <c r="J45" i="25" l="1"/>
  <c r="I6" i="26" l="1"/>
  <c r="H9" i="24" l="1"/>
  <c r="C9" i="24"/>
  <c r="A673" i="27"/>
  <c r="A674" i="27"/>
  <c r="A675" i="27"/>
  <c r="D675" i="27" s="1"/>
  <c r="A5" i="27"/>
  <c r="A6" i="27"/>
  <c r="A7" i="27"/>
  <c r="A8" i="27"/>
  <c r="A9" i="27"/>
  <c r="A10" i="27"/>
  <c r="A11" i="27"/>
  <c r="A12" i="27"/>
  <c r="A13" i="27"/>
  <c r="B13" i="27" s="1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D50" i="27" s="1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B70" i="27" s="1"/>
  <c r="A71" i="27"/>
  <c r="A72" i="27"/>
  <c r="A73" i="27"/>
  <c r="A74" i="27"/>
  <c r="A75" i="27"/>
  <c r="A76" i="27"/>
  <c r="A77" i="27"/>
  <c r="A78" i="27"/>
  <c r="A79" i="27"/>
  <c r="C79" i="27" s="1"/>
  <c r="A80" i="27"/>
  <c r="A81" i="27"/>
  <c r="A82" i="27"/>
  <c r="A83" i="27"/>
  <c r="A84" i="27"/>
  <c r="A85" i="27"/>
  <c r="A86" i="27"/>
  <c r="A87" i="27"/>
  <c r="A88" i="27"/>
  <c r="B88" i="27" s="1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B124" i="27" s="1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7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C168" i="27" s="1"/>
  <c r="A169" i="27"/>
  <c r="A170" i="27"/>
  <c r="A171" i="27"/>
  <c r="A172" i="27"/>
  <c r="A173" i="27"/>
  <c r="A174" i="27"/>
  <c r="A175" i="27"/>
  <c r="A176" i="27"/>
  <c r="A177" i="27"/>
  <c r="A178" i="27"/>
  <c r="C178" i="27" s="1"/>
  <c r="A179" i="27"/>
  <c r="A180" i="27"/>
  <c r="A181" i="27"/>
  <c r="A182" i="27"/>
  <c r="D182" i="27" s="1"/>
  <c r="A183" i="27"/>
  <c r="A184" i="27"/>
  <c r="A185" i="27"/>
  <c r="A186" i="27"/>
  <c r="A187" i="27"/>
  <c r="D187" i="27" s="1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B215" i="27" s="1"/>
  <c r="A216" i="27"/>
  <c r="A217" i="27"/>
  <c r="A218" i="27"/>
  <c r="C218" i="27" s="1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D232" i="27" s="1"/>
  <c r="A233" i="27"/>
  <c r="A234" i="27"/>
  <c r="A235" i="27"/>
  <c r="A236" i="27"/>
  <c r="A237" i="27"/>
  <c r="A238" i="27"/>
  <c r="A239" i="27"/>
  <c r="A240" i="27"/>
  <c r="A241" i="27"/>
  <c r="A242" i="27"/>
  <c r="A243" i="27"/>
  <c r="C243" i="27" s="1"/>
  <c r="A244" i="27"/>
  <c r="A245" i="27"/>
  <c r="A246" i="27"/>
  <c r="A247" i="27"/>
  <c r="B247" i="27" s="1"/>
  <c r="A248" i="27"/>
  <c r="A249" i="27"/>
  <c r="A250" i="27"/>
  <c r="A251" i="27"/>
  <c r="A252" i="27"/>
  <c r="A253" i="27"/>
  <c r="A254" i="27"/>
  <c r="B254" i="27" s="1"/>
  <c r="A255" i="27"/>
  <c r="A256" i="27"/>
  <c r="A257" i="27"/>
  <c r="A258" i="27"/>
  <c r="A259" i="27"/>
  <c r="A260" i="27"/>
  <c r="A261" i="27"/>
  <c r="B261" i="27" s="1"/>
  <c r="A262" i="27"/>
  <c r="A263" i="27"/>
  <c r="A264" i="27"/>
  <c r="A265" i="27"/>
  <c r="A266" i="27"/>
  <c r="A267" i="27"/>
  <c r="A268" i="27"/>
  <c r="A269" i="27"/>
  <c r="A270" i="27"/>
  <c r="A271" i="27"/>
  <c r="D271" i="27" s="1"/>
  <c r="A272" i="27"/>
  <c r="A273" i="27"/>
  <c r="A274" i="27"/>
  <c r="A275" i="27"/>
  <c r="C275" i="27" s="1"/>
  <c r="A276" i="27"/>
  <c r="A277" i="27"/>
  <c r="A278" i="27"/>
  <c r="A279" i="27"/>
  <c r="A280" i="27"/>
  <c r="A281" i="27"/>
  <c r="A282" i="27"/>
  <c r="C282" i="27" s="1"/>
  <c r="A283" i="27"/>
  <c r="A284" i="27"/>
  <c r="A285" i="27"/>
  <c r="A286" i="27"/>
  <c r="B286" i="27" s="1"/>
  <c r="A287" i="27"/>
  <c r="A288" i="27"/>
  <c r="A289" i="27"/>
  <c r="D289" i="27" s="1"/>
  <c r="A290" i="27"/>
  <c r="A291" i="27"/>
  <c r="A292" i="27"/>
  <c r="A293" i="27"/>
  <c r="A294" i="27"/>
  <c r="A295" i="27"/>
  <c r="A296" i="27"/>
  <c r="A297" i="27"/>
  <c r="A298" i="27"/>
  <c r="A299" i="27"/>
  <c r="A300" i="27"/>
  <c r="A301" i="27"/>
  <c r="A302" i="27"/>
  <c r="A303" i="27"/>
  <c r="D303" i="27" s="1"/>
  <c r="A304" i="27"/>
  <c r="A305" i="27"/>
  <c r="A306" i="27"/>
  <c r="A307" i="27"/>
  <c r="A308" i="27"/>
  <c r="A309" i="27"/>
  <c r="A310" i="27"/>
  <c r="A311" i="27"/>
  <c r="A312" i="27"/>
  <c r="A313" i="27"/>
  <c r="A314" i="27"/>
  <c r="C314" i="27" s="1"/>
  <c r="A315" i="27"/>
  <c r="A316" i="27"/>
  <c r="A317" i="27"/>
  <c r="A318" i="27"/>
  <c r="B318" i="27" s="1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B331" i="27" s="1"/>
  <c r="A332" i="27"/>
  <c r="A333" i="27"/>
  <c r="A334" i="27"/>
  <c r="A335" i="27"/>
  <c r="A336" i="27"/>
  <c r="A337" i="27"/>
  <c r="A338" i="27"/>
  <c r="A339" i="27"/>
  <c r="B339" i="27" s="1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C352" i="27" s="1"/>
  <c r="A353" i="27"/>
  <c r="A354" i="27"/>
  <c r="A355" i="27"/>
  <c r="A356" i="27"/>
  <c r="A357" i="27"/>
  <c r="A358" i="27"/>
  <c r="A359" i="27"/>
  <c r="A360" i="27"/>
  <c r="A361" i="27"/>
  <c r="A362" i="27"/>
  <c r="A363" i="27"/>
  <c r="B363" i="27" s="1"/>
  <c r="A364" i="27"/>
  <c r="A365" i="27"/>
  <c r="A366" i="27"/>
  <c r="A367" i="27"/>
  <c r="A368" i="27"/>
  <c r="A369" i="27"/>
  <c r="A370" i="27"/>
  <c r="A371" i="27"/>
  <c r="B371" i="27" s="1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C384" i="27" s="1"/>
  <c r="A385" i="27"/>
  <c r="A386" i="27"/>
  <c r="C386" i="27" s="1"/>
  <c r="A387" i="27"/>
  <c r="D387" i="27" s="1"/>
  <c r="A388" i="27"/>
  <c r="B388" i="27" s="1"/>
  <c r="A389" i="27"/>
  <c r="A390" i="27"/>
  <c r="A391" i="27"/>
  <c r="C391" i="27" s="1"/>
  <c r="A392" i="27"/>
  <c r="A393" i="27"/>
  <c r="A394" i="27"/>
  <c r="D394" i="27" s="1"/>
  <c r="A395" i="27"/>
  <c r="B395" i="27" s="1"/>
  <c r="A396" i="27"/>
  <c r="A397" i="27"/>
  <c r="A398" i="27"/>
  <c r="B398" i="27" s="1"/>
  <c r="A399" i="27"/>
  <c r="D399" i="27" s="1"/>
  <c r="A400" i="27"/>
  <c r="D400" i="27" s="1"/>
  <c r="A401" i="27"/>
  <c r="A402" i="27"/>
  <c r="B402" i="27" s="1"/>
  <c r="A403" i="27"/>
  <c r="D403" i="27" s="1"/>
  <c r="A404" i="27"/>
  <c r="A405" i="27"/>
  <c r="A406" i="27"/>
  <c r="B406" i="27" s="1"/>
  <c r="A407" i="27"/>
  <c r="D407" i="27" s="1"/>
  <c r="A408" i="27"/>
  <c r="D408" i="27" s="1"/>
  <c r="A409" i="27"/>
  <c r="A410" i="27"/>
  <c r="B410" i="27" s="1"/>
  <c r="A411" i="27"/>
  <c r="D411" i="27" s="1"/>
  <c r="A412" i="27"/>
  <c r="A413" i="27"/>
  <c r="A414" i="27"/>
  <c r="B414" i="27" s="1"/>
  <c r="A415" i="27"/>
  <c r="D415" i="27" s="1"/>
  <c r="A416" i="27"/>
  <c r="D416" i="27" s="1"/>
  <c r="A417" i="27"/>
  <c r="A418" i="27"/>
  <c r="B418" i="27" s="1"/>
  <c r="A419" i="27"/>
  <c r="D419" i="27" s="1"/>
  <c r="A420" i="27"/>
  <c r="A421" i="27"/>
  <c r="A422" i="27"/>
  <c r="B422" i="27" s="1"/>
  <c r="A423" i="27"/>
  <c r="D423" i="27" s="1"/>
  <c r="A424" i="27"/>
  <c r="B424" i="27" s="1"/>
  <c r="A425" i="27"/>
  <c r="A426" i="27"/>
  <c r="B426" i="27" s="1"/>
  <c r="A427" i="27"/>
  <c r="D427" i="27" s="1"/>
  <c r="A428" i="27"/>
  <c r="A429" i="27"/>
  <c r="D429" i="27" s="1"/>
  <c r="A430" i="27"/>
  <c r="B430" i="27" s="1"/>
  <c r="A431" i="27"/>
  <c r="D431" i="27" s="1"/>
  <c r="A432" i="27"/>
  <c r="B432" i="27" s="1"/>
  <c r="A433" i="27"/>
  <c r="A434" i="27"/>
  <c r="B434" i="27" s="1"/>
  <c r="A435" i="27"/>
  <c r="D435" i="27" s="1"/>
  <c r="A436" i="27"/>
  <c r="A437" i="27"/>
  <c r="A438" i="27"/>
  <c r="B438" i="27" s="1"/>
  <c r="A439" i="27"/>
  <c r="D439" i="27" s="1"/>
  <c r="A440" i="27"/>
  <c r="B440" i="27" s="1"/>
  <c r="A441" i="27"/>
  <c r="A442" i="27"/>
  <c r="B442" i="27" s="1"/>
  <c r="A443" i="27"/>
  <c r="D443" i="27" s="1"/>
  <c r="A444" i="27"/>
  <c r="A445" i="27"/>
  <c r="D445" i="27" s="1"/>
  <c r="A446" i="27"/>
  <c r="B446" i="27" s="1"/>
  <c r="A447" i="27"/>
  <c r="D447" i="27" s="1"/>
  <c r="A448" i="27"/>
  <c r="B448" i="27" s="1"/>
  <c r="A449" i="27"/>
  <c r="A450" i="27"/>
  <c r="B450" i="27" s="1"/>
  <c r="A451" i="27"/>
  <c r="D451" i="27" s="1"/>
  <c r="A452" i="27"/>
  <c r="A453" i="27"/>
  <c r="A454" i="27"/>
  <c r="B454" i="27" s="1"/>
  <c r="A455" i="27"/>
  <c r="D455" i="27" s="1"/>
  <c r="A456" i="27"/>
  <c r="B456" i="27" s="1"/>
  <c r="A457" i="27"/>
  <c r="A458" i="27"/>
  <c r="B458" i="27" s="1"/>
  <c r="A459" i="27"/>
  <c r="D459" i="27" s="1"/>
  <c r="A460" i="27"/>
  <c r="A461" i="27"/>
  <c r="D461" i="27" s="1"/>
  <c r="A462" i="27"/>
  <c r="B462" i="27" s="1"/>
  <c r="A463" i="27"/>
  <c r="D463" i="27" s="1"/>
  <c r="A464" i="27"/>
  <c r="B464" i="27" s="1"/>
  <c r="A465" i="27"/>
  <c r="A466" i="27"/>
  <c r="B466" i="27" s="1"/>
  <c r="A467" i="27"/>
  <c r="D467" i="27" s="1"/>
  <c r="A468" i="27"/>
  <c r="A469" i="27"/>
  <c r="A470" i="27"/>
  <c r="B470" i="27" s="1"/>
  <c r="A471" i="27"/>
  <c r="D471" i="27" s="1"/>
  <c r="A472" i="27"/>
  <c r="B472" i="27" s="1"/>
  <c r="A473" i="27"/>
  <c r="A474" i="27"/>
  <c r="B474" i="27" s="1"/>
  <c r="A475" i="27"/>
  <c r="D475" i="27" s="1"/>
  <c r="A476" i="27"/>
  <c r="A477" i="27"/>
  <c r="D477" i="27" s="1"/>
  <c r="A478" i="27"/>
  <c r="B478" i="27" s="1"/>
  <c r="A479" i="27"/>
  <c r="D479" i="27" s="1"/>
  <c r="A480" i="27"/>
  <c r="B480" i="27" s="1"/>
  <c r="A481" i="27"/>
  <c r="A482" i="27"/>
  <c r="B482" i="27" s="1"/>
  <c r="A483" i="27"/>
  <c r="D483" i="27" s="1"/>
  <c r="A484" i="27"/>
  <c r="A485" i="27"/>
  <c r="A486" i="27"/>
  <c r="B486" i="27" s="1"/>
  <c r="A487" i="27"/>
  <c r="D487" i="27" s="1"/>
  <c r="A488" i="27"/>
  <c r="B488" i="27" s="1"/>
  <c r="A489" i="27"/>
  <c r="A490" i="27"/>
  <c r="B490" i="27" s="1"/>
  <c r="A491" i="27"/>
  <c r="D491" i="27" s="1"/>
  <c r="A492" i="27"/>
  <c r="A493" i="27"/>
  <c r="D493" i="27" s="1"/>
  <c r="A494" i="27"/>
  <c r="B494" i="27" s="1"/>
  <c r="A495" i="27"/>
  <c r="D495" i="27" s="1"/>
  <c r="A496" i="27"/>
  <c r="B496" i="27" s="1"/>
  <c r="A497" i="27"/>
  <c r="A498" i="27"/>
  <c r="B498" i="27" s="1"/>
  <c r="A499" i="27"/>
  <c r="D499" i="27" s="1"/>
  <c r="A500" i="27"/>
  <c r="A501" i="27"/>
  <c r="A502" i="27"/>
  <c r="B502" i="27" s="1"/>
  <c r="A503" i="27"/>
  <c r="D503" i="27" s="1"/>
  <c r="A504" i="27"/>
  <c r="B504" i="27" s="1"/>
  <c r="A505" i="27"/>
  <c r="A506" i="27"/>
  <c r="B506" i="27" s="1"/>
  <c r="A507" i="27"/>
  <c r="D507" i="27" s="1"/>
  <c r="A508" i="27"/>
  <c r="A509" i="27"/>
  <c r="D509" i="27" s="1"/>
  <c r="A510" i="27"/>
  <c r="B510" i="27" s="1"/>
  <c r="A511" i="27"/>
  <c r="D511" i="27" s="1"/>
  <c r="A512" i="27"/>
  <c r="B512" i="27" s="1"/>
  <c r="A513" i="27"/>
  <c r="A514" i="27"/>
  <c r="B514" i="27" s="1"/>
  <c r="A515" i="27"/>
  <c r="D515" i="27" s="1"/>
  <c r="A516" i="27"/>
  <c r="A517" i="27"/>
  <c r="A518" i="27"/>
  <c r="B518" i="27" s="1"/>
  <c r="A519" i="27"/>
  <c r="D519" i="27" s="1"/>
  <c r="A520" i="27"/>
  <c r="B520" i="27" s="1"/>
  <c r="A521" i="27"/>
  <c r="A522" i="27"/>
  <c r="B522" i="27" s="1"/>
  <c r="A523" i="27"/>
  <c r="D523" i="27" s="1"/>
  <c r="A524" i="27"/>
  <c r="A525" i="27"/>
  <c r="D525" i="27" s="1"/>
  <c r="A526" i="27"/>
  <c r="B526" i="27" s="1"/>
  <c r="A527" i="27"/>
  <c r="D527" i="27" s="1"/>
  <c r="A528" i="27"/>
  <c r="B528" i="27" s="1"/>
  <c r="A529" i="27"/>
  <c r="A530" i="27"/>
  <c r="B530" i="27" s="1"/>
  <c r="A531" i="27"/>
  <c r="D531" i="27" s="1"/>
  <c r="A532" i="27"/>
  <c r="A533" i="27"/>
  <c r="A534" i="27"/>
  <c r="B534" i="27" s="1"/>
  <c r="A535" i="27"/>
  <c r="D535" i="27" s="1"/>
  <c r="A536" i="27"/>
  <c r="B536" i="27" s="1"/>
  <c r="A537" i="27"/>
  <c r="A538" i="27"/>
  <c r="B538" i="27" s="1"/>
  <c r="A539" i="27"/>
  <c r="D539" i="27" s="1"/>
  <c r="A540" i="27"/>
  <c r="A541" i="27"/>
  <c r="D541" i="27" s="1"/>
  <c r="A542" i="27"/>
  <c r="B542" i="27" s="1"/>
  <c r="A543" i="27"/>
  <c r="D543" i="27" s="1"/>
  <c r="A544" i="27"/>
  <c r="B544" i="27" s="1"/>
  <c r="A545" i="27"/>
  <c r="A546" i="27"/>
  <c r="B546" i="27" s="1"/>
  <c r="A547" i="27"/>
  <c r="D547" i="27" s="1"/>
  <c r="A548" i="27"/>
  <c r="A549" i="27"/>
  <c r="A550" i="27"/>
  <c r="B550" i="27" s="1"/>
  <c r="A551" i="27"/>
  <c r="D551" i="27" s="1"/>
  <c r="A552" i="27"/>
  <c r="B552" i="27" s="1"/>
  <c r="A553" i="27"/>
  <c r="A554" i="27"/>
  <c r="B554" i="27" s="1"/>
  <c r="A555" i="27"/>
  <c r="D555" i="27" s="1"/>
  <c r="A556" i="27"/>
  <c r="A557" i="27"/>
  <c r="D557" i="27" s="1"/>
  <c r="A558" i="27"/>
  <c r="B558" i="27" s="1"/>
  <c r="A559" i="27"/>
  <c r="D559" i="27" s="1"/>
  <c r="A560" i="27"/>
  <c r="B560" i="27" s="1"/>
  <c r="A561" i="27"/>
  <c r="A562" i="27"/>
  <c r="B562" i="27" s="1"/>
  <c r="A563" i="27"/>
  <c r="D563" i="27" s="1"/>
  <c r="A564" i="27"/>
  <c r="A565" i="27"/>
  <c r="A566" i="27"/>
  <c r="B566" i="27" s="1"/>
  <c r="A567" i="27"/>
  <c r="D567" i="27" s="1"/>
  <c r="A568" i="27"/>
  <c r="B568" i="27" s="1"/>
  <c r="A569" i="27"/>
  <c r="A570" i="27"/>
  <c r="B570" i="27" s="1"/>
  <c r="A571" i="27"/>
  <c r="D571" i="27" s="1"/>
  <c r="A572" i="27"/>
  <c r="A573" i="27"/>
  <c r="D573" i="27" s="1"/>
  <c r="A574" i="27"/>
  <c r="B574" i="27" s="1"/>
  <c r="A575" i="27"/>
  <c r="D575" i="27" s="1"/>
  <c r="A576" i="27"/>
  <c r="B576" i="27" s="1"/>
  <c r="A577" i="27"/>
  <c r="A578" i="27"/>
  <c r="B578" i="27" s="1"/>
  <c r="A579" i="27"/>
  <c r="D579" i="27" s="1"/>
  <c r="A580" i="27"/>
  <c r="A581" i="27"/>
  <c r="A582" i="27"/>
  <c r="B582" i="27" s="1"/>
  <c r="A583" i="27"/>
  <c r="D583" i="27" s="1"/>
  <c r="A584" i="27"/>
  <c r="B584" i="27" s="1"/>
  <c r="A585" i="27"/>
  <c r="A586" i="27"/>
  <c r="B586" i="27" s="1"/>
  <c r="A587" i="27"/>
  <c r="D587" i="27" s="1"/>
  <c r="A588" i="27"/>
  <c r="A589" i="27"/>
  <c r="D589" i="27" s="1"/>
  <c r="A590" i="27"/>
  <c r="B590" i="27" s="1"/>
  <c r="A591" i="27"/>
  <c r="D591" i="27" s="1"/>
  <c r="A592" i="27"/>
  <c r="B592" i="27" s="1"/>
  <c r="A593" i="27"/>
  <c r="A594" i="27"/>
  <c r="B594" i="27" s="1"/>
  <c r="A595" i="27"/>
  <c r="D595" i="27" s="1"/>
  <c r="A596" i="27"/>
  <c r="A597" i="27"/>
  <c r="A598" i="27"/>
  <c r="B598" i="27" s="1"/>
  <c r="A599" i="27"/>
  <c r="D599" i="27" s="1"/>
  <c r="A600" i="27"/>
  <c r="B600" i="27" s="1"/>
  <c r="A601" i="27"/>
  <c r="A602" i="27"/>
  <c r="B602" i="27" s="1"/>
  <c r="A603" i="27"/>
  <c r="D603" i="27" s="1"/>
  <c r="A604" i="27"/>
  <c r="A605" i="27"/>
  <c r="D605" i="27" s="1"/>
  <c r="A606" i="27"/>
  <c r="B606" i="27" s="1"/>
  <c r="A607" i="27"/>
  <c r="D607" i="27" s="1"/>
  <c r="A608" i="27"/>
  <c r="B608" i="27" s="1"/>
  <c r="A609" i="27"/>
  <c r="A610" i="27"/>
  <c r="B610" i="27" s="1"/>
  <c r="A611" i="27"/>
  <c r="D611" i="27" s="1"/>
  <c r="A612" i="27"/>
  <c r="A613" i="27"/>
  <c r="A614" i="27"/>
  <c r="B614" i="27" s="1"/>
  <c r="A615" i="27"/>
  <c r="D615" i="27" s="1"/>
  <c r="A616" i="27"/>
  <c r="B616" i="27" s="1"/>
  <c r="A617" i="27"/>
  <c r="A618" i="27"/>
  <c r="B618" i="27" s="1"/>
  <c r="A619" i="27"/>
  <c r="D619" i="27" s="1"/>
  <c r="A620" i="27"/>
  <c r="A621" i="27"/>
  <c r="D621" i="27" s="1"/>
  <c r="A622" i="27"/>
  <c r="B622" i="27" s="1"/>
  <c r="A623" i="27"/>
  <c r="D623" i="27" s="1"/>
  <c r="A624" i="27"/>
  <c r="B624" i="27" s="1"/>
  <c r="A625" i="27"/>
  <c r="A626" i="27"/>
  <c r="B626" i="27" s="1"/>
  <c r="A627" i="27"/>
  <c r="D627" i="27" s="1"/>
  <c r="A628" i="27"/>
  <c r="A629" i="27"/>
  <c r="A630" i="27"/>
  <c r="B630" i="27" s="1"/>
  <c r="A631" i="27"/>
  <c r="D631" i="27" s="1"/>
  <c r="A632" i="27"/>
  <c r="B632" i="27" s="1"/>
  <c r="A633" i="27"/>
  <c r="A634" i="27"/>
  <c r="B634" i="27" s="1"/>
  <c r="A635" i="27"/>
  <c r="D635" i="27" s="1"/>
  <c r="A636" i="27"/>
  <c r="A637" i="27"/>
  <c r="D637" i="27" s="1"/>
  <c r="A638" i="27"/>
  <c r="B638" i="27" s="1"/>
  <c r="A639" i="27"/>
  <c r="D639" i="27" s="1"/>
  <c r="A640" i="27"/>
  <c r="B640" i="27" s="1"/>
  <c r="A641" i="27"/>
  <c r="A642" i="27"/>
  <c r="B642" i="27" s="1"/>
  <c r="A643" i="27"/>
  <c r="D643" i="27" s="1"/>
  <c r="A644" i="27"/>
  <c r="A645" i="27"/>
  <c r="A646" i="27"/>
  <c r="B646" i="27" s="1"/>
  <c r="A647" i="27"/>
  <c r="D647" i="27" s="1"/>
  <c r="A648" i="27"/>
  <c r="B648" i="27" s="1"/>
  <c r="A649" i="27"/>
  <c r="A650" i="27"/>
  <c r="B650" i="27" s="1"/>
  <c r="A651" i="27"/>
  <c r="D651" i="27" s="1"/>
  <c r="A652" i="27"/>
  <c r="A653" i="27"/>
  <c r="D653" i="27" s="1"/>
  <c r="A654" i="27"/>
  <c r="B654" i="27" s="1"/>
  <c r="A655" i="27"/>
  <c r="D655" i="27" s="1"/>
  <c r="A656" i="27"/>
  <c r="B656" i="27" s="1"/>
  <c r="A657" i="27"/>
  <c r="A658" i="27"/>
  <c r="B658" i="27" s="1"/>
  <c r="A659" i="27"/>
  <c r="D659" i="27" s="1"/>
  <c r="A660" i="27"/>
  <c r="A661" i="27"/>
  <c r="A662" i="27"/>
  <c r="B662" i="27" s="1"/>
  <c r="A663" i="27"/>
  <c r="D663" i="27" s="1"/>
  <c r="A664" i="27"/>
  <c r="B664" i="27" s="1"/>
  <c r="A665" i="27"/>
  <c r="A666" i="27"/>
  <c r="B666" i="27" s="1"/>
  <c r="A667" i="27"/>
  <c r="D667" i="27" s="1"/>
  <c r="A668" i="27"/>
  <c r="A669" i="27"/>
  <c r="D669" i="27" s="1"/>
  <c r="A670" i="27"/>
  <c r="B670" i="27" s="1"/>
  <c r="A671" i="27"/>
  <c r="D671" i="27" s="1"/>
  <c r="A672" i="27"/>
  <c r="B672" i="27" s="1"/>
  <c r="A3" i="27"/>
  <c r="A4" i="27"/>
  <c r="A2" i="27"/>
  <c r="D2" i="27" s="1"/>
  <c r="C648" i="27" l="1"/>
  <c r="B563" i="27"/>
  <c r="C443" i="27"/>
  <c r="B667" i="27"/>
  <c r="B643" i="27"/>
  <c r="B611" i="27"/>
  <c r="D576" i="27"/>
  <c r="D552" i="27"/>
  <c r="B531" i="27"/>
  <c r="C467" i="27"/>
  <c r="C435" i="27"/>
  <c r="D391" i="27"/>
  <c r="C667" i="27"/>
  <c r="C619" i="27"/>
  <c r="C587" i="27"/>
  <c r="B507" i="27"/>
  <c r="B635" i="27"/>
  <c r="C571" i="27"/>
  <c r="C539" i="27"/>
  <c r="C520" i="27"/>
  <c r="C491" i="27"/>
  <c r="C459" i="27"/>
  <c r="B435" i="27"/>
  <c r="B391" i="27"/>
  <c r="B411" i="27"/>
  <c r="B659" i="27"/>
  <c r="C595" i="27"/>
  <c r="C563" i="27"/>
  <c r="B539" i="27"/>
  <c r="B515" i="27"/>
  <c r="B483" i="27"/>
  <c r="D448" i="27"/>
  <c r="D424" i="27"/>
  <c r="D608" i="27"/>
  <c r="D584" i="27"/>
  <c r="C552" i="27"/>
  <c r="D480" i="27"/>
  <c r="D456" i="27"/>
  <c r="C424" i="27"/>
  <c r="B675" i="27"/>
  <c r="C651" i="27"/>
  <c r="D640" i="27"/>
  <c r="C627" i="27"/>
  <c r="D616" i="27"/>
  <c r="C603" i="27"/>
  <c r="B595" i="27"/>
  <c r="C584" i="27"/>
  <c r="B571" i="27"/>
  <c r="B547" i="27"/>
  <c r="C523" i="27"/>
  <c r="D512" i="27"/>
  <c r="C499" i="27"/>
  <c r="D488" i="27"/>
  <c r="C475" i="27"/>
  <c r="B467" i="27"/>
  <c r="C456" i="27"/>
  <c r="B443" i="27"/>
  <c r="B419" i="27"/>
  <c r="B403" i="27"/>
  <c r="D672" i="27"/>
  <c r="C659" i="27"/>
  <c r="D648" i="27"/>
  <c r="C635" i="27"/>
  <c r="B627" i="27"/>
  <c r="C616" i="27"/>
  <c r="B603" i="27"/>
  <c r="B579" i="27"/>
  <c r="C555" i="27"/>
  <c r="D544" i="27"/>
  <c r="C531" i="27"/>
  <c r="D520" i="27"/>
  <c r="C507" i="27"/>
  <c r="B499" i="27"/>
  <c r="C488" i="27"/>
  <c r="B475" i="27"/>
  <c r="B451" i="27"/>
  <c r="C427" i="27"/>
  <c r="D664" i="27"/>
  <c r="D632" i="27"/>
  <c r="D600" i="27"/>
  <c r="D568" i="27"/>
  <c r="D536" i="27"/>
  <c r="D504" i="27"/>
  <c r="D472" i="27"/>
  <c r="D440" i="27"/>
  <c r="C675" i="27"/>
  <c r="C664" i="27"/>
  <c r="D656" i="27"/>
  <c r="B651" i="27"/>
  <c r="C643" i="27"/>
  <c r="C632" i="27"/>
  <c r="D624" i="27"/>
  <c r="B619" i="27"/>
  <c r="C611" i="27"/>
  <c r="C600" i="27"/>
  <c r="D592" i="27"/>
  <c r="B587" i="27"/>
  <c r="C579" i="27"/>
  <c r="C568" i="27"/>
  <c r="D560" i="27"/>
  <c r="B555" i="27"/>
  <c r="C547" i="27"/>
  <c r="C536" i="27"/>
  <c r="D528" i="27"/>
  <c r="B523" i="27"/>
  <c r="C515" i="27"/>
  <c r="C504" i="27"/>
  <c r="D496" i="27"/>
  <c r="B491" i="27"/>
  <c r="C483" i="27"/>
  <c r="C472" i="27"/>
  <c r="D464" i="27"/>
  <c r="B459" i="27"/>
  <c r="C451" i="27"/>
  <c r="C440" i="27"/>
  <c r="D432" i="27"/>
  <c r="B427" i="27"/>
  <c r="C419" i="27"/>
  <c r="C411" i="27"/>
  <c r="C403" i="27"/>
  <c r="B665" i="27"/>
  <c r="C665" i="27"/>
  <c r="D665" i="27"/>
  <c r="B653" i="27"/>
  <c r="C653" i="27"/>
  <c r="B641" i="27"/>
  <c r="C641" i="27"/>
  <c r="D641" i="27"/>
  <c r="B629" i="27"/>
  <c r="C629" i="27"/>
  <c r="B613" i="27"/>
  <c r="C613" i="27"/>
  <c r="B597" i="27"/>
  <c r="C597" i="27"/>
  <c r="B577" i="27"/>
  <c r="C577" i="27"/>
  <c r="D577" i="27"/>
  <c r="B549" i="27"/>
  <c r="C549" i="27"/>
  <c r="B537" i="27"/>
  <c r="C537" i="27"/>
  <c r="D537" i="27"/>
  <c r="B525" i="27"/>
  <c r="C525" i="27"/>
  <c r="B513" i="27"/>
  <c r="C513" i="27"/>
  <c r="D513" i="27"/>
  <c r="B497" i="27"/>
  <c r="C497" i="27"/>
  <c r="D497" i="27"/>
  <c r="B485" i="27"/>
  <c r="C485" i="27"/>
  <c r="B473" i="27"/>
  <c r="C473" i="27"/>
  <c r="D473" i="27"/>
  <c r="B461" i="27"/>
  <c r="C461" i="27"/>
  <c r="B449" i="27"/>
  <c r="C449" i="27"/>
  <c r="D449" i="27"/>
  <c r="B437" i="27"/>
  <c r="C437" i="27"/>
  <c r="B425" i="27"/>
  <c r="C425" i="27"/>
  <c r="D425" i="27"/>
  <c r="B413" i="27"/>
  <c r="C413" i="27"/>
  <c r="D413" i="27"/>
  <c r="B401" i="27"/>
  <c r="C401" i="27"/>
  <c r="D401" i="27"/>
  <c r="B389" i="27"/>
  <c r="C389" i="27"/>
  <c r="D389" i="27"/>
  <c r="B377" i="27"/>
  <c r="C377" i="27"/>
  <c r="D377" i="27"/>
  <c r="B365" i="27"/>
  <c r="C365" i="27"/>
  <c r="D365" i="27"/>
  <c r="B353" i="27"/>
  <c r="C353" i="27"/>
  <c r="D353" i="27"/>
  <c r="B341" i="27"/>
  <c r="C341" i="27"/>
  <c r="C325" i="27"/>
  <c r="D325" i="27"/>
  <c r="B325" i="27"/>
  <c r="C305" i="27"/>
  <c r="B305" i="27"/>
  <c r="D305" i="27"/>
  <c r="C277" i="27"/>
  <c r="D277" i="27"/>
  <c r="B277" i="27"/>
  <c r="C241" i="27"/>
  <c r="B241" i="27"/>
  <c r="D241" i="27"/>
  <c r="C225" i="27"/>
  <c r="B225" i="27"/>
  <c r="D225" i="27"/>
  <c r="C197" i="27"/>
  <c r="D197" i="27"/>
  <c r="B197" i="27"/>
  <c r="C149" i="27"/>
  <c r="B149" i="27"/>
  <c r="B3" i="27"/>
  <c r="C3" i="27"/>
  <c r="D3" i="27"/>
  <c r="B669" i="27"/>
  <c r="C669" i="27"/>
  <c r="B661" i="27"/>
  <c r="C661" i="27"/>
  <c r="B657" i="27"/>
  <c r="C657" i="27"/>
  <c r="D657" i="27"/>
  <c r="B649" i="27"/>
  <c r="C649" i="27"/>
  <c r="D649" i="27"/>
  <c r="B645" i="27"/>
  <c r="C645" i="27"/>
  <c r="B637" i="27"/>
  <c r="C637" i="27"/>
  <c r="B633" i="27"/>
  <c r="C633" i="27"/>
  <c r="D633" i="27"/>
  <c r="B625" i="27"/>
  <c r="C625" i="27"/>
  <c r="D625" i="27"/>
  <c r="B621" i="27"/>
  <c r="C621" i="27"/>
  <c r="B617" i="27"/>
  <c r="C617" i="27"/>
  <c r="D617" i="27"/>
  <c r="B609" i="27"/>
  <c r="C609" i="27"/>
  <c r="D609" i="27"/>
  <c r="B605" i="27"/>
  <c r="C605" i="27"/>
  <c r="B601" i="27"/>
  <c r="C601" i="27"/>
  <c r="D601" i="27"/>
  <c r="B593" i="27"/>
  <c r="C593" i="27"/>
  <c r="D593" i="27"/>
  <c r="B589" i="27"/>
  <c r="C589" i="27"/>
  <c r="B585" i="27"/>
  <c r="C585" i="27"/>
  <c r="D585" i="27"/>
  <c r="B581" i="27"/>
  <c r="C581" i="27"/>
  <c r="B573" i="27"/>
  <c r="C573" i="27"/>
  <c r="B569" i="27"/>
  <c r="C569" i="27"/>
  <c r="D569" i="27"/>
  <c r="B565" i="27"/>
  <c r="C565" i="27"/>
  <c r="B561" i="27"/>
  <c r="C561" i="27"/>
  <c r="D561" i="27"/>
  <c r="B557" i="27"/>
  <c r="C557" i="27"/>
  <c r="B553" i="27"/>
  <c r="C553" i="27"/>
  <c r="D553" i="27"/>
  <c r="B545" i="27"/>
  <c r="C545" i="27"/>
  <c r="D545" i="27"/>
  <c r="B541" i="27"/>
  <c r="C541" i="27"/>
  <c r="B533" i="27"/>
  <c r="C533" i="27"/>
  <c r="B529" i="27"/>
  <c r="C529" i="27"/>
  <c r="D529" i="27"/>
  <c r="B521" i="27"/>
  <c r="C521" i="27"/>
  <c r="D521" i="27"/>
  <c r="B517" i="27"/>
  <c r="C517" i="27"/>
  <c r="B509" i="27"/>
  <c r="C509" i="27"/>
  <c r="B505" i="27"/>
  <c r="C505" i="27"/>
  <c r="D505" i="27"/>
  <c r="B501" i="27"/>
  <c r="C501" i="27"/>
  <c r="B493" i="27"/>
  <c r="C493" i="27"/>
  <c r="B489" i="27"/>
  <c r="C489" i="27"/>
  <c r="D489" i="27"/>
  <c r="B481" i="27"/>
  <c r="C481" i="27"/>
  <c r="D481" i="27"/>
  <c r="B477" i="27"/>
  <c r="C477" i="27"/>
  <c r="B469" i="27"/>
  <c r="C469" i="27"/>
  <c r="B465" i="27"/>
  <c r="C465" i="27"/>
  <c r="D465" i="27"/>
  <c r="B457" i="27"/>
  <c r="C457" i="27"/>
  <c r="D457" i="27"/>
  <c r="B453" i="27"/>
  <c r="C453" i="27"/>
  <c r="B445" i="27"/>
  <c r="C445" i="27"/>
  <c r="B441" i="27"/>
  <c r="C441" i="27"/>
  <c r="D441" i="27"/>
  <c r="B433" i="27"/>
  <c r="C433" i="27"/>
  <c r="D433" i="27"/>
  <c r="B429" i="27"/>
  <c r="C429" i="27"/>
  <c r="B421" i="27"/>
  <c r="C421" i="27"/>
  <c r="B417" i="27"/>
  <c r="C417" i="27"/>
  <c r="D417" i="27"/>
  <c r="B409" i="27"/>
  <c r="C409" i="27"/>
  <c r="D409" i="27"/>
  <c r="B405" i="27"/>
  <c r="C405" i="27"/>
  <c r="D405" i="27"/>
  <c r="B397" i="27"/>
  <c r="C397" i="27"/>
  <c r="D397" i="27"/>
  <c r="D393" i="27"/>
  <c r="B393" i="27"/>
  <c r="C393" i="27"/>
  <c r="B385" i="27"/>
  <c r="C385" i="27"/>
  <c r="D385" i="27"/>
  <c r="B381" i="27"/>
  <c r="C381" i="27"/>
  <c r="D381" i="27"/>
  <c r="B373" i="27"/>
  <c r="C373" i="27"/>
  <c r="B369" i="27"/>
  <c r="C369" i="27"/>
  <c r="D369" i="27"/>
  <c r="B361" i="27"/>
  <c r="C361" i="27"/>
  <c r="D361" i="27"/>
  <c r="B357" i="27"/>
  <c r="C357" i="27"/>
  <c r="D357" i="27"/>
  <c r="B349" i="27"/>
  <c r="C349" i="27"/>
  <c r="D349" i="27"/>
  <c r="B345" i="27"/>
  <c r="C345" i="27"/>
  <c r="D345" i="27"/>
  <c r="B337" i="27"/>
  <c r="C337" i="27"/>
  <c r="D337" i="27"/>
  <c r="B333" i="27"/>
  <c r="C333" i="27"/>
  <c r="D333" i="27"/>
  <c r="B329" i="27"/>
  <c r="C329" i="27"/>
  <c r="D329" i="27"/>
  <c r="C321" i="27"/>
  <c r="B321" i="27"/>
  <c r="D321" i="27"/>
  <c r="C317" i="27"/>
  <c r="B317" i="27"/>
  <c r="D317" i="27"/>
  <c r="C313" i="27"/>
  <c r="B313" i="27"/>
  <c r="D313" i="27"/>
  <c r="C309" i="27"/>
  <c r="D309" i="27"/>
  <c r="B309" i="27"/>
  <c r="C301" i="27"/>
  <c r="B301" i="27"/>
  <c r="D301" i="27"/>
  <c r="C297" i="27"/>
  <c r="B297" i="27"/>
  <c r="D297" i="27"/>
  <c r="C293" i="27"/>
  <c r="D293" i="27"/>
  <c r="B293" i="27"/>
  <c r="C289" i="27"/>
  <c r="B289" i="27"/>
  <c r="C285" i="27"/>
  <c r="B285" i="27"/>
  <c r="D285" i="27"/>
  <c r="C281" i="27"/>
  <c r="B281" i="27"/>
  <c r="D281" i="27"/>
  <c r="C273" i="27"/>
  <c r="B273" i="27"/>
  <c r="D273" i="27"/>
  <c r="C269" i="27"/>
  <c r="B269" i="27"/>
  <c r="D269" i="27"/>
  <c r="C265" i="27"/>
  <c r="B265" i="27"/>
  <c r="D265" i="27"/>
  <c r="C261" i="27"/>
  <c r="D261" i="27"/>
  <c r="C257" i="27"/>
  <c r="B257" i="27"/>
  <c r="D257" i="27"/>
  <c r="C253" i="27"/>
  <c r="B253" i="27"/>
  <c r="D253" i="27"/>
  <c r="C249" i="27"/>
  <c r="B249" i="27"/>
  <c r="D249" i="27"/>
  <c r="C245" i="27"/>
  <c r="D245" i="27"/>
  <c r="B245" i="27"/>
  <c r="C237" i="27"/>
  <c r="B237" i="27"/>
  <c r="D237" i="27"/>
  <c r="C233" i="27"/>
  <c r="B233" i="27"/>
  <c r="D233" i="27"/>
  <c r="C229" i="27"/>
  <c r="D229" i="27"/>
  <c r="B229" i="27"/>
  <c r="C221" i="27"/>
  <c r="B221" i="27"/>
  <c r="D221" i="27"/>
  <c r="C217" i="27"/>
  <c r="B217" i="27"/>
  <c r="D217" i="27"/>
  <c r="C213" i="27"/>
  <c r="D213" i="27"/>
  <c r="B213" i="27"/>
  <c r="C209" i="27"/>
  <c r="B209" i="27"/>
  <c r="D209" i="27"/>
  <c r="C205" i="27"/>
  <c r="B205" i="27"/>
  <c r="D205" i="27"/>
  <c r="C201" i="27"/>
  <c r="B201" i="27"/>
  <c r="D201" i="27"/>
  <c r="D193" i="27"/>
  <c r="B193" i="27"/>
  <c r="C193" i="27"/>
  <c r="B189" i="27"/>
  <c r="C189" i="27"/>
  <c r="D189" i="27"/>
  <c r="B185" i="27"/>
  <c r="D185" i="27"/>
  <c r="C185" i="27"/>
  <c r="C181" i="27"/>
  <c r="B181" i="27"/>
  <c r="D181" i="27"/>
  <c r="D177" i="27"/>
  <c r="B177" i="27"/>
  <c r="C177" i="27"/>
  <c r="D173" i="27"/>
  <c r="B173" i="27"/>
  <c r="C173" i="27"/>
  <c r="B169" i="27"/>
  <c r="C169" i="27"/>
  <c r="D169" i="27"/>
  <c r="C165" i="27"/>
  <c r="B165" i="27"/>
  <c r="D165" i="27"/>
  <c r="D161" i="27"/>
  <c r="B161" i="27"/>
  <c r="C161" i="27"/>
  <c r="C157" i="27"/>
  <c r="D157" i="27"/>
  <c r="B157" i="27"/>
  <c r="B153" i="27"/>
  <c r="C153" i="27"/>
  <c r="D153" i="27"/>
  <c r="D145" i="27"/>
  <c r="C145" i="27"/>
  <c r="B145" i="27"/>
  <c r="B141" i="27"/>
  <c r="C141" i="27"/>
  <c r="D141" i="27"/>
  <c r="B137" i="27"/>
  <c r="C137" i="27"/>
  <c r="D137" i="27"/>
  <c r="B133" i="27"/>
  <c r="C133" i="27"/>
  <c r="D133" i="27"/>
  <c r="B129" i="27"/>
  <c r="C129" i="27"/>
  <c r="D129" i="27"/>
  <c r="B125" i="27"/>
  <c r="C125" i="27"/>
  <c r="D125" i="27"/>
  <c r="B121" i="27"/>
  <c r="C121" i="27"/>
  <c r="D121" i="27"/>
  <c r="B117" i="27"/>
  <c r="C117" i="27"/>
  <c r="D117" i="27"/>
  <c r="D113" i="27"/>
  <c r="C113" i="27"/>
  <c r="B113" i="27"/>
  <c r="D109" i="27"/>
  <c r="B109" i="27"/>
  <c r="C109" i="27"/>
  <c r="D105" i="27"/>
  <c r="B105" i="27"/>
  <c r="C105" i="27"/>
  <c r="D101" i="27"/>
  <c r="B101" i="27"/>
  <c r="C101" i="27"/>
  <c r="D97" i="27"/>
  <c r="C97" i="27"/>
  <c r="B97" i="27"/>
  <c r="D93" i="27"/>
  <c r="B93" i="27"/>
  <c r="C93" i="27"/>
  <c r="D89" i="27"/>
  <c r="B89" i="27"/>
  <c r="C89" i="27"/>
  <c r="D85" i="27"/>
  <c r="B85" i="27"/>
  <c r="C85" i="27"/>
  <c r="D81" i="27"/>
  <c r="C81" i="27"/>
  <c r="B81" i="27"/>
  <c r="D77" i="27"/>
  <c r="B77" i="27"/>
  <c r="C77" i="27"/>
  <c r="D73" i="27"/>
  <c r="B73" i="27"/>
  <c r="C73" i="27"/>
  <c r="D69" i="27"/>
  <c r="B69" i="27"/>
  <c r="C69" i="27"/>
  <c r="D65" i="27"/>
  <c r="C65" i="27"/>
  <c r="B65" i="27"/>
  <c r="D61" i="27"/>
  <c r="B61" i="27"/>
  <c r="C61" i="27"/>
  <c r="D57" i="27"/>
  <c r="B57" i="27"/>
  <c r="C57" i="27"/>
  <c r="D53" i="27"/>
  <c r="B53" i="27"/>
  <c r="C53" i="27"/>
  <c r="D49" i="27"/>
  <c r="C49" i="27"/>
  <c r="B49" i="27"/>
  <c r="D45" i="27"/>
  <c r="B45" i="27"/>
  <c r="C45" i="27"/>
  <c r="D41" i="27"/>
  <c r="B41" i="27"/>
  <c r="C41" i="27"/>
  <c r="D37" i="27"/>
  <c r="B37" i="27"/>
  <c r="C37" i="27"/>
  <c r="D33" i="27"/>
  <c r="C33" i="27"/>
  <c r="B33" i="27"/>
  <c r="D29" i="27"/>
  <c r="B29" i="27"/>
  <c r="C29" i="27"/>
  <c r="D25" i="27"/>
  <c r="B25" i="27"/>
  <c r="C25" i="27"/>
  <c r="D21" i="27"/>
  <c r="B21" i="27"/>
  <c r="C21" i="27"/>
  <c r="D17" i="27"/>
  <c r="C17" i="27"/>
  <c r="B17" i="27"/>
  <c r="D13" i="27"/>
  <c r="C13" i="27"/>
  <c r="D9" i="27"/>
  <c r="B9" i="27"/>
  <c r="C9" i="27"/>
  <c r="D5" i="27"/>
  <c r="B5" i="27"/>
  <c r="C5" i="27"/>
  <c r="B668" i="27"/>
  <c r="C668" i="27"/>
  <c r="D668" i="27"/>
  <c r="B660" i="27"/>
  <c r="C660" i="27"/>
  <c r="D660" i="27"/>
  <c r="B652" i="27"/>
  <c r="C652" i="27"/>
  <c r="D652" i="27"/>
  <c r="B644" i="27"/>
  <c r="C644" i="27"/>
  <c r="D644" i="27"/>
  <c r="B636" i="27"/>
  <c r="C636" i="27"/>
  <c r="D636" i="27"/>
  <c r="B628" i="27"/>
  <c r="C628" i="27"/>
  <c r="D628" i="27"/>
  <c r="B620" i="27"/>
  <c r="C620" i="27"/>
  <c r="D620" i="27"/>
  <c r="B612" i="27"/>
  <c r="C612" i="27"/>
  <c r="D612" i="27"/>
  <c r="B604" i="27"/>
  <c r="C604" i="27"/>
  <c r="D604" i="27"/>
  <c r="B596" i="27"/>
  <c r="C596" i="27"/>
  <c r="D596" i="27"/>
  <c r="B588" i="27"/>
  <c r="C588" i="27"/>
  <c r="D588" i="27"/>
  <c r="B580" i="27"/>
  <c r="C580" i="27"/>
  <c r="D580" i="27"/>
  <c r="B572" i="27"/>
  <c r="C572" i="27"/>
  <c r="D572" i="27"/>
  <c r="B564" i="27"/>
  <c r="C564" i="27"/>
  <c r="D564" i="27"/>
  <c r="B556" i="27"/>
  <c r="C556" i="27"/>
  <c r="D556" i="27"/>
  <c r="B548" i="27"/>
  <c r="C548" i="27"/>
  <c r="D548" i="27"/>
  <c r="B540" i="27"/>
  <c r="C540" i="27"/>
  <c r="D540" i="27"/>
  <c r="B532" i="27"/>
  <c r="C532" i="27"/>
  <c r="D532" i="27"/>
  <c r="B524" i="27"/>
  <c r="C524" i="27"/>
  <c r="D524" i="27"/>
  <c r="B516" i="27"/>
  <c r="C516" i="27"/>
  <c r="D516" i="27"/>
  <c r="B508" i="27"/>
  <c r="C508" i="27"/>
  <c r="D508" i="27"/>
  <c r="B500" i="27"/>
  <c r="C500" i="27"/>
  <c r="D500" i="27"/>
  <c r="B492" i="27"/>
  <c r="C492" i="27"/>
  <c r="D492" i="27"/>
  <c r="B484" i="27"/>
  <c r="C484" i="27"/>
  <c r="D484" i="27"/>
  <c r="B476" i="27"/>
  <c r="C476" i="27"/>
  <c r="D476" i="27"/>
  <c r="B468" i="27"/>
  <c r="C468" i="27"/>
  <c r="D468" i="27"/>
  <c r="B460" i="27"/>
  <c r="C460" i="27"/>
  <c r="D460" i="27"/>
  <c r="B452" i="27"/>
  <c r="C452" i="27"/>
  <c r="D452" i="27"/>
  <c r="B444" i="27"/>
  <c r="C444" i="27"/>
  <c r="D444" i="27"/>
  <c r="B436" i="27"/>
  <c r="C436" i="27"/>
  <c r="D436" i="27"/>
  <c r="B428" i="27"/>
  <c r="C428" i="27"/>
  <c r="D428" i="27"/>
  <c r="B420" i="27"/>
  <c r="C420" i="27"/>
  <c r="D420" i="27"/>
  <c r="B416" i="27"/>
  <c r="C416" i="27"/>
  <c r="B412" i="27"/>
  <c r="C412" i="27"/>
  <c r="D412" i="27"/>
  <c r="B408" i="27"/>
  <c r="C408" i="27"/>
  <c r="B404" i="27"/>
  <c r="C404" i="27"/>
  <c r="D404" i="27"/>
  <c r="B400" i="27"/>
  <c r="C400" i="27"/>
  <c r="B396" i="27"/>
  <c r="C396" i="27"/>
  <c r="D396" i="27"/>
  <c r="D392" i="27"/>
  <c r="B392" i="27"/>
  <c r="C392" i="27"/>
  <c r="D388" i="27"/>
  <c r="C388" i="27"/>
  <c r="D384" i="27"/>
  <c r="B384" i="27"/>
  <c r="D380" i="27"/>
  <c r="B380" i="27"/>
  <c r="C380" i="27"/>
  <c r="D376" i="27"/>
  <c r="B376" i="27"/>
  <c r="C376" i="27"/>
  <c r="D372" i="27"/>
  <c r="B372" i="27"/>
  <c r="C372" i="27"/>
  <c r="D368" i="27"/>
  <c r="B368" i="27"/>
  <c r="C368" i="27"/>
  <c r="D364" i="27"/>
  <c r="B364" i="27"/>
  <c r="C364" i="27"/>
  <c r="D360" i="27"/>
  <c r="B360" i="27"/>
  <c r="C360" i="27"/>
  <c r="D356" i="27"/>
  <c r="B356" i="27"/>
  <c r="C356" i="27"/>
  <c r="D352" i="27"/>
  <c r="B352" i="27"/>
  <c r="D348" i="27"/>
  <c r="B348" i="27"/>
  <c r="C348" i="27"/>
  <c r="D344" i="27"/>
  <c r="B344" i="27"/>
  <c r="C344" i="27"/>
  <c r="D340" i="27"/>
  <c r="B340" i="27"/>
  <c r="C340" i="27"/>
  <c r="D336" i="27"/>
  <c r="B336" i="27"/>
  <c r="C336" i="27"/>
  <c r="D332" i="27"/>
  <c r="B332" i="27"/>
  <c r="C332" i="27"/>
  <c r="D328" i="27"/>
  <c r="B328" i="27"/>
  <c r="C328" i="27"/>
  <c r="B324" i="27"/>
  <c r="C324" i="27"/>
  <c r="D324" i="27"/>
  <c r="B320" i="27"/>
  <c r="C320" i="27"/>
  <c r="D320" i="27"/>
  <c r="B316" i="27"/>
  <c r="D316" i="27"/>
  <c r="C316" i="27"/>
  <c r="B312" i="27"/>
  <c r="C312" i="27"/>
  <c r="D312" i="27"/>
  <c r="B308" i="27"/>
  <c r="C308" i="27"/>
  <c r="D308" i="27"/>
  <c r="B304" i="27"/>
  <c r="C304" i="27"/>
  <c r="D304" i="27"/>
  <c r="B300" i="27"/>
  <c r="D300" i="27"/>
  <c r="C300" i="27"/>
  <c r="B296" i="27"/>
  <c r="C296" i="27"/>
  <c r="D296" i="27"/>
  <c r="B292" i="27"/>
  <c r="C292" i="27"/>
  <c r="D292" i="27"/>
  <c r="B288" i="27"/>
  <c r="C288" i="27"/>
  <c r="D288" i="27"/>
  <c r="B284" i="27"/>
  <c r="D284" i="27"/>
  <c r="C284" i="27"/>
  <c r="B280" i="27"/>
  <c r="C280" i="27"/>
  <c r="D280" i="27"/>
  <c r="B276" i="27"/>
  <c r="C276" i="27"/>
  <c r="D276" i="27"/>
  <c r="B272" i="27"/>
  <c r="C272" i="27"/>
  <c r="D272" i="27"/>
  <c r="B268" i="27"/>
  <c r="D268" i="27"/>
  <c r="C268" i="27"/>
  <c r="B264" i="27"/>
  <c r="C264" i="27"/>
  <c r="D264" i="27"/>
  <c r="B260" i="27"/>
  <c r="C260" i="27"/>
  <c r="D260" i="27"/>
  <c r="B256" i="27"/>
  <c r="C256" i="27"/>
  <c r="D256" i="27"/>
  <c r="B252" i="27"/>
  <c r="D252" i="27"/>
  <c r="C252" i="27"/>
  <c r="B248" i="27"/>
  <c r="C248" i="27"/>
  <c r="D248" i="27"/>
  <c r="B244" i="27"/>
  <c r="C244" i="27"/>
  <c r="D244" i="27"/>
  <c r="B240" i="27"/>
  <c r="C240" i="27"/>
  <c r="D240" i="27"/>
  <c r="B236" i="27"/>
  <c r="D236" i="27"/>
  <c r="C236" i="27"/>
  <c r="B232" i="27"/>
  <c r="C232" i="27"/>
  <c r="B228" i="27"/>
  <c r="C228" i="27"/>
  <c r="D228" i="27"/>
  <c r="B224" i="27"/>
  <c r="C224" i="27"/>
  <c r="D224" i="27"/>
  <c r="B220" i="27"/>
  <c r="D220" i="27"/>
  <c r="C220" i="27"/>
  <c r="B216" i="27"/>
  <c r="C216" i="27"/>
  <c r="D216" i="27"/>
  <c r="B212" i="27"/>
  <c r="C212" i="27"/>
  <c r="D212" i="27"/>
  <c r="B208" i="27"/>
  <c r="C208" i="27"/>
  <c r="D208" i="27"/>
  <c r="B204" i="27"/>
  <c r="D204" i="27"/>
  <c r="B200" i="27"/>
  <c r="C200" i="27"/>
  <c r="D200" i="27"/>
  <c r="D196" i="27"/>
  <c r="B196" i="27"/>
  <c r="C196" i="27"/>
  <c r="D192" i="27"/>
  <c r="B192" i="27"/>
  <c r="C192" i="27"/>
  <c r="D188" i="27"/>
  <c r="C188" i="27"/>
  <c r="B188" i="27"/>
  <c r="D184" i="27"/>
  <c r="B184" i="27"/>
  <c r="C184" i="27"/>
  <c r="D180" i="27"/>
  <c r="B180" i="27"/>
  <c r="C180" i="27"/>
  <c r="D176" i="27"/>
  <c r="B176" i="27"/>
  <c r="C176" i="27"/>
  <c r="D172" i="27"/>
  <c r="C172" i="27"/>
  <c r="B172" i="27"/>
  <c r="D168" i="27"/>
  <c r="B168" i="27"/>
  <c r="D164" i="27"/>
  <c r="C164" i="27"/>
  <c r="B164" i="27"/>
  <c r="D160" i="27"/>
  <c r="B160" i="27"/>
  <c r="C160" i="27"/>
  <c r="D156" i="27"/>
  <c r="C156" i="27"/>
  <c r="B156" i="27"/>
  <c r="D152" i="27"/>
  <c r="C152" i="27"/>
  <c r="B152" i="27"/>
  <c r="D148" i="27"/>
  <c r="B148" i="27"/>
  <c r="C148" i="27"/>
  <c r="D144" i="27"/>
  <c r="B144" i="27"/>
  <c r="C144" i="27"/>
  <c r="D140" i="27"/>
  <c r="B140" i="27"/>
  <c r="C140" i="27"/>
  <c r="D136" i="27"/>
  <c r="B136" i="27"/>
  <c r="C136" i="27"/>
  <c r="D132" i="27"/>
  <c r="B132" i="27"/>
  <c r="C132" i="27"/>
  <c r="D128" i="27"/>
  <c r="B128" i="27"/>
  <c r="C128" i="27"/>
  <c r="D124" i="27"/>
  <c r="C124" i="27"/>
  <c r="D120" i="27"/>
  <c r="B120" i="27"/>
  <c r="C120" i="27"/>
  <c r="D116" i="27"/>
  <c r="B116" i="27"/>
  <c r="C116" i="27"/>
  <c r="C112" i="27"/>
  <c r="B112" i="27"/>
  <c r="D112" i="27"/>
  <c r="C108" i="27"/>
  <c r="B108" i="27"/>
  <c r="D108" i="27"/>
  <c r="C104" i="27"/>
  <c r="D104" i="27"/>
  <c r="B104" i="27"/>
  <c r="C100" i="27"/>
  <c r="B100" i="27"/>
  <c r="D100" i="27"/>
  <c r="C96" i="27"/>
  <c r="B96" i="27"/>
  <c r="D96" i="27"/>
  <c r="C92" i="27"/>
  <c r="B92" i="27"/>
  <c r="D92" i="27"/>
  <c r="C88" i="27"/>
  <c r="D88" i="27"/>
  <c r="C84" i="27"/>
  <c r="D84" i="27"/>
  <c r="B84" i="27"/>
  <c r="C80" i="27"/>
  <c r="B80" i="27"/>
  <c r="D80" i="27"/>
  <c r="C76" i="27"/>
  <c r="B76" i="27"/>
  <c r="D76" i="27"/>
  <c r="C72" i="27"/>
  <c r="D72" i="27"/>
  <c r="B72" i="27"/>
  <c r="C68" i="27"/>
  <c r="B68" i="27"/>
  <c r="D68" i="27"/>
  <c r="C64" i="27"/>
  <c r="B64" i="27"/>
  <c r="D64" i="27"/>
  <c r="C60" i="27"/>
  <c r="B60" i="27"/>
  <c r="D60" i="27"/>
  <c r="C56" i="27"/>
  <c r="D56" i="27"/>
  <c r="B56" i="27"/>
  <c r="C52" i="27"/>
  <c r="B52" i="27"/>
  <c r="D52" i="27"/>
  <c r="C48" i="27"/>
  <c r="B48" i="27"/>
  <c r="D48" i="27"/>
  <c r="C44" i="27"/>
  <c r="B44" i="27"/>
  <c r="D44" i="27"/>
  <c r="C40" i="27"/>
  <c r="D40" i="27"/>
  <c r="B40" i="27"/>
  <c r="C36" i="27"/>
  <c r="B36" i="27"/>
  <c r="D36" i="27"/>
  <c r="C32" i="27"/>
  <c r="B32" i="27"/>
  <c r="D32" i="27"/>
  <c r="C28" i="27"/>
  <c r="B28" i="27"/>
  <c r="D28" i="27"/>
  <c r="C24" i="27"/>
  <c r="D24" i="27"/>
  <c r="B24" i="27"/>
  <c r="C20" i="27"/>
  <c r="B20" i="27"/>
  <c r="D20" i="27"/>
  <c r="C16" i="27"/>
  <c r="B16" i="27"/>
  <c r="D16" i="27"/>
  <c r="C12" i="27"/>
  <c r="B12" i="27"/>
  <c r="D12" i="27"/>
  <c r="C8" i="27"/>
  <c r="D8" i="27"/>
  <c r="B8" i="27"/>
  <c r="C672" i="27"/>
  <c r="D661" i="27"/>
  <c r="C656" i="27"/>
  <c r="D645" i="27"/>
  <c r="C640" i="27"/>
  <c r="D629" i="27"/>
  <c r="C624" i="27"/>
  <c r="D613" i="27"/>
  <c r="C608" i="27"/>
  <c r="D597" i="27"/>
  <c r="C592" i="27"/>
  <c r="D581" i="27"/>
  <c r="C576" i="27"/>
  <c r="D565" i="27"/>
  <c r="C560" i="27"/>
  <c r="D549" i="27"/>
  <c r="C544" i="27"/>
  <c r="D533" i="27"/>
  <c r="C528" i="27"/>
  <c r="D517" i="27"/>
  <c r="C512" i="27"/>
  <c r="D501" i="27"/>
  <c r="C496" i="27"/>
  <c r="D485" i="27"/>
  <c r="C480" i="27"/>
  <c r="D469" i="27"/>
  <c r="C464" i="27"/>
  <c r="D453" i="27"/>
  <c r="C448" i="27"/>
  <c r="D437" i="27"/>
  <c r="C432" i="27"/>
  <c r="D421" i="27"/>
  <c r="D373" i="27"/>
  <c r="D341" i="27"/>
  <c r="C204" i="27"/>
  <c r="D149" i="27"/>
  <c r="C395" i="27"/>
  <c r="D395" i="27"/>
  <c r="C387" i="27"/>
  <c r="B387" i="27"/>
  <c r="C383" i="27"/>
  <c r="D383" i="27"/>
  <c r="B383" i="27"/>
  <c r="C379" i="27"/>
  <c r="D379" i="27"/>
  <c r="C375" i="27"/>
  <c r="D375" i="27"/>
  <c r="B375" i="27"/>
  <c r="C371" i="27"/>
  <c r="D371" i="27"/>
  <c r="C367" i="27"/>
  <c r="D367" i="27"/>
  <c r="B367" i="27"/>
  <c r="C363" i="27"/>
  <c r="D363" i="27"/>
  <c r="C359" i="27"/>
  <c r="D359" i="27"/>
  <c r="B359" i="27"/>
  <c r="C355" i="27"/>
  <c r="D355" i="27"/>
  <c r="C351" i="27"/>
  <c r="D351" i="27"/>
  <c r="B351" i="27"/>
  <c r="C347" i="27"/>
  <c r="D347" i="27"/>
  <c r="C343" i="27"/>
  <c r="D343" i="27"/>
  <c r="B343" i="27"/>
  <c r="C339" i="27"/>
  <c r="D339" i="27"/>
  <c r="C335" i="27"/>
  <c r="D335" i="27"/>
  <c r="B335" i="27"/>
  <c r="C331" i="27"/>
  <c r="D331" i="27"/>
  <c r="C327" i="27"/>
  <c r="D327" i="27"/>
  <c r="B327" i="27"/>
  <c r="D323" i="27"/>
  <c r="B323" i="27"/>
  <c r="C323" i="27"/>
  <c r="B319" i="27"/>
  <c r="C319" i="27"/>
  <c r="D319" i="27"/>
  <c r="B315" i="27"/>
  <c r="C315" i="27"/>
  <c r="D315" i="27"/>
  <c r="C311" i="27"/>
  <c r="D311" i="27"/>
  <c r="D307" i="27"/>
  <c r="B307" i="27"/>
  <c r="B303" i="27"/>
  <c r="C303" i="27"/>
  <c r="B299" i="27"/>
  <c r="C299" i="27"/>
  <c r="D299" i="27"/>
  <c r="C295" i="27"/>
  <c r="D295" i="27"/>
  <c r="B295" i="27"/>
  <c r="D291" i="27"/>
  <c r="B291" i="27"/>
  <c r="C291" i="27"/>
  <c r="B287" i="27"/>
  <c r="C287" i="27"/>
  <c r="D287" i="27"/>
  <c r="B283" i="27"/>
  <c r="C283" i="27"/>
  <c r="D283" i="27"/>
  <c r="C279" i="27"/>
  <c r="D279" i="27"/>
  <c r="D275" i="27"/>
  <c r="B275" i="27"/>
  <c r="B271" i="27"/>
  <c r="C271" i="27"/>
  <c r="B267" i="27"/>
  <c r="C267" i="27"/>
  <c r="D267" i="27"/>
  <c r="C263" i="27"/>
  <c r="D263" i="27"/>
  <c r="B263" i="27"/>
  <c r="D259" i="27"/>
  <c r="B259" i="27"/>
  <c r="C259" i="27"/>
  <c r="B255" i="27"/>
  <c r="C255" i="27"/>
  <c r="D255" i="27"/>
  <c r="B251" i="27"/>
  <c r="C251" i="27"/>
  <c r="D251" i="27"/>
  <c r="C247" i="27"/>
  <c r="D247" i="27"/>
  <c r="D243" i="27"/>
  <c r="B243" i="27"/>
  <c r="B239" i="27"/>
  <c r="C239" i="27"/>
  <c r="B235" i="27"/>
  <c r="C235" i="27"/>
  <c r="D235" i="27"/>
  <c r="C231" i="27"/>
  <c r="D231" i="27"/>
  <c r="B231" i="27"/>
  <c r="D227" i="27"/>
  <c r="B227" i="27"/>
  <c r="C227" i="27"/>
  <c r="B223" i="27"/>
  <c r="C223" i="27"/>
  <c r="D223" i="27"/>
  <c r="B219" i="27"/>
  <c r="C219" i="27"/>
  <c r="D219" i="27"/>
  <c r="C215" i="27"/>
  <c r="D215" i="27"/>
  <c r="D211" i="27"/>
  <c r="B211" i="27"/>
  <c r="B207" i="27"/>
  <c r="C207" i="27"/>
  <c r="B203" i="27"/>
  <c r="C203" i="27"/>
  <c r="D203" i="27"/>
  <c r="C199" i="27"/>
  <c r="D199" i="27"/>
  <c r="B199" i="27"/>
  <c r="C195" i="27"/>
  <c r="D195" i="27"/>
  <c r="B195" i="27"/>
  <c r="C191" i="27"/>
  <c r="B191" i="27"/>
  <c r="D191" i="27"/>
  <c r="C187" i="27"/>
  <c r="B187" i="27"/>
  <c r="C183" i="27"/>
  <c r="B183" i="27"/>
  <c r="D183" i="27"/>
  <c r="C179" i="27"/>
  <c r="D179" i="27"/>
  <c r="B179" i="27"/>
  <c r="C175" i="27"/>
  <c r="B175" i="27"/>
  <c r="D175" i="27"/>
  <c r="C171" i="27"/>
  <c r="D171" i="27"/>
  <c r="B171" i="27"/>
  <c r="C167" i="27"/>
  <c r="B167" i="27"/>
  <c r="D167" i="27"/>
  <c r="C163" i="27"/>
  <c r="D163" i="27"/>
  <c r="B163" i="27"/>
  <c r="C159" i="27"/>
  <c r="D159" i="27"/>
  <c r="C155" i="27"/>
  <c r="B155" i="27"/>
  <c r="D155" i="27"/>
  <c r="C151" i="27"/>
  <c r="B151" i="27"/>
  <c r="D151" i="27"/>
  <c r="C147" i="27"/>
  <c r="D147" i="27"/>
  <c r="B147" i="27"/>
  <c r="C143" i="27"/>
  <c r="D143" i="27"/>
  <c r="B143" i="27"/>
  <c r="C139" i="27"/>
  <c r="D139" i="27"/>
  <c r="B139" i="27"/>
  <c r="C135" i="27"/>
  <c r="D135" i="27"/>
  <c r="B135" i="27"/>
  <c r="C131" i="27"/>
  <c r="D131" i="27"/>
  <c r="C127" i="27"/>
  <c r="D127" i="27"/>
  <c r="B127" i="27"/>
  <c r="C123" i="27"/>
  <c r="D123" i="27"/>
  <c r="B123" i="27"/>
  <c r="C119" i="27"/>
  <c r="D119" i="27"/>
  <c r="B119" i="27"/>
  <c r="B115" i="27"/>
  <c r="C115" i="27"/>
  <c r="D115" i="27"/>
  <c r="B111" i="27"/>
  <c r="D111" i="27"/>
  <c r="C111" i="27"/>
  <c r="B107" i="27"/>
  <c r="C107" i="27"/>
  <c r="B103" i="27"/>
  <c r="C103" i="27"/>
  <c r="D103" i="27"/>
  <c r="B99" i="27"/>
  <c r="C99" i="27"/>
  <c r="D99" i="27"/>
  <c r="B95" i="27"/>
  <c r="D95" i="27"/>
  <c r="C95" i="27"/>
  <c r="B91" i="27"/>
  <c r="C91" i="27"/>
  <c r="D91" i="27"/>
  <c r="B87" i="27"/>
  <c r="C87" i="27"/>
  <c r="D87" i="27"/>
  <c r="B83" i="27"/>
  <c r="C83" i="27"/>
  <c r="D83" i="27"/>
  <c r="B79" i="27"/>
  <c r="D79" i="27"/>
  <c r="B75" i="27"/>
  <c r="C75" i="27"/>
  <c r="D75" i="27"/>
  <c r="B71" i="27"/>
  <c r="C71" i="27"/>
  <c r="D71" i="27"/>
  <c r="B67" i="27"/>
  <c r="C67" i="27"/>
  <c r="D67" i="27"/>
  <c r="B63" i="27"/>
  <c r="D63" i="27"/>
  <c r="C63" i="27"/>
  <c r="B59" i="27"/>
  <c r="C59" i="27"/>
  <c r="B55" i="27"/>
  <c r="C55" i="27"/>
  <c r="D55" i="27"/>
  <c r="B51" i="27"/>
  <c r="C51" i="27"/>
  <c r="D51" i="27"/>
  <c r="B47" i="27"/>
  <c r="D47" i="27"/>
  <c r="C47" i="27"/>
  <c r="B43" i="27"/>
  <c r="C43" i="27"/>
  <c r="D43" i="27"/>
  <c r="B39" i="27"/>
  <c r="C39" i="27"/>
  <c r="D39" i="27"/>
  <c r="B35" i="27"/>
  <c r="C35" i="27"/>
  <c r="D35" i="27"/>
  <c r="B31" i="27"/>
  <c r="D31" i="27"/>
  <c r="B27" i="27"/>
  <c r="D27" i="27"/>
  <c r="C27" i="27"/>
  <c r="B23" i="27"/>
  <c r="C23" i="27"/>
  <c r="D23" i="27"/>
  <c r="B19" i="27"/>
  <c r="C19" i="27"/>
  <c r="D19" i="27"/>
  <c r="B15" i="27"/>
  <c r="D15" i="27"/>
  <c r="C15" i="27"/>
  <c r="B11" i="27"/>
  <c r="C11" i="27"/>
  <c r="D11" i="27"/>
  <c r="B7" i="27"/>
  <c r="C7" i="27"/>
  <c r="D7" i="27"/>
  <c r="C674" i="27"/>
  <c r="D674" i="27"/>
  <c r="B2" i="27"/>
  <c r="B674" i="27"/>
  <c r="C671" i="27"/>
  <c r="C663" i="27"/>
  <c r="C655" i="27"/>
  <c r="C647" i="27"/>
  <c r="C639" i="27"/>
  <c r="C631" i="27"/>
  <c r="C623" i="27"/>
  <c r="C615" i="27"/>
  <c r="C607" i="27"/>
  <c r="C599" i="27"/>
  <c r="C591" i="27"/>
  <c r="C583" i="27"/>
  <c r="C575" i="27"/>
  <c r="C567" i="27"/>
  <c r="C559" i="27"/>
  <c r="C551" i="27"/>
  <c r="C543" i="27"/>
  <c r="C535" i="27"/>
  <c r="C527" i="27"/>
  <c r="C519" i="27"/>
  <c r="C511" i="27"/>
  <c r="C503" i="27"/>
  <c r="C495" i="27"/>
  <c r="C487" i="27"/>
  <c r="C479" i="27"/>
  <c r="C471" i="27"/>
  <c r="C463" i="27"/>
  <c r="C455" i="27"/>
  <c r="C447" i="27"/>
  <c r="C439" i="27"/>
  <c r="C431" i="27"/>
  <c r="C423" i="27"/>
  <c r="C415" i="27"/>
  <c r="C407" i="27"/>
  <c r="C399" i="27"/>
  <c r="B379" i="27"/>
  <c r="B347" i="27"/>
  <c r="B311" i="27"/>
  <c r="D239" i="27"/>
  <c r="C211" i="27"/>
  <c r="B159" i="27"/>
  <c r="D107" i="27"/>
  <c r="C31" i="27"/>
  <c r="C4" i="27"/>
  <c r="B4" i="27"/>
  <c r="D4" i="27"/>
  <c r="C670" i="27"/>
  <c r="D670" i="27"/>
  <c r="C666" i="27"/>
  <c r="D666" i="27"/>
  <c r="C662" i="27"/>
  <c r="D662" i="27"/>
  <c r="C658" i="27"/>
  <c r="D658" i="27"/>
  <c r="C654" i="27"/>
  <c r="D654" i="27"/>
  <c r="C650" i="27"/>
  <c r="D650" i="27"/>
  <c r="C646" i="27"/>
  <c r="D646" i="27"/>
  <c r="C642" i="27"/>
  <c r="D642" i="27"/>
  <c r="C638" i="27"/>
  <c r="D638" i="27"/>
  <c r="C634" i="27"/>
  <c r="D634" i="27"/>
  <c r="C630" i="27"/>
  <c r="D630" i="27"/>
  <c r="C626" i="27"/>
  <c r="D626" i="27"/>
  <c r="C622" i="27"/>
  <c r="D622" i="27"/>
  <c r="C618" i="27"/>
  <c r="D618" i="27"/>
  <c r="C614" i="27"/>
  <c r="D614" i="27"/>
  <c r="C610" i="27"/>
  <c r="D610" i="27"/>
  <c r="C606" i="27"/>
  <c r="D606" i="27"/>
  <c r="C602" i="27"/>
  <c r="D602" i="27"/>
  <c r="C598" i="27"/>
  <c r="D598" i="27"/>
  <c r="C594" i="27"/>
  <c r="D594" i="27"/>
  <c r="C590" i="27"/>
  <c r="D590" i="27"/>
  <c r="C586" i="27"/>
  <c r="D586" i="27"/>
  <c r="C582" i="27"/>
  <c r="D582" i="27"/>
  <c r="C578" i="27"/>
  <c r="D578" i="27"/>
  <c r="C574" i="27"/>
  <c r="D574" i="27"/>
  <c r="C570" i="27"/>
  <c r="D570" i="27"/>
  <c r="C566" i="27"/>
  <c r="D566" i="27"/>
  <c r="C562" i="27"/>
  <c r="D562" i="27"/>
  <c r="C558" i="27"/>
  <c r="D558" i="27"/>
  <c r="C554" i="27"/>
  <c r="D554" i="27"/>
  <c r="C550" i="27"/>
  <c r="D550" i="27"/>
  <c r="C546" i="27"/>
  <c r="D546" i="27"/>
  <c r="C542" i="27"/>
  <c r="D542" i="27"/>
  <c r="C538" i="27"/>
  <c r="D538" i="27"/>
  <c r="C534" i="27"/>
  <c r="D534" i="27"/>
  <c r="C530" i="27"/>
  <c r="D530" i="27"/>
  <c r="C526" i="27"/>
  <c r="D526" i="27"/>
  <c r="C522" i="27"/>
  <c r="D522" i="27"/>
  <c r="C518" i="27"/>
  <c r="D518" i="27"/>
  <c r="C514" i="27"/>
  <c r="D514" i="27"/>
  <c r="C510" i="27"/>
  <c r="D510" i="27"/>
  <c r="C506" i="27"/>
  <c r="D506" i="27"/>
  <c r="C502" i="27"/>
  <c r="D502" i="27"/>
  <c r="C498" i="27"/>
  <c r="D498" i="27"/>
  <c r="C494" i="27"/>
  <c r="D494" i="27"/>
  <c r="C490" i="27"/>
  <c r="D490" i="27"/>
  <c r="C486" i="27"/>
  <c r="D486" i="27"/>
  <c r="C482" i="27"/>
  <c r="D482" i="27"/>
  <c r="C478" i="27"/>
  <c r="D478" i="27"/>
  <c r="C474" i="27"/>
  <c r="D474" i="27"/>
  <c r="C470" i="27"/>
  <c r="D470" i="27"/>
  <c r="C466" i="27"/>
  <c r="D466" i="27"/>
  <c r="C462" i="27"/>
  <c r="D462" i="27"/>
  <c r="C458" i="27"/>
  <c r="D458" i="27"/>
  <c r="C454" i="27"/>
  <c r="D454" i="27"/>
  <c r="C450" i="27"/>
  <c r="D450" i="27"/>
  <c r="C446" i="27"/>
  <c r="D446" i="27"/>
  <c r="C442" i="27"/>
  <c r="D442" i="27"/>
  <c r="C438" i="27"/>
  <c r="D438" i="27"/>
  <c r="C434" i="27"/>
  <c r="D434" i="27"/>
  <c r="C430" i="27"/>
  <c r="D430" i="27"/>
  <c r="C426" i="27"/>
  <c r="D426" i="27"/>
  <c r="C422" i="27"/>
  <c r="D422" i="27"/>
  <c r="C418" i="27"/>
  <c r="D418" i="27"/>
  <c r="C414" i="27"/>
  <c r="D414" i="27"/>
  <c r="C410" i="27"/>
  <c r="D410" i="27"/>
  <c r="C406" i="27"/>
  <c r="D406" i="27"/>
  <c r="C402" i="27"/>
  <c r="D402" i="27"/>
  <c r="C398" i="27"/>
  <c r="D398" i="27"/>
  <c r="B394" i="27"/>
  <c r="C394" i="27"/>
  <c r="B390" i="27"/>
  <c r="C390" i="27"/>
  <c r="D390" i="27"/>
  <c r="B386" i="27"/>
  <c r="D386" i="27"/>
  <c r="B382" i="27"/>
  <c r="C382" i="27"/>
  <c r="D382" i="27"/>
  <c r="B378" i="27"/>
  <c r="C378" i="27"/>
  <c r="D378" i="27"/>
  <c r="B374" i="27"/>
  <c r="C374" i="27"/>
  <c r="D374" i="27"/>
  <c r="B370" i="27"/>
  <c r="C370" i="27"/>
  <c r="D370" i="27"/>
  <c r="B366" i="27"/>
  <c r="C366" i="27"/>
  <c r="D366" i="27"/>
  <c r="B362" i="27"/>
  <c r="C362" i="27"/>
  <c r="D362" i="27"/>
  <c r="B358" i="27"/>
  <c r="C358" i="27"/>
  <c r="D358" i="27"/>
  <c r="B354" i="27"/>
  <c r="C354" i="27"/>
  <c r="D354" i="27"/>
  <c r="B350" i="27"/>
  <c r="C350" i="27"/>
  <c r="D350" i="27"/>
  <c r="B346" i="27"/>
  <c r="C346" i="27"/>
  <c r="D346" i="27"/>
  <c r="B342" i="27"/>
  <c r="C342" i="27"/>
  <c r="D342" i="27"/>
  <c r="B338" i="27"/>
  <c r="C338" i="27"/>
  <c r="D338" i="27"/>
  <c r="B334" i="27"/>
  <c r="C334" i="27"/>
  <c r="D334" i="27"/>
  <c r="B330" i="27"/>
  <c r="C330" i="27"/>
  <c r="D330" i="27"/>
  <c r="D326" i="27"/>
  <c r="B326" i="27"/>
  <c r="C326" i="27"/>
  <c r="D322" i="27"/>
  <c r="B322" i="27"/>
  <c r="C322" i="27"/>
  <c r="D318" i="27"/>
  <c r="C318" i="27"/>
  <c r="D314" i="27"/>
  <c r="B314" i="27"/>
  <c r="D310" i="27"/>
  <c r="B310" i="27"/>
  <c r="C310" i="27"/>
  <c r="D306" i="27"/>
  <c r="B306" i="27"/>
  <c r="C306" i="27"/>
  <c r="D302" i="27"/>
  <c r="C302" i="27"/>
  <c r="B302" i="27"/>
  <c r="D298" i="27"/>
  <c r="B298" i="27"/>
  <c r="C298" i="27"/>
  <c r="D294" i="27"/>
  <c r="B294" i="27"/>
  <c r="C294" i="27"/>
  <c r="D290" i="27"/>
  <c r="B290" i="27"/>
  <c r="C290" i="27"/>
  <c r="D286" i="27"/>
  <c r="C286" i="27"/>
  <c r="D282" i="27"/>
  <c r="B282" i="27"/>
  <c r="D278" i="27"/>
  <c r="B278" i="27"/>
  <c r="C278" i="27"/>
  <c r="D274" i="27"/>
  <c r="B274" i="27"/>
  <c r="C274" i="27"/>
  <c r="D270" i="27"/>
  <c r="C270" i="27"/>
  <c r="B270" i="27"/>
  <c r="D266" i="27"/>
  <c r="B266" i="27"/>
  <c r="C266" i="27"/>
  <c r="D262" i="27"/>
  <c r="B262" i="27"/>
  <c r="C262" i="27"/>
  <c r="D258" i="27"/>
  <c r="B258" i="27"/>
  <c r="C258" i="27"/>
  <c r="D254" i="27"/>
  <c r="C254" i="27"/>
  <c r="D250" i="27"/>
  <c r="B250" i="27"/>
  <c r="D246" i="27"/>
  <c r="B246" i="27"/>
  <c r="C246" i="27"/>
  <c r="D242" i="27"/>
  <c r="B242" i="27"/>
  <c r="C242" i="27"/>
  <c r="D238" i="27"/>
  <c r="C238" i="27"/>
  <c r="B238" i="27"/>
  <c r="D234" i="27"/>
  <c r="B234" i="27"/>
  <c r="C234" i="27"/>
  <c r="D230" i="27"/>
  <c r="B230" i="27"/>
  <c r="C230" i="27"/>
  <c r="D226" i="27"/>
  <c r="B226" i="27"/>
  <c r="C226" i="27"/>
  <c r="D222" i="27"/>
  <c r="C222" i="27"/>
  <c r="D218" i="27"/>
  <c r="B218" i="27"/>
  <c r="D214" i="27"/>
  <c r="B214" i="27"/>
  <c r="C214" i="27"/>
  <c r="D210" i="27"/>
  <c r="B210" i="27"/>
  <c r="C210" i="27"/>
  <c r="D206" i="27"/>
  <c r="C206" i="27"/>
  <c r="B206" i="27"/>
  <c r="D202" i="27"/>
  <c r="B202" i="27"/>
  <c r="C202" i="27"/>
  <c r="D198" i="27"/>
  <c r="B198" i="27"/>
  <c r="C198" i="27"/>
  <c r="B194" i="27"/>
  <c r="C194" i="27"/>
  <c r="D194" i="27"/>
  <c r="B190" i="27"/>
  <c r="C190" i="27"/>
  <c r="D190" i="27"/>
  <c r="B186" i="27"/>
  <c r="D186" i="27"/>
  <c r="C186" i="27"/>
  <c r="B182" i="27"/>
  <c r="C182" i="27"/>
  <c r="B178" i="27"/>
  <c r="D178" i="27"/>
  <c r="B174" i="27"/>
  <c r="C174" i="27"/>
  <c r="D174" i="27"/>
  <c r="B170" i="27"/>
  <c r="D170" i="27"/>
  <c r="C170" i="27"/>
  <c r="B166" i="27"/>
  <c r="D166" i="27"/>
  <c r="C166" i="27"/>
  <c r="B162" i="27"/>
  <c r="C162" i="27"/>
  <c r="D162" i="27"/>
  <c r="B158" i="27"/>
  <c r="C158" i="27"/>
  <c r="D158" i="27"/>
  <c r="B154" i="27"/>
  <c r="D154" i="27"/>
  <c r="B150" i="27"/>
  <c r="C150" i="27"/>
  <c r="D150" i="27"/>
  <c r="B146" i="27"/>
  <c r="C146" i="27"/>
  <c r="D146" i="27"/>
  <c r="B142" i="27"/>
  <c r="C142" i="27"/>
  <c r="D142" i="27"/>
  <c r="B138" i="27"/>
  <c r="C138" i="27"/>
  <c r="D138" i="27"/>
  <c r="B134" i="27"/>
  <c r="C134" i="27"/>
  <c r="D134" i="27"/>
  <c r="B130" i="27"/>
  <c r="C130" i="27"/>
  <c r="D130" i="27"/>
  <c r="B126" i="27"/>
  <c r="C126" i="27"/>
  <c r="D126" i="27"/>
  <c r="B122" i="27"/>
  <c r="C122" i="27"/>
  <c r="D122" i="27"/>
  <c r="B118" i="27"/>
  <c r="C118" i="27"/>
  <c r="D118" i="27"/>
  <c r="B114" i="27"/>
  <c r="C114" i="27"/>
  <c r="D114" i="27"/>
  <c r="B110" i="27"/>
  <c r="C110" i="27"/>
  <c r="D110" i="27"/>
  <c r="C106" i="27"/>
  <c r="D106" i="27"/>
  <c r="B106" i="27"/>
  <c r="D102" i="27"/>
  <c r="B102" i="27"/>
  <c r="C102" i="27"/>
  <c r="B98" i="27"/>
  <c r="D98" i="27"/>
  <c r="B94" i="27"/>
  <c r="C94" i="27"/>
  <c r="D94" i="27"/>
  <c r="C90" i="27"/>
  <c r="D90" i="27"/>
  <c r="B90" i="27"/>
  <c r="D86" i="27"/>
  <c r="B86" i="27"/>
  <c r="C86" i="27"/>
  <c r="B82" i="27"/>
  <c r="C82" i="27"/>
  <c r="D82" i="27"/>
  <c r="B78" i="27"/>
  <c r="C78" i="27"/>
  <c r="D78" i="27"/>
  <c r="C74" i="27"/>
  <c r="D74" i="27"/>
  <c r="B74" i="27"/>
  <c r="D70" i="27"/>
  <c r="C70" i="27"/>
  <c r="B66" i="27"/>
  <c r="C66" i="27"/>
  <c r="D66" i="27"/>
  <c r="B62" i="27"/>
  <c r="C62" i="27"/>
  <c r="D62" i="27"/>
  <c r="C58" i="27"/>
  <c r="D58" i="27"/>
  <c r="B58" i="27"/>
  <c r="D54" i="27"/>
  <c r="B54" i="27"/>
  <c r="C54" i="27"/>
  <c r="B50" i="27"/>
  <c r="C50" i="27"/>
  <c r="B46" i="27"/>
  <c r="C46" i="27"/>
  <c r="D46" i="27"/>
  <c r="C42" i="27"/>
  <c r="D42" i="27"/>
  <c r="B42" i="27"/>
  <c r="D38" i="27"/>
  <c r="B38" i="27"/>
  <c r="C38" i="27"/>
  <c r="B34" i="27"/>
  <c r="C34" i="27"/>
  <c r="D34" i="27"/>
  <c r="B30" i="27"/>
  <c r="C30" i="27"/>
  <c r="D30" i="27"/>
  <c r="C26" i="27"/>
  <c r="D26" i="27"/>
  <c r="B26" i="27"/>
  <c r="D22" i="27"/>
  <c r="B22" i="27"/>
  <c r="B18" i="27"/>
  <c r="C18" i="27"/>
  <c r="D18" i="27"/>
  <c r="B14" i="27"/>
  <c r="C14" i="27"/>
  <c r="D14" i="27"/>
  <c r="C10" i="27"/>
  <c r="D10" i="27"/>
  <c r="B10" i="27"/>
  <c r="D6" i="27"/>
  <c r="B6" i="27"/>
  <c r="C6" i="27"/>
  <c r="B673" i="27"/>
  <c r="C673" i="27"/>
  <c r="C2" i="27"/>
  <c r="D673" i="27"/>
  <c r="B671" i="27"/>
  <c r="B663" i="27"/>
  <c r="B655" i="27"/>
  <c r="B647" i="27"/>
  <c r="B639" i="27"/>
  <c r="B631" i="27"/>
  <c r="B623" i="27"/>
  <c r="B615" i="27"/>
  <c r="B607" i="27"/>
  <c r="B599" i="27"/>
  <c r="B591" i="27"/>
  <c r="B583" i="27"/>
  <c r="B575" i="27"/>
  <c r="B567" i="27"/>
  <c r="B559" i="27"/>
  <c r="B551" i="27"/>
  <c r="B543" i="27"/>
  <c r="B535" i="27"/>
  <c r="B527" i="27"/>
  <c r="B519" i="27"/>
  <c r="B511" i="27"/>
  <c r="B503" i="27"/>
  <c r="B495" i="27"/>
  <c r="B487" i="27"/>
  <c r="B479" i="27"/>
  <c r="B471" i="27"/>
  <c r="B463" i="27"/>
  <c r="B455" i="27"/>
  <c r="B447" i="27"/>
  <c r="B439" i="27"/>
  <c r="B431" i="27"/>
  <c r="B423" i="27"/>
  <c r="B415" i="27"/>
  <c r="B407" i="27"/>
  <c r="B399" i="27"/>
  <c r="B355" i="27"/>
  <c r="C307" i="27"/>
  <c r="B279" i="27"/>
  <c r="C250" i="27"/>
  <c r="B222" i="27"/>
  <c r="D207" i="27"/>
  <c r="C154" i="27"/>
  <c r="B131" i="27"/>
  <c r="C98" i="27"/>
  <c r="D59" i="27"/>
  <c r="C22" i="27"/>
  <c r="I5" i="24" l="1"/>
  <c r="B49" i="35" l="1"/>
  <c r="C9" i="35" l="1"/>
  <c r="M9" i="26"/>
  <c r="N24" i="35"/>
  <c r="N23" i="35"/>
  <c r="N22" i="35"/>
  <c r="N21" i="35"/>
  <c r="N20" i="35"/>
  <c r="N19" i="35"/>
  <c r="N18" i="35"/>
  <c r="N17" i="35"/>
  <c r="A48" i="35"/>
  <c r="B48" i="35"/>
  <c r="A47" i="35"/>
  <c r="J37" i="35"/>
  <c r="K32" i="35"/>
  <c r="F12" i="35"/>
  <c r="J6" i="35"/>
  <c r="L2" i="35"/>
  <c r="L32" i="35" s="1"/>
  <c r="A59" i="35" l="1"/>
  <c r="A58" i="35"/>
  <c r="J57" i="35"/>
  <c r="C57" i="35"/>
  <c r="K51" i="35"/>
  <c r="K46" i="35"/>
  <c r="A46" i="35"/>
  <c r="I45" i="35"/>
  <c r="F45" i="35"/>
  <c r="L43" i="35"/>
  <c r="K43" i="35"/>
  <c r="J43" i="35"/>
  <c r="I43" i="35"/>
  <c r="H43" i="35"/>
  <c r="G43" i="35"/>
  <c r="F43" i="35"/>
  <c r="A43" i="35"/>
  <c r="C40" i="35"/>
  <c r="C38" i="35"/>
  <c r="I40" i="35" s="1"/>
  <c r="N16" i="35"/>
  <c r="N15" i="35"/>
  <c r="I15" i="35"/>
  <c r="I46" i="35" s="1"/>
  <c r="P14" i="35"/>
  <c r="N14" i="35"/>
  <c r="G14" i="35"/>
  <c r="N13" i="35"/>
  <c r="N12" i="35"/>
  <c r="N11" i="35"/>
  <c r="O11" i="35" s="1"/>
  <c r="B11" i="35"/>
  <c r="F15" i="35" s="1"/>
  <c r="P9" i="35"/>
  <c r="N9" i="35"/>
  <c r="J18" i="35" s="1"/>
  <c r="L18" i="35" s="1"/>
  <c r="M9" i="35"/>
  <c r="J17" i="35" s="1"/>
  <c r="L17" i="35" s="1"/>
  <c r="L48" i="35" s="1"/>
  <c r="I9" i="35"/>
  <c r="M5" i="35"/>
  <c r="G16" i="35" l="1"/>
  <c r="G47" i="35" s="1"/>
  <c r="G15" i="35"/>
  <c r="H16" i="35"/>
  <c r="H47" i="35" s="1"/>
  <c r="H15" i="35"/>
  <c r="H46" i="35" s="1"/>
  <c r="B42" i="35"/>
  <c r="F16" i="35"/>
  <c r="F44" i="35"/>
  <c r="F46" i="35"/>
  <c r="J48" i="35"/>
  <c r="L49" i="35"/>
  <c r="J49" i="35"/>
  <c r="G45" i="35"/>
  <c r="H45" i="35"/>
  <c r="C11" i="35"/>
  <c r="C42" i="35" s="1"/>
  <c r="L16" i="35" l="1"/>
  <c r="L47" i="35" s="1"/>
  <c r="F47" i="35"/>
  <c r="L15" i="35"/>
  <c r="L46" i="35" s="1"/>
  <c r="G46" i="35"/>
  <c r="L20" i="35" l="1"/>
  <c r="L51" i="35" s="1"/>
  <c r="H15" i="26"/>
  <c r="L2" i="26"/>
  <c r="L30" i="26" s="1"/>
  <c r="B38" i="26"/>
  <c r="I48" i="26"/>
  <c r="I35" i="26"/>
  <c r="C42" i="26" l="1"/>
  <c r="C41" i="26"/>
  <c r="B9" i="26"/>
  <c r="A56" i="26"/>
  <c r="A55" i="26"/>
  <c r="I54" i="26"/>
  <c r="C54" i="26"/>
  <c r="B46" i="26"/>
  <c r="A46" i="26"/>
  <c r="A45" i="26"/>
  <c r="J44" i="26"/>
  <c r="A44" i="26"/>
  <c r="H43" i="26"/>
  <c r="E43" i="26"/>
  <c r="J41" i="26"/>
  <c r="I41" i="26"/>
  <c r="H41" i="26"/>
  <c r="G41" i="26"/>
  <c r="F41" i="26"/>
  <c r="E41" i="26"/>
  <c r="D41" i="26"/>
  <c r="A41" i="26"/>
  <c r="C36" i="26"/>
  <c r="H38" i="26" s="1"/>
  <c r="N24" i="26"/>
  <c r="N23" i="26"/>
  <c r="N22" i="26"/>
  <c r="N21" i="26"/>
  <c r="N20" i="26"/>
  <c r="N19" i="26"/>
  <c r="N18" i="26"/>
  <c r="N17" i="26"/>
  <c r="N16" i="26"/>
  <c r="N15" i="26"/>
  <c r="H44" i="26"/>
  <c r="P14" i="26"/>
  <c r="N14" i="26"/>
  <c r="G14" i="26"/>
  <c r="F14" i="26"/>
  <c r="F15" i="26" s="1"/>
  <c r="N13" i="26"/>
  <c r="E13" i="26"/>
  <c r="E42" i="26" s="1"/>
  <c r="N12" i="26"/>
  <c r="N11" i="26"/>
  <c r="O11" i="26" s="1"/>
  <c r="B11" i="26"/>
  <c r="B40" i="26" s="1"/>
  <c r="P9" i="26"/>
  <c r="N9" i="26"/>
  <c r="I17" i="26" s="1"/>
  <c r="I16" i="26"/>
  <c r="K16" i="26" s="1"/>
  <c r="H9" i="26"/>
  <c r="M5" i="26"/>
  <c r="F44" i="26" l="1"/>
  <c r="L17" i="26"/>
  <c r="L46" i="26" s="1"/>
  <c r="G16" i="26"/>
  <c r="G45" i="26" s="1"/>
  <c r="G15" i="26"/>
  <c r="G44" i="26" s="1"/>
  <c r="K17" i="26"/>
  <c r="K46" i="26" s="1"/>
  <c r="E15" i="26"/>
  <c r="E16" i="26"/>
  <c r="E45" i="26" s="1"/>
  <c r="C11" i="26"/>
  <c r="C40" i="26" s="1"/>
  <c r="I46" i="26"/>
  <c r="K45" i="26"/>
  <c r="I45" i="26"/>
  <c r="F43" i="26"/>
  <c r="G43" i="26"/>
  <c r="K15" i="26" l="1"/>
  <c r="L16" i="26"/>
  <c r="L45" i="26" s="1"/>
  <c r="L15" i="26"/>
  <c r="E44" i="26"/>
  <c r="J36" i="24"/>
  <c r="K7" i="24"/>
  <c r="L19" i="26" l="1"/>
  <c r="L44" i="26"/>
  <c r="L48" i="26" s="1"/>
  <c r="K44" i="26"/>
  <c r="K19" i="26"/>
  <c r="K48" i="26" s="1"/>
  <c r="A55" i="24"/>
  <c r="C36" i="24" l="1"/>
  <c r="H38" i="24" s="1"/>
  <c r="H9" i="25"/>
  <c r="A56" i="25" l="1"/>
  <c r="I54" i="25"/>
  <c r="C54" i="25"/>
  <c r="J48" i="25"/>
  <c r="B46" i="25"/>
  <c r="A46" i="25"/>
  <c r="A45" i="25"/>
  <c r="J44" i="25"/>
  <c r="H44" i="25"/>
  <c r="A44" i="25"/>
  <c r="H43" i="25"/>
  <c r="F43" i="25"/>
  <c r="E43" i="25"/>
  <c r="D43" i="25"/>
  <c r="K41" i="25"/>
  <c r="J41" i="25"/>
  <c r="I41" i="25"/>
  <c r="H41" i="25"/>
  <c r="G41" i="25"/>
  <c r="F41" i="25"/>
  <c r="E41" i="25"/>
  <c r="D41" i="25"/>
  <c r="A41" i="25"/>
  <c r="C36" i="25"/>
  <c r="H38" i="25" s="1"/>
  <c r="I34" i="25"/>
  <c r="M24" i="25"/>
  <c r="M23" i="25"/>
  <c r="M22" i="25"/>
  <c r="M21" i="25"/>
  <c r="M20" i="25"/>
  <c r="M19" i="25"/>
  <c r="M18" i="25"/>
  <c r="M17" i="25"/>
  <c r="M16" i="25"/>
  <c r="M15" i="25"/>
  <c r="H15" i="25"/>
  <c r="F15" i="25"/>
  <c r="F44" i="25" s="1"/>
  <c r="O14" i="25"/>
  <c r="M14" i="25"/>
  <c r="G43" i="25"/>
  <c r="M13" i="25"/>
  <c r="E13" i="25"/>
  <c r="E42" i="25" s="1"/>
  <c r="M12" i="25"/>
  <c r="M11" i="25"/>
  <c r="N11" i="25" s="1"/>
  <c r="B11" i="25"/>
  <c r="O9" i="25"/>
  <c r="M9" i="25"/>
  <c r="I46" i="25" s="1"/>
  <c r="L9" i="25"/>
  <c r="K7" i="25"/>
  <c r="K36" i="25" s="1"/>
  <c r="L5" i="25"/>
  <c r="I5" i="25"/>
  <c r="G14" i="24"/>
  <c r="G15" i="24" s="1"/>
  <c r="O14" i="24"/>
  <c r="K16" i="25" l="1"/>
  <c r="K45" i="25" s="1"/>
  <c r="I45" i="25"/>
  <c r="E44" i="25"/>
  <c r="B40" i="25"/>
  <c r="C11" i="25"/>
  <c r="C40" i="25" s="1"/>
  <c r="G44" i="25"/>
  <c r="K17" i="25"/>
  <c r="K46" i="25" s="1"/>
  <c r="F14" i="24"/>
  <c r="K44" i="25" l="1"/>
  <c r="K19" i="25"/>
  <c r="K48" i="25" s="1"/>
  <c r="A46" i="24"/>
  <c r="A45" i="24"/>
  <c r="B46" i="24"/>
  <c r="M13" i="24" l="1"/>
  <c r="M14" i="24"/>
  <c r="M15" i="24"/>
  <c r="M16" i="24"/>
  <c r="M17" i="24"/>
  <c r="M12" i="24"/>
  <c r="M24" i="24"/>
  <c r="M23" i="24"/>
  <c r="M22" i="24"/>
  <c r="M21" i="24"/>
  <c r="M20" i="24"/>
  <c r="M19" i="24"/>
  <c r="M18" i="24"/>
  <c r="M11" i="24"/>
  <c r="N11" i="24" s="1"/>
  <c r="L5" i="24"/>
  <c r="O9" i="24"/>
  <c r="M9" i="24"/>
  <c r="I17" i="24" s="1"/>
  <c r="L9" i="24"/>
  <c r="I16" i="24" s="1"/>
  <c r="B11" i="24"/>
  <c r="E15" i="24" s="1"/>
  <c r="C11" i="24" l="1"/>
  <c r="A56" i="24" l="1"/>
  <c r="I54" i="24" l="1"/>
  <c r="C54" i="24"/>
  <c r="I46" i="24" l="1"/>
  <c r="I45" i="24"/>
  <c r="J48" i="24"/>
  <c r="K17" i="24"/>
  <c r="K46" i="24" s="1"/>
  <c r="K16" i="24"/>
  <c r="K45" i="24" s="1"/>
  <c r="A41" i="24"/>
  <c r="D41" i="24"/>
  <c r="E41" i="24"/>
  <c r="K41" i="24"/>
  <c r="J41" i="24"/>
  <c r="I41" i="24"/>
  <c r="H41" i="24"/>
  <c r="G41" i="24"/>
  <c r="F41" i="24"/>
  <c r="J44" i="24" l="1"/>
  <c r="G44" i="24"/>
  <c r="F15" i="24"/>
  <c r="F44" i="24" s="1"/>
  <c r="E43" i="24"/>
  <c r="C40" i="24" l="1"/>
  <c r="B40" i="24"/>
  <c r="E13" i="24"/>
  <c r="E42" i="24" s="1"/>
  <c r="F43" i="24"/>
  <c r="H43" i="24" l="1"/>
  <c r="H15" i="24"/>
  <c r="A44" i="24" l="1"/>
  <c r="H44" i="24"/>
  <c r="G43" i="24"/>
  <c r="K36" i="24"/>
  <c r="D43" i="24"/>
  <c r="C38" i="24"/>
  <c r="I34" i="24"/>
  <c r="E44" i="24" l="1"/>
  <c r="K15" i="24" l="1"/>
  <c r="G704" i="1"/>
  <c r="K19" i="24" l="1"/>
  <c r="K48" i="24" s="1"/>
  <c r="K44" i="24"/>
  <c r="E11" i="2"/>
  <c r="M22" i="2"/>
  <c r="B11" i="2"/>
  <c r="N20" i="2"/>
  <c r="O20" i="2" s="1"/>
  <c r="M36" i="2"/>
  <c r="M30" i="2"/>
  <c r="M25" i="2"/>
  <c r="M27" i="2"/>
  <c r="L21" i="2"/>
</calcChain>
</file>

<file path=xl/comments1.xml><?xml version="1.0" encoding="utf-8"?>
<comments xmlns="http://schemas.openxmlformats.org/spreadsheetml/2006/main">
  <authors>
    <author>Adriana Gámez</author>
    <author>MORC</author>
  </authors>
  <commentList>
    <comment ref="D5" authorId="0" shapeId="0">
      <text>
        <r>
          <rPr>
            <sz val="9"/>
            <color indexed="81"/>
            <rFont val="Tahoma"/>
            <family val="2"/>
          </rPr>
          <t xml:space="preserve">PENDIENTE ASISTENCIAS 2020
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 xml:space="preserve">PENDIENTES INASISTENCIAS
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 xml:space="preserve">PAGA 1 INQUILINO
</t>
        </r>
      </text>
    </comment>
    <comment ref="D13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 xml:space="preserve">PENDIENTE ASISTENCIAS 2020.
</t>
        </r>
      </text>
    </comment>
    <comment ref="B15" authorId="0" shapeId="0">
      <text>
        <r>
          <rPr>
            <sz val="9"/>
            <color indexed="81"/>
            <rFont val="Tahoma"/>
            <family val="2"/>
          </rPr>
          <t xml:space="preserve">CANCELADA A PARTIR DE 2019.
</t>
        </r>
      </text>
    </comment>
    <comment ref="D19" authorId="0" shapeId="0">
      <text>
        <r>
          <rPr>
            <b/>
            <sz val="9"/>
            <color indexed="81"/>
            <rFont val="Tahoma"/>
            <family val="2"/>
          </rPr>
          <t>PAGA 2 INQUILINOS.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PAGA 1 INQUILINO.</t>
        </r>
      </text>
    </comment>
    <comment ref="D24" authorId="0" shapeId="0">
      <text>
        <r>
          <rPr>
            <sz val="9"/>
            <color indexed="81"/>
            <rFont val="Tahoma"/>
            <family val="2"/>
          </rPr>
          <t xml:space="preserve">PENDIENTE ASISTENCIAS
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PAGA 2 TOMAS, UNA A $60 Y OTRA $70.</t>
        </r>
      </text>
    </comment>
    <comment ref="B33" authorId="0" shapeId="0">
      <text>
        <r>
          <rPr>
            <sz val="9"/>
            <color indexed="81"/>
            <rFont val="Tahoma"/>
            <charset val="1"/>
          </rPr>
          <t xml:space="preserve">ESTA TOMA SE PAGA A 60 EL MES 
</t>
        </r>
      </text>
    </comment>
    <comment ref="D41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D42" authorId="0" shapeId="0">
      <text>
        <r>
          <rPr>
            <sz val="9"/>
            <color indexed="81"/>
            <rFont val="Tahoma"/>
            <family val="2"/>
          </rPr>
          <t xml:space="preserve">PAGA 3 TOMAS.
</t>
        </r>
      </text>
    </comment>
    <comment ref="D46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D47" authorId="0" shapeId="0">
      <text>
        <r>
          <rPr>
            <sz val="9"/>
            <color indexed="81"/>
            <rFont val="Tahoma"/>
            <family val="2"/>
          </rPr>
          <t xml:space="preserve">CHECAR INASISTENCIAS
</t>
        </r>
      </text>
    </comment>
    <comment ref="D51" authorId="0" shapeId="0">
      <text>
        <r>
          <rPr>
            <b/>
            <sz val="9"/>
            <color indexed="81"/>
            <rFont val="Tahoma"/>
            <family val="2"/>
          </rPr>
          <t>Paga un inquilino.</t>
        </r>
      </text>
    </comment>
    <comment ref="D53" authorId="1" shapeId="0">
      <text>
        <r>
          <rPr>
            <b/>
            <sz val="9"/>
            <color indexed="81"/>
            <rFont val="Tahoma"/>
            <family val="2"/>
          </rPr>
          <t>PENDIENTES INASISTENCIAS AÑO 2019.</t>
        </r>
      </text>
    </comment>
    <comment ref="D57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SE QUEDA SU TOMA A GABRIELA SU HIJA.</t>
        </r>
      </text>
    </comment>
    <comment ref="D61" authorId="0" shapeId="0">
      <text>
        <r>
          <rPr>
            <b/>
            <sz val="9"/>
            <color indexed="81"/>
            <rFont val="Tahoma"/>
            <family val="2"/>
          </rPr>
          <t xml:space="preserve">DA DE ALTA 1 INQUILINO DE MAYO Y JUNIO 2019.
 </t>
        </r>
      </text>
    </comment>
    <comment ref="D64" authorId="0" shapeId="0">
      <text>
        <r>
          <rPr>
            <sz val="9"/>
            <color indexed="81"/>
            <rFont val="Tahoma"/>
            <family val="2"/>
          </rPr>
          <t xml:space="preserve">PAGO INASISTENCIAS 2019
</t>
        </r>
      </text>
    </comment>
    <comment ref="B66" authorId="0" shapeId="0">
      <text>
        <r>
          <rPr>
            <sz val="9"/>
            <color indexed="81"/>
            <rFont val="Tahoma"/>
            <family val="2"/>
          </rPr>
          <t xml:space="preserve">PAGA DE SU HIJO COMO INQUILINO
</t>
        </r>
      </text>
    </comment>
    <comment ref="D66" authorId="0" shapeId="0">
      <text>
        <r>
          <rPr>
            <sz val="9"/>
            <color indexed="81"/>
            <rFont val="Tahoma"/>
            <family val="2"/>
          </rPr>
          <t xml:space="preserve">PAGADO UN HIJO COMO INQULINO HASTA JULIO DE 2020
</t>
        </r>
      </text>
    </comment>
    <comment ref="B67" authorId="0" shapeId="0">
      <text>
        <r>
          <rPr>
            <sz val="9"/>
            <color indexed="81"/>
            <rFont val="Tahoma"/>
            <family val="2"/>
          </rPr>
          <t xml:space="preserve">CORTE DE TOMA 2019
</t>
        </r>
      </text>
    </comment>
    <comment ref="B72" authorId="0" shapeId="0">
      <text>
        <r>
          <rPr>
            <sz val="9"/>
            <color indexed="81"/>
            <rFont val="Tahoma"/>
            <family val="2"/>
          </rPr>
          <t xml:space="preserve">SE DA DE ALTA EL 28 DE ENERO DE 2024
</t>
        </r>
      </text>
    </comment>
    <comment ref="B76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dio de baja en Febrero 2019.</t>
        </r>
      </text>
    </comment>
    <comment ref="D78" authorId="0" shapeId="0">
      <text>
        <r>
          <rPr>
            <sz val="9"/>
            <color indexed="81"/>
            <rFont val="Tahoma"/>
            <family val="2"/>
          </rPr>
          <t>3 TOMAS Y 6 INQILINOS
SE DA LA TOMA 4 EN EL MES DE NOV 2022.</t>
        </r>
      </text>
    </comment>
    <comment ref="D86" authorId="0" shapeId="0">
      <text>
        <r>
          <rPr>
            <sz val="9"/>
            <color indexed="81"/>
            <rFont val="Tahoma"/>
            <family val="2"/>
          </rPr>
          <t xml:space="preserve">10 VACAS
</t>
        </r>
      </text>
    </comment>
    <comment ref="B92" authorId="0" shapeId="0">
      <text>
        <r>
          <rPr>
            <b/>
            <sz val="9"/>
            <color indexed="81"/>
            <rFont val="Tahoma"/>
            <family val="2"/>
          </rPr>
          <t>PERIODO DE JAVIER MOYA.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 QUEDA COMO TITULAR DE LA TOMA DE DE SU PAPA POR EDAD AVANZADA SR ENRIQUE CONTRRAS TELLEZ EN ENERO DEL 2020.</t>
        </r>
      </text>
    </comment>
    <comment ref="B104" authorId="0" shapeId="0">
      <text>
        <r>
          <rPr>
            <b/>
            <sz val="9"/>
            <color indexed="81"/>
            <rFont val="Tahoma"/>
            <family val="2"/>
          </rPr>
          <t xml:space="preserve">PAGA 1 HIJO COMO IQUILINO
</t>
        </r>
      </text>
    </comment>
    <comment ref="D105" authorId="0" shapeId="0">
      <text>
        <r>
          <rPr>
            <b/>
            <sz val="9"/>
            <color indexed="81"/>
            <rFont val="Tahoma"/>
            <family val="2"/>
          </rPr>
          <t xml:space="preserve">PAGA 2 TOMAS, DE 1TOMA HASTA MAYO DEL 2021
</t>
        </r>
      </text>
    </comment>
    <comment ref="D106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D110" authorId="0" shapeId="0">
      <text>
        <r>
          <rPr>
            <sz val="9"/>
            <color indexed="81"/>
            <rFont val="Tahoma"/>
            <family val="2"/>
          </rPr>
          <t xml:space="preserve">PENDIENTE ASISTENCIAS
</t>
        </r>
      </text>
    </comment>
    <comment ref="D112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B119" authorId="0" shapeId="0">
      <text>
        <r>
          <rPr>
            <sz val="9"/>
            <color indexed="81"/>
            <rFont val="Tahoma"/>
            <family val="2"/>
          </rPr>
          <t>CAMBIO DE USUARIO POR EDAD SE LE QUEDA LA TOMA A SU HIJO DE DON VICENTE. A PARTIR DEL 01ENERO 2022.</t>
        </r>
      </text>
    </comment>
    <comment ref="B125" authorId="0" shapeId="0">
      <text>
        <r>
          <rPr>
            <sz val="9"/>
            <color indexed="81"/>
            <rFont val="Tahoma"/>
            <family val="2"/>
          </rPr>
          <t xml:space="preserve">PAGA 1 HERMANA COMO INQUILINA DESDE 2013
</t>
        </r>
      </text>
    </comment>
    <comment ref="A126" authorId="0" shapeId="0">
      <text>
        <r>
          <rPr>
            <b/>
            <sz val="9"/>
            <color indexed="81"/>
            <rFont val="Tahoma"/>
            <family val="2"/>
          </rPr>
          <t>SE DA DE BAJA POR EDAD AVANZADA , QUEDANDO CON SU TOMA SU HIJO ALEJANDRO.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 CANCELA ESTE NUM. DE USUARIO PORQUE TIENE 3 TOMAS EN EL MISMO PREDIO.</t>
        </r>
      </text>
    </comment>
    <comment ref="D137" authorId="0" shapeId="0">
      <text>
        <r>
          <rPr>
            <sz val="9"/>
            <color indexed="81"/>
            <rFont val="Tahoma"/>
            <family val="2"/>
          </rPr>
          <t xml:space="preserve">2 INQUILINOS
</t>
        </r>
      </text>
    </comment>
    <comment ref="B139" authorId="0" shapeId="0">
      <text>
        <r>
          <rPr>
            <sz val="9"/>
            <color indexed="81"/>
            <rFont val="Tahoma"/>
            <family val="2"/>
          </rPr>
          <t xml:space="preserve">PAGA DE SU HIJA COMO INQUILNA
</t>
        </r>
      </text>
    </comment>
    <comment ref="A160" authorId="0" shapeId="0">
      <text>
        <r>
          <rPr>
            <b/>
            <sz val="9"/>
            <color indexed="81"/>
            <rFont val="Tahoma"/>
            <family val="2"/>
          </rPr>
          <t>SE DA DE BAJA EEL 1 DE DIC 2021, YA NO VIVE DESDE HACE UN AÑO.</t>
        </r>
      </text>
    </comment>
    <comment ref="B173" authorId="0" shapeId="0">
      <text>
        <r>
          <rPr>
            <b/>
            <sz val="9"/>
            <color indexed="81"/>
            <rFont val="Tahoma"/>
            <family val="2"/>
          </rPr>
          <t xml:space="preserve">SE DIO DE BAJA EN EL PERIODO DE ADRIANA.
</t>
        </r>
      </text>
    </comment>
    <comment ref="D175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CHECAR PAGOS</t>
        </r>
      </text>
    </comment>
    <comment ref="B186" authorId="0" shapeId="0">
      <text>
        <r>
          <rPr>
            <b/>
            <sz val="9"/>
            <color indexed="81"/>
            <rFont val="Tahoma"/>
            <family val="2"/>
          </rPr>
          <t xml:space="preserve">SE HIZO EL CAMBIO EN JUNIO 2019. EN EL LUGAR DE SU PAPA
</t>
        </r>
      </text>
    </comment>
    <comment ref="D189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D190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B191" authorId="0" shapeId="0">
      <text>
        <r>
          <rPr>
            <sz val="9"/>
            <color indexed="81"/>
            <rFont val="Tahoma"/>
            <family val="2"/>
          </rPr>
          <t xml:space="preserve">PAGA 1 HIJA COMO INQUILINO
</t>
        </r>
      </text>
    </comment>
    <comment ref="D193" authorId="0" shapeId="0">
      <text>
        <r>
          <rPr>
            <b/>
            <sz val="9"/>
            <color indexed="81"/>
            <rFont val="Tahoma"/>
            <family val="2"/>
          </rPr>
          <t>PAGA DOS
 INQUILINOS.</t>
        </r>
      </text>
    </comment>
    <comment ref="D195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D197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B199" authorId="0" shapeId="0">
      <text>
        <r>
          <rPr>
            <sz val="9"/>
            <color indexed="81"/>
            <rFont val="Tahoma"/>
            <family val="2"/>
          </rPr>
          <t xml:space="preserve">
paga victor guillermo abunio juarez
</t>
        </r>
      </text>
    </comment>
    <comment ref="D200" authorId="0" shapeId="0">
      <text>
        <r>
          <rPr>
            <b/>
            <sz val="9"/>
            <color indexed="81"/>
            <rFont val="Tahoma"/>
            <family val="2"/>
          </rPr>
          <t>PAGA 1 TOMA. SE LE CANCELO 1 EN EL 2020.</t>
        </r>
      </text>
    </comment>
    <comment ref="D203" authorId="0" shapeId="0">
      <text>
        <r>
          <rPr>
            <b/>
            <sz val="9"/>
            <color indexed="81"/>
            <rFont val="Tahoma"/>
            <family val="2"/>
          </rPr>
          <t xml:space="preserve">TIENE 2 TOMAS </t>
        </r>
      </text>
    </comment>
    <comment ref="D206" authorId="0" shapeId="0">
      <text>
        <r>
          <rPr>
            <sz val="9"/>
            <color indexed="81"/>
            <rFont val="Tahoma"/>
            <family val="2"/>
          </rPr>
          <t xml:space="preserve">3 tomas y 4 inquilinos
</t>
        </r>
      </text>
    </comment>
    <comment ref="B208" authorId="0" shapeId="0">
      <text>
        <r>
          <rPr>
            <sz val="9"/>
            <color indexed="81"/>
            <rFont val="Tahoma"/>
            <family val="2"/>
          </rPr>
          <t xml:space="preserve">SE CAMBIO EL NOMBRE EL 28 DE ENERO 2024
ESTABA DOÑA LOPEZ GONZALEZ ISABEL
</t>
        </r>
      </text>
    </comment>
    <comment ref="D208" authorId="0" shapeId="0">
      <text>
        <r>
          <rPr>
            <sz val="9"/>
            <color indexed="81"/>
            <rFont val="Tahoma"/>
            <family val="2"/>
          </rPr>
          <t xml:space="preserve">PAGA LO DE HIJA COMO INQUILINO
</t>
        </r>
      </text>
    </comment>
    <comment ref="D211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B212" authorId="0" shapeId="0">
      <text>
        <r>
          <rPr>
            <sz val="9"/>
            <color indexed="81"/>
            <rFont val="Tahoma"/>
            <family val="2"/>
          </rPr>
          <t xml:space="preserve">CAMBIA COMO INQUILINO A NOMBRE DE SU MAMA
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NO PAGA DRENAGE.</t>
        </r>
      </text>
    </comment>
    <comment ref="B224" authorId="0" shapeId="0">
      <text>
        <r>
          <rPr>
            <sz val="9"/>
            <color indexed="81"/>
            <rFont val="Tahoma"/>
            <family val="2"/>
          </rPr>
          <t xml:space="preserve">PAGA LO DE SU PAPA COMO IQUILINO
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 DA DE BAJA EN 2020.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COMENTAN QUE SU HIJA ES MADRE SOLTERA Y QUE VIVE CON EL HACE  AÑOS.</t>
        </r>
      </text>
    </comment>
    <comment ref="D245" authorId="0" shapeId="0">
      <text>
        <r>
          <rPr>
            <b/>
            <sz val="9"/>
            <color indexed="81"/>
            <rFont val="Tahoma"/>
            <family val="2"/>
          </rPr>
          <t>ADEUDA 5 INASISTENCIAS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48" authorId="0" shapeId="0">
      <text>
        <r>
          <rPr>
            <b/>
            <sz val="9"/>
            <color indexed="81"/>
            <rFont val="Tahoma"/>
            <family val="2"/>
          </rPr>
          <t xml:space="preserve">PAGA 2 TOMAS.
</t>
        </r>
      </text>
    </comment>
    <comment ref="D249" authorId="0" shapeId="0">
      <text>
        <r>
          <rPr>
            <b/>
            <sz val="9"/>
            <color indexed="81"/>
            <rFont val="Tahoma"/>
            <family val="2"/>
          </rPr>
          <t>PAGA 3 TOMAS.</t>
        </r>
      </text>
    </comment>
    <comment ref="D250" authorId="0" shapeId="0">
      <text>
        <r>
          <rPr>
            <b/>
            <sz val="9"/>
            <color indexed="81"/>
            <rFont val="Tahoma"/>
            <family val="2"/>
          </rPr>
          <t>PAGA 3 TOMAS.</t>
        </r>
      </text>
    </comment>
    <comment ref="D252" authorId="0" shapeId="0">
      <text>
        <r>
          <rPr>
            <sz val="9"/>
            <color indexed="81"/>
            <rFont val="Tahoma"/>
            <family val="2"/>
          </rPr>
          <t xml:space="preserve">PENDIENTE ASISTENCIAAS
</t>
        </r>
      </text>
    </comment>
    <comment ref="D260" authorId="0" shapeId="0">
      <text>
        <r>
          <rPr>
            <sz val="9"/>
            <color indexed="81"/>
            <rFont val="Tahoma"/>
            <family val="2"/>
          </rPr>
          <t xml:space="preserve">PENDIENTES ASISTENCIAS 2020.
</t>
        </r>
      </text>
    </comment>
    <comment ref="D262" authorId="0" shapeId="0">
      <text>
        <r>
          <rPr>
            <sz val="9"/>
            <color indexed="81"/>
            <rFont val="Tahoma"/>
            <family val="2"/>
          </rPr>
          <t xml:space="preserve">YA NO TIENE VACAS
</t>
        </r>
      </text>
    </comment>
    <comment ref="D267" authorId="0" shapeId="0">
      <text>
        <r>
          <rPr>
            <sz val="9"/>
            <color indexed="81"/>
            <rFont val="Tahoma"/>
            <family val="2"/>
          </rPr>
          <t xml:space="preserve">3 TOMAS Y 8 VACAS
</t>
        </r>
      </text>
    </comment>
    <comment ref="D269" authorId="0" shapeId="0">
      <text>
        <r>
          <rPr>
            <sz val="9"/>
            <color indexed="81"/>
            <rFont val="Tahoma"/>
            <family val="2"/>
          </rPr>
          <t xml:space="preserve">PENDIENTE ASISTENIA
</t>
        </r>
      </text>
    </comment>
    <comment ref="D277" authorId="0" shapeId="0">
      <text>
        <r>
          <rPr>
            <sz val="9"/>
            <color indexed="81"/>
            <rFont val="Tahoma"/>
            <family val="2"/>
          </rPr>
          <t xml:space="preserve">PENDIENTE INASISTENCIAS
</t>
        </r>
      </text>
    </comment>
    <comment ref="D278" authorId="0" shapeId="0">
      <text>
        <r>
          <rPr>
            <sz val="9"/>
            <color indexed="81"/>
            <rFont val="Tahoma"/>
            <family val="2"/>
          </rPr>
          <t xml:space="preserve">3 VACAS
</t>
        </r>
      </text>
    </comment>
    <comment ref="D280" authorId="0" shapeId="0">
      <text>
        <r>
          <rPr>
            <b/>
            <sz val="9"/>
            <color indexed="81"/>
            <rFont val="Tahoma"/>
            <family val="2"/>
          </rPr>
          <t>Se da de alta en el mes de Agosto 2019.</t>
        </r>
      </text>
    </comment>
    <comment ref="D285" authorId="0" shapeId="0">
      <text>
        <r>
          <rPr>
            <b/>
            <sz val="9"/>
            <color indexed="81"/>
            <rFont val="Tahoma"/>
            <family val="2"/>
          </rPr>
          <t xml:space="preserve">SE DA OTRA TOMA 14 DE ABRIL DEL 2021.
</t>
        </r>
      </text>
    </comment>
    <comment ref="D291" authorId="0" shapeId="0">
      <text>
        <r>
          <rPr>
            <b/>
            <sz val="9"/>
            <color indexed="81"/>
            <rFont val="Tahoma"/>
            <family val="2"/>
          </rPr>
          <t>SE DA LA TOMA 2 EN 11/2022</t>
        </r>
      </text>
    </comment>
    <comment ref="D293" authorId="0" shapeId="0">
      <text>
        <r>
          <rPr>
            <b/>
            <sz val="9"/>
            <color indexed="81"/>
            <rFont val="Tahoma"/>
            <family val="2"/>
          </rPr>
          <t>SE DA LA TOMA 2
11/2022</t>
        </r>
      </text>
    </comment>
    <comment ref="D294" authorId="0" shapeId="0">
      <text>
        <r>
          <rPr>
            <b/>
            <sz val="9"/>
            <color indexed="81"/>
            <rFont val="Tahoma"/>
            <family val="2"/>
          </rPr>
          <t>SE DA LA TOMA 2 EL 11/2022</t>
        </r>
      </text>
    </comment>
    <comment ref="B296" authorId="0" shapeId="0">
      <text>
        <r>
          <rPr>
            <sz val="9"/>
            <color indexed="81"/>
            <rFont val="Tahoma"/>
            <family val="2"/>
          </rPr>
          <t xml:space="preserve">PAGA 1 HERMANA COMO INQUILINA
</t>
        </r>
      </text>
    </comment>
    <comment ref="D296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302" authorId="0" shapeId="0">
      <text>
        <r>
          <rPr>
            <b/>
            <sz val="9"/>
            <color indexed="81"/>
            <rFont val="Tahoma"/>
            <family val="2"/>
          </rPr>
          <t>SE DA DE BAJA INQUILINO EN EL MES DE MAYO DEL 2020.</t>
        </r>
      </text>
    </comment>
    <comment ref="B306" authorId="0" shapeId="0">
      <text>
        <r>
          <rPr>
            <sz val="11"/>
            <color theme="1"/>
            <rFont val="Calibri"/>
            <family val="2"/>
            <scheme val="minor"/>
          </rPr>
          <t>SE DA DE BAJA EN FEBRERO 2019.</t>
        </r>
      </text>
    </comment>
    <comment ref="D306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DA DE BAJA HIDRANTE EL 19.02.2019
</t>
        </r>
      </text>
    </comment>
    <comment ref="B310" authorId="0" shapeId="0">
      <text>
        <r>
          <rPr>
            <b/>
            <sz val="9"/>
            <color indexed="81"/>
            <rFont val="Tahoma"/>
            <family val="2"/>
          </rPr>
          <t>ESTE NUMERO DE USUARIO LE PERTECIA A DOÑA CATA OREA, LE CEDE A SU HIJO EDGAR. A PATIR DE MARZO DEL 2020. POR EDAD AVANZADA.</t>
        </r>
      </text>
    </comment>
    <comment ref="D321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D325" authorId="0" shapeId="0">
      <text>
        <r>
          <rPr>
            <b/>
            <sz val="9"/>
            <color indexed="81"/>
            <rFont val="Tahoma"/>
            <family val="2"/>
          </rPr>
          <t xml:space="preserve">SE DA LA TOMA 2 EN AGOSTO DEL 2022.
</t>
        </r>
      </text>
    </comment>
    <comment ref="B329" authorId="0" shapeId="0">
      <text>
        <r>
          <rPr>
            <sz val="9"/>
            <color indexed="81"/>
            <rFont val="Tahoma"/>
            <family val="2"/>
          </rPr>
          <t>SE DA DE BAJA Y SE QUEDA CON TOMA DE SU PAPA, CON EL USUARIO 322.</t>
        </r>
      </text>
    </comment>
    <comment ref="D335" authorId="0" shapeId="0">
      <text>
        <r>
          <rPr>
            <sz val="9"/>
            <color indexed="81"/>
            <rFont val="Tahoma"/>
            <family val="2"/>
          </rPr>
          <t xml:space="preserve">PENDIENTE ASISTENCIAS 2020.
</t>
        </r>
      </text>
    </comment>
    <comment ref="D337" authorId="0" shapeId="0">
      <text>
        <r>
          <rPr>
            <sz val="9"/>
            <color indexed="81"/>
            <rFont val="Tahoma"/>
            <family val="2"/>
          </rPr>
          <t xml:space="preserve">PENDIENTE ASISTENCIA
</t>
        </r>
      </text>
    </comment>
    <comment ref="B338" authorId="0" shapeId="0">
      <text>
        <r>
          <rPr>
            <b/>
            <sz val="9"/>
            <color indexed="81"/>
            <rFont val="Tahoma"/>
            <family val="2"/>
          </rPr>
          <t>NO PAGA AGUA POTABLE.</t>
        </r>
      </text>
    </comment>
    <comment ref="B351" authorId="0" shapeId="0">
      <text>
        <r>
          <rPr>
            <sz val="9"/>
            <color indexed="81"/>
            <rFont val="Tahoma"/>
            <family val="2"/>
          </rPr>
          <t xml:space="preserve">PAGA COMO IDRANTE
</t>
        </r>
      </text>
    </comment>
    <comment ref="D351" authorId="0" shapeId="0">
      <text>
        <r>
          <rPr>
            <sz val="9"/>
            <color indexed="81"/>
            <rFont val="Tahoma"/>
            <family val="2"/>
          </rPr>
          <t xml:space="preserve">PENDIENTE ASISTENCCIAS
</t>
        </r>
      </text>
    </comment>
    <comment ref="B355" authorId="0" shapeId="0">
      <text>
        <r>
          <rPr>
            <sz val="9"/>
            <color indexed="81"/>
            <rFont val="Tahoma"/>
            <family val="2"/>
          </rPr>
          <t xml:space="preserve">PAGA 1 HERMANA COMO NQUILINA
</t>
        </r>
      </text>
    </comment>
    <comment ref="D357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D363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D366" authorId="0" shapeId="0">
      <text>
        <r>
          <rPr>
            <sz val="9"/>
            <color indexed="81"/>
            <rFont val="Tahoma"/>
            <family val="2"/>
          </rPr>
          <t xml:space="preserve">PENDIENTE INASISTENCIAS
</t>
        </r>
      </text>
    </comment>
    <comment ref="D371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B377" authorId="0" shapeId="0">
      <text>
        <r>
          <rPr>
            <b/>
            <sz val="9"/>
            <color indexed="81"/>
            <rFont val="Tahoma"/>
            <family val="2"/>
          </rPr>
          <t xml:space="preserve">PAGA 1 HIJA COMO INQUILINO
</t>
        </r>
      </text>
    </comment>
    <comment ref="D380" authorId="0" shapeId="0">
      <text>
        <r>
          <rPr>
            <sz val="9"/>
            <color indexed="81"/>
            <rFont val="Tahoma"/>
            <family val="2"/>
          </rPr>
          <t xml:space="preserve">4 vacas
</t>
        </r>
      </text>
    </comment>
    <comment ref="D381" authorId="0" shapeId="0">
      <text>
        <r>
          <rPr>
            <b/>
            <sz val="9"/>
            <color indexed="81"/>
            <rFont val="Tahoma"/>
            <family val="2"/>
          </rPr>
          <t>PAGO LO DE 1 INQUILINO DE ENERO A DICIEMBRE DEL 2019. EL DE LA TORTILLERIA. PAGA 2 TOMAS.</t>
        </r>
      </text>
    </comment>
    <comment ref="D390" authorId="0" shapeId="0">
      <text>
        <r>
          <rPr>
            <sz val="9"/>
            <color indexed="81"/>
            <rFont val="Tahoma"/>
            <family val="2"/>
          </rPr>
          <t xml:space="preserve">PENDIENTE INASISTENCIAS
</t>
        </r>
      </text>
    </comment>
    <comment ref="D392" authorId="0" shapeId="0">
      <text>
        <r>
          <rPr>
            <sz val="9"/>
            <color indexed="81"/>
            <rFont val="Tahoma"/>
            <family val="2"/>
          </rPr>
          <t xml:space="preserve">3TOMAS
</t>
        </r>
      </text>
    </comment>
    <comment ref="D396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D398" authorId="0" shapeId="0">
      <text>
        <r>
          <rPr>
            <sz val="9"/>
            <color indexed="81"/>
            <rFont val="Tahoma"/>
            <family val="2"/>
          </rPr>
          <t xml:space="preserve">ALTA DE 3a. TOMA EN EL MES DE AGOSTO
</t>
        </r>
      </text>
    </comment>
    <comment ref="D399" authorId="0" shapeId="0">
      <text>
        <r>
          <rPr>
            <b/>
            <sz val="9"/>
            <color indexed="81"/>
            <rFont val="Tahoma"/>
            <family val="2"/>
          </rPr>
          <t>SE DA  BAJA EN DICIEMBRE DEL 2022.</t>
        </r>
      </text>
    </comment>
    <comment ref="D414" authorId="0" shapeId="0">
      <text>
        <r>
          <rPr>
            <sz val="9"/>
            <color indexed="81"/>
            <rFont val="Tahoma"/>
            <family val="2"/>
          </rPr>
          <t xml:space="preserve">DEBE 7 INASISTENCIAS
</t>
        </r>
      </text>
    </comment>
    <comment ref="A415" authorId="0" shapeId="0">
      <text>
        <r>
          <rPr>
            <b/>
            <sz val="9"/>
            <color indexed="81"/>
            <rFont val="Tahoma"/>
            <family val="2"/>
          </rPr>
          <t>SE DA DE BAJA POR EDAD Y SE QUEDA EL SR MARCELINO MACHORRO ROMAN SU HIJO CON DOS NUM. DE USUARIO 405-242</t>
        </r>
      </text>
    </comment>
    <comment ref="D423" authorId="0" shapeId="0">
      <text>
        <r>
          <rPr>
            <sz val="9"/>
            <color indexed="81"/>
            <rFont val="Tahoma"/>
            <family val="2"/>
          </rPr>
          <t xml:space="preserve">PENDIENTE INASISTENCIAS
</t>
        </r>
      </text>
    </comment>
    <comment ref="B424" authorId="0" shapeId="0">
      <text>
        <r>
          <rPr>
            <sz val="9"/>
            <color indexed="81"/>
            <rFont val="Tahoma"/>
            <charset val="1"/>
          </rPr>
          <t xml:space="preserve">comentan que su hija que es mama soltera vive con el desde hace mas de 5 años
</t>
        </r>
      </text>
    </comment>
    <comment ref="D435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438" authorId="0" shapeId="0">
      <text>
        <r>
          <rPr>
            <sz val="9"/>
            <color indexed="81"/>
            <rFont val="Tahoma"/>
            <family val="2"/>
          </rPr>
          <t xml:space="preserve">TIENE 2 TOMAS
</t>
        </r>
      </text>
    </comment>
    <comment ref="D442" authorId="0" shapeId="0">
      <text>
        <r>
          <rPr>
            <b/>
            <sz val="9"/>
            <color indexed="81"/>
            <rFont val="Tahoma"/>
            <family val="2"/>
          </rPr>
          <t>SE DA SU TOMA EN JULIO DEL 2022.</t>
        </r>
      </text>
    </comment>
    <comment ref="B450" authorId="0" shapeId="0">
      <text>
        <r>
          <rPr>
            <sz val="9"/>
            <color indexed="81"/>
            <rFont val="Tahoma"/>
            <family val="2"/>
          </rPr>
          <t xml:space="preserve">PENDIENTE HOJA DE INASISTENCIAS
</t>
        </r>
      </text>
    </comment>
    <comment ref="D457" authorId="0" shapeId="0">
      <text>
        <r>
          <rPr>
            <sz val="9"/>
            <color indexed="81"/>
            <rFont val="Tahoma"/>
            <family val="2"/>
          </rPr>
          <t xml:space="preserve">PENDIENTES INASISTENCIAS DE 2019
</t>
        </r>
      </text>
    </comment>
    <comment ref="D465" authorId="0" shapeId="0">
      <text>
        <r>
          <rPr>
            <sz val="9"/>
            <color indexed="81"/>
            <rFont val="Tahoma"/>
            <family val="2"/>
          </rPr>
          <t xml:space="preserve">UN INQUILNO
</t>
        </r>
      </text>
    </comment>
    <comment ref="D467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468" authorId="0" shapeId="0">
      <text>
        <r>
          <rPr>
            <sz val="9"/>
            <color indexed="81"/>
            <rFont val="Tahoma"/>
            <family val="2"/>
          </rPr>
          <t xml:space="preserve">PENDIENTE IASISTENCIAS
</t>
        </r>
      </text>
    </comment>
    <comment ref="B471" authorId="0" shapeId="0">
      <text>
        <r>
          <rPr>
            <sz val="9"/>
            <color indexed="81"/>
            <rFont val="Tahoma"/>
            <family val="2"/>
          </rPr>
          <t xml:space="preserve">CHECAR SI LA TOMA DE SU PAPA SE LE QUEDO
</t>
        </r>
      </text>
    </comment>
    <comment ref="D482" authorId="0" shapeId="0">
      <text>
        <r>
          <rPr>
            <sz val="9"/>
            <color indexed="81"/>
            <rFont val="Tahoma"/>
            <family val="2"/>
          </rPr>
          <t xml:space="preserve">PAGA 1 INQUILINO
</t>
        </r>
      </text>
    </comment>
    <comment ref="A495" authorId="0" shapeId="0">
      <text>
        <r>
          <rPr>
            <b/>
            <sz val="9"/>
            <color indexed="81"/>
            <rFont val="Tahoma"/>
            <family val="2"/>
          </rPr>
          <t>FINADO, BAJA 07 DE JULIO 2020.</t>
        </r>
      </text>
    </comment>
    <comment ref="D501" authorId="0" shapeId="0">
      <text>
        <r>
          <rPr>
            <b/>
            <sz val="9"/>
            <color indexed="81"/>
            <rFont val="Tahoma"/>
            <family val="2"/>
          </rPr>
          <t>SE DA LA TOMA 2 EN AGOSTO DEL 2022.</t>
        </r>
      </text>
    </comment>
    <comment ref="D503" authorId="0" shapeId="0">
      <text>
        <r>
          <rPr>
            <sz val="9"/>
            <color indexed="81"/>
            <rFont val="Tahoma"/>
            <family val="2"/>
          </rPr>
          <t xml:space="preserve">DEBE INASISTENCIAS DE NENERO A JUNIO 2019
</t>
        </r>
      </text>
    </comment>
    <comment ref="D510" authorId="0" shapeId="0">
      <text>
        <r>
          <rPr>
            <sz val="9"/>
            <color indexed="81"/>
            <rFont val="Tahoma"/>
            <family val="2"/>
          </rPr>
          <t xml:space="preserve">DEBE INASISTENCIAS
</t>
        </r>
      </text>
    </comment>
    <comment ref="D515" authorId="0" shapeId="0">
      <text>
        <r>
          <rPr>
            <sz val="9"/>
            <color indexed="81"/>
            <rFont val="Tahoma"/>
            <family val="2"/>
          </rPr>
          <t xml:space="preserve">CHECAR ASISTENCIAS
</t>
        </r>
      </text>
    </comment>
    <comment ref="D516" authorId="0" shapeId="0">
      <text>
        <r>
          <rPr>
            <sz val="9"/>
            <color indexed="81"/>
            <rFont val="Tahoma"/>
            <family val="2"/>
          </rPr>
          <t xml:space="preserve"> 2 TOMAS
</t>
        </r>
      </text>
    </comment>
    <comment ref="D517" authorId="0" shapeId="0">
      <text>
        <r>
          <rPr>
            <sz val="9"/>
            <color indexed="81"/>
            <rFont val="Tahoma"/>
            <family val="2"/>
          </rPr>
          <t xml:space="preserve">2TOMAS
</t>
        </r>
      </text>
    </comment>
    <comment ref="D518" authorId="0" shapeId="0">
      <text>
        <r>
          <rPr>
            <sz val="9"/>
            <color indexed="81"/>
            <rFont val="Tahoma"/>
            <family val="2"/>
          </rPr>
          <t xml:space="preserve">2 INQUILINOS
</t>
        </r>
      </text>
    </comment>
    <comment ref="D524" authorId="0" shapeId="0">
      <text>
        <r>
          <rPr>
            <b/>
            <sz val="9"/>
            <color indexed="81"/>
            <rFont val="Tahoma"/>
            <family val="2"/>
          </rPr>
          <t>SE LE DA LA SEGUNDA TOMA EN DICIEMBRE DEL 2021.</t>
        </r>
      </text>
    </comment>
    <comment ref="D525" authorId="0" shapeId="0">
      <text>
        <r>
          <rPr>
            <sz val="9"/>
            <color indexed="81"/>
            <rFont val="Tahoma"/>
            <family val="2"/>
          </rPr>
          <t xml:space="preserve">3 TOMAS Y 4 INQUILIINOOS
</t>
        </r>
      </text>
    </comment>
    <comment ref="B527" authorId="0" shapeId="0">
      <text>
        <r>
          <rPr>
            <sz val="9"/>
            <color indexed="81"/>
            <rFont val="Tahoma"/>
            <family val="2"/>
          </rPr>
          <t xml:space="preserve">SE CORTO TOMA 
EN NOV. DE 2019
</t>
        </r>
      </text>
    </comment>
    <comment ref="D529" authorId="0" shapeId="0">
      <text>
        <r>
          <rPr>
            <sz val="9"/>
            <color indexed="81"/>
            <rFont val="Tahoma"/>
            <family val="2"/>
          </rPr>
          <t xml:space="preserve">INASISTENCIA PENDIENTES
</t>
        </r>
      </text>
    </comment>
    <comment ref="D531" authorId="0" shapeId="0">
      <text>
        <r>
          <rPr>
            <b/>
            <sz val="9"/>
            <color indexed="81"/>
            <rFont val="Tahoma"/>
            <family val="2"/>
          </rPr>
          <t>SE DA TOMA DE DRENAJE 22/09/2022 NO TTENIA DRENAJE-</t>
        </r>
      </text>
    </comment>
    <comment ref="D537" authorId="0" shapeId="0">
      <text>
        <r>
          <rPr>
            <sz val="9"/>
            <color indexed="81"/>
            <rFont val="Tahoma"/>
            <family val="2"/>
          </rPr>
          <t>SE DA DE BAJA EL INQUILINO EN DICIEMBRE DEL 2022.</t>
        </r>
      </text>
    </comment>
    <comment ref="D540" authorId="0" shapeId="0">
      <text>
        <r>
          <rPr>
            <sz val="9"/>
            <color indexed="81"/>
            <rFont val="Tahoma"/>
            <charset val="1"/>
          </rPr>
          <t xml:space="preserve">2 hidrantes
</t>
        </r>
      </text>
    </comment>
    <comment ref="B551" authorId="0" shapeId="0">
      <text>
        <r>
          <rPr>
            <sz val="9"/>
            <color indexed="81"/>
            <rFont val="Tahoma"/>
            <family val="2"/>
          </rPr>
          <t xml:space="preserve">CHECAR LO DE SU HIJO NO PAGA
</t>
        </r>
      </text>
    </comment>
    <comment ref="D551" authorId="0" shapeId="0">
      <text>
        <r>
          <rPr>
            <sz val="9"/>
            <color indexed="81"/>
            <rFont val="Tahoma"/>
            <family val="2"/>
          </rPr>
          <t xml:space="preserve">2 TOMAS Y 10 VACAS PENDIENTE INQUILINOS
</t>
        </r>
      </text>
    </comment>
    <comment ref="D553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D554" authorId="0" shapeId="0">
      <text>
        <r>
          <rPr>
            <b/>
            <sz val="9"/>
            <color indexed="81"/>
            <rFont val="Tahoma"/>
            <family val="2"/>
          </rPr>
          <t>DIO DE BAJA UN INQUILINO 22.07.2020</t>
        </r>
      </text>
    </comment>
    <comment ref="D568" authorId="0" shapeId="0">
      <text>
        <r>
          <rPr>
            <b/>
            <sz val="9"/>
            <color indexed="81"/>
            <rFont val="Tahoma"/>
            <family val="2"/>
          </rPr>
          <t>ERA HIDRANTE, Y YA TIENE DOS TOMAS.</t>
        </r>
      </text>
    </comment>
    <comment ref="D573" authorId="1" shapeId="0">
      <text>
        <r>
          <rPr>
            <b/>
            <sz val="9"/>
            <color indexed="81"/>
            <rFont val="Tahoma"/>
            <family val="2"/>
          </rPr>
          <t>PAGA 4 TOMAS. Y 5 INQUILINOS.</t>
        </r>
      </text>
    </comment>
    <comment ref="D578" authorId="0" shapeId="0">
      <text>
        <r>
          <rPr>
            <b/>
            <sz val="9"/>
            <color indexed="81"/>
            <rFont val="Tahoma"/>
            <family val="2"/>
          </rPr>
          <t>PAGA TOMA DE CONEXIÓN DE DRENAJE DICIEMBRE 2021.</t>
        </r>
      </text>
    </comment>
    <comment ref="B579" authorId="0" shapeId="0">
      <text>
        <r>
          <rPr>
            <b/>
            <sz val="9"/>
            <color indexed="81"/>
            <rFont val="Tahoma"/>
            <family val="2"/>
          </rPr>
          <t xml:space="preserve">CAMBIO DE DOMICILIO.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81" authorId="0" shapeId="0">
      <text>
        <r>
          <rPr>
            <b/>
            <sz val="9"/>
            <color indexed="81"/>
            <rFont val="Tahoma"/>
            <family val="2"/>
          </rPr>
          <t>SE DA DE BAJA EN AGOSTO DEL 2022.</t>
        </r>
      </text>
    </comment>
    <comment ref="B584" authorId="0" shapeId="0">
      <text>
        <r>
          <rPr>
            <sz val="9"/>
            <color indexed="81"/>
            <rFont val="Tahoma"/>
            <charset val="1"/>
          </rPr>
          <t xml:space="preserve">SE DIO DE ALTA 21 DE ENERO 2024
</t>
        </r>
      </text>
    </comment>
    <comment ref="B604" authorId="0" shapeId="0">
      <text>
        <r>
          <rPr>
            <sz val="9"/>
            <color indexed="81"/>
            <rFont val="Tahoma"/>
            <family val="2"/>
          </rPr>
          <t xml:space="preserve">CORTADA NO PAGA AGUA
</t>
        </r>
      </text>
    </comment>
    <comment ref="D606" authorId="1" shapeId="0">
      <text>
        <r>
          <rPr>
            <b/>
            <sz val="9"/>
            <color indexed="81"/>
            <rFont val="Tahoma"/>
            <family val="2"/>
          </rPr>
          <t xml:space="preserve">SE DA DE ALTA EN ABRIL 2017.
</t>
        </r>
      </text>
    </comment>
    <comment ref="B609" authorId="0" shapeId="0">
      <text/>
    </comment>
    <comment ref="D609" authorId="0" shapeId="0">
      <text>
        <r>
          <rPr>
            <b/>
            <sz val="9"/>
            <color indexed="81"/>
            <rFont val="Tahoma"/>
            <family val="2"/>
          </rPr>
          <t>SE DA DE ALTA EN NOV. DEL 2021.</t>
        </r>
      </text>
    </comment>
    <comment ref="A611" authorId="0" shapeId="0">
      <text>
        <r>
          <rPr>
            <b/>
            <sz val="9"/>
            <color indexed="81"/>
            <rFont val="Tahoma"/>
            <family val="2"/>
          </rPr>
          <t>SE DA DE BAJA EN JULIO 2021.</t>
        </r>
      </text>
    </comment>
    <comment ref="D611" authorId="0" shapeId="0">
      <text>
        <r>
          <rPr>
            <sz val="9"/>
            <color indexed="81"/>
            <rFont val="Tahoma"/>
            <family val="2"/>
          </rPr>
          <t xml:space="preserve">PENDIENTE ASISTENCIAS
</t>
        </r>
      </text>
    </comment>
    <comment ref="B621" authorId="0" shapeId="0">
      <text>
        <r>
          <rPr>
            <b/>
            <sz val="9"/>
            <color indexed="81"/>
            <rFont val="Tahoma"/>
            <family val="2"/>
          </rPr>
          <t xml:space="preserve">SE DA DE ALTA COMO TITULAR EN EL MES DE MARZO Y PAGA $2500 POR LA TOMA.
</t>
        </r>
      </text>
    </comment>
    <comment ref="B622" authorId="0" shapeId="0">
      <text>
        <r>
          <rPr>
            <b/>
            <sz val="9"/>
            <color indexed="81"/>
            <rFont val="Tahoma"/>
            <family val="2"/>
          </rPr>
          <t xml:space="preserve">SE DA DE ALTA A PARTIR DEL MES DE MARZO 2019
</t>
        </r>
      </text>
    </comment>
    <comment ref="B626" authorId="0" shapeId="0">
      <text>
        <r>
          <rPr>
            <b/>
            <sz val="9"/>
            <color indexed="81"/>
            <rFont val="Tahoma"/>
            <family val="2"/>
          </rPr>
          <t>SE DA DE BAJA EL 28 DE OCTUBRE 2020.</t>
        </r>
      </text>
    </comment>
    <comment ref="D626" authorId="0" shapeId="0">
      <text>
        <r>
          <rPr>
            <sz val="9"/>
            <color indexed="81"/>
            <rFont val="Tahoma"/>
            <family val="2"/>
          </rPr>
          <t xml:space="preserve">SE DIO DE ALTA EN SEP.DE 2019
</t>
        </r>
      </text>
    </comment>
    <comment ref="D627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PAGA UN INQUILINO DE MAYO A JUNIO 2019.
</t>
        </r>
      </text>
    </comment>
    <comment ref="D628" authorId="0" shapeId="0">
      <text>
        <r>
          <rPr>
            <sz val="9"/>
            <color indexed="81"/>
            <rFont val="Tahoma"/>
            <family val="2"/>
          </rPr>
          <t xml:space="preserve">SE DA DE ALTA EN AGOSTO2019.
</t>
        </r>
      </text>
    </comment>
    <comment ref="B631" authorId="0" shapeId="0">
      <text>
        <r>
          <rPr>
            <b/>
            <sz val="9"/>
            <color indexed="81"/>
            <rFont val="Tahoma"/>
            <family val="2"/>
          </rPr>
          <t>SE DA DE ALTA EN ENERO EL 2018.</t>
        </r>
      </text>
    </comment>
    <comment ref="B632" authorId="0" shapeId="0">
      <text>
        <r>
          <rPr>
            <b/>
            <sz val="9"/>
            <color indexed="81"/>
            <rFont val="Tahoma"/>
            <family val="2"/>
          </rPr>
          <t>SE DA DE ALTA EN ENERO DEL 2020.</t>
        </r>
      </text>
    </comment>
    <comment ref="A635" authorId="0" shapeId="0">
      <text>
        <r>
          <rPr>
            <b/>
            <sz val="9"/>
            <color indexed="81"/>
            <rFont val="Tahoma"/>
            <family val="2"/>
          </rPr>
          <t>SE DA DE BAJA EN ENERO 2021.</t>
        </r>
      </text>
    </comment>
    <comment ref="B637" authorId="0" shapeId="0">
      <text>
        <r>
          <rPr>
            <b/>
            <sz val="9"/>
            <color indexed="81"/>
            <rFont val="Tahoma"/>
            <family val="2"/>
          </rPr>
          <t>BAJA MOTIVO: CAMBIO DE  DOMICILIO</t>
        </r>
      </text>
    </comment>
    <comment ref="D638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D639" authorId="0" shapeId="0">
      <text>
        <r>
          <rPr>
            <b/>
            <sz val="9"/>
            <color indexed="81"/>
            <rFont val="Tahoma"/>
            <family val="2"/>
          </rPr>
          <t>SE DA DE ALTA EN NOVIEMBRE DEL 2020.</t>
        </r>
      </text>
    </comment>
    <comment ref="D640" authorId="0" shapeId="0">
      <text>
        <r>
          <rPr>
            <b/>
            <sz val="9"/>
            <color indexed="81"/>
            <rFont val="Tahoma"/>
            <family val="2"/>
          </rPr>
          <t>SE DA DE ALTA EN NOV DEL 2021.</t>
        </r>
      </text>
    </comment>
    <comment ref="D641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D642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D643" authorId="0" shapeId="0">
      <text>
        <r>
          <rPr>
            <b/>
            <sz val="9"/>
            <color indexed="81"/>
            <rFont val="Tahoma"/>
            <family val="2"/>
          </rPr>
          <t xml:space="preserve">SE DA DE ALTA EN FEBRERO DEL 2021.
</t>
        </r>
      </text>
    </comment>
    <comment ref="D644" authorId="0" shapeId="0">
      <text>
        <r>
          <rPr>
            <b/>
            <sz val="9"/>
            <color indexed="81"/>
            <rFont val="Tahoma"/>
            <family val="2"/>
          </rPr>
          <t>DE DA DE ALTA EN ENERO DEL 2021.</t>
        </r>
      </text>
    </comment>
    <comment ref="D646" authorId="0" shapeId="0">
      <text>
        <r>
          <rPr>
            <b/>
            <sz val="9"/>
            <color indexed="81"/>
            <rFont val="Tahoma"/>
            <family val="2"/>
          </rPr>
          <t xml:space="preserve">SE DA DE ALTA EN ENERO DEL 2021.
</t>
        </r>
      </text>
    </comment>
    <comment ref="D647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D648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D649" authorId="0" shapeId="0">
      <text>
        <r>
          <rPr>
            <b/>
            <sz val="9"/>
            <color indexed="81"/>
            <rFont val="Tahoma"/>
            <family val="2"/>
          </rPr>
          <t>SE DA DE ALTA 12 DE MAYO DEL 2021.</t>
        </r>
      </text>
    </comment>
    <comment ref="D650" authorId="0" shapeId="0">
      <text>
        <r>
          <rPr>
            <b/>
            <sz val="9"/>
            <color indexed="81"/>
            <rFont val="Tahoma"/>
            <family val="2"/>
          </rPr>
          <t>SE DA DE ALTA 25 DE MAYO DEL 2021.</t>
        </r>
      </text>
    </comment>
    <comment ref="D651" authorId="0" shapeId="0">
      <text>
        <r>
          <rPr>
            <b/>
            <sz val="9"/>
            <color indexed="81"/>
            <rFont val="Tahoma"/>
            <family val="2"/>
          </rPr>
          <t>DE DA DE ALTA EN JUNIO DEL 2021.</t>
        </r>
      </text>
    </comment>
    <comment ref="D652" authorId="0" shapeId="0">
      <text>
        <r>
          <rPr>
            <b/>
            <sz val="9"/>
            <color indexed="81"/>
            <rFont val="Tahoma"/>
            <family val="2"/>
          </rPr>
          <t>SE DA DE ALTA EN JULIO DEL 2021 COMO HIDRANTE.</t>
        </r>
      </text>
    </comment>
    <comment ref="A653" authorId="0" shapeId="0">
      <text>
        <r>
          <rPr>
            <b/>
            <sz val="9"/>
            <color indexed="81"/>
            <rFont val="Tahoma"/>
            <family val="2"/>
          </rPr>
          <t>SE DA DE BAJA EN MARZO DEL 2023.</t>
        </r>
      </text>
    </comment>
    <comment ref="D653" authorId="0" shapeId="0">
      <text>
        <r>
          <rPr>
            <b/>
            <sz val="9"/>
            <color indexed="81"/>
            <rFont val="Tahoma"/>
            <family val="2"/>
          </rPr>
          <t>SE DA DE ALTA EN JULIO DEL 2021 COMO HIDRANTE.</t>
        </r>
      </text>
    </comment>
    <comment ref="D654" authorId="0" shapeId="0">
      <text>
        <r>
          <rPr>
            <b/>
            <sz val="9"/>
            <color indexed="81"/>
            <rFont val="Tahoma"/>
            <family val="2"/>
          </rPr>
          <t>SE DA DE ALTA DE ENERO DEL 2020.</t>
        </r>
      </text>
    </comment>
    <comment ref="D655" authorId="0" shapeId="0">
      <text>
        <r>
          <rPr>
            <b/>
            <sz val="9"/>
            <color indexed="81"/>
            <rFont val="Tahoma"/>
            <family val="2"/>
          </rPr>
          <t xml:space="preserve">SE DA DE ALTA EN OCTUBRE DEL 2021.
</t>
        </r>
      </text>
    </comment>
    <comment ref="D656" authorId="0" shapeId="0">
      <text>
        <r>
          <rPr>
            <b/>
            <sz val="9"/>
            <color indexed="81"/>
            <rFont val="Tahoma"/>
            <family val="2"/>
          </rPr>
          <t>SE DA DE ALTA EN NOVIEMBRE DEL 2021.</t>
        </r>
      </text>
    </comment>
    <comment ref="D658" authorId="0" shapeId="0">
      <text>
        <r>
          <rPr>
            <b/>
            <sz val="9"/>
            <color indexed="81"/>
            <rFont val="Tahoma"/>
            <family val="2"/>
          </rPr>
          <t>SE DA DE ALTA EN JUNIO DEL 2022.</t>
        </r>
      </text>
    </comment>
    <comment ref="D659" authorId="0" shapeId="0">
      <text>
        <r>
          <rPr>
            <b/>
            <sz val="9"/>
            <color indexed="81"/>
            <rFont val="Tahoma"/>
            <family val="2"/>
          </rPr>
          <t>SE DA DE ALTA EN AGOSTO DEL 2022.</t>
        </r>
      </text>
    </comment>
    <comment ref="D660" authorId="0" shapeId="0">
      <text>
        <r>
          <rPr>
            <b/>
            <sz val="9"/>
            <color indexed="81"/>
            <rFont val="Tahoma"/>
            <family val="2"/>
          </rPr>
          <t xml:space="preserve">SE LE DA UNA TOMA DE SU MAMA EN 09/2022
</t>
        </r>
      </text>
    </comment>
    <comment ref="D661" authorId="0" shapeId="0">
      <text>
        <r>
          <rPr>
            <b/>
            <sz val="9"/>
            <color indexed="81"/>
            <rFont val="Tahoma"/>
            <family val="2"/>
          </rPr>
          <t xml:space="preserve">SE DA DE ALTA EN DICIEMBRE DEL 2022.
</t>
        </r>
      </text>
    </comment>
    <comment ref="D662" authorId="0" shapeId="0">
      <text>
        <r>
          <rPr>
            <b/>
            <sz val="9"/>
            <color indexed="81"/>
            <rFont val="Tahoma"/>
            <family val="2"/>
          </rPr>
          <t>SE DA DE ALTA COMO HDRANTE ENERO 2023</t>
        </r>
      </text>
    </comment>
    <comment ref="D663" authorId="0" shapeId="0">
      <text>
        <r>
          <rPr>
            <b/>
            <sz val="9"/>
            <color indexed="81"/>
            <rFont val="Tahoma"/>
            <family val="2"/>
          </rPr>
          <t xml:space="preserve">SE DA DE ALTA 02 DE MARZO DEL 2023.
</t>
        </r>
      </text>
    </comment>
    <comment ref="D664" authorId="0" shapeId="0">
      <text>
        <r>
          <rPr>
            <b/>
            <sz val="9"/>
            <color indexed="81"/>
            <rFont val="Tahoma"/>
            <family val="2"/>
          </rPr>
          <t xml:space="preserve">SE DA DE ALTA EN MARZO DEL 2023
</t>
        </r>
      </text>
    </comment>
    <comment ref="D665" authorId="0" shapeId="0">
      <text>
        <r>
          <rPr>
            <b/>
            <sz val="9"/>
            <color indexed="81"/>
            <rFont val="Tahoma"/>
            <family val="2"/>
          </rPr>
          <t>SE LE PASA UNA TOMA DE DOÑA VIRGINIA A SU HIJA. ABRIL 2023.</t>
        </r>
      </text>
    </comment>
    <comment ref="D666" authorId="0" shapeId="0">
      <text>
        <r>
          <rPr>
            <b/>
            <sz val="9"/>
            <color indexed="81"/>
            <rFont val="Tahoma"/>
            <family val="2"/>
          </rPr>
          <t>SE DA DE ALTA EN AGOSTO DEL 2023.</t>
        </r>
      </text>
    </comment>
    <comment ref="D667" authorId="0" shapeId="0">
      <text>
        <r>
          <rPr>
            <b/>
            <sz val="9"/>
            <color indexed="81"/>
            <rFont val="Tahoma"/>
            <family val="2"/>
          </rPr>
          <t>SE DA DE ALTA EN OCTUBRE</t>
        </r>
      </text>
    </comment>
    <comment ref="D668" authorId="0" shapeId="0">
      <text>
        <r>
          <rPr>
            <b/>
            <sz val="9"/>
            <color indexed="81"/>
            <rFont val="Tahoma"/>
            <family val="2"/>
          </rPr>
          <t>SE DA TOMA EN NOVIEMBRE 2023.</t>
        </r>
      </text>
    </comment>
    <comment ref="D670" authorId="0" shapeId="0">
      <text>
        <r>
          <rPr>
            <b/>
            <sz val="9"/>
            <color indexed="81"/>
            <rFont val="Tahoma"/>
            <family val="2"/>
          </rPr>
          <t>SE DA DE ALTA COMO HIDRANTE EN NOVIEMBRE 2023.</t>
        </r>
      </text>
    </comment>
  </commentList>
</comments>
</file>

<file path=xl/comments2.xml><?xml version="1.0" encoding="utf-8"?>
<comments xmlns="http://schemas.openxmlformats.org/spreadsheetml/2006/main">
  <authors>
    <author>Adriana Gámez</author>
    <author>MORC</author>
  </authors>
  <commentList>
    <comment ref="N5" authorId="0" shapeId="0">
      <text>
        <r>
          <rPr>
            <sz val="9"/>
            <color indexed="81"/>
            <rFont val="Tahoma"/>
            <family val="2"/>
          </rPr>
          <t xml:space="preserve">PENDIENTE ASISTENCIAS 2020
</t>
        </r>
      </text>
    </comment>
    <comment ref="N8" authorId="0" shapeId="0">
      <text>
        <r>
          <rPr>
            <sz val="9"/>
            <color indexed="81"/>
            <rFont val="Tahoma"/>
            <family val="2"/>
          </rPr>
          <t xml:space="preserve">PENDIENTES INASISTENCIAS
</t>
        </r>
      </text>
    </comment>
    <comment ref="N11" authorId="0" shapeId="0">
      <text>
        <r>
          <rPr>
            <sz val="9"/>
            <color indexed="81"/>
            <rFont val="Tahoma"/>
            <family val="2"/>
          </rPr>
          <t xml:space="preserve">PAGA 1 INQUILINO
</t>
        </r>
      </text>
    </comment>
    <comment ref="N13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N14" authorId="0" shapeId="0">
      <text>
        <r>
          <rPr>
            <sz val="9"/>
            <color indexed="81"/>
            <rFont val="Tahoma"/>
            <family val="2"/>
          </rPr>
          <t xml:space="preserve">PENDIENTE ASISTENCIAS 2020.
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 xml:space="preserve">CANCELADA A PARTIR DE 2019.
</t>
        </r>
      </text>
    </comment>
    <comment ref="N19" authorId="0" shapeId="0">
      <text>
        <r>
          <rPr>
            <b/>
            <sz val="9"/>
            <color indexed="81"/>
            <rFont val="Tahoma"/>
            <family val="2"/>
          </rPr>
          <t>PAGA 2 INQUILINOS.</t>
        </r>
      </text>
    </comment>
    <comment ref="N20" authorId="0" shapeId="0">
      <text>
        <r>
          <rPr>
            <b/>
            <sz val="9"/>
            <color indexed="81"/>
            <rFont val="Tahoma"/>
            <family val="2"/>
          </rPr>
          <t>PAGA 1 INQUILINO.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 xml:space="preserve">PENDIENTE ASISTENCIAS
</t>
        </r>
      </text>
    </comment>
    <comment ref="N32" authorId="0" shapeId="0">
      <text>
        <r>
          <rPr>
            <b/>
            <sz val="9"/>
            <color indexed="81"/>
            <rFont val="Tahoma"/>
            <family val="2"/>
          </rPr>
          <t>PAGA 2 TOMAS, UNA A $60 Y OTRA $70.</t>
        </r>
      </text>
    </comment>
    <comment ref="X32" authorId="0" shapeId="0">
      <text>
        <r>
          <rPr>
            <sz val="9"/>
            <color indexed="81"/>
            <rFont val="Tahoma"/>
            <family val="2"/>
          </rPr>
          <t xml:space="preserve">PAGADO TOMA DE 35
</t>
        </r>
      </text>
    </comment>
    <comment ref="C33" authorId="0" shapeId="0">
      <text>
        <r>
          <rPr>
            <sz val="9"/>
            <color indexed="81"/>
            <rFont val="Tahoma"/>
            <charset val="1"/>
          </rPr>
          <t xml:space="preserve">ESTA TOMA SE PAGA A 60 EL MES 
</t>
        </r>
      </text>
    </comment>
    <comment ref="N41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N42" authorId="0" shapeId="0">
      <text>
        <r>
          <rPr>
            <sz val="9"/>
            <color indexed="81"/>
            <rFont val="Tahoma"/>
            <family val="2"/>
          </rPr>
          <t xml:space="preserve">PAGA 3 TOMAS.
</t>
        </r>
      </text>
    </comment>
    <comment ref="N47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N48" authorId="0" shapeId="0">
      <text>
        <r>
          <rPr>
            <sz val="9"/>
            <color indexed="81"/>
            <rFont val="Tahoma"/>
            <family val="2"/>
          </rPr>
          <t xml:space="preserve">CHECAR INASISTENCIAS
</t>
        </r>
      </text>
    </comment>
    <comment ref="N52" authorId="0" shapeId="0">
      <text>
        <r>
          <rPr>
            <b/>
            <sz val="9"/>
            <color indexed="81"/>
            <rFont val="Tahoma"/>
            <family val="2"/>
          </rPr>
          <t>Paga un inquilino.</t>
        </r>
      </text>
    </comment>
    <comment ref="F54" authorId="0" shapeId="0">
      <text>
        <r>
          <rPr>
            <b/>
            <sz val="9"/>
            <color indexed="81"/>
            <rFont val="Tahoma"/>
            <family val="2"/>
          </rPr>
          <t>DE OTRA TOMA Y SE DA DE ALTA EN NOVIEMBRE DEL 2020.</t>
        </r>
      </text>
    </comment>
    <comment ref="N54" authorId="1" shapeId="0">
      <text>
        <r>
          <rPr>
            <b/>
            <sz val="9"/>
            <color indexed="81"/>
            <rFont val="Tahoma"/>
            <family val="2"/>
          </rPr>
          <t>PENDIENTES INASISTENCIAS AÑO 2019.</t>
        </r>
      </text>
    </comment>
    <comment ref="N58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C60" authorId="0" shapeId="0">
      <text>
        <r>
          <rPr>
            <b/>
            <sz val="9"/>
            <color indexed="81"/>
            <rFont val="Tahoma"/>
            <family val="2"/>
          </rPr>
          <t>SE QUEDA SU TOMA A GABRIELA SU HIJA.</t>
        </r>
      </text>
    </comment>
    <comment ref="N62" authorId="0" shapeId="0">
      <text>
        <r>
          <rPr>
            <b/>
            <sz val="9"/>
            <color indexed="81"/>
            <rFont val="Tahoma"/>
            <family val="2"/>
          </rPr>
          <t xml:space="preserve">DA DE ALTA 1 INQUILINO DE MAYO Y JUNIO 2019.
 </t>
        </r>
      </text>
    </comment>
    <comment ref="Z62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DA DE ALTA INQUILINO A PARTIR DE DIC 2018.
</t>
        </r>
      </text>
    </comment>
    <comment ref="N65" authorId="0" shapeId="0">
      <text>
        <r>
          <rPr>
            <sz val="9"/>
            <color indexed="81"/>
            <rFont val="Tahoma"/>
            <family val="2"/>
          </rPr>
          <t xml:space="preserve">PAGO INASISTENCIAS 2019
</t>
        </r>
      </text>
    </comment>
    <comment ref="C67" authorId="0" shapeId="0">
      <text>
        <r>
          <rPr>
            <sz val="9"/>
            <color indexed="81"/>
            <rFont val="Tahoma"/>
            <family val="2"/>
          </rPr>
          <t xml:space="preserve">PAGA DE SU HIJO COMO INQUILINO
</t>
        </r>
      </text>
    </comment>
    <comment ref="N67" authorId="0" shapeId="0">
      <text>
        <r>
          <rPr>
            <sz val="9"/>
            <color indexed="81"/>
            <rFont val="Tahoma"/>
            <family val="2"/>
          </rPr>
          <t xml:space="preserve">PAGADO UN HIJO COMO INQULINO HASTA JULIO DE 2020
</t>
        </r>
      </text>
    </comment>
    <comment ref="C68" authorId="0" shapeId="0">
      <text>
        <r>
          <rPr>
            <sz val="9"/>
            <color indexed="81"/>
            <rFont val="Tahoma"/>
            <family val="2"/>
          </rPr>
          <t xml:space="preserve">CORTE DE TOMA 2019
</t>
        </r>
      </text>
    </comment>
    <comment ref="C73" authorId="0" shapeId="0">
      <text>
        <r>
          <rPr>
            <sz val="9"/>
            <color indexed="81"/>
            <rFont val="Tahoma"/>
            <family val="2"/>
          </rPr>
          <t xml:space="preserve">SE DA DE ALTA EL 28 DE ENERO DE 2024
</t>
        </r>
      </text>
    </comment>
    <comment ref="C77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dio de baja en Febrero 2019.</t>
        </r>
      </text>
    </comment>
    <comment ref="N79" authorId="0" shapeId="0">
      <text>
        <r>
          <rPr>
            <sz val="9"/>
            <color indexed="81"/>
            <rFont val="Tahoma"/>
            <family val="2"/>
          </rPr>
          <t>3 TOMAS Y 6 INQILINOS
SE DA LA TOMA 4 EN EL MES DE NOV 2022.</t>
        </r>
      </text>
    </comment>
    <comment ref="N87" authorId="0" shapeId="0">
      <text>
        <r>
          <rPr>
            <sz val="9"/>
            <color indexed="81"/>
            <rFont val="Tahoma"/>
            <family val="2"/>
          </rPr>
          <t xml:space="preserve">10 VACAS
</t>
        </r>
      </text>
    </comment>
    <comment ref="C93" authorId="0" shapeId="0">
      <text>
        <r>
          <rPr>
            <b/>
            <sz val="9"/>
            <color indexed="81"/>
            <rFont val="Tahoma"/>
            <family val="2"/>
          </rPr>
          <t>PERIODO DE JAVIER MOYA.</t>
        </r>
      </text>
    </comment>
    <comment ref="C100" authorId="0" shapeId="0">
      <text>
        <r>
          <rPr>
            <b/>
            <sz val="9"/>
            <color indexed="81"/>
            <rFont val="Tahoma"/>
            <family val="2"/>
          </rPr>
          <t>SE QUEDA COMO TITULAR DE LA TOMA DE DE SU PAPA POR EDAD AVANZADA SR ENRIQUE CONTRRAS TELLEZ EN ENERO DEL 2020.</t>
        </r>
      </text>
    </comment>
    <comment ref="C105" authorId="0" shapeId="0">
      <text>
        <r>
          <rPr>
            <b/>
            <sz val="9"/>
            <color indexed="81"/>
            <rFont val="Tahoma"/>
            <family val="2"/>
          </rPr>
          <t xml:space="preserve">PAGA 1 HIJO COMO IQUILINO
</t>
        </r>
      </text>
    </comment>
    <comment ref="N106" authorId="0" shapeId="0">
      <text>
        <r>
          <rPr>
            <b/>
            <sz val="9"/>
            <color indexed="81"/>
            <rFont val="Tahoma"/>
            <family val="2"/>
          </rPr>
          <t xml:space="preserve">PAGA 2 TOMAS, DE 1TOMA HASTA MAYO DEL 2021
</t>
        </r>
      </text>
    </comment>
    <comment ref="N107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N111" authorId="0" shapeId="0">
      <text>
        <r>
          <rPr>
            <sz val="9"/>
            <color indexed="81"/>
            <rFont val="Tahoma"/>
            <family val="2"/>
          </rPr>
          <t xml:space="preserve">PENDIENTE ASISTENCIAS
</t>
        </r>
      </text>
    </comment>
    <comment ref="N113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C120" authorId="0" shapeId="0">
      <text>
        <r>
          <rPr>
            <sz val="9"/>
            <color indexed="81"/>
            <rFont val="Tahoma"/>
            <family val="2"/>
          </rPr>
          <t>CAMBIO DE USUARIO POR EDAD SE LE QUEDA LA TOMA A SU HIJO DE DON VICENTE. A PARTIR DEL 01ENERO 2022.</t>
        </r>
      </text>
    </comment>
    <comment ref="C126" authorId="0" shapeId="0">
      <text>
        <r>
          <rPr>
            <sz val="9"/>
            <color indexed="81"/>
            <rFont val="Tahoma"/>
            <family val="2"/>
          </rPr>
          <t xml:space="preserve">PAGA 1 HERMANA COMO INQUILINA DESDE 2013
</t>
        </r>
      </text>
    </comment>
    <comment ref="S126" authorId="0" shapeId="0">
      <text>
        <r>
          <rPr>
            <b/>
            <sz val="9"/>
            <color indexed="81"/>
            <rFont val="Tahoma"/>
            <family val="2"/>
          </rPr>
          <t>PAGÒ UN INQUILINO DE MAYO A JUNIO DEL 2019.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 DA DE BAJA POR EDAD AVANZADA , QUEDANDO CON SU TOMA SU HIJO ALEJANDRO.</t>
        </r>
      </text>
    </comment>
    <comment ref="C136" authorId="0" shapeId="0">
      <text>
        <r>
          <rPr>
            <b/>
            <sz val="9"/>
            <color indexed="81"/>
            <rFont val="Tahoma"/>
            <family val="2"/>
          </rPr>
          <t>SE CANCELA ESTE NUM. DE USUARIO PORQUE TIENE 3 TOMAS EN EL MISMO PREDIO.</t>
        </r>
      </text>
    </comment>
    <comment ref="N138" authorId="0" shapeId="0">
      <text>
        <r>
          <rPr>
            <sz val="9"/>
            <color indexed="81"/>
            <rFont val="Tahoma"/>
            <family val="2"/>
          </rPr>
          <t xml:space="preserve">2 INQUILINOS
</t>
        </r>
      </text>
    </comment>
    <comment ref="C140" authorId="0" shapeId="0">
      <text>
        <r>
          <rPr>
            <sz val="9"/>
            <color indexed="81"/>
            <rFont val="Tahoma"/>
            <family val="2"/>
          </rPr>
          <t xml:space="preserve">PAGA DE SU HIJA COMO INQUILNA
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 DA DE BAJA EEL 1 DE DIC 2021, YA NO VIVE DESDE HACE UN AÑO.</t>
        </r>
      </text>
    </comment>
    <comment ref="C175" authorId="0" shapeId="0">
      <text>
        <r>
          <rPr>
            <b/>
            <sz val="9"/>
            <color indexed="81"/>
            <rFont val="Tahoma"/>
            <family val="2"/>
          </rPr>
          <t xml:space="preserve">SE DIO DE BAJA EN EL PERIODO DE ADRIANA.
</t>
        </r>
      </text>
    </comment>
    <comment ref="N177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CHECAR PAGOS</t>
        </r>
      </text>
    </comment>
    <comment ref="C188" authorId="0" shapeId="0">
      <text>
        <r>
          <rPr>
            <b/>
            <sz val="9"/>
            <color indexed="81"/>
            <rFont val="Tahoma"/>
            <family val="2"/>
          </rPr>
          <t xml:space="preserve">SE HIZO EL CAMBIO EN JUNIO 2019. EN EL LUGAR DE SU PAPA
</t>
        </r>
      </text>
    </comment>
    <comment ref="N191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N192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C193" authorId="0" shapeId="0">
      <text>
        <r>
          <rPr>
            <sz val="9"/>
            <color indexed="81"/>
            <rFont val="Tahoma"/>
            <family val="2"/>
          </rPr>
          <t xml:space="preserve">PAGA 1 HIJA COMO INQUILINO
</t>
        </r>
      </text>
    </comment>
    <comment ref="N196" authorId="0" shapeId="0">
      <text>
        <r>
          <rPr>
            <b/>
            <sz val="9"/>
            <color indexed="81"/>
            <rFont val="Tahoma"/>
            <family val="2"/>
          </rPr>
          <t>PAGA DOS
 INQUILINOS.</t>
        </r>
      </text>
    </comment>
    <comment ref="N198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N200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C202" authorId="0" shapeId="0">
      <text>
        <r>
          <rPr>
            <sz val="9"/>
            <color indexed="81"/>
            <rFont val="Tahoma"/>
            <family val="2"/>
          </rPr>
          <t xml:space="preserve">
paga victor guillermo abunio juarez
</t>
        </r>
      </text>
    </comment>
    <comment ref="N203" authorId="0" shapeId="0">
      <text>
        <r>
          <rPr>
            <b/>
            <sz val="9"/>
            <color indexed="81"/>
            <rFont val="Tahoma"/>
            <family val="2"/>
          </rPr>
          <t>PAGA 1 TOMA. SE LE CANCELO 1 EN EL 2020.</t>
        </r>
      </text>
    </comment>
    <comment ref="N206" authorId="0" shapeId="0">
      <text>
        <r>
          <rPr>
            <b/>
            <sz val="9"/>
            <color indexed="81"/>
            <rFont val="Tahoma"/>
            <family val="2"/>
          </rPr>
          <t xml:space="preserve">TIENE 2 TOMAS </t>
        </r>
      </text>
    </comment>
    <comment ref="F209" authorId="0" shapeId="0">
      <text>
        <r>
          <rPr>
            <b/>
            <sz val="9"/>
            <color indexed="81"/>
            <rFont val="Tahoma"/>
            <family val="2"/>
          </rPr>
          <t>PAGA 3 TOMAS Y 4 INQUI. DE ENERO A AGOSTO DEL 2019.</t>
        </r>
      </text>
    </comment>
    <comment ref="N209" authorId="0" shapeId="0">
      <text>
        <r>
          <rPr>
            <sz val="9"/>
            <color indexed="81"/>
            <rFont val="Tahoma"/>
            <family val="2"/>
          </rPr>
          <t xml:space="preserve">3 tomas y 4 inquilinos
</t>
        </r>
      </text>
    </comment>
    <comment ref="C211" authorId="0" shapeId="0">
      <text>
        <r>
          <rPr>
            <sz val="9"/>
            <color indexed="81"/>
            <rFont val="Tahoma"/>
            <family val="2"/>
          </rPr>
          <t xml:space="preserve">SE CAMBIO EL NOMBRE EL 28 DE ENERO 2024
ESTABA DOÑA LOPEZ GONZALEZ ISABEL
</t>
        </r>
      </text>
    </comment>
    <comment ref="N211" authorId="0" shapeId="0">
      <text>
        <r>
          <rPr>
            <sz val="9"/>
            <color indexed="81"/>
            <rFont val="Tahoma"/>
            <family val="2"/>
          </rPr>
          <t xml:space="preserve">PAGA LO DE HIJA COMO INQUILINO
</t>
        </r>
      </text>
    </comment>
    <comment ref="N214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C215" authorId="0" shapeId="0">
      <text>
        <r>
          <rPr>
            <sz val="9"/>
            <color indexed="81"/>
            <rFont val="Tahoma"/>
            <family val="2"/>
          </rPr>
          <t xml:space="preserve">CAMBIA COMO INQUILINO A NOMBRE DE SU MAMA
</t>
        </r>
      </text>
    </comment>
    <comment ref="C216" authorId="0" shapeId="0">
      <text>
        <r>
          <rPr>
            <b/>
            <sz val="9"/>
            <color indexed="81"/>
            <rFont val="Tahoma"/>
            <family val="2"/>
          </rPr>
          <t>NO PAGA DRENAGE.</t>
        </r>
      </text>
    </comment>
    <comment ref="C227" authorId="0" shapeId="0">
      <text>
        <r>
          <rPr>
            <sz val="9"/>
            <color indexed="81"/>
            <rFont val="Tahoma"/>
            <family val="2"/>
          </rPr>
          <t xml:space="preserve">PAGA LO DE SU PAPA COMO IQUILINO
</t>
        </r>
      </text>
    </comment>
    <comment ref="S227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T227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V227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W227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X227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C234" authorId="0" shapeId="0">
      <text>
        <r>
          <rPr>
            <b/>
            <sz val="9"/>
            <color indexed="81"/>
            <rFont val="Tahoma"/>
            <family val="2"/>
          </rPr>
          <t>SE DA DE BAJA EN 2020.</t>
        </r>
      </text>
    </comment>
    <comment ref="C242" authorId="0" shapeId="0">
      <text>
        <r>
          <rPr>
            <b/>
            <sz val="9"/>
            <color indexed="81"/>
            <rFont val="Tahoma"/>
            <family val="2"/>
          </rPr>
          <t>COMENTAN QUE SU HIJA ES MADRE SOLTERA Y QUE VIVE CON EL HACE  AÑOS.</t>
        </r>
      </text>
    </comment>
    <comment ref="N250" authorId="0" shapeId="0">
      <text>
        <r>
          <rPr>
            <b/>
            <sz val="9"/>
            <color indexed="81"/>
            <rFont val="Tahoma"/>
            <family val="2"/>
          </rPr>
          <t>ADEUDA 5 INASISTENCIAS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3" authorId="0" shapeId="0">
      <text>
        <r>
          <rPr>
            <b/>
            <sz val="9"/>
            <color indexed="81"/>
            <rFont val="Tahoma"/>
            <family val="2"/>
          </rPr>
          <t xml:space="preserve">PAGA 2 TOMAS.
</t>
        </r>
      </text>
    </comment>
    <comment ref="N254" authorId="0" shapeId="0">
      <text>
        <r>
          <rPr>
            <b/>
            <sz val="9"/>
            <color indexed="81"/>
            <rFont val="Tahoma"/>
            <family val="2"/>
          </rPr>
          <t>PAGA 3 TOMAS.</t>
        </r>
      </text>
    </comment>
    <comment ref="N255" authorId="0" shapeId="0">
      <text>
        <r>
          <rPr>
            <b/>
            <sz val="9"/>
            <color indexed="81"/>
            <rFont val="Tahoma"/>
            <family val="2"/>
          </rPr>
          <t>PAGA 3 TOMAS.</t>
        </r>
      </text>
    </comment>
    <comment ref="N257" authorId="0" shapeId="0">
      <text>
        <r>
          <rPr>
            <sz val="9"/>
            <color indexed="81"/>
            <rFont val="Tahoma"/>
            <family val="2"/>
          </rPr>
          <t xml:space="preserve">PENDIENTE ASISTENCIAAS
</t>
        </r>
      </text>
    </comment>
    <comment ref="N265" authorId="0" shapeId="0">
      <text>
        <r>
          <rPr>
            <sz val="9"/>
            <color indexed="81"/>
            <rFont val="Tahoma"/>
            <family val="2"/>
          </rPr>
          <t xml:space="preserve">PENDIENTES ASISTENCIAS 2020.
</t>
        </r>
      </text>
    </comment>
    <comment ref="N267" authorId="0" shapeId="0">
      <text>
        <r>
          <rPr>
            <sz val="9"/>
            <color indexed="81"/>
            <rFont val="Tahoma"/>
            <family val="2"/>
          </rPr>
          <t xml:space="preserve">YA NO TIENE VACAS
</t>
        </r>
      </text>
    </comment>
    <comment ref="N272" authorId="0" shapeId="0">
      <text>
        <r>
          <rPr>
            <sz val="9"/>
            <color indexed="81"/>
            <rFont val="Tahoma"/>
            <family val="2"/>
          </rPr>
          <t xml:space="preserve">3 TOMAS Y 8 VACAS
</t>
        </r>
      </text>
    </comment>
    <comment ref="N274" authorId="0" shapeId="0">
      <text>
        <r>
          <rPr>
            <sz val="9"/>
            <color indexed="81"/>
            <rFont val="Tahoma"/>
            <family val="2"/>
          </rPr>
          <t xml:space="preserve">PENDIENTE ASISTENIA
</t>
        </r>
      </text>
    </comment>
    <comment ref="N283" authorId="0" shapeId="0">
      <text>
        <r>
          <rPr>
            <sz val="9"/>
            <color indexed="81"/>
            <rFont val="Tahoma"/>
            <family val="2"/>
          </rPr>
          <t xml:space="preserve">PENDIENTE INASISTENCIAS
</t>
        </r>
      </text>
    </comment>
    <comment ref="N284" authorId="0" shapeId="0">
      <text>
        <r>
          <rPr>
            <sz val="9"/>
            <color indexed="81"/>
            <rFont val="Tahoma"/>
            <family val="2"/>
          </rPr>
          <t xml:space="preserve">3 VACAS
</t>
        </r>
      </text>
    </comment>
    <comment ref="N286" authorId="0" shapeId="0">
      <text>
        <r>
          <rPr>
            <b/>
            <sz val="9"/>
            <color indexed="81"/>
            <rFont val="Tahoma"/>
            <family val="2"/>
          </rPr>
          <t>Se da de alta en el mes de Agosto 2019.</t>
        </r>
      </text>
    </comment>
    <comment ref="N291" authorId="0" shapeId="0">
      <text>
        <r>
          <rPr>
            <b/>
            <sz val="9"/>
            <color indexed="81"/>
            <rFont val="Tahoma"/>
            <family val="2"/>
          </rPr>
          <t xml:space="preserve">SE DA OTRA TOMA 14 DE ABRIL DEL 2021.
</t>
        </r>
      </text>
    </comment>
    <comment ref="N297" authorId="0" shapeId="0">
      <text>
        <r>
          <rPr>
            <b/>
            <sz val="9"/>
            <color indexed="81"/>
            <rFont val="Tahoma"/>
            <family val="2"/>
          </rPr>
          <t>SE DA LA TOMA 2 EN 11/2022</t>
        </r>
      </text>
    </comment>
    <comment ref="N299" authorId="0" shapeId="0">
      <text>
        <r>
          <rPr>
            <b/>
            <sz val="9"/>
            <color indexed="81"/>
            <rFont val="Tahoma"/>
            <family val="2"/>
          </rPr>
          <t>SE DA LA TOMA 2
11/2022</t>
        </r>
      </text>
    </comment>
    <comment ref="N300" authorId="0" shapeId="0">
      <text>
        <r>
          <rPr>
            <b/>
            <sz val="9"/>
            <color indexed="81"/>
            <rFont val="Tahoma"/>
            <family val="2"/>
          </rPr>
          <t>SE DA LA TOMA 2 EL 11/2022</t>
        </r>
      </text>
    </comment>
    <comment ref="C302" authorId="0" shapeId="0">
      <text>
        <r>
          <rPr>
            <sz val="9"/>
            <color indexed="81"/>
            <rFont val="Tahoma"/>
            <family val="2"/>
          </rPr>
          <t xml:space="preserve">PAGA 1 HERMANA COMO INQUILINA
</t>
        </r>
      </text>
    </comment>
    <comment ref="N302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N309" authorId="0" shapeId="0">
      <text>
        <r>
          <rPr>
            <b/>
            <sz val="9"/>
            <color indexed="81"/>
            <rFont val="Tahoma"/>
            <family val="2"/>
          </rPr>
          <t>SE DA DE BAJA INQUILINO EN EL MES DE MAYO DEL 2020.</t>
        </r>
      </text>
    </comment>
    <comment ref="C314" authorId="0" shapeId="0">
      <text>
        <r>
          <rPr>
            <sz val="11"/>
            <color theme="1"/>
            <rFont val="Calibri"/>
            <family val="2"/>
            <scheme val="minor"/>
          </rPr>
          <t>SE DA DE BAJA EN FEBRERO 2019.</t>
        </r>
      </text>
    </comment>
    <comment ref="N314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DA DE BAJA HIDRANTE EL 19.02.2019
</t>
        </r>
      </text>
    </comment>
    <comment ref="C318" authorId="0" shapeId="0">
      <text>
        <r>
          <rPr>
            <b/>
            <sz val="9"/>
            <color indexed="81"/>
            <rFont val="Tahoma"/>
            <family val="2"/>
          </rPr>
          <t>ESTE NUMERO DE USUARIO LE PERTECIA A DOÑA CATA OREA, LE CEDE A SU HIJO EDGAR. A PATIR DE MARZO DEL 2020. POR EDAD AVANZADA.</t>
        </r>
      </text>
    </comment>
    <comment ref="N329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N333" authorId="0" shapeId="0">
      <text>
        <r>
          <rPr>
            <b/>
            <sz val="9"/>
            <color indexed="81"/>
            <rFont val="Tahoma"/>
            <family val="2"/>
          </rPr>
          <t xml:space="preserve">SE DA LA TOMA 2 EN AGOSTO DEL 2022.
</t>
        </r>
      </text>
    </comment>
    <comment ref="C337" authorId="0" shapeId="0">
      <text>
        <r>
          <rPr>
            <sz val="9"/>
            <color indexed="81"/>
            <rFont val="Tahoma"/>
            <family val="2"/>
          </rPr>
          <t>SE DA DE BAJA Y SE QUEDA CON TOMA DE SU PAPA, CON EL USUARIO 322.</t>
        </r>
      </text>
    </comment>
    <comment ref="N343" authorId="0" shapeId="0">
      <text>
        <r>
          <rPr>
            <sz val="9"/>
            <color indexed="81"/>
            <rFont val="Tahoma"/>
            <family val="2"/>
          </rPr>
          <t xml:space="preserve">PENDIENTE ASISTENCIAS 2020.
</t>
        </r>
      </text>
    </comment>
    <comment ref="N345" authorId="0" shapeId="0">
      <text>
        <r>
          <rPr>
            <sz val="9"/>
            <color indexed="81"/>
            <rFont val="Tahoma"/>
            <family val="2"/>
          </rPr>
          <t xml:space="preserve">PENDIENTE ASISTENCIA
</t>
        </r>
      </text>
    </comment>
    <comment ref="C346" authorId="0" shapeId="0">
      <text>
        <r>
          <rPr>
            <b/>
            <sz val="9"/>
            <color indexed="81"/>
            <rFont val="Tahoma"/>
            <family val="2"/>
          </rPr>
          <t>NO PAGA AGUA POTABLE.</t>
        </r>
      </text>
    </comment>
    <comment ref="C359" authorId="0" shapeId="0">
      <text>
        <r>
          <rPr>
            <sz val="9"/>
            <color indexed="81"/>
            <rFont val="Tahoma"/>
            <family val="2"/>
          </rPr>
          <t xml:space="preserve">PAGA COMO IDRANTE
</t>
        </r>
      </text>
    </comment>
    <comment ref="N359" authorId="0" shapeId="0">
      <text>
        <r>
          <rPr>
            <sz val="9"/>
            <color indexed="81"/>
            <rFont val="Tahoma"/>
            <family val="2"/>
          </rPr>
          <t xml:space="preserve">PENDIENTE ASISTENCCIAS
</t>
        </r>
      </text>
    </comment>
    <comment ref="C363" authorId="0" shapeId="0">
      <text>
        <r>
          <rPr>
            <sz val="9"/>
            <color indexed="81"/>
            <rFont val="Tahoma"/>
            <family val="2"/>
          </rPr>
          <t xml:space="preserve">PAGA 1 HERMANA COMO NQUILINA
</t>
        </r>
      </text>
    </comment>
    <comment ref="N365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N371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N374" authorId="0" shapeId="0">
      <text>
        <r>
          <rPr>
            <sz val="9"/>
            <color indexed="81"/>
            <rFont val="Tahoma"/>
            <family val="2"/>
          </rPr>
          <t xml:space="preserve">PENDIENTE INASISTENCIAS
</t>
        </r>
      </text>
    </comment>
    <comment ref="N379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C386" authorId="0" shapeId="0">
      <text>
        <r>
          <rPr>
            <b/>
            <sz val="9"/>
            <color indexed="81"/>
            <rFont val="Tahoma"/>
            <family val="2"/>
          </rPr>
          <t xml:space="preserve">PAGA 1 HIJA COMO INQUILINO
</t>
        </r>
      </text>
    </comment>
    <comment ref="N389" authorId="0" shapeId="0">
      <text>
        <r>
          <rPr>
            <sz val="9"/>
            <color indexed="81"/>
            <rFont val="Tahoma"/>
            <family val="2"/>
          </rPr>
          <t xml:space="preserve">4 vacas
</t>
        </r>
      </text>
    </comment>
    <comment ref="N390" authorId="0" shapeId="0">
      <text>
        <r>
          <rPr>
            <b/>
            <sz val="9"/>
            <color indexed="81"/>
            <rFont val="Tahoma"/>
            <family val="2"/>
          </rPr>
          <t>PAGO LO DE 1 INQUILINO DE ENERO A DICIEMBRE DEL 2019. EL DE LA TORTILLERIA. PAGA 2 TOMAS.</t>
        </r>
      </text>
    </comment>
    <comment ref="O390" authorId="0" shapeId="0">
      <text>
        <r>
          <rPr>
            <sz val="9"/>
            <color indexed="81"/>
            <rFont val="Tahoma"/>
            <family val="2"/>
          </rPr>
          <t xml:space="preserve">PENDIENTE ASISTENCIAS
</t>
        </r>
      </text>
    </comment>
    <comment ref="N399" authorId="0" shapeId="0">
      <text>
        <r>
          <rPr>
            <sz val="9"/>
            <color indexed="81"/>
            <rFont val="Tahoma"/>
            <family val="2"/>
          </rPr>
          <t xml:space="preserve">PENDIENTE INASISTENCIAS
</t>
        </r>
      </text>
    </comment>
    <comment ref="N401" authorId="0" shapeId="0">
      <text>
        <r>
          <rPr>
            <sz val="9"/>
            <color indexed="81"/>
            <rFont val="Tahoma"/>
            <family val="2"/>
          </rPr>
          <t xml:space="preserve">3TOMAS
</t>
        </r>
      </text>
    </comment>
    <comment ref="N405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F407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N407" authorId="0" shapeId="0">
      <text>
        <r>
          <rPr>
            <sz val="9"/>
            <color indexed="81"/>
            <rFont val="Tahoma"/>
            <family val="2"/>
          </rPr>
          <t xml:space="preserve">ALTA DE 3a. TOMA EN EL MES DE AGOSTO
</t>
        </r>
      </text>
    </comment>
    <comment ref="N408" authorId="0" shapeId="0">
      <text>
        <r>
          <rPr>
            <b/>
            <sz val="9"/>
            <color indexed="81"/>
            <rFont val="Tahoma"/>
            <family val="2"/>
          </rPr>
          <t>SE DA  BAJA EN DICIEMBRE DEL 2022.</t>
        </r>
      </text>
    </comment>
    <comment ref="N424" authorId="0" shapeId="0">
      <text>
        <r>
          <rPr>
            <sz val="9"/>
            <color indexed="81"/>
            <rFont val="Tahoma"/>
            <family val="2"/>
          </rPr>
          <t xml:space="preserve">DEBE 7 INASISTENCIAS
</t>
        </r>
      </text>
    </comment>
    <comment ref="B425" authorId="0" shapeId="0">
      <text>
        <r>
          <rPr>
            <b/>
            <sz val="9"/>
            <color indexed="81"/>
            <rFont val="Tahoma"/>
            <family val="2"/>
          </rPr>
          <t>SE DA DE BAJA POR EDAD Y SE QUEDA EL SR MARCELINO MACHORRO ROMAN SU HIJO CON DOS NUM. DE USUARIO 405-242</t>
        </r>
      </text>
    </comment>
    <comment ref="N433" authorId="0" shapeId="0">
      <text>
        <r>
          <rPr>
            <sz val="9"/>
            <color indexed="81"/>
            <rFont val="Tahoma"/>
            <family val="2"/>
          </rPr>
          <t xml:space="preserve">PENDIENTE INASISTENCIAS
</t>
        </r>
      </text>
    </comment>
    <comment ref="C434" authorId="0" shapeId="0">
      <text>
        <r>
          <rPr>
            <sz val="9"/>
            <color indexed="81"/>
            <rFont val="Tahoma"/>
            <charset val="1"/>
          </rPr>
          <t xml:space="preserve">comentan que su hija que es mama soltera vive con el desde hace mas de 5 años
</t>
        </r>
      </text>
    </comment>
    <comment ref="N445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N448" authorId="0" shapeId="0">
      <text>
        <r>
          <rPr>
            <sz val="9"/>
            <color indexed="81"/>
            <rFont val="Tahoma"/>
            <family val="2"/>
          </rPr>
          <t xml:space="preserve">TIENE 2 TOMAS
</t>
        </r>
      </text>
    </comment>
    <comment ref="N452" authorId="0" shapeId="0">
      <text>
        <r>
          <rPr>
            <b/>
            <sz val="9"/>
            <color indexed="81"/>
            <rFont val="Tahoma"/>
            <family val="2"/>
          </rPr>
          <t>SE DA SU TOMA EN JULIO DEL 2022.</t>
        </r>
      </text>
    </comment>
    <comment ref="C460" authorId="0" shapeId="0">
      <text>
        <r>
          <rPr>
            <sz val="9"/>
            <color indexed="81"/>
            <rFont val="Tahoma"/>
            <family val="2"/>
          </rPr>
          <t xml:space="preserve">PENDIENTE HOJA DE INASISTENCIAS
</t>
        </r>
      </text>
    </comment>
    <comment ref="N468" authorId="0" shapeId="0">
      <text>
        <r>
          <rPr>
            <sz val="9"/>
            <color indexed="81"/>
            <rFont val="Tahoma"/>
            <family val="2"/>
          </rPr>
          <t xml:space="preserve">PENDIENTES INASISTENCIAS DE 2019
</t>
        </r>
      </text>
    </comment>
    <comment ref="N477" authorId="0" shapeId="0">
      <text>
        <r>
          <rPr>
            <sz val="9"/>
            <color indexed="81"/>
            <rFont val="Tahoma"/>
            <family val="2"/>
          </rPr>
          <t xml:space="preserve">UN INQUILNO
</t>
        </r>
      </text>
    </comment>
    <comment ref="N479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N480" authorId="0" shapeId="0">
      <text>
        <r>
          <rPr>
            <sz val="9"/>
            <color indexed="81"/>
            <rFont val="Tahoma"/>
            <family val="2"/>
          </rPr>
          <t xml:space="preserve">PENDIENTE IASISTENCIAS
</t>
        </r>
      </text>
    </comment>
    <comment ref="C483" authorId="0" shapeId="0">
      <text>
        <r>
          <rPr>
            <sz val="9"/>
            <color indexed="81"/>
            <rFont val="Tahoma"/>
            <family val="2"/>
          </rPr>
          <t xml:space="preserve">CHECAR SI LA TOMA DE SU PAPA SE LE QUEDO
</t>
        </r>
      </text>
    </comment>
    <comment ref="N494" authorId="0" shapeId="0">
      <text>
        <r>
          <rPr>
            <sz val="9"/>
            <color indexed="81"/>
            <rFont val="Tahoma"/>
            <family val="2"/>
          </rPr>
          <t xml:space="preserve">PAGA 1 INQUILINO
</t>
        </r>
      </text>
    </comment>
    <comment ref="B508" authorId="0" shapeId="0">
      <text>
        <r>
          <rPr>
            <b/>
            <sz val="9"/>
            <color indexed="81"/>
            <rFont val="Tahoma"/>
            <family val="2"/>
          </rPr>
          <t>FINADO, BAJA 07 DE JULIO 2020.</t>
        </r>
      </text>
    </comment>
    <comment ref="N514" authorId="0" shapeId="0">
      <text>
        <r>
          <rPr>
            <b/>
            <sz val="9"/>
            <color indexed="81"/>
            <rFont val="Tahoma"/>
            <family val="2"/>
          </rPr>
          <t>SE DA LA TOMA 2 EN AGOSTO DEL 2022.</t>
        </r>
      </text>
    </comment>
    <comment ref="N516" authorId="0" shapeId="0">
      <text>
        <r>
          <rPr>
            <sz val="9"/>
            <color indexed="81"/>
            <rFont val="Tahoma"/>
            <family val="2"/>
          </rPr>
          <t xml:space="preserve">DEBE INASISTENCIAS DE NENERO A JUNIO 2019
</t>
        </r>
      </text>
    </comment>
    <comment ref="N523" authorId="0" shapeId="0">
      <text>
        <r>
          <rPr>
            <sz val="9"/>
            <color indexed="81"/>
            <rFont val="Tahoma"/>
            <family val="2"/>
          </rPr>
          <t xml:space="preserve">DEBE INASISTENCIAS
</t>
        </r>
      </text>
    </comment>
    <comment ref="N528" authorId="0" shapeId="0">
      <text>
        <r>
          <rPr>
            <sz val="9"/>
            <color indexed="81"/>
            <rFont val="Tahoma"/>
            <family val="2"/>
          </rPr>
          <t xml:space="preserve">CHECAR ASISTENCIAS
</t>
        </r>
      </text>
    </comment>
    <comment ref="N529" authorId="0" shapeId="0">
      <text>
        <r>
          <rPr>
            <sz val="9"/>
            <color indexed="81"/>
            <rFont val="Tahoma"/>
            <family val="2"/>
          </rPr>
          <t xml:space="preserve"> 2 TOMAS
</t>
        </r>
      </text>
    </comment>
    <comment ref="N530" authorId="0" shapeId="0">
      <text>
        <r>
          <rPr>
            <sz val="9"/>
            <color indexed="81"/>
            <rFont val="Tahoma"/>
            <family val="2"/>
          </rPr>
          <t xml:space="preserve">2TOMAS
</t>
        </r>
      </text>
    </comment>
    <comment ref="N531" authorId="0" shapeId="0">
      <text>
        <r>
          <rPr>
            <sz val="9"/>
            <color indexed="81"/>
            <rFont val="Tahoma"/>
            <family val="2"/>
          </rPr>
          <t xml:space="preserve">2 INQUILINOS
</t>
        </r>
      </text>
    </comment>
    <comment ref="N538" authorId="0" shapeId="0">
      <text>
        <r>
          <rPr>
            <b/>
            <sz val="9"/>
            <color indexed="81"/>
            <rFont val="Tahoma"/>
            <family val="2"/>
          </rPr>
          <t>SE LE DA LA SEGUNDA TOMA EN DICIEMBRE DEL 2021.</t>
        </r>
      </text>
    </comment>
    <comment ref="N539" authorId="0" shapeId="0">
      <text>
        <r>
          <rPr>
            <sz val="9"/>
            <color indexed="81"/>
            <rFont val="Tahoma"/>
            <family val="2"/>
          </rPr>
          <t xml:space="preserve">3 TOMAS Y 4 INQUILIINOOS
</t>
        </r>
      </text>
    </comment>
    <comment ref="C541" authorId="0" shapeId="0">
      <text>
        <r>
          <rPr>
            <sz val="9"/>
            <color indexed="81"/>
            <rFont val="Tahoma"/>
            <family val="2"/>
          </rPr>
          <t xml:space="preserve">SE CORTO TOMA 
EN NOV. DE 2019
</t>
        </r>
      </text>
    </comment>
    <comment ref="N543" authorId="0" shapeId="0">
      <text>
        <r>
          <rPr>
            <sz val="9"/>
            <color indexed="81"/>
            <rFont val="Tahoma"/>
            <family val="2"/>
          </rPr>
          <t xml:space="preserve">INASISTENCIA PENDIENTES
</t>
        </r>
      </text>
    </comment>
    <comment ref="N545" authorId="0" shapeId="0">
      <text>
        <r>
          <rPr>
            <b/>
            <sz val="9"/>
            <color indexed="81"/>
            <rFont val="Tahoma"/>
            <family val="2"/>
          </rPr>
          <t>SE DA TOMA DE DRENAJE 22/09/2022 NO TTENIA DRENAJE-</t>
        </r>
      </text>
    </comment>
    <comment ref="N551" authorId="0" shapeId="0">
      <text>
        <r>
          <rPr>
            <sz val="9"/>
            <color indexed="81"/>
            <rFont val="Tahoma"/>
            <family val="2"/>
          </rPr>
          <t>SE DA DE BAJA EL INQUILINO EN DICIEMBRE DEL 2022.</t>
        </r>
      </text>
    </comment>
    <comment ref="Q551" authorId="0" shapeId="0">
      <text>
        <r>
          <rPr>
            <sz val="9"/>
            <color indexed="81"/>
            <rFont val="Tahoma"/>
            <family val="2"/>
          </rPr>
          <t>DA DE ALTA UN INQUILINO Y PAGA DE MARZO A AGOSTO 2019 POR INQUILINO.</t>
        </r>
      </text>
    </comment>
    <comment ref="F554" authorId="0" shapeId="0">
      <text/>
    </comment>
    <comment ref="N554" authorId="0" shapeId="0">
      <text>
        <r>
          <rPr>
            <sz val="9"/>
            <color indexed="81"/>
            <rFont val="Tahoma"/>
            <charset val="1"/>
          </rPr>
          <t xml:space="preserve">2 hidrantes
</t>
        </r>
      </text>
    </comment>
    <comment ref="C566" authorId="0" shapeId="0">
      <text>
        <r>
          <rPr>
            <sz val="9"/>
            <color indexed="81"/>
            <rFont val="Tahoma"/>
            <family val="2"/>
          </rPr>
          <t xml:space="preserve">CHECAR LO DE SU HIJO NO PAGA
</t>
        </r>
      </text>
    </comment>
    <comment ref="N566" authorId="0" shapeId="0">
      <text>
        <r>
          <rPr>
            <sz val="9"/>
            <color indexed="81"/>
            <rFont val="Tahoma"/>
            <family val="2"/>
          </rPr>
          <t xml:space="preserve">2 TOMAS Y 10 VACAS PENDIENTE INQUILINOS
</t>
        </r>
      </text>
    </comment>
    <comment ref="N568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N569" authorId="0" shapeId="0">
      <text>
        <r>
          <rPr>
            <b/>
            <sz val="9"/>
            <color indexed="81"/>
            <rFont val="Tahoma"/>
            <family val="2"/>
          </rPr>
          <t>DIO DE BAJA UN INQUILINO 22.07.2020</t>
        </r>
      </text>
    </comment>
    <comment ref="N583" authorId="0" shapeId="0">
      <text>
        <r>
          <rPr>
            <b/>
            <sz val="9"/>
            <color indexed="81"/>
            <rFont val="Tahoma"/>
            <family val="2"/>
          </rPr>
          <t>ERA HIDRANTE, Y YA TIENE DOS TOMAS.</t>
        </r>
      </text>
    </comment>
    <comment ref="N588" authorId="1" shapeId="0">
      <text>
        <r>
          <rPr>
            <b/>
            <sz val="9"/>
            <color indexed="81"/>
            <rFont val="Tahoma"/>
            <family val="2"/>
          </rPr>
          <t>PAGA 4 TOMAS. Y 5 INQUILINOS.</t>
        </r>
      </text>
    </comment>
    <comment ref="N593" authorId="0" shapeId="0">
      <text>
        <r>
          <rPr>
            <b/>
            <sz val="9"/>
            <color indexed="81"/>
            <rFont val="Tahoma"/>
            <family val="2"/>
          </rPr>
          <t>PAGA TOMA DE CONEXIÓN DE DRENAJE DICIEMBRE 2021.</t>
        </r>
      </text>
    </comment>
    <comment ref="C594" authorId="0" shapeId="0">
      <text>
        <r>
          <rPr>
            <b/>
            <sz val="9"/>
            <color indexed="81"/>
            <rFont val="Tahoma"/>
            <family val="2"/>
          </rPr>
          <t xml:space="preserve">CAMBIO DE DOMICILIO.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96" authorId="0" shapeId="0">
      <text>
        <r>
          <rPr>
            <b/>
            <sz val="9"/>
            <color indexed="81"/>
            <rFont val="Tahoma"/>
            <family val="2"/>
          </rPr>
          <t>SE DA DE BAJA EN AGOSTO DEL 2022.</t>
        </r>
      </text>
    </comment>
    <comment ref="C599" authorId="0" shapeId="0">
      <text>
        <r>
          <rPr>
            <sz val="9"/>
            <color indexed="81"/>
            <rFont val="Tahoma"/>
            <charset val="1"/>
          </rPr>
          <t xml:space="preserve">SE DIO DE ALTA 21 DE ENERO 2024
</t>
        </r>
      </text>
    </comment>
    <comment ref="C619" authorId="0" shapeId="0">
      <text>
        <r>
          <rPr>
            <sz val="9"/>
            <color indexed="81"/>
            <rFont val="Tahoma"/>
            <family val="2"/>
          </rPr>
          <t xml:space="preserve">CORTADA NO PAGA AGUA
</t>
        </r>
      </text>
    </comment>
    <comment ref="N621" authorId="1" shapeId="0">
      <text>
        <r>
          <rPr>
            <b/>
            <sz val="9"/>
            <color indexed="81"/>
            <rFont val="Tahoma"/>
            <family val="2"/>
          </rPr>
          <t xml:space="preserve">SE DA DE ALTA EN ABRIL 2017.
</t>
        </r>
      </text>
    </comment>
    <comment ref="C624" authorId="0" shapeId="0">
      <text/>
    </comment>
    <comment ref="N624" authorId="0" shapeId="0">
      <text>
        <r>
          <rPr>
            <b/>
            <sz val="9"/>
            <color indexed="81"/>
            <rFont val="Tahoma"/>
            <family val="2"/>
          </rPr>
          <t>SE DA DE ALTA EN NOV. DEL 2021.</t>
        </r>
      </text>
    </comment>
    <comment ref="B626" authorId="0" shapeId="0">
      <text>
        <r>
          <rPr>
            <b/>
            <sz val="9"/>
            <color indexed="81"/>
            <rFont val="Tahoma"/>
            <family val="2"/>
          </rPr>
          <t>SE DA DE BAJA EN JULIO 2021.</t>
        </r>
      </text>
    </comment>
    <comment ref="N626" authorId="0" shapeId="0">
      <text>
        <r>
          <rPr>
            <sz val="9"/>
            <color indexed="81"/>
            <rFont val="Tahoma"/>
            <family val="2"/>
          </rPr>
          <t xml:space="preserve">PENDIENTE ASISTENCIAS
</t>
        </r>
      </text>
    </comment>
    <comment ref="P632" authorId="0" shapeId="0">
      <text>
        <r>
          <rPr>
            <b/>
            <sz val="9"/>
            <color indexed="81"/>
            <rFont val="Tahoma"/>
            <family val="2"/>
          </rPr>
          <t xml:space="preserve">SE DA DE ALTA COMO HIDRANTE. (FEBRERO 2019).
</t>
        </r>
      </text>
    </comment>
    <comment ref="Q633" authorId="0" shapeId="0">
      <text>
        <r>
          <rPr>
            <sz val="9"/>
            <color indexed="81"/>
            <rFont val="Tahoma"/>
            <family val="2"/>
          </rPr>
          <t xml:space="preserve">SE DA DE ALTA USUARIO COMO HIDRANTE.
</t>
        </r>
      </text>
    </comment>
    <comment ref="Q634" authorId="0" shapeId="0">
      <text>
        <r>
          <rPr>
            <sz val="9"/>
            <color indexed="81"/>
            <rFont val="Tahoma"/>
            <family val="2"/>
          </rPr>
          <t xml:space="preserve">SE DA DE ALTA USUARIO COMO HIDRANTE.
</t>
        </r>
      </text>
    </comment>
    <comment ref="Q635" authorId="0" shapeId="0">
      <text>
        <r>
          <rPr>
            <sz val="9"/>
            <color indexed="81"/>
            <rFont val="Tahoma"/>
            <family val="2"/>
          </rPr>
          <t xml:space="preserve">
SE DA DE ALTA COMO HIDRANTE EN EL MES DE MARZO.
</t>
        </r>
      </text>
    </comment>
    <comment ref="C636" authorId="0" shapeId="0">
      <text>
        <r>
          <rPr>
            <b/>
            <sz val="9"/>
            <color indexed="81"/>
            <rFont val="Tahoma"/>
            <family val="2"/>
          </rPr>
          <t xml:space="preserve">SE DA DE ALTA COMO TITULAR EN EL MES DE MARZO Y PAGA $2500 POR LA TOMA.
</t>
        </r>
      </text>
    </comment>
    <comment ref="C637" authorId="0" shapeId="0">
      <text>
        <r>
          <rPr>
            <b/>
            <sz val="9"/>
            <color indexed="81"/>
            <rFont val="Tahoma"/>
            <family val="2"/>
          </rPr>
          <t xml:space="preserve">SE DA DE ALTA A PARTIR DEL MES DE MARZO 2019
</t>
        </r>
      </text>
    </comment>
    <comment ref="Q637" authorId="0" shapeId="0">
      <text>
        <r>
          <rPr>
            <b/>
            <sz val="9"/>
            <color indexed="81"/>
            <rFont val="Tahoma"/>
            <family val="2"/>
          </rPr>
          <t>SE DA DE ALTA HIDRANTE A PARTIR DE MARZO 2019.</t>
        </r>
      </text>
    </comment>
    <comment ref="S638" authorId="0" shapeId="0">
      <text>
        <r>
          <rPr>
            <b/>
            <sz val="9"/>
            <color indexed="81"/>
            <rFont val="Tahoma"/>
            <family val="2"/>
          </rPr>
          <t>SE DA DE ALTA COMO HIDRANTE EN EL MES DE MAYO.</t>
        </r>
      </text>
    </comment>
    <comment ref="S639" authorId="0" shapeId="0">
      <text>
        <r>
          <rPr>
            <b/>
            <sz val="9"/>
            <color indexed="81"/>
            <rFont val="Tahoma"/>
            <family val="2"/>
          </rPr>
          <t>SE DA DE ALTA COMO HIDRANTE EN EL MES DE MAYO 2019.</t>
        </r>
      </text>
    </comment>
    <comment ref="C641" authorId="0" shapeId="0">
      <text>
        <r>
          <rPr>
            <b/>
            <sz val="9"/>
            <color indexed="81"/>
            <rFont val="Tahoma"/>
            <family val="2"/>
          </rPr>
          <t>SE DA DE BAJA EL 28 DE OCTUBRE 2020.</t>
        </r>
      </text>
    </comment>
    <comment ref="N641" authorId="0" shapeId="0">
      <text>
        <r>
          <rPr>
            <sz val="9"/>
            <color indexed="81"/>
            <rFont val="Tahoma"/>
            <family val="2"/>
          </rPr>
          <t xml:space="preserve">SE DIO DE ALTA EN SEP.DE 2019
</t>
        </r>
      </text>
    </comment>
    <comment ref="S641" authorId="0" shapeId="0">
      <text>
        <r>
          <rPr>
            <b/>
            <sz val="9"/>
            <color indexed="81"/>
            <rFont val="Tahoma"/>
            <family val="2"/>
          </rPr>
          <t xml:space="preserve">SE DA DE ALTA A PARTIR DE MAYO DEL 2019.
</t>
        </r>
      </text>
    </comment>
    <comment ref="W641" authorId="0" shapeId="0">
      <text>
        <r>
          <rPr>
            <b/>
            <sz val="9"/>
            <color indexed="81"/>
            <rFont val="Tahoma"/>
            <family val="2"/>
          </rPr>
          <t xml:space="preserve">SE DA DE ALTA A PARTIR DE MAYO DEL 2019.
</t>
        </r>
      </text>
    </comment>
    <comment ref="N642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PAGA UN INQUILINO DE MAYO A JUNIO 2019.
</t>
        </r>
      </text>
    </comment>
    <comment ref="O642" authorId="0" shapeId="0">
      <text>
        <r>
          <rPr>
            <b/>
            <sz val="9"/>
            <color indexed="81"/>
            <rFont val="Tahoma"/>
            <family val="2"/>
          </rPr>
          <t>SE DA DE ALTA EN ENERO DEL 2019.</t>
        </r>
      </text>
    </comment>
    <comment ref="N643" authorId="0" shapeId="0">
      <text>
        <r>
          <rPr>
            <sz val="9"/>
            <color indexed="81"/>
            <rFont val="Tahoma"/>
            <family val="2"/>
          </rPr>
          <t xml:space="preserve">SE DA DE ALTA EN AGOSTO2019.
</t>
        </r>
      </text>
    </comment>
    <comment ref="C646" authorId="0" shapeId="0">
      <text>
        <r>
          <rPr>
            <b/>
            <sz val="9"/>
            <color indexed="81"/>
            <rFont val="Tahoma"/>
            <family val="2"/>
          </rPr>
          <t>SE DA DE ALTA EN ENERO EL 2018.</t>
        </r>
      </text>
    </comment>
    <comment ref="C647" authorId="0" shapeId="0">
      <text>
        <r>
          <rPr>
            <b/>
            <sz val="9"/>
            <color indexed="81"/>
            <rFont val="Tahoma"/>
            <family val="2"/>
          </rPr>
          <t>SE DA DE ALTA EN ENERO DEL 2020.</t>
        </r>
      </text>
    </comment>
    <comment ref="B650" authorId="0" shapeId="0">
      <text>
        <r>
          <rPr>
            <b/>
            <sz val="9"/>
            <color indexed="81"/>
            <rFont val="Tahoma"/>
            <family val="2"/>
          </rPr>
          <t>SE DA DE BAJA EN ENERO 2021.</t>
        </r>
      </text>
    </comment>
    <comment ref="C652" authorId="0" shapeId="0">
      <text>
        <r>
          <rPr>
            <b/>
            <sz val="9"/>
            <color indexed="81"/>
            <rFont val="Tahoma"/>
            <family val="2"/>
          </rPr>
          <t>BAJA MOTIVO: CAMBIO DE  DOMICILIO</t>
        </r>
      </text>
    </comment>
    <comment ref="N653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N654" authorId="0" shapeId="0">
      <text>
        <r>
          <rPr>
            <b/>
            <sz val="9"/>
            <color indexed="81"/>
            <rFont val="Tahoma"/>
            <family val="2"/>
          </rPr>
          <t>SE DA DE ALTA EN NOVIEMBRE DEL 2020.</t>
        </r>
      </text>
    </comment>
    <comment ref="N655" authorId="0" shapeId="0">
      <text>
        <r>
          <rPr>
            <b/>
            <sz val="9"/>
            <color indexed="81"/>
            <rFont val="Tahoma"/>
            <family val="2"/>
          </rPr>
          <t>SE DA DE ALTA EN NOV DEL 2021.</t>
        </r>
      </text>
    </comment>
    <comment ref="N656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N657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N658" authorId="0" shapeId="0">
      <text>
        <r>
          <rPr>
            <b/>
            <sz val="9"/>
            <color indexed="81"/>
            <rFont val="Tahoma"/>
            <family val="2"/>
          </rPr>
          <t xml:space="preserve">SE DA DE ALTA EN FEBRERO DEL 2021.
</t>
        </r>
      </text>
    </comment>
    <comment ref="N659" authorId="0" shapeId="0">
      <text>
        <r>
          <rPr>
            <b/>
            <sz val="9"/>
            <color indexed="81"/>
            <rFont val="Tahoma"/>
            <family val="2"/>
          </rPr>
          <t>DE DA DE ALTA EN ENERO DEL 2021.</t>
        </r>
      </text>
    </comment>
    <comment ref="N661" authorId="0" shapeId="0">
      <text>
        <r>
          <rPr>
            <b/>
            <sz val="9"/>
            <color indexed="81"/>
            <rFont val="Tahoma"/>
            <family val="2"/>
          </rPr>
          <t xml:space="preserve">SE DA DE ALTA EN ENERO DEL 2021.
</t>
        </r>
      </text>
    </comment>
    <comment ref="N662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N663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N664" authorId="0" shapeId="0">
      <text>
        <r>
          <rPr>
            <b/>
            <sz val="9"/>
            <color indexed="81"/>
            <rFont val="Tahoma"/>
            <family val="2"/>
          </rPr>
          <t>SE DA DE ALTA 12 DE MAYO DEL 2021.</t>
        </r>
      </text>
    </comment>
    <comment ref="N665" authorId="0" shapeId="0">
      <text>
        <r>
          <rPr>
            <b/>
            <sz val="9"/>
            <color indexed="81"/>
            <rFont val="Tahoma"/>
            <family val="2"/>
          </rPr>
          <t>SE DA DE ALTA 25 DE MAYO DEL 2021.</t>
        </r>
      </text>
    </comment>
    <comment ref="N666" authorId="0" shapeId="0">
      <text>
        <r>
          <rPr>
            <b/>
            <sz val="9"/>
            <color indexed="81"/>
            <rFont val="Tahoma"/>
            <family val="2"/>
          </rPr>
          <t>DE DA DE ALTA EN JUNIO DEL 2021.</t>
        </r>
      </text>
    </comment>
    <comment ref="N667" authorId="0" shapeId="0">
      <text>
        <r>
          <rPr>
            <b/>
            <sz val="9"/>
            <color indexed="81"/>
            <rFont val="Tahoma"/>
            <family val="2"/>
          </rPr>
          <t>SE DA DE ALTA EN JULIO DEL 2021 COMO HIDRANTE.</t>
        </r>
      </text>
    </comment>
    <comment ref="B668" authorId="0" shapeId="0">
      <text>
        <r>
          <rPr>
            <b/>
            <sz val="9"/>
            <color indexed="81"/>
            <rFont val="Tahoma"/>
            <family val="2"/>
          </rPr>
          <t>SE DA DE BAJA EN MARZO DEL 2023.</t>
        </r>
      </text>
    </comment>
    <comment ref="N668" authorId="0" shapeId="0">
      <text>
        <r>
          <rPr>
            <b/>
            <sz val="9"/>
            <color indexed="81"/>
            <rFont val="Tahoma"/>
            <family val="2"/>
          </rPr>
          <t>SE DA DE ALTA EN JULIO DEL 2021 COMO HIDRANTE.</t>
        </r>
      </text>
    </comment>
    <comment ref="N669" authorId="0" shapeId="0">
      <text>
        <r>
          <rPr>
            <b/>
            <sz val="9"/>
            <color indexed="81"/>
            <rFont val="Tahoma"/>
            <family val="2"/>
          </rPr>
          <t>SE DA DE ALTA DE ENERO DEL 2020.</t>
        </r>
      </text>
    </comment>
    <comment ref="N670" authorId="0" shapeId="0">
      <text>
        <r>
          <rPr>
            <b/>
            <sz val="9"/>
            <color indexed="81"/>
            <rFont val="Tahoma"/>
            <family val="2"/>
          </rPr>
          <t xml:space="preserve">SE DA DE ALTA EN OCTUBRE DEL 2021.
</t>
        </r>
      </text>
    </comment>
    <comment ref="N671" authorId="0" shapeId="0">
      <text>
        <r>
          <rPr>
            <b/>
            <sz val="9"/>
            <color indexed="81"/>
            <rFont val="Tahoma"/>
            <family val="2"/>
          </rPr>
          <t>SE DA DE ALTA EN NOVIEMBRE DEL 2021.</t>
        </r>
      </text>
    </comment>
    <comment ref="N673" authorId="0" shapeId="0">
      <text>
        <r>
          <rPr>
            <b/>
            <sz val="9"/>
            <color indexed="81"/>
            <rFont val="Tahoma"/>
            <family val="2"/>
          </rPr>
          <t>SE DA DE ALTA EN JUNIO DEL 2022.</t>
        </r>
      </text>
    </comment>
    <comment ref="N674" authorId="0" shapeId="0">
      <text>
        <r>
          <rPr>
            <b/>
            <sz val="9"/>
            <color indexed="81"/>
            <rFont val="Tahoma"/>
            <family val="2"/>
          </rPr>
          <t>SE DA DE ALTA EN AGOSTO DEL 2022.</t>
        </r>
      </text>
    </comment>
    <comment ref="N675" authorId="0" shapeId="0">
      <text>
        <r>
          <rPr>
            <b/>
            <sz val="9"/>
            <color indexed="81"/>
            <rFont val="Tahoma"/>
            <family val="2"/>
          </rPr>
          <t xml:space="preserve">SE LE DA UNA TOMA DE SU MAMA EN 09/2022
</t>
        </r>
      </text>
    </comment>
    <comment ref="N676" authorId="0" shapeId="0">
      <text>
        <r>
          <rPr>
            <b/>
            <sz val="9"/>
            <color indexed="81"/>
            <rFont val="Tahoma"/>
            <family val="2"/>
          </rPr>
          <t xml:space="preserve">SE DA DE ALTA EN DICIEMBRE DEL 2022.
</t>
        </r>
      </text>
    </comment>
    <comment ref="N677" authorId="0" shapeId="0">
      <text>
        <r>
          <rPr>
            <b/>
            <sz val="9"/>
            <color indexed="81"/>
            <rFont val="Tahoma"/>
            <family val="2"/>
          </rPr>
          <t>SE DA DE ALTA COMO HDRANTE ENERO 2023</t>
        </r>
      </text>
    </comment>
    <comment ref="N678" authorId="0" shapeId="0">
      <text>
        <r>
          <rPr>
            <b/>
            <sz val="9"/>
            <color indexed="81"/>
            <rFont val="Tahoma"/>
            <family val="2"/>
          </rPr>
          <t xml:space="preserve">SE DA DE ALTA 02 DE MARZO DEL 2023.
</t>
        </r>
      </text>
    </comment>
    <comment ref="N679" authorId="0" shapeId="0">
      <text>
        <r>
          <rPr>
            <b/>
            <sz val="9"/>
            <color indexed="81"/>
            <rFont val="Tahoma"/>
            <family val="2"/>
          </rPr>
          <t xml:space="preserve">SE DA DE ALTA EN MARZO DEL 2023
</t>
        </r>
      </text>
    </comment>
    <comment ref="N680" authorId="0" shapeId="0">
      <text>
        <r>
          <rPr>
            <b/>
            <sz val="9"/>
            <color indexed="81"/>
            <rFont val="Tahoma"/>
            <family val="2"/>
          </rPr>
          <t>SE LE PASA UNA TOMA DE DOÑA VIRGINIA A SU HIJA. ABRIL 2023.</t>
        </r>
      </text>
    </comment>
    <comment ref="N681" authorId="0" shapeId="0">
      <text>
        <r>
          <rPr>
            <b/>
            <sz val="9"/>
            <color indexed="81"/>
            <rFont val="Tahoma"/>
            <family val="2"/>
          </rPr>
          <t>SE DA DE ALTA EN AGOSTO DEL 2023.</t>
        </r>
      </text>
    </comment>
    <comment ref="N682" authorId="0" shapeId="0">
      <text>
        <r>
          <rPr>
            <b/>
            <sz val="9"/>
            <color indexed="81"/>
            <rFont val="Tahoma"/>
            <family val="2"/>
          </rPr>
          <t>SE DA DE ALTA EN OCTUBRE</t>
        </r>
      </text>
    </comment>
    <comment ref="N683" authorId="0" shapeId="0">
      <text>
        <r>
          <rPr>
            <b/>
            <sz val="9"/>
            <color indexed="81"/>
            <rFont val="Tahoma"/>
            <family val="2"/>
          </rPr>
          <t>SE DA TOMA EN NOVIEMBRE 2023.</t>
        </r>
      </text>
    </comment>
    <comment ref="N685" authorId="0" shapeId="0">
      <text>
        <r>
          <rPr>
            <b/>
            <sz val="9"/>
            <color indexed="81"/>
            <rFont val="Tahoma"/>
            <family val="2"/>
          </rPr>
          <t>SE DA DE ALTA COMO HIDRANTE EN NOVIEMBRE 2023.</t>
        </r>
      </text>
    </comment>
  </commentList>
</comments>
</file>

<file path=xl/comments3.xml><?xml version="1.0" encoding="utf-8"?>
<comments xmlns="http://schemas.openxmlformats.org/spreadsheetml/2006/main">
  <authors>
    <author>Adriana Gámez</author>
    <author>MORC</author>
  </authors>
  <commentList>
    <comment ref="N5" authorId="0" shapeId="0">
      <text>
        <r>
          <rPr>
            <sz val="9"/>
            <color indexed="81"/>
            <rFont val="Tahoma"/>
            <family val="2"/>
          </rPr>
          <t xml:space="preserve">PENDIENTE ASISTENCIAS 2020
</t>
        </r>
      </text>
    </comment>
    <comment ref="N8" authorId="0" shapeId="0">
      <text>
        <r>
          <rPr>
            <sz val="9"/>
            <color indexed="81"/>
            <rFont val="Tahoma"/>
            <family val="2"/>
          </rPr>
          <t xml:space="preserve">PENDIENTES INASISTENCIAS
</t>
        </r>
      </text>
    </comment>
    <comment ref="N11" authorId="0" shapeId="0">
      <text>
        <r>
          <rPr>
            <sz val="9"/>
            <color indexed="81"/>
            <rFont val="Tahoma"/>
            <family val="2"/>
          </rPr>
          <t xml:space="preserve">PAGA 1 INQUILINO
</t>
        </r>
      </text>
    </comment>
    <comment ref="N13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N14" authorId="0" shapeId="0">
      <text>
        <r>
          <rPr>
            <sz val="9"/>
            <color indexed="81"/>
            <rFont val="Tahoma"/>
            <family val="2"/>
          </rPr>
          <t xml:space="preserve">PENDIENTE ASISTENCIAS 2020.
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 xml:space="preserve">CANCELADA A PARTIR DE 2019.
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 xml:space="preserve">PENDIENTE ASISTENCIAS
</t>
        </r>
      </text>
    </comment>
    <comment ref="N32" authorId="0" shapeId="0">
      <text>
        <r>
          <rPr>
            <b/>
            <sz val="9"/>
            <color indexed="81"/>
            <rFont val="Tahoma"/>
            <family val="2"/>
          </rPr>
          <t>PAGA 2 TOMAS, UNA A $60 Y OTRA $70.</t>
        </r>
      </text>
    </comment>
    <comment ref="X32" authorId="0" shapeId="0">
      <text>
        <r>
          <rPr>
            <sz val="9"/>
            <color indexed="81"/>
            <rFont val="Tahoma"/>
            <family val="2"/>
          </rPr>
          <t xml:space="preserve">PAGADO TOMA DE 35
</t>
        </r>
      </text>
    </comment>
    <comment ref="N40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N41" authorId="0" shapeId="0">
      <text>
        <r>
          <rPr>
            <sz val="9"/>
            <color indexed="81"/>
            <rFont val="Tahoma"/>
            <family val="2"/>
          </rPr>
          <t xml:space="preserve">PAGA 3 TOMAS.
</t>
        </r>
      </text>
    </comment>
    <comment ref="N44" authorId="0" shapeId="0">
      <text>
        <r>
          <rPr>
            <b/>
            <sz val="9"/>
            <color indexed="81"/>
            <rFont val="Tahoma"/>
            <family val="2"/>
          </rPr>
          <t>PAGO 2 TOMAS DE $35.00 Y 1 DE $45.00 AÑO 2018. (PAGA 3 TOMAS)</t>
        </r>
      </text>
    </comment>
    <comment ref="N45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N46" authorId="0" shapeId="0">
      <text>
        <r>
          <rPr>
            <sz val="9"/>
            <color indexed="81"/>
            <rFont val="Tahoma"/>
            <family val="2"/>
          </rPr>
          <t xml:space="preserve">CHECAR INASISTENCIAS
</t>
        </r>
      </text>
    </comment>
    <comment ref="N50" authorId="0" shapeId="0">
      <text>
        <r>
          <rPr>
            <b/>
            <sz val="9"/>
            <color indexed="81"/>
            <rFont val="Tahoma"/>
            <family val="2"/>
          </rPr>
          <t>Paga un inquilino.</t>
        </r>
      </text>
    </comment>
    <comment ref="F52" authorId="0" shapeId="0">
      <text>
        <r>
          <rPr>
            <b/>
            <sz val="9"/>
            <color indexed="81"/>
            <rFont val="Tahoma"/>
            <family val="2"/>
          </rPr>
          <t>DE OTRA TOMA Y SE DA DE ALTA EN NOVIEMBRE DEL 2020.</t>
        </r>
      </text>
    </comment>
    <comment ref="N52" authorId="1" shapeId="0">
      <text>
        <r>
          <rPr>
            <b/>
            <sz val="9"/>
            <color indexed="81"/>
            <rFont val="Tahoma"/>
            <family val="2"/>
          </rPr>
          <t>PENDIENTES INASISTENCIAS AÑO 2019.</t>
        </r>
      </text>
    </comment>
    <comment ref="N55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C57" authorId="0" shapeId="0">
      <text>
        <r>
          <rPr>
            <b/>
            <sz val="9"/>
            <color indexed="81"/>
            <rFont val="Tahoma"/>
            <family val="2"/>
          </rPr>
          <t>SE QUEDA SU TOMA A GABRIELA SU HIJA.</t>
        </r>
      </text>
    </comment>
    <comment ref="N59" authorId="0" shapeId="0">
      <text>
        <r>
          <rPr>
            <b/>
            <sz val="9"/>
            <color indexed="81"/>
            <rFont val="Tahoma"/>
            <family val="2"/>
          </rPr>
          <t xml:space="preserve">DA DE ALTA 1 INQUILINO DE MAYO Y JUNIO 2019.
 </t>
        </r>
      </text>
    </comment>
    <comment ref="Z59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DA DE ALTA INQUILINO A PARTIR DE DIC 2018.
</t>
        </r>
      </text>
    </comment>
    <comment ref="N62" authorId="0" shapeId="0">
      <text>
        <r>
          <rPr>
            <sz val="9"/>
            <color indexed="81"/>
            <rFont val="Tahoma"/>
            <family val="2"/>
          </rPr>
          <t xml:space="preserve">PAGO INASISTENCIAS 2019
</t>
        </r>
      </text>
    </comment>
    <comment ref="C64" authorId="0" shapeId="0">
      <text>
        <r>
          <rPr>
            <sz val="9"/>
            <color indexed="81"/>
            <rFont val="Tahoma"/>
            <family val="2"/>
          </rPr>
          <t xml:space="preserve">PAGA DE SU HIJO COMO INQUILINO
</t>
        </r>
      </text>
    </comment>
    <comment ref="N64" authorId="0" shapeId="0">
      <text>
        <r>
          <rPr>
            <sz val="9"/>
            <color indexed="81"/>
            <rFont val="Tahoma"/>
            <family val="2"/>
          </rPr>
          <t xml:space="preserve">PAGADO UN HIJO COMO INQULINO HASTA JULIO DE 2020
</t>
        </r>
      </text>
    </comment>
    <comment ref="C65" authorId="0" shapeId="0">
      <text>
        <r>
          <rPr>
            <sz val="9"/>
            <color indexed="81"/>
            <rFont val="Tahoma"/>
            <family val="2"/>
          </rPr>
          <t xml:space="preserve">CORTE DE TOMA 2019
</t>
        </r>
      </text>
    </comment>
    <comment ref="C74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dio de baja en Febrero 2019.</t>
        </r>
      </text>
    </comment>
    <comment ref="N76" authorId="0" shapeId="0">
      <text>
        <r>
          <rPr>
            <sz val="9"/>
            <color indexed="81"/>
            <rFont val="Tahoma"/>
            <family val="2"/>
          </rPr>
          <t xml:space="preserve">3 TOMAS Y 6 INQILINOS
</t>
        </r>
      </text>
    </comment>
    <comment ref="N84" authorId="0" shapeId="0">
      <text>
        <r>
          <rPr>
            <sz val="9"/>
            <color indexed="81"/>
            <rFont val="Tahoma"/>
            <family val="2"/>
          </rPr>
          <t xml:space="preserve">10 VACAS
</t>
        </r>
      </text>
    </comment>
    <comment ref="C90" authorId="0" shapeId="0">
      <text>
        <r>
          <rPr>
            <b/>
            <sz val="9"/>
            <color indexed="81"/>
            <rFont val="Tahoma"/>
            <family val="2"/>
          </rPr>
          <t>PERIODO DE JAVIER MOYA.</t>
        </r>
      </text>
    </comment>
    <comment ref="C97" authorId="0" shapeId="0">
      <text>
        <r>
          <rPr>
            <b/>
            <sz val="9"/>
            <color indexed="81"/>
            <rFont val="Tahoma"/>
            <family val="2"/>
          </rPr>
          <t>SE QUEDA COMO TITULAR DE LA TOMA DE DE SU PAPA POR EDAD AVANZADA SR ENRIQUE CONTRRAS TELLEZ EN ENERO DEL 2020.</t>
        </r>
      </text>
    </comment>
    <comment ref="C102" authorId="0" shapeId="0">
      <text>
        <r>
          <rPr>
            <b/>
            <sz val="9"/>
            <color indexed="81"/>
            <rFont val="Tahoma"/>
            <family val="2"/>
          </rPr>
          <t xml:space="preserve">PAGA 1 HIJO COMO IQUILINO
</t>
        </r>
      </text>
    </comment>
    <comment ref="N103" authorId="0" shapeId="0">
      <text>
        <r>
          <rPr>
            <b/>
            <sz val="9"/>
            <color indexed="81"/>
            <rFont val="Tahoma"/>
            <family val="2"/>
          </rPr>
          <t xml:space="preserve">PAGA 2 TOMAS, DE 1TOMA HASTA MAYO DEL 2021
</t>
        </r>
      </text>
    </comment>
    <comment ref="N104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N108" authorId="0" shapeId="0">
      <text>
        <r>
          <rPr>
            <sz val="9"/>
            <color indexed="81"/>
            <rFont val="Tahoma"/>
            <family val="2"/>
          </rPr>
          <t xml:space="preserve">PENDIENTE ASISTENCIAS
</t>
        </r>
      </text>
    </comment>
    <comment ref="N110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C117" authorId="0" shapeId="0">
      <text>
        <r>
          <rPr>
            <sz val="9"/>
            <color indexed="81"/>
            <rFont val="Tahoma"/>
            <family val="2"/>
          </rPr>
          <t>CAMBIO DE USUARIO POR EDAD SE LE QUEDA LA TOMA A SU HIJO DE DON VICENTE. A PARTIR DEL 01ENERO 2022.</t>
        </r>
      </text>
    </comment>
    <comment ref="C122" authorId="0" shapeId="0">
      <text>
        <r>
          <rPr>
            <sz val="9"/>
            <color indexed="81"/>
            <rFont val="Tahoma"/>
            <family val="2"/>
          </rPr>
          <t xml:space="preserve">PAGA 1 HERMANA COMO INQUILINA DESDE 2013
</t>
        </r>
      </text>
    </comment>
    <comment ref="S122" authorId="0" shapeId="0">
      <text>
        <r>
          <rPr>
            <b/>
            <sz val="9"/>
            <color indexed="81"/>
            <rFont val="Tahoma"/>
            <family val="2"/>
          </rPr>
          <t>PAGÒ UN INQUILINO DE MAYO A JUNIO DEL 2019.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 DA DE BAJA POR EDAD AVANZADA , QUEDANDO CON SU TOMA SU HIJO ALEJANDRO.</t>
        </r>
      </text>
    </comment>
    <comment ref="C132" authorId="0" shapeId="0">
      <text>
        <r>
          <rPr>
            <b/>
            <sz val="9"/>
            <color indexed="81"/>
            <rFont val="Tahoma"/>
            <family val="2"/>
          </rPr>
          <t>SE CANCELA ESTE NUM. DE USUARIO PORQUE TIENE 3 TOMAS EN EL MISMO PREDIO.</t>
        </r>
      </text>
    </comment>
    <comment ref="N134" authorId="0" shapeId="0">
      <text>
        <r>
          <rPr>
            <sz val="9"/>
            <color indexed="81"/>
            <rFont val="Tahoma"/>
            <family val="2"/>
          </rPr>
          <t xml:space="preserve">2 INQUILINOS
</t>
        </r>
      </text>
    </comment>
    <comment ref="C136" authorId="0" shapeId="0">
      <text>
        <r>
          <rPr>
            <sz val="9"/>
            <color indexed="81"/>
            <rFont val="Tahoma"/>
            <family val="2"/>
          </rPr>
          <t xml:space="preserve">PAGA DE SU HIJA COMO INQUILNA
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 DA DE BAJA EEL 1 DE DIC 2021, YA NO VIVE DESDE HACE UN AÑO.</t>
        </r>
      </text>
    </comment>
    <comment ref="C170" authorId="0" shapeId="0">
      <text>
        <r>
          <rPr>
            <b/>
            <sz val="9"/>
            <color indexed="81"/>
            <rFont val="Tahoma"/>
            <family val="2"/>
          </rPr>
          <t xml:space="preserve">SE DIO DE BAJA EN EL PERIODO DE ADRIANA.
</t>
        </r>
      </text>
    </comment>
    <comment ref="N172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CHECAR PAGOS</t>
        </r>
      </text>
    </comment>
    <comment ref="C182" authorId="0" shapeId="0">
      <text>
        <r>
          <rPr>
            <b/>
            <sz val="9"/>
            <color indexed="81"/>
            <rFont val="Tahoma"/>
            <family val="2"/>
          </rPr>
          <t xml:space="preserve">SE HIZO EL CAMBIO EN JUNIO 2019. EN EL LUGAR DE SU PAPA
</t>
        </r>
      </text>
    </comment>
    <comment ref="N185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N186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C187" authorId="0" shapeId="0">
      <text>
        <r>
          <rPr>
            <sz val="9"/>
            <color indexed="81"/>
            <rFont val="Tahoma"/>
            <family val="2"/>
          </rPr>
          <t xml:space="preserve">PAGA 1 HIJA COMO INQUILINO
</t>
        </r>
      </text>
    </comment>
    <comment ref="N189" authorId="0" shapeId="0">
      <text>
        <r>
          <rPr>
            <b/>
            <sz val="9"/>
            <color indexed="81"/>
            <rFont val="Tahoma"/>
            <family val="2"/>
          </rPr>
          <t>PAGA TRES INQUILINOS.</t>
        </r>
      </text>
    </comment>
    <comment ref="N191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N193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C195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N196" authorId="0" shapeId="0">
      <text>
        <r>
          <rPr>
            <b/>
            <sz val="9"/>
            <color indexed="81"/>
            <rFont val="Tahoma"/>
            <family val="2"/>
          </rPr>
          <t>PAGA 1 TOMA. SE LE CANCELO 1 EN EL 2020.</t>
        </r>
      </text>
    </comment>
    <comment ref="N199" authorId="0" shapeId="0">
      <text>
        <r>
          <rPr>
            <b/>
            <sz val="9"/>
            <color indexed="81"/>
            <rFont val="Tahoma"/>
            <family val="2"/>
          </rPr>
          <t xml:space="preserve">TIENE 2 TOMAS </t>
        </r>
      </text>
    </comment>
    <comment ref="F202" authorId="0" shapeId="0">
      <text>
        <r>
          <rPr>
            <b/>
            <sz val="9"/>
            <color indexed="81"/>
            <rFont val="Tahoma"/>
            <family val="2"/>
          </rPr>
          <t>PAGA 3 TOMAS Y 4 INQUI. DE ENERO A AGOSTO DEL 2019.</t>
        </r>
      </text>
    </comment>
    <comment ref="N202" authorId="0" shapeId="0">
      <text>
        <r>
          <rPr>
            <sz val="9"/>
            <color indexed="81"/>
            <rFont val="Tahoma"/>
            <family val="2"/>
          </rPr>
          <t xml:space="preserve">3 tomas y 4 inquilinos
</t>
        </r>
      </text>
    </comment>
    <comment ref="C204" authorId="0" shapeId="0">
      <text>
        <r>
          <rPr>
            <sz val="9"/>
            <color indexed="81"/>
            <rFont val="Tahoma"/>
            <family val="2"/>
          </rPr>
          <t xml:space="preserve">PAGA 1 HIJA COMO INQUILINA
</t>
        </r>
      </text>
    </comment>
    <comment ref="N204" authorId="0" shapeId="0">
      <text>
        <r>
          <rPr>
            <sz val="9"/>
            <color indexed="81"/>
            <rFont val="Tahoma"/>
            <family val="2"/>
          </rPr>
          <t xml:space="preserve">PAGA LO DE HIJA COMO INQUILINO
</t>
        </r>
      </text>
    </comment>
    <comment ref="N207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C208" authorId="0" shapeId="0">
      <text>
        <r>
          <rPr>
            <sz val="9"/>
            <color indexed="81"/>
            <rFont val="Tahoma"/>
            <family val="2"/>
          </rPr>
          <t xml:space="preserve">CAMBIA COMO INQUILINO A NOMBRE DE SU MAMA
</t>
        </r>
      </text>
    </comment>
    <comment ref="C209" authorId="0" shapeId="0">
      <text>
        <r>
          <rPr>
            <b/>
            <sz val="9"/>
            <color indexed="81"/>
            <rFont val="Tahoma"/>
            <family val="2"/>
          </rPr>
          <t>NO PAGA DRENAGE.</t>
        </r>
      </text>
    </comment>
    <comment ref="C220" authorId="0" shapeId="0">
      <text>
        <r>
          <rPr>
            <sz val="9"/>
            <color indexed="81"/>
            <rFont val="Tahoma"/>
            <family val="2"/>
          </rPr>
          <t xml:space="preserve">PAGA LO DE SU PAPA COMO IQUILINO
</t>
        </r>
      </text>
    </comment>
    <comment ref="S220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T220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U220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V220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W220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X220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C226" authorId="0" shapeId="0">
      <text>
        <r>
          <rPr>
            <b/>
            <sz val="9"/>
            <color indexed="81"/>
            <rFont val="Tahoma"/>
            <family val="2"/>
          </rPr>
          <t>SE DA DE BAJA EN 2020.</t>
        </r>
      </text>
    </comment>
    <comment ref="C234" authorId="0" shapeId="0">
      <text>
        <r>
          <rPr>
            <b/>
            <sz val="9"/>
            <color indexed="81"/>
            <rFont val="Tahoma"/>
            <family val="2"/>
          </rPr>
          <t>COMENTAN QUE SU HIJA ES MADRE SOLTERA Y QUE VIVE CON EL HACE  AÑOS.</t>
        </r>
      </text>
    </comment>
    <comment ref="N240" authorId="0" shapeId="0">
      <text>
        <r>
          <rPr>
            <b/>
            <sz val="9"/>
            <color indexed="81"/>
            <rFont val="Tahoma"/>
            <family val="2"/>
          </rPr>
          <t>ADEUDA 5 INASISTENCIAS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3" authorId="0" shapeId="0">
      <text>
        <r>
          <rPr>
            <b/>
            <sz val="9"/>
            <color indexed="81"/>
            <rFont val="Tahoma"/>
            <family val="2"/>
          </rPr>
          <t xml:space="preserve">PAGA 2 TOMAS.
</t>
        </r>
      </text>
    </comment>
    <comment ref="N244" authorId="0" shapeId="0">
      <text>
        <r>
          <rPr>
            <b/>
            <sz val="9"/>
            <color indexed="81"/>
            <rFont val="Tahoma"/>
            <family val="2"/>
          </rPr>
          <t>PAGA 3 TOMAS.</t>
        </r>
      </text>
    </comment>
    <comment ref="N245" authorId="0" shapeId="0">
      <text>
        <r>
          <rPr>
            <b/>
            <sz val="9"/>
            <color indexed="81"/>
            <rFont val="Tahoma"/>
            <family val="2"/>
          </rPr>
          <t>PAGA 3 TOMAS.</t>
        </r>
      </text>
    </comment>
    <comment ref="N247" authorId="0" shapeId="0">
      <text>
        <r>
          <rPr>
            <sz val="9"/>
            <color indexed="81"/>
            <rFont val="Tahoma"/>
            <family val="2"/>
          </rPr>
          <t xml:space="preserve">PENDIENTE ASISTENCIAAS
</t>
        </r>
      </text>
    </comment>
    <comment ref="N254" authorId="0" shapeId="0">
      <text>
        <r>
          <rPr>
            <sz val="9"/>
            <color indexed="81"/>
            <rFont val="Tahoma"/>
            <family val="2"/>
          </rPr>
          <t xml:space="preserve">PENDIENTES ASISTENCIAS 2020.
</t>
        </r>
      </text>
    </comment>
    <comment ref="N256" authorId="0" shapeId="0">
      <text>
        <r>
          <rPr>
            <sz val="9"/>
            <color indexed="81"/>
            <rFont val="Tahoma"/>
            <family val="2"/>
          </rPr>
          <t xml:space="preserve">YA NO TIENE VACAS
</t>
        </r>
      </text>
    </comment>
    <comment ref="N261" authorId="0" shapeId="0">
      <text>
        <r>
          <rPr>
            <sz val="9"/>
            <color indexed="81"/>
            <rFont val="Tahoma"/>
            <family val="2"/>
          </rPr>
          <t xml:space="preserve">3 TOMAS Y 8 VACAS
</t>
        </r>
      </text>
    </comment>
    <comment ref="N263" authorId="0" shapeId="0">
      <text>
        <r>
          <rPr>
            <sz val="9"/>
            <color indexed="81"/>
            <rFont val="Tahoma"/>
            <family val="2"/>
          </rPr>
          <t xml:space="preserve">PENDIENTE ASISTENIA
</t>
        </r>
      </text>
    </comment>
    <comment ref="N271" authorId="0" shapeId="0">
      <text>
        <r>
          <rPr>
            <sz val="9"/>
            <color indexed="81"/>
            <rFont val="Tahoma"/>
            <family val="2"/>
          </rPr>
          <t xml:space="preserve">PENDIENTE INASISTENCIAS
</t>
        </r>
      </text>
    </comment>
    <comment ref="N272" authorId="0" shapeId="0">
      <text>
        <r>
          <rPr>
            <sz val="9"/>
            <color indexed="81"/>
            <rFont val="Tahoma"/>
            <family val="2"/>
          </rPr>
          <t xml:space="preserve">3 VACAS
</t>
        </r>
      </text>
    </comment>
    <comment ref="N274" authorId="0" shapeId="0">
      <text>
        <r>
          <rPr>
            <b/>
            <sz val="9"/>
            <color indexed="81"/>
            <rFont val="Tahoma"/>
            <family val="2"/>
          </rPr>
          <t>Se da de alta en el mes de Agosto 2019.</t>
        </r>
      </text>
    </comment>
    <comment ref="N279" authorId="0" shapeId="0">
      <text>
        <r>
          <rPr>
            <b/>
            <sz val="9"/>
            <color indexed="81"/>
            <rFont val="Tahoma"/>
            <family val="2"/>
          </rPr>
          <t xml:space="preserve">SE DA OTRA TOMA 14 DE ABRIL DEL 2021.
</t>
        </r>
      </text>
    </comment>
    <comment ref="C290" authorId="0" shapeId="0">
      <text>
        <r>
          <rPr>
            <sz val="9"/>
            <color indexed="81"/>
            <rFont val="Tahoma"/>
            <family val="2"/>
          </rPr>
          <t xml:space="preserve">PAGA 1 HERMANA COMO INQUILINA
</t>
        </r>
      </text>
    </comment>
    <comment ref="N290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N296" authorId="0" shapeId="0">
      <text>
        <r>
          <rPr>
            <b/>
            <sz val="9"/>
            <color indexed="81"/>
            <rFont val="Tahoma"/>
            <family val="2"/>
          </rPr>
          <t>SE DA DE BAJA INQUILINO EN EL MES DE MAYO DEL 2020.</t>
        </r>
      </text>
    </comment>
    <comment ref="C300" authorId="0" shapeId="0">
      <text>
        <r>
          <rPr>
            <sz val="11"/>
            <color theme="1"/>
            <rFont val="Calibri"/>
            <family val="2"/>
            <scheme val="minor"/>
          </rPr>
          <t>SE DA DE BAJA EN FEBRERO 2019.</t>
        </r>
      </text>
    </comment>
    <comment ref="N300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DA DE BAJA HIDRANTE EL 19.02.2019
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ESTE NUMERO DE USUARIO LE PERTECIA A DOÑA CATA OREA, LE CEDE A SU HIJO EDGAR. A PATIR DE MARZO DEL 2020. POR EDAD AVANZADA.</t>
        </r>
      </text>
    </comment>
    <comment ref="N315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N319" authorId="0" shapeId="0">
      <text>
        <r>
          <rPr>
            <b/>
            <sz val="9"/>
            <color indexed="81"/>
            <rFont val="Tahoma"/>
            <family val="2"/>
          </rPr>
          <t xml:space="preserve">SE DA LA TOMA 2 EN AGOSTO DEL 2022.
</t>
        </r>
      </text>
    </comment>
    <comment ref="C323" authorId="0" shapeId="0">
      <text>
        <r>
          <rPr>
            <sz val="9"/>
            <color indexed="81"/>
            <rFont val="Tahoma"/>
            <family val="2"/>
          </rPr>
          <t>SE DA DE BAJA Y SE QUEDA CON TOMA DE SU PAPA, CON EL USUARIO 322.</t>
        </r>
      </text>
    </comment>
    <comment ref="N329" authorId="0" shapeId="0">
      <text>
        <r>
          <rPr>
            <sz val="9"/>
            <color indexed="81"/>
            <rFont val="Tahoma"/>
            <family val="2"/>
          </rPr>
          <t xml:space="preserve">PENDIENTE ASISTENCIAS 2020.
</t>
        </r>
      </text>
    </comment>
    <comment ref="N331" authorId="0" shapeId="0">
      <text>
        <r>
          <rPr>
            <sz val="9"/>
            <color indexed="81"/>
            <rFont val="Tahoma"/>
            <family val="2"/>
          </rPr>
          <t xml:space="preserve">PENDIENTE ASISTENCIA
</t>
        </r>
      </text>
    </comment>
    <comment ref="C332" authorId="0" shapeId="0">
      <text>
        <r>
          <rPr>
            <b/>
            <sz val="9"/>
            <color indexed="81"/>
            <rFont val="Tahoma"/>
            <family val="2"/>
          </rPr>
          <t>NO PAGA AGUA POTABLE.</t>
        </r>
      </text>
    </comment>
    <comment ref="C345" authorId="0" shapeId="0">
      <text>
        <r>
          <rPr>
            <sz val="9"/>
            <color indexed="81"/>
            <rFont val="Tahoma"/>
            <family val="2"/>
          </rPr>
          <t xml:space="preserve">PAGA COMO IDRANTE
</t>
        </r>
      </text>
    </comment>
    <comment ref="N345" authorId="0" shapeId="0">
      <text>
        <r>
          <rPr>
            <sz val="9"/>
            <color indexed="81"/>
            <rFont val="Tahoma"/>
            <family val="2"/>
          </rPr>
          <t xml:space="preserve">PENDIENTE ASISTENCCIAS
</t>
        </r>
      </text>
    </comment>
    <comment ref="C349" authorId="0" shapeId="0">
      <text>
        <r>
          <rPr>
            <sz val="9"/>
            <color indexed="81"/>
            <rFont val="Tahoma"/>
            <family val="2"/>
          </rPr>
          <t xml:space="preserve">PAGA 1 HERMANA COMO NQUILINA
</t>
        </r>
      </text>
    </comment>
    <comment ref="N351" authorId="0" shapeId="0">
      <text>
        <r>
          <rPr>
            <sz val="9"/>
            <color indexed="81"/>
            <rFont val="Tahoma"/>
            <family val="2"/>
          </rPr>
          <t xml:space="preserve">2 TOMAS
</t>
        </r>
      </text>
    </comment>
    <comment ref="N357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N360" authorId="0" shapeId="0">
      <text>
        <r>
          <rPr>
            <sz val="9"/>
            <color indexed="81"/>
            <rFont val="Tahoma"/>
            <family val="2"/>
          </rPr>
          <t xml:space="preserve">PENDIENTE INASISTENCIAS
</t>
        </r>
      </text>
    </comment>
    <comment ref="N365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C371" authorId="0" shapeId="0">
      <text>
        <r>
          <rPr>
            <b/>
            <sz val="9"/>
            <color indexed="81"/>
            <rFont val="Tahoma"/>
            <family val="2"/>
          </rPr>
          <t xml:space="preserve">PAGA 1 HIJA COMO INQUILINO
</t>
        </r>
      </text>
    </comment>
    <comment ref="N374" authorId="0" shapeId="0">
      <text>
        <r>
          <rPr>
            <sz val="9"/>
            <color indexed="81"/>
            <rFont val="Tahoma"/>
            <family val="2"/>
          </rPr>
          <t xml:space="preserve">4 vacas
</t>
        </r>
      </text>
    </comment>
    <comment ref="N375" authorId="0" shapeId="0">
      <text>
        <r>
          <rPr>
            <b/>
            <sz val="9"/>
            <color indexed="81"/>
            <rFont val="Tahoma"/>
            <family val="2"/>
          </rPr>
          <t>PAGO LO DE 1 INQUILINO DE ENERO A DICIEMBRE DEL 2019. EL DE LA TORTILLERIA. PAGA 2 TOMAS.</t>
        </r>
      </text>
    </comment>
    <comment ref="O375" authorId="0" shapeId="0">
      <text>
        <r>
          <rPr>
            <sz val="9"/>
            <color indexed="81"/>
            <rFont val="Tahoma"/>
            <family val="2"/>
          </rPr>
          <t xml:space="preserve">PENDIENTE ASISTENCIAS
</t>
        </r>
      </text>
    </comment>
    <comment ref="N384" authorId="0" shapeId="0">
      <text>
        <r>
          <rPr>
            <sz val="9"/>
            <color indexed="81"/>
            <rFont val="Tahoma"/>
            <family val="2"/>
          </rPr>
          <t xml:space="preserve">PENDIENTE INASISTENCIAS
</t>
        </r>
      </text>
    </comment>
    <comment ref="N386" authorId="0" shapeId="0">
      <text>
        <r>
          <rPr>
            <sz val="9"/>
            <color indexed="81"/>
            <rFont val="Tahoma"/>
            <family val="2"/>
          </rPr>
          <t xml:space="preserve">3TOMAS
</t>
        </r>
      </text>
    </comment>
    <comment ref="N388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F390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N390" authorId="0" shapeId="0">
      <text>
        <r>
          <rPr>
            <sz val="9"/>
            <color indexed="81"/>
            <rFont val="Tahoma"/>
            <family val="2"/>
          </rPr>
          <t xml:space="preserve">ALTA DE 3a. TOMA EN EL MES DE AGOSTO
</t>
        </r>
      </text>
    </comment>
    <comment ref="C404" authorId="0" shapeId="0">
      <text>
        <r>
          <rPr>
            <sz val="9"/>
            <color indexed="81"/>
            <rFont val="Tahoma"/>
            <family val="2"/>
          </rPr>
          <t xml:space="preserve">PAGA 1 HERMANA COMO INQUILINA
</t>
        </r>
      </text>
    </comment>
    <comment ref="N406" authorId="0" shapeId="0">
      <text>
        <r>
          <rPr>
            <sz val="9"/>
            <color indexed="81"/>
            <rFont val="Tahoma"/>
            <family val="2"/>
          </rPr>
          <t xml:space="preserve">DEBE 7 INASISTENCIAS
</t>
        </r>
      </text>
    </comment>
    <comment ref="B407" authorId="0" shapeId="0">
      <text>
        <r>
          <rPr>
            <b/>
            <sz val="9"/>
            <color indexed="81"/>
            <rFont val="Tahoma"/>
            <family val="2"/>
          </rPr>
          <t>SE DA DE BAJA POR EDAD Y SE QUEDA EL SR MARCELINO MACHORRO ROMAN SU HIJO CON DOS NUM. DE USUARIO 405-242</t>
        </r>
      </text>
    </comment>
    <comment ref="N415" authorId="0" shapeId="0">
      <text>
        <r>
          <rPr>
            <sz val="9"/>
            <color indexed="81"/>
            <rFont val="Tahoma"/>
            <family val="2"/>
          </rPr>
          <t xml:space="preserve">PENDIENTE INASISTENCIAS
</t>
        </r>
      </text>
    </comment>
    <comment ref="N427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N430" authorId="0" shapeId="0">
      <text>
        <r>
          <rPr>
            <sz val="9"/>
            <color indexed="81"/>
            <rFont val="Tahoma"/>
            <family val="2"/>
          </rPr>
          <t xml:space="preserve">TIENE 2 TOMAS
</t>
        </r>
      </text>
    </comment>
    <comment ref="N434" authorId="0" shapeId="0">
      <text>
        <r>
          <rPr>
            <b/>
            <sz val="9"/>
            <color indexed="81"/>
            <rFont val="Tahoma"/>
            <family val="2"/>
          </rPr>
          <t>SE DA SU TOMA EN JULIO DEL 2022.</t>
        </r>
      </text>
    </comment>
    <comment ref="C442" authorId="0" shapeId="0">
      <text>
        <r>
          <rPr>
            <sz val="9"/>
            <color indexed="81"/>
            <rFont val="Tahoma"/>
            <family val="2"/>
          </rPr>
          <t xml:space="preserve">PENDIENTE HOJA DE INASISTENCIAS
</t>
        </r>
      </text>
    </comment>
    <comment ref="N449" authorId="0" shapeId="0">
      <text>
        <r>
          <rPr>
            <sz val="9"/>
            <color indexed="81"/>
            <rFont val="Tahoma"/>
            <family val="2"/>
          </rPr>
          <t xml:space="preserve">PENDIENTES INASISTENCIAS DE 2019
</t>
        </r>
      </text>
    </comment>
    <comment ref="N457" authorId="0" shapeId="0">
      <text>
        <r>
          <rPr>
            <sz val="9"/>
            <color indexed="81"/>
            <rFont val="Tahoma"/>
            <family val="2"/>
          </rPr>
          <t xml:space="preserve">UN INQUILNO
</t>
        </r>
      </text>
    </comment>
    <comment ref="N459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N460" authorId="0" shapeId="0">
      <text>
        <r>
          <rPr>
            <sz val="9"/>
            <color indexed="81"/>
            <rFont val="Tahoma"/>
            <family val="2"/>
          </rPr>
          <t xml:space="preserve">PENDIENTE IASISTENCIAS
</t>
        </r>
      </text>
    </comment>
    <comment ref="C463" authorId="0" shapeId="0">
      <text>
        <r>
          <rPr>
            <sz val="9"/>
            <color indexed="81"/>
            <rFont val="Tahoma"/>
            <family val="2"/>
          </rPr>
          <t xml:space="preserve">CHECAR SI LA TOMA DE SU PAPA SE LE QUEDO
</t>
        </r>
      </text>
    </comment>
    <comment ref="N474" authorId="0" shapeId="0">
      <text>
        <r>
          <rPr>
            <sz val="9"/>
            <color indexed="81"/>
            <rFont val="Tahoma"/>
            <family val="2"/>
          </rPr>
          <t xml:space="preserve">PAGA 1 INQUILINO
</t>
        </r>
      </text>
    </comment>
    <comment ref="B487" authorId="0" shapeId="0">
      <text>
        <r>
          <rPr>
            <b/>
            <sz val="9"/>
            <color indexed="81"/>
            <rFont val="Tahoma"/>
            <family val="2"/>
          </rPr>
          <t>FINADO, BAJA 07 DE JULIO 2020.</t>
        </r>
      </text>
    </comment>
    <comment ref="N493" authorId="0" shapeId="0">
      <text>
        <r>
          <rPr>
            <b/>
            <sz val="9"/>
            <color indexed="81"/>
            <rFont val="Tahoma"/>
            <family val="2"/>
          </rPr>
          <t>SE DA LA TOMA 2 EN AGOSTO DEL 2022.</t>
        </r>
      </text>
    </comment>
    <comment ref="N495" authorId="0" shapeId="0">
      <text>
        <r>
          <rPr>
            <sz val="9"/>
            <color indexed="81"/>
            <rFont val="Tahoma"/>
            <family val="2"/>
          </rPr>
          <t xml:space="preserve">DEBE INASISTENCIAS DE NENERO A JUNIO 2019
</t>
        </r>
      </text>
    </comment>
    <comment ref="N502" authorId="0" shapeId="0">
      <text>
        <r>
          <rPr>
            <sz val="9"/>
            <color indexed="81"/>
            <rFont val="Tahoma"/>
            <family val="2"/>
          </rPr>
          <t xml:space="preserve">DEBE INASISTENCIAS
</t>
        </r>
      </text>
    </comment>
    <comment ref="N507" authorId="0" shapeId="0">
      <text>
        <r>
          <rPr>
            <sz val="9"/>
            <color indexed="81"/>
            <rFont val="Tahoma"/>
            <family val="2"/>
          </rPr>
          <t xml:space="preserve">CHECAR ASISTENCIAS
</t>
        </r>
      </text>
    </comment>
    <comment ref="N508" authorId="0" shapeId="0">
      <text>
        <r>
          <rPr>
            <sz val="9"/>
            <color indexed="81"/>
            <rFont val="Tahoma"/>
            <family val="2"/>
          </rPr>
          <t xml:space="preserve"> 2 TOMAS
</t>
        </r>
      </text>
    </comment>
    <comment ref="N509" authorId="0" shapeId="0">
      <text>
        <r>
          <rPr>
            <sz val="9"/>
            <color indexed="81"/>
            <rFont val="Tahoma"/>
            <family val="2"/>
          </rPr>
          <t xml:space="preserve">2TOMAS
</t>
        </r>
      </text>
    </comment>
    <comment ref="N510" authorId="0" shapeId="0">
      <text>
        <r>
          <rPr>
            <sz val="9"/>
            <color indexed="81"/>
            <rFont val="Tahoma"/>
            <family val="2"/>
          </rPr>
          <t xml:space="preserve">2 INQUILINOS
</t>
        </r>
      </text>
    </comment>
    <comment ref="N516" authorId="0" shapeId="0">
      <text>
        <r>
          <rPr>
            <b/>
            <sz val="9"/>
            <color indexed="81"/>
            <rFont val="Tahoma"/>
            <family val="2"/>
          </rPr>
          <t>SE LE DA LA SEGUNDA TOMA EN DICIEMBRE DEL 2021.</t>
        </r>
      </text>
    </comment>
    <comment ref="N517" authorId="0" shapeId="0">
      <text>
        <r>
          <rPr>
            <sz val="9"/>
            <color indexed="81"/>
            <rFont val="Tahoma"/>
            <family val="2"/>
          </rPr>
          <t xml:space="preserve">3 TOMAS Y 8 INQUILIINOOS
</t>
        </r>
      </text>
    </comment>
    <comment ref="C519" authorId="0" shapeId="0">
      <text>
        <r>
          <rPr>
            <sz val="9"/>
            <color indexed="81"/>
            <rFont val="Tahoma"/>
            <family val="2"/>
          </rPr>
          <t xml:space="preserve">SE CORTO TOMA 
EN NOV. DE 2019
</t>
        </r>
      </text>
    </comment>
    <comment ref="N521" authorId="0" shapeId="0">
      <text>
        <r>
          <rPr>
            <sz val="9"/>
            <color indexed="81"/>
            <rFont val="Tahoma"/>
            <family val="2"/>
          </rPr>
          <t xml:space="preserve">INASISTENCIA PENDIENTES
</t>
        </r>
      </text>
    </comment>
    <comment ref="N529" authorId="0" shapeId="0">
      <text>
        <r>
          <rPr>
            <sz val="9"/>
            <color indexed="81"/>
            <rFont val="Tahoma"/>
            <family val="2"/>
          </rPr>
          <t xml:space="preserve">PENDIENTES INASISTENCIAS
</t>
        </r>
      </text>
    </comment>
    <comment ref="Q529" authorId="0" shapeId="0">
      <text>
        <r>
          <rPr>
            <sz val="9"/>
            <color indexed="81"/>
            <rFont val="Tahoma"/>
            <family val="2"/>
          </rPr>
          <t>DA DE ALTA UN INQUILINO Y PAGA DE MARZO A AGOSTO 2019 POR INQUILINO.</t>
        </r>
      </text>
    </comment>
    <comment ref="F532" authorId="0" shapeId="0">
      <text/>
    </comment>
    <comment ref="N533" authorId="0" shapeId="0">
      <text>
        <r>
          <rPr>
            <b/>
            <sz val="9"/>
            <color indexed="81"/>
            <rFont val="Tahoma"/>
            <family val="2"/>
          </rPr>
          <t xml:space="preserve">EN OCTUBRE DEL 2021 DA DE ALTA A 4 INQUILNOS.
</t>
        </r>
      </text>
    </comment>
    <comment ref="C542" authorId="0" shapeId="0">
      <text>
        <r>
          <rPr>
            <sz val="9"/>
            <color indexed="81"/>
            <rFont val="Tahoma"/>
            <family val="2"/>
          </rPr>
          <t xml:space="preserve">CHECAR LO DE SU HIJO NO PAGA
</t>
        </r>
      </text>
    </comment>
    <comment ref="N542" authorId="0" shapeId="0">
      <text>
        <r>
          <rPr>
            <sz val="9"/>
            <color indexed="81"/>
            <rFont val="Tahoma"/>
            <family val="2"/>
          </rPr>
          <t xml:space="preserve">2 TOMAS Y 10 VACAS PENDIENTE INQUILINOS
</t>
        </r>
      </text>
    </comment>
    <comment ref="N544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N545" authorId="0" shapeId="0">
      <text>
        <r>
          <rPr>
            <b/>
            <sz val="9"/>
            <color indexed="81"/>
            <rFont val="Tahoma"/>
            <family val="2"/>
          </rPr>
          <t>DIO DE BAJA UN INQUILINO 22.07.2020</t>
        </r>
      </text>
    </comment>
    <comment ref="N558" authorId="0" shapeId="0">
      <text>
        <r>
          <rPr>
            <b/>
            <sz val="9"/>
            <color indexed="81"/>
            <rFont val="Tahoma"/>
            <family val="2"/>
          </rPr>
          <t>ERA HIDRANTE, Y YA TIENE DOS TOMAS.</t>
        </r>
      </text>
    </comment>
    <comment ref="N563" authorId="1" shapeId="0">
      <text>
        <r>
          <rPr>
            <b/>
            <sz val="9"/>
            <color indexed="81"/>
            <rFont val="Tahoma"/>
            <family val="2"/>
          </rPr>
          <t>PAGA 4 TOMAS. Y 5 INQUILINOS.</t>
        </r>
      </text>
    </comment>
    <comment ref="N568" authorId="0" shapeId="0">
      <text>
        <r>
          <rPr>
            <b/>
            <sz val="9"/>
            <color indexed="81"/>
            <rFont val="Tahoma"/>
            <family val="2"/>
          </rPr>
          <t>PAGA TOMA DE CONEXIÓN DE DRENAJE DICIEMBRE 2021.</t>
        </r>
      </text>
    </comment>
    <comment ref="C569" authorId="0" shapeId="0">
      <text>
        <r>
          <rPr>
            <b/>
            <sz val="9"/>
            <color indexed="81"/>
            <rFont val="Tahoma"/>
            <family val="2"/>
          </rPr>
          <t xml:space="preserve">CAMBIO DE DOMICILIO.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71" authorId="0" shapeId="0">
      <text>
        <r>
          <rPr>
            <sz val="9"/>
            <color indexed="81"/>
            <rFont val="Tahoma"/>
            <family val="2"/>
          </rPr>
          <t xml:space="preserve">UNA TOMA NO LOCALIZADA
</t>
        </r>
      </text>
    </comment>
    <comment ref="C594" authorId="0" shapeId="0">
      <text>
        <r>
          <rPr>
            <sz val="9"/>
            <color indexed="81"/>
            <rFont val="Tahoma"/>
            <family val="2"/>
          </rPr>
          <t xml:space="preserve">CORTADA NO PAGA AGUA
</t>
        </r>
      </text>
    </comment>
    <comment ref="N596" authorId="1" shapeId="0">
      <text>
        <r>
          <rPr>
            <b/>
            <sz val="9"/>
            <color indexed="81"/>
            <rFont val="Tahoma"/>
            <family val="2"/>
          </rPr>
          <t xml:space="preserve">SE DA DE ALTA EN ABRIL 2017.
</t>
        </r>
      </text>
    </comment>
    <comment ref="C599" authorId="0" shapeId="0">
      <text>
        <r>
          <rPr>
            <b/>
            <sz val="9"/>
            <color indexed="81"/>
            <rFont val="Tahoma"/>
            <family val="2"/>
          </rPr>
          <t>NO VIVE AQUÍ.</t>
        </r>
      </text>
    </comment>
    <comment ref="B601" authorId="0" shapeId="0">
      <text>
        <r>
          <rPr>
            <b/>
            <sz val="9"/>
            <color indexed="81"/>
            <rFont val="Tahoma"/>
            <family val="2"/>
          </rPr>
          <t>SE DA DE BAJA EN JULIO 2021.</t>
        </r>
      </text>
    </comment>
    <comment ref="N601" authorId="0" shapeId="0">
      <text>
        <r>
          <rPr>
            <sz val="9"/>
            <color indexed="81"/>
            <rFont val="Tahoma"/>
            <family val="2"/>
          </rPr>
          <t xml:space="preserve">PENDIENTE ASISTENCIAS
</t>
        </r>
      </text>
    </comment>
    <comment ref="P607" authorId="0" shapeId="0">
      <text>
        <r>
          <rPr>
            <b/>
            <sz val="9"/>
            <color indexed="81"/>
            <rFont val="Tahoma"/>
            <family val="2"/>
          </rPr>
          <t xml:space="preserve">SE DA DE ALTA COMO HIDRANTE. (FEBRERO 2019).
</t>
        </r>
      </text>
    </comment>
    <comment ref="Q608" authorId="0" shapeId="0">
      <text>
        <r>
          <rPr>
            <sz val="9"/>
            <color indexed="81"/>
            <rFont val="Tahoma"/>
            <family val="2"/>
          </rPr>
          <t xml:space="preserve">SE DA DE ALTA USUARIO COMO HIDRANTE.
</t>
        </r>
      </text>
    </comment>
    <comment ref="Q609" authorId="0" shapeId="0">
      <text>
        <r>
          <rPr>
            <sz val="9"/>
            <color indexed="81"/>
            <rFont val="Tahoma"/>
            <family val="2"/>
          </rPr>
          <t xml:space="preserve">SE DA DE ALTA USUARIO COMO HIDRANTE.
</t>
        </r>
      </text>
    </comment>
    <comment ref="Q610" authorId="0" shapeId="0">
      <text>
        <r>
          <rPr>
            <sz val="9"/>
            <color indexed="81"/>
            <rFont val="Tahoma"/>
            <family val="2"/>
          </rPr>
          <t xml:space="preserve">
SE DA DE ALTA COMO HIDRANTE EN EL MES DE MARZO.
</t>
        </r>
      </text>
    </comment>
    <comment ref="C611" authorId="0" shapeId="0">
      <text>
        <r>
          <rPr>
            <b/>
            <sz val="9"/>
            <color indexed="81"/>
            <rFont val="Tahoma"/>
            <family val="2"/>
          </rPr>
          <t xml:space="preserve">SE DA DE ALTA COMO TITULAR EN EL MES DE MARZO Y PAGA $2500 POR LA TOMA.
</t>
        </r>
      </text>
    </comment>
    <comment ref="C612" authorId="0" shapeId="0">
      <text>
        <r>
          <rPr>
            <b/>
            <sz val="9"/>
            <color indexed="81"/>
            <rFont val="Tahoma"/>
            <family val="2"/>
          </rPr>
          <t xml:space="preserve">SE DA DE ALTA A PARTIR DEL MES DE MARZO 2019
</t>
        </r>
      </text>
    </comment>
    <comment ref="Q612" authorId="0" shapeId="0">
      <text>
        <r>
          <rPr>
            <b/>
            <sz val="9"/>
            <color indexed="81"/>
            <rFont val="Tahoma"/>
            <family val="2"/>
          </rPr>
          <t>SE DA DE ALTA HIDRANTE A PARTIR DE MARZO 2019.</t>
        </r>
      </text>
    </comment>
    <comment ref="S613" authorId="0" shapeId="0">
      <text>
        <r>
          <rPr>
            <b/>
            <sz val="9"/>
            <color indexed="81"/>
            <rFont val="Tahoma"/>
            <family val="2"/>
          </rPr>
          <t>SE DA DE ALTA COMO HIDRANTE EN EL MES DE MAYO.</t>
        </r>
      </text>
    </comment>
    <comment ref="S614" authorId="0" shapeId="0">
      <text>
        <r>
          <rPr>
            <b/>
            <sz val="9"/>
            <color indexed="81"/>
            <rFont val="Tahoma"/>
            <family val="2"/>
          </rPr>
          <t>SE DA DE ALTA COMO HIDRANTE EN EL MES DE MAYO 2019.</t>
        </r>
      </text>
    </comment>
    <comment ref="C616" authorId="0" shapeId="0">
      <text>
        <r>
          <rPr>
            <b/>
            <sz val="9"/>
            <color indexed="81"/>
            <rFont val="Tahoma"/>
            <family val="2"/>
          </rPr>
          <t>SE DA DE BAJA EL 28 DE OCTUBRE 2020.</t>
        </r>
      </text>
    </comment>
    <comment ref="N616" authorId="0" shapeId="0">
      <text>
        <r>
          <rPr>
            <sz val="9"/>
            <color indexed="81"/>
            <rFont val="Tahoma"/>
            <family val="2"/>
          </rPr>
          <t xml:space="preserve">SE DIO DE ALTA EN SEP.DE 2019
</t>
        </r>
      </text>
    </comment>
    <comment ref="S616" authorId="0" shapeId="0">
      <text>
        <r>
          <rPr>
            <b/>
            <sz val="9"/>
            <color indexed="81"/>
            <rFont val="Tahoma"/>
            <family val="2"/>
          </rPr>
          <t xml:space="preserve">SE DA DE ALTA A PARTIR DE MAYO DEL 2019.
</t>
        </r>
      </text>
    </comment>
    <comment ref="W616" authorId="0" shapeId="0">
      <text>
        <r>
          <rPr>
            <b/>
            <sz val="9"/>
            <color indexed="81"/>
            <rFont val="Tahoma"/>
            <family val="2"/>
          </rPr>
          <t xml:space="preserve">SE DA DE ALTA A PARTIR DE MAYO DEL 2019.
</t>
        </r>
      </text>
    </comment>
    <comment ref="N617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PAGA UN INQUILINO DE MAYO A JUNIO 2019.
</t>
        </r>
      </text>
    </comment>
    <comment ref="O617" authorId="0" shapeId="0">
      <text>
        <r>
          <rPr>
            <b/>
            <sz val="9"/>
            <color indexed="81"/>
            <rFont val="Tahoma"/>
            <family val="2"/>
          </rPr>
          <t>SE DA DE ALTA EN ENERO DEL 2019.</t>
        </r>
      </text>
    </comment>
    <comment ref="N618" authorId="0" shapeId="0">
      <text>
        <r>
          <rPr>
            <sz val="9"/>
            <color indexed="81"/>
            <rFont val="Tahoma"/>
            <family val="2"/>
          </rPr>
          <t xml:space="preserve">SE DA DE ALTA EN AGOSTO2019.
</t>
        </r>
      </text>
    </comment>
    <comment ref="C621" authorId="0" shapeId="0">
      <text>
        <r>
          <rPr>
            <b/>
            <sz val="9"/>
            <color indexed="81"/>
            <rFont val="Tahoma"/>
            <family val="2"/>
          </rPr>
          <t>SE DA DE ALTA EN ENERO EL 2018.</t>
        </r>
      </text>
    </comment>
    <comment ref="C622" authorId="0" shapeId="0">
      <text>
        <r>
          <rPr>
            <b/>
            <sz val="9"/>
            <color indexed="81"/>
            <rFont val="Tahoma"/>
            <family val="2"/>
          </rPr>
          <t>SE DA DE ALTA EN ENERO DEL 2020.</t>
        </r>
      </text>
    </comment>
    <comment ref="B625" authorId="0" shapeId="0">
      <text>
        <r>
          <rPr>
            <b/>
            <sz val="9"/>
            <color indexed="81"/>
            <rFont val="Tahoma"/>
            <family val="2"/>
          </rPr>
          <t>SE DA DE BAJA EN ENERO 2021.</t>
        </r>
      </text>
    </comment>
    <comment ref="C627" authorId="0" shapeId="0">
      <text>
        <r>
          <rPr>
            <b/>
            <sz val="9"/>
            <color indexed="81"/>
            <rFont val="Tahoma"/>
            <family val="2"/>
          </rPr>
          <t>BAJA MOTIVO: CAMBIO DE  DOMICILIO</t>
        </r>
      </text>
    </comment>
    <comment ref="N628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N629" authorId="0" shapeId="0">
      <text>
        <r>
          <rPr>
            <b/>
            <sz val="9"/>
            <color indexed="81"/>
            <rFont val="Tahoma"/>
            <family val="2"/>
          </rPr>
          <t>SE DA DE ALTA EN NOVIEMBRE DEL 2020.</t>
        </r>
      </text>
    </comment>
    <comment ref="N630" authorId="0" shapeId="0">
      <text>
        <r>
          <rPr>
            <b/>
            <sz val="9"/>
            <color indexed="81"/>
            <rFont val="Tahoma"/>
            <family val="2"/>
          </rPr>
          <t>SE DA DE ALTA EN NOVIEMBRE DEL 2020 DE 1 TOMA Y LA TOMA 
2 EN NOV. DEL 2021.</t>
        </r>
      </text>
    </comment>
    <comment ref="N631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N632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N633" authorId="0" shapeId="0">
      <text>
        <r>
          <rPr>
            <b/>
            <sz val="9"/>
            <color indexed="81"/>
            <rFont val="Tahoma"/>
            <family val="2"/>
          </rPr>
          <t xml:space="preserve">SE DA DE ALTA EN FEBRERO DEL 2021.
</t>
        </r>
      </text>
    </comment>
    <comment ref="N634" authorId="0" shapeId="0">
      <text>
        <r>
          <rPr>
            <b/>
            <sz val="9"/>
            <color indexed="81"/>
            <rFont val="Tahoma"/>
            <family val="2"/>
          </rPr>
          <t>DE DA DE ALTA EN ENERO DEL 2021.</t>
        </r>
      </text>
    </comment>
    <comment ref="N636" authorId="0" shapeId="0">
      <text>
        <r>
          <rPr>
            <b/>
            <sz val="9"/>
            <color indexed="81"/>
            <rFont val="Tahoma"/>
            <family val="2"/>
          </rPr>
          <t xml:space="preserve">SE DA DE ALTA EN ENERO DEL 2021.
</t>
        </r>
      </text>
    </comment>
    <comment ref="N637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N638" authorId="0" shapeId="0">
      <text>
        <r>
          <rPr>
            <b/>
            <sz val="9"/>
            <color indexed="81"/>
            <rFont val="Tahoma"/>
            <family val="2"/>
          </rPr>
          <t>SE DA DE ALTA EN ENERO DEL 2021.</t>
        </r>
      </text>
    </comment>
    <comment ref="N639" authorId="0" shapeId="0">
      <text>
        <r>
          <rPr>
            <b/>
            <sz val="9"/>
            <color indexed="81"/>
            <rFont val="Tahoma"/>
            <family val="2"/>
          </rPr>
          <t>SE DA DE ALTA 12 DE MAYO DEL 2021.</t>
        </r>
      </text>
    </comment>
    <comment ref="N640" authorId="0" shapeId="0">
      <text>
        <r>
          <rPr>
            <b/>
            <sz val="9"/>
            <color indexed="81"/>
            <rFont val="Tahoma"/>
            <family val="2"/>
          </rPr>
          <t>SE DA DE ALTA 25 DE MAYO DEL 2021.</t>
        </r>
      </text>
    </comment>
    <comment ref="N641" authorId="0" shapeId="0">
      <text>
        <r>
          <rPr>
            <b/>
            <sz val="9"/>
            <color indexed="81"/>
            <rFont val="Tahoma"/>
            <family val="2"/>
          </rPr>
          <t>DE DA DE ALTA EN JUNIO DEL 2021.</t>
        </r>
      </text>
    </comment>
    <comment ref="N642" authorId="0" shapeId="0">
      <text>
        <r>
          <rPr>
            <b/>
            <sz val="9"/>
            <color indexed="81"/>
            <rFont val="Tahoma"/>
            <family val="2"/>
          </rPr>
          <t>SE DA DE ALTA EN JULIO DEL 2021 COMO HIDRANTE.</t>
        </r>
      </text>
    </comment>
    <comment ref="N643" authorId="0" shapeId="0">
      <text>
        <r>
          <rPr>
            <b/>
            <sz val="9"/>
            <color indexed="81"/>
            <rFont val="Tahoma"/>
            <family val="2"/>
          </rPr>
          <t>SE DA DE ALTA EN JULIO DEL 2021 COMO HIDRANTE.</t>
        </r>
      </text>
    </comment>
    <comment ref="N644" authorId="0" shapeId="0">
      <text>
        <r>
          <rPr>
            <b/>
            <sz val="9"/>
            <color indexed="81"/>
            <rFont val="Tahoma"/>
            <family val="2"/>
          </rPr>
          <t>SE DA DE ALTA DE ENERO DEL 2020.</t>
        </r>
      </text>
    </comment>
    <comment ref="N645" authorId="0" shapeId="0">
      <text>
        <r>
          <rPr>
            <b/>
            <sz val="9"/>
            <color indexed="81"/>
            <rFont val="Tahoma"/>
            <family val="2"/>
          </rPr>
          <t xml:space="preserve">SE DA DE ALTA EN OCTUBRE DEL 2021.
</t>
        </r>
      </text>
    </comment>
    <comment ref="N646" authorId="0" shapeId="0">
      <text>
        <r>
          <rPr>
            <b/>
            <sz val="9"/>
            <color indexed="81"/>
            <rFont val="Tahoma"/>
            <family val="2"/>
          </rPr>
          <t>SE DA DE ALTA EN NOVIEMBRE DEL 2021.</t>
        </r>
      </text>
    </comment>
    <comment ref="N648" authorId="0" shapeId="0">
      <text>
        <r>
          <rPr>
            <b/>
            <sz val="9"/>
            <color indexed="81"/>
            <rFont val="Tahoma"/>
            <family val="2"/>
          </rPr>
          <t>SE DA DE ALTA EN JUNIO DEL 2022.</t>
        </r>
      </text>
    </comment>
  </commentList>
</comments>
</file>

<file path=xl/comments4.xml><?xml version="1.0" encoding="utf-8"?>
<comments xmlns="http://schemas.openxmlformats.org/spreadsheetml/2006/main">
  <authors>
    <author>Adriana Gámez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 xml:space="preserve">PAGA 1 HIJA COMO INQUILINO
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SE DA DE ALTA EN ENERO EL 2018.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SE DA DE ALTA EN ENERO DEL 2020.</t>
        </r>
      </text>
    </comment>
  </commentList>
</comments>
</file>

<file path=xl/comments5.xml><?xml version="1.0" encoding="utf-8"?>
<comments xmlns="http://schemas.openxmlformats.org/spreadsheetml/2006/main">
  <authors>
    <author>Adriana Gámez</author>
  </authors>
  <commentList>
    <comment ref="B9" authorId="0" shapeId="0">
      <text/>
    </comment>
    <comment ref="E9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DA DE BAJA HIDRANTE EL 19.02.2019
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DA DE BAJA Y SE QUEDA CON TOMA DE SU PAPA, CON EL USUARIO 322.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NO PAGA AGUA POTABLE.</t>
        </r>
      </text>
    </comment>
  </commentList>
</comments>
</file>

<file path=xl/comments6.xml><?xml version="1.0" encoding="utf-8"?>
<comments xmlns="http://schemas.openxmlformats.org/spreadsheetml/2006/main">
  <authors>
    <author>MORC</author>
    <author>Adriana Gámez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E26" authorId="1" shapeId="0">
      <text>
        <r>
          <rPr>
            <b/>
            <sz val="9"/>
            <color indexed="81"/>
            <rFont val="Tahoma"/>
            <family val="2"/>
          </rPr>
          <t>PAGO 2 TOMAS DE $35.00 Y 1 DE $45.00 AÑO 2018.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E34" authorId="0" shapeId="0">
      <text>
        <r>
          <rPr>
            <b/>
            <sz val="9"/>
            <color indexed="81"/>
            <rFont val="Tahoma"/>
            <family val="2"/>
          </rPr>
          <t>PENDIENTES INASISTENCIAS AÑO 2019.</t>
        </r>
      </text>
    </comment>
    <comment ref="E40" authorId="1" shapeId="0">
      <text>
        <r>
          <rPr>
            <b/>
            <sz val="9"/>
            <color indexed="81"/>
            <rFont val="Tahoma"/>
            <family val="2"/>
          </rPr>
          <t xml:space="preserve">DA DE ALTA 1 INQUILINO DE MAYO Y JUNIO 2019.
 </t>
        </r>
      </text>
    </comment>
    <comment ref="Q40" authorId="1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DA DE ALTA INQUILINO A PARTIR DE DIC 2018.
</t>
        </r>
      </text>
    </comment>
    <comment ref="E43" authorId="1" shapeId="0">
      <text>
        <r>
          <rPr>
            <sz val="9"/>
            <color indexed="81"/>
            <rFont val="Tahoma"/>
            <family val="2"/>
          </rPr>
          <t xml:space="preserve">PAGO INASISTENCIAS 2019
</t>
        </r>
      </text>
    </comment>
    <comment ref="E44" authorId="1" shapeId="0">
      <text>
        <r>
          <rPr>
            <b/>
            <sz val="9"/>
            <color indexed="81"/>
            <rFont val="Tahoma"/>
            <family val="2"/>
          </rPr>
          <t>TIENE A SU HIJO COMO INQUILINO LOPEZ BAURET MIGUEL ANGEL DE ABRIL 2014.</t>
        </r>
      </text>
    </comment>
    <comment ref="E79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J96" authorId="1" shapeId="0">
      <text>
        <r>
          <rPr>
            <b/>
            <sz val="9"/>
            <color indexed="81"/>
            <rFont val="Tahoma"/>
            <family val="2"/>
          </rPr>
          <t>PAGÒ UN INQUILINO DE MAYO A JUNIO DEL 2019.</t>
        </r>
      </text>
    </comment>
    <comment ref="E103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E161" authorId="0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</commentList>
</comments>
</file>

<file path=xl/comments7.xml><?xml version="1.0" encoding="utf-8"?>
<comments xmlns="http://schemas.openxmlformats.org/spreadsheetml/2006/main">
  <authors>
    <author>MORC</author>
  </authors>
  <commentList>
    <comment ref="E65" authorId="0" shapeId="0">
      <text>
        <r>
          <rPr>
            <b/>
            <sz val="9"/>
            <color indexed="81"/>
            <rFont val="Tahoma"/>
            <family val="2"/>
          </rPr>
          <t xml:space="preserve">SE DA DE ALTA EN ABRIL 2017.
</t>
        </r>
      </text>
    </comment>
  </commentList>
</comments>
</file>

<file path=xl/comments8.xml><?xml version="1.0" encoding="utf-8"?>
<comments xmlns="http://schemas.openxmlformats.org/spreadsheetml/2006/main">
  <authors>
    <author>Adriana Gámez</author>
    <author>MORC</author>
  </authors>
  <commentList>
    <comment ref="E8" authorId="0" shapeId="0">
      <text>
        <r>
          <rPr>
            <sz val="9"/>
            <color indexed="81"/>
            <rFont val="Tahoma"/>
            <family val="2"/>
          </rPr>
          <t xml:space="preserve">
PAGO INASISTENCIAS 2019
</t>
        </r>
      </text>
    </comment>
    <comment ref="J21" authorId="0" shapeId="0">
      <text>
        <r>
          <rPr>
            <b/>
            <sz val="9"/>
            <color indexed="81"/>
            <rFont val="Tahoma"/>
            <family val="2"/>
          </rPr>
          <t>ESTA PAGADO DE UN INQUILINO HASTA MAYO DEL 2019.</t>
        </r>
      </text>
    </comment>
    <comment ref="E22" authorId="1" shapeId="0">
      <text>
        <r>
          <rPr>
            <b/>
            <sz val="9"/>
            <color indexed="81"/>
            <rFont val="Tahoma"/>
            <family val="2"/>
          </rPr>
          <t>PAGA 3 TOMAS.</t>
        </r>
      </text>
    </comment>
    <comment ref="E26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J33" authorId="0" shapeId="0">
      <text>
        <r>
          <rPr>
            <b/>
            <sz val="9"/>
            <color indexed="81"/>
            <rFont val="Tahoma"/>
            <family val="2"/>
          </rPr>
          <t xml:space="preserve">PAGO UN INQUILINO DE ENERO A MAYO DEL 2019. Y UNA TOMA.
</t>
        </r>
      </text>
    </comment>
    <comment ref="I81" authorId="0" shapeId="0">
      <text>
        <r>
          <rPr>
            <b/>
            <sz val="9"/>
            <color indexed="81"/>
            <rFont val="Tahoma"/>
            <family val="2"/>
          </rPr>
          <t xml:space="preserve">DIO DE ALTA A UN INQUILINO EN EL MES DE ABRIL 2019.
</t>
        </r>
      </text>
    </comment>
    <comment ref="E119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E129" authorId="0" shapeId="0">
      <text>
        <r>
          <rPr>
            <b/>
            <sz val="9"/>
            <color indexed="81"/>
            <rFont val="Tahoma"/>
            <family val="2"/>
          </rPr>
          <t>PAGO LO DE 1 INQUILINO DE ENERO A DICIEMBRE DEL 2019. EL TE LA TORTILLERIA.</t>
        </r>
      </text>
    </comment>
    <comment ref="E137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E163" authorId="0" shapeId="0">
      <text>
        <r>
          <rPr>
            <b/>
            <sz val="9"/>
            <color indexed="81"/>
            <rFont val="Tahoma"/>
            <family val="2"/>
          </rPr>
          <t>DEBE LO DE 1 TOMA DE MARZO 2018 A LA FECHA.</t>
        </r>
      </text>
    </comment>
    <comment ref="E194" authorId="1" shapeId="0">
      <text>
        <r>
          <rPr>
            <b/>
            <sz val="9"/>
            <color indexed="81"/>
            <rFont val="Tahoma"/>
            <family val="2"/>
          </rPr>
          <t xml:space="preserve">PAGA 2 TOMAS.
</t>
        </r>
      </text>
    </comment>
    <comment ref="H227" authorId="0" shapeId="0">
      <text>
        <r>
          <rPr>
            <sz val="9"/>
            <color indexed="81"/>
            <rFont val="Tahoma"/>
            <family val="2"/>
          </rPr>
          <t>DA DE ALTA UN INQUILINO Y PAGA DE MARZO A AGOSTO 2019 POR INQUILINO.</t>
        </r>
      </text>
    </comment>
    <comment ref="E233" authorId="1" shapeId="0">
      <text>
        <r>
          <rPr>
            <b/>
            <sz val="9"/>
            <color indexed="81"/>
            <rFont val="Tahoma"/>
            <family val="2"/>
          </rPr>
          <t>PAGA 2 TOMAS.</t>
        </r>
      </text>
    </comment>
    <comment ref="E251" authorId="1" shapeId="0">
      <text>
        <r>
          <rPr>
            <b/>
            <sz val="9"/>
            <color indexed="81"/>
            <rFont val="Tahoma"/>
            <family val="2"/>
          </rPr>
          <t>PAGA 4 TOMAS.</t>
        </r>
      </text>
    </comment>
    <comment ref="E256" authorId="0" shapeId="0">
      <text>
        <r>
          <rPr>
            <b/>
            <sz val="9"/>
            <color indexed="81"/>
            <rFont val="Tahoma"/>
            <family val="2"/>
          </rPr>
          <t xml:space="preserve">PAGO INASISTENCIAS DE ENERO A DICIEMBRE DEL 2019.
</t>
        </r>
      </text>
    </comment>
    <comment ref="G280" authorId="0" shapeId="0">
      <text>
        <r>
          <rPr>
            <b/>
            <sz val="9"/>
            <color indexed="81"/>
            <rFont val="Tahoma"/>
            <family val="2"/>
          </rPr>
          <t xml:space="preserve">SE DA DE ALTA COMO HIDRANTE. (FEBRERO 2019).
</t>
        </r>
      </text>
    </comment>
    <comment ref="H281" authorId="0" shapeId="0">
      <text>
        <r>
          <rPr>
            <sz val="9"/>
            <color indexed="81"/>
            <rFont val="Tahoma"/>
            <family val="2"/>
          </rPr>
          <t xml:space="preserve">SE DA DE ALTA USUARIO COMO HIDRANTE.
</t>
        </r>
      </text>
    </comment>
    <comment ref="H282" authorId="0" shapeId="0">
      <text>
        <r>
          <rPr>
            <sz val="9"/>
            <color indexed="81"/>
            <rFont val="Tahoma"/>
            <family val="2"/>
          </rPr>
          <t xml:space="preserve">SE DA DE ALTA USUARIO COMO HIDRANTE.
</t>
        </r>
      </text>
    </comment>
    <comment ref="H283" authorId="0" shapeId="0">
      <text>
        <r>
          <rPr>
            <sz val="9"/>
            <color indexed="81"/>
            <rFont val="Tahoma"/>
            <family val="2"/>
          </rPr>
          <t xml:space="preserve">
SE DA DE ALTA COMO HIDRANTE EN EL MES DE MARZO.
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 xml:space="preserve">SE DA DE ALTA COMO TITULAR EN EL MES DE MARZO Y PAGA $2500 POR LA TOMA.
</t>
        </r>
      </text>
    </comment>
    <comment ref="B285" authorId="0" shapeId="0">
      <text>
        <r>
          <rPr>
            <b/>
            <sz val="9"/>
            <color indexed="81"/>
            <rFont val="Tahoma"/>
            <family val="2"/>
          </rPr>
          <t xml:space="preserve">SE DA DE ALTA A PARTIR DEL MES DE MARZO 2019
</t>
        </r>
      </text>
    </comment>
    <comment ref="H285" authorId="0" shapeId="0">
      <text>
        <r>
          <rPr>
            <b/>
            <sz val="9"/>
            <color indexed="81"/>
            <rFont val="Tahoma"/>
            <family val="2"/>
          </rPr>
          <t>SE DA DE ALTA HIDRANTE A PARTIR DE MARZO 2019.</t>
        </r>
      </text>
    </comment>
    <comment ref="J286" authorId="0" shapeId="0">
      <text>
        <r>
          <rPr>
            <b/>
            <sz val="9"/>
            <color indexed="81"/>
            <rFont val="Tahoma"/>
            <family val="2"/>
          </rPr>
          <t>SE DA DE ALTA COMO HIDRANTE EN EL MES DE MAYO.</t>
        </r>
      </text>
    </comment>
    <comment ref="J287" authorId="0" shapeId="0">
      <text>
        <r>
          <rPr>
            <b/>
            <sz val="9"/>
            <color indexed="81"/>
            <rFont val="Tahoma"/>
            <family val="2"/>
          </rPr>
          <t>SE DA DE ALTA COMO HIDRANTE EN EL MES DE MAYO 2019.</t>
        </r>
      </text>
    </comment>
    <comment ref="J288" authorId="0" shapeId="0">
      <text>
        <r>
          <rPr>
            <b/>
            <sz val="9"/>
            <color indexed="81"/>
            <rFont val="Tahoma"/>
            <family val="2"/>
          </rPr>
          <t>SE DA DE ALTA COMO HIDRANTE. EN EL MES DE MAYO DEL 2019.</t>
        </r>
      </text>
    </comment>
    <comment ref="J289" authorId="0" shapeId="0">
      <text>
        <r>
          <rPr>
            <b/>
            <sz val="9"/>
            <color indexed="81"/>
            <rFont val="Tahoma"/>
            <family val="2"/>
          </rPr>
          <t xml:space="preserve">SE DA DE ALTA A PARTIR DE MAYO DEL 2019.
</t>
        </r>
      </text>
    </comment>
    <comment ref="F290" authorId="0" shapeId="0">
      <text>
        <r>
          <rPr>
            <b/>
            <sz val="9"/>
            <color indexed="81"/>
            <rFont val="Tahoma"/>
            <family val="2"/>
          </rPr>
          <t>SE DA DE ALTA EN ENERO DEL 2019.</t>
        </r>
      </text>
    </comment>
  </commentList>
</comments>
</file>

<file path=xl/comments9.xml><?xml version="1.0" encoding="utf-8"?>
<comments xmlns="http://schemas.openxmlformats.org/spreadsheetml/2006/main">
  <authors>
    <author>Adriana Gámez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DA DE BAJA Y SE QUEDA CON TOMA DE SU PAPA, CON EL USUARIO 322.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NO PAGA AGUA POTABLE.</t>
        </r>
      </text>
    </comment>
    <comment ref="B73" authorId="0" shapeId="0">
      <text/>
    </comment>
    <comment ref="E73" authorId="0" shapeId="0">
      <text>
        <r>
          <rPr>
            <b/>
            <sz val="9"/>
            <color indexed="81"/>
            <rFont val="Tahoma"/>
            <family val="2"/>
          </rPr>
          <t>Adriana Gámez:</t>
        </r>
        <r>
          <rPr>
            <sz val="9"/>
            <color indexed="81"/>
            <rFont val="Tahoma"/>
            <family val="2"/>
          </rPr>
          <t xml:space="preserve">
SE DA DE BAJA HIDRANTE EL 19.02.2019
</t>
        </r>
      </text>
    </comment>
    <comment ref="B102" authorId="0" shapeId="0">
      <text>
        <r>
          <rPr>
            <b/>
            <sz val="9"/>
            <color indexed="81"/>
            <rFont val="Tahoma"/>
            <family val="2"/>
          </rPr>
          <t>DADO DE BAJA POR 70 AÑOS.</t>
        </r>
      </text>
    </comment>
  </commentList>
</comments>
</file>

<file path=xl/sharedStrings.xml><?xml version="1.0" encoding="utf-8"?>
<sst xmlns="http://schemas.openxmlformats.org/spreadsheetml/2006/main" count="12026" uniqueCount="1765">
  <si>
    <t>No. USUARIO</t>
  </si>
  <si>
    <t>NOMBRE</t>
  </si>
  <si>
    <t>TOMA</t>
  </si>
  <si>
    <t>CONAGUA</t>
  </si>
  <si>
    <t>DRENAJE</t>
  </si>
  <si>
    <t>HIDRANTE</t>
  </si>
  <si>
    <t xml:space="preserve">INQUILINO </t>
  </si>
  <si>
    <t>VACAS</t>
  </si>
  <si>
    <t>DIRECCION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</si>
  <si>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</si>
  <si>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</si>
  <si>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</si>
  <si>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</si>
  <si>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</si>
  <si>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</si>
  <si>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</si>
  <si>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</si>
  <si>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</si>
  <si>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</si>
  <si>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</si>
  <si>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</si>
  <si>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</si>
  <si>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ABUNDIO CRESCENCIO LORENZO</t>
  </si>
  <si>
    <t>15 PONIENTE ESQ, 7 SUR</t>
  </si>
  <si>
    <t>PAGADO</t>
  </si>
  <si>
    <t>ABUNDIO JIMENEZ LEOBARDO</t>
  </si>
  <si>
    <t xml:space="preserve">7 SUR ENTRE 11 Y 13 PONIENTE </t>
  </si>
  <si>
    <t>P</t>
  </si>
  <si>
    <t>ABUNDIO JIMENEZ ROMARICO</t>
  </si>
  <si>
    <t>7 SUR ENTRE 11 Y 13 PTE</t>
  </si>
  <si>
    <t xml:space="preserve">ABUNDIO JUAREZ GABRIELA </t>
  </si>
  <si>
    <t>1 PAGADO HASTA  SEP2016</t>
  </si>
  <si>
    <t>7 SUR ENTRE 15 Y 17 PTE.</t>
  </si>
  <si>
    <t xml:space="preserve">ABUNDIO JUAREZ JOSE LUIS </t>
  </si>
  <si>
    <t>15 PTE. NO. 2006</t>
  </si>
  <si>
    <t xml:space="preserve">ABUNDIO JUAREZ ROSA MARIA </t>
  </si>
  <si>
    <t>7 SUR ENTRE 15 Y 17 PONIENTE</t>
  </si>
  <si>
    <t>CORTADA</t>
  </si>
  <si>
    <t>ABUNDIO JUAREZ VICTOR GUILLERMO</t>
  </si>
  <si>
    <t>7 SUR ENTRE 11 Y 13 PTE.</t>
  </si>
  <si>
    <t>ABUNDIO LOPEZ JESUS MAURO</t>
  </si>
  <si>
    <t>ABUNDIO RODRIGUEZ LUIS MANUEL</t>
  </si>
  <si>
    <t xml:space="preserve">15 PTE. NO. 2006 ENT. 7 Y 9 SUR </t>
  </si>
  <si>
    <t>ADAN GONZALEZ LIDIA</t>
  </si>
  <si>
    <t>NO</t>
  </si>
  <si>
    <t>9 SUR ENTRE 21 PTE. Y CANAL</t>
  </si>
  <si>
    <t>AGUILAR GUERRERO JESUS</t>
  </si>
  <si>
    <t>ALCANTARA ANGEL AMELIA</t>
  </si>
  <si>
    <t xml:space="preserve">13 PONIENE 701  ENTRRE 7 Y 9 SUR </t>
  </si>
  <si>
    <t>TOMA NUEVA  EN OCT 2017</t>
  </si>
  <si>
    <t>ALEJO CASTILLO MERCED</t>
  </si>
  <si>
    <t>17 PONIENTE ENTRE 17 Y 17 SUR</t>
  </si>
  <si>
    <t>ALONSO MONTIEL ARIADNA</t>
  </si>
  <si>
    <t>17 SUR ENTRE 15 Y 17 PTE.</t>
  </si>
  <si>
    <t xml:space="preserve">ALONSO MONTIEL JORGE </t>
  </si>
  <si>
    <t xml:space="preserve">11 SUR ENTRE 15 Y 17 PTE. </t>
  </si>
  <si>
    <t xml:space="preserve">ANDRADE LOPEZ LUIS </t>
  </si>
  <si>
    <t xml:space="preserve">13 SUR ENTRE 21 </t>
  </si>
  <si>
    <t>AGADO</t>
  </si>
  <si>
    <t xml:space="preserve">ANDRADE MENDEZ JUAN </t>
  </si>
  <si>
    <t>7 PTE. NO. 1503</t>
  </si>
  <si>
    <t>ANDRADE VAZQUEZ FERNANDO</t>
  </si>
  <si>
    <t>21 PTE.  ENTRE 7 Y 9 SUR</t>
  </si>
  <si>
    <t xml:space="preserve">PAGADO 2 </t>
  </si>
  <si>
    <t>PAGADO2</t>
  </si>
  <si>
    <t xml:space="preserve">PAGADO2 </t>
  </si>
  <si>
    <t xml:space="preserve">APOLINAR VELAZQUEZ JESUS ANTONIO </t>
  </si>
  <si>
    <t>15 PONIENTEE 710  7 Y 9 SUR</t>
  </si>
  <si>
    <t>ARENAS GONZALEZ JAQUELINE</t>
  </si>
  <si>
    <t>19 PTE. ENTRE 11 Y 13 SUR</t>
  </si>
  <si>
    <t>ARENAS GONZALEZ RODOLFO</t>
  </si>
  <si>
    <t xml:space="preserve">19 PTE. ESQ. 11 SUR </t>
  </si>
  <si>
    <t>11 SUR ENTRE 13 Y 15 PTE.</t>
  </si>
  <si>
    <t>9 SUR ENTRE 19 Y 21 PTE.</t>
  </si>
  <si>
    <t xml:space="preserve">AVELINO ALEJO DANIEL </t>
  </si>
  <si>
    <t xml:space="preserve">13 PONIENTE Y 15 SUR </t>
  </si>
  <si>
    <t>AVELINO ALEJO MIGUEL</t>
  </si>
  <si>
    <t>15 SUR ENTRE 11 Y 13 PTE. 2015</t>
  </si>
  <si>
    <t>AVELINO ANDRADE RUTH</t>
  </si>
  <si>
    <t>7 SUR ESQ, 17 PTE.</t>
  </si>
  <si>
    <t>AVELINO HERNANDEZ GABRIEL</t>
  </si>
  <si>
    <t>21 PTE. ENTRE 7 Y 9 SUR5</t>
  </si>
  <si>
    <t>AVELINO MONTIEL EMILIA</t>
  </si>
  <si>
    <t>13 SUR ENTRE CANAL Y BARRANCA</t>
  </si>
  <si>
    <t>AVELINO MONTIEL GUADALUPE</t>
  </si>
  <si>
    <t xml:space="preserve">9 SUR ENTRE 19 Y 21 PTE </t>
  </si>
  <si>
    <t xml:space="preserve">AVELINO MONTIEL LUCIA </t>
  </si>
  <si>
    <t xml:space="preserve">y si la paga </t>
  </si>
  <si>
    <t>1 INQ HASTA SEP 2017</t>
  </si>
  <si>
    <t xml:space="preserve">13 SUR 1105 Y 9 SUR </t>
  </si>
  <si>
    <t>PAGADO 2</t>
  </si>
  <si>
    <t xml:space="preserve">AVELINO MONTIEL MARCELA </t>
  </si>
  <si>
    <t>13 SUR NO. 1102 ENTRE 11 Y 13 PON</t>
  </si>
  <si>
    <t xml:space="preserve">AVELINO NOTARIO EFRAIN </t>
  </si>
  <si>
    <t>TRE 7 Y 9 SUR</t>
  </si>
  <si>
    <t>AVELINO NOTARIO GILBERTO</t>
  </si>
  <si>
    <t xml:space="preserve">21 PTE. ENTRE 7 Y 9 SUR </t>
  </si>
  <si>
    <t>AVELINO NOTARIO MARIELA</t>
  </si>
  <si>
    <t>AVELINO NOTARIO MONICA</t>
  </si>
  <si>
    <t>AVELINO OJEDA ABRAHAM</t>
  </si>
  <si>
    <t xml:space="preserve">9 SUR ENTRE 21 PTE </t>
  </si>
  <si>
    <t>CANCELADA</t>
  </si>
  <si>
    <t>AVELINO ROBLES CANDELARIA</t>
  </si>
  <si>
    <t>11 SUR ENTRE 21 PTE. Y CANAL</t>
  </si>
  <si>
    <t xml:space="preserve">AVELINO ROBLES JUANA </t>
  </si>
  <si>
    <t xml:space="preserve"> 1 T /21 PONIENTE  1T/  17 SUR   1502</t>
  </si>
  <si>
    <t>AVELINO ROBLES MARGARITA</t>
  </si>
  <si>
    <t xml:space="preserve">AVELINO ROMERO AGUSTINA </t>
  </si>
  <si>
    <t xml:space="preserve">19 PONIENTE ESQ. 9 SUR </t>
  </si>
  <si>
    <t xml:space="preserve">AVELINO ROMERO JOSE MIGUEL </t>
  </si>
  <si>
    <t>13 SUR ESQUINA 15 PTE</t>
  </si>
  <si>
    <t xml:space="preserve">AVELINO ROMERO MANUEL </t>
  </si>
  <si>
    <t>11 SUR ENTRE 19 Y 21 PTE.</t>
  </si>
  <si>
    <t>AVELINO ROMERO MARCELINO</t>
  </si>
  <si>
    <t>AVELINO ROMERO MAURA</t>
  </si>
  <si>
    <t>19 PTE. ESQ. 9 SUR</t>
  </si>
  <si>
    <t>AVELINO ROMERO MAXIMINO</t>
  </si>
  <si>
    <t>AVELINO SANTOS ALFONSO</t>
  </si>
  <si>
    <t>AVELINO SANTOS FRANCISCO</t>
  </si>
  <si>
    <t>HASTA DIC 2016</t>
  </si>
  <si>
    <t>INQ D</t>
  </si>
  <si>
    <t xml:space="preserve">11 SUR  ENTRE LA 21 Y LATERAL VALSEQUILLO </t>
  </si>
  <si>
    <t>AVELINO SANTOS GAUDENCIO</t>
  </si>
  <si>
    <t>21 PTE- ESQ. 7 SUR</t>
  </si>
  <si>
    <t>AVELINO SANTOS GRICELDA</t>
  </si>
  <si>
    <t xml:space="preserve">11 SUR ENTRE 21 PTE. Y CANAL </t>
  </si>
  <si>
    <t>AVELINO SANTOS HERMELINDA GUADALUPE</t>
  </si>
  <si>
    <t>11 SUR ENTRE 21 PTE, Y CANAL</t>
  </si>
  <si>
    <t xml:space="preserve">AVELINO SANTOS JULIA </t>
  </si>
  <si>
    <t>SANTOS PELAEZ MARCELO</t>
  </si>
  <si>
    <t>PAGO  1 INQ DEL MES DE SEP 2017  A JULIO  2018</t>
  </si>
  <si>
    <t xml:space="preserve">CALLE 15 SUR 1306 SAN ANTONIO </t>
  </si>
  <si>
    <t>INQ  DADO DE ALTA EN SEP 2017</t>
  </si>
  <si>
    <t>AVELINO SANTOS NATIVIDAD</t>
  </si>
  <si>
    <t>9 SUR ENTRE 21 PTE Y CANAL</t>
  </si>
  <si>
    <t>BARCENAS AVELINO EDITH</t>
  </si>
  <si>
    <t>7 SUR  ESQ. 11 PTE.</t>
  </si>
  <si>
    <t>BECERRA SANCHEZ JESUS</t>
  </si>
  <si>
    <t>17 SUR ENTRE 17 PTE Y CANAL</t>
  </si>
  <si>
    <t xml:space="preserve">ZAMORA ROSAS RAFAEL </t>
  </si>
  <si>
    <t>PRIVADA DE LA SIETE  SUR S/N</t>
  </si>
  <si>
    <t>BENITEZ RAMOS MARIA CONCEPCION</t>
  </si>
  <si>
    <t>CALE 15 SUR NO 1902 -A</t>
  </si>
  <si>
    <t>BERNARDO DE JESUS SAUL</t>
  </si>
  <si>
    <t>13 SUR ENTRE 15 Y 17 PTE.</t>
  </si>
  <si>
    <t>BONILLA MUÑOZ HILDA</t>
  </si>
  <si>
    <t>BOURET FLORES AMELIA</t>
  </si>
  <si>
    <t xml:space="preserve">13 PTE ENTRE 7 Y 9 SUR </t>
  </si>
  <si>
    <t>BRAMBILLA SANTIAGO CIRILO</t>
  </si>
  <si>
    <t>BRETON LIMON ALICIA</t>
  </si>
  <si>
    <t>15 PONIENTE ENTRE 9 Y 11 SUR</t>
  </si>
  <si>
    <t xml:space="preserve">PELAEZ VASQUEZ GUADALUPE </t>
  </si>
  <si>
    <t>15 SUR ENTRE 15 Y 17 PTE</t>
  </si>
  <si>
    <t xml:space="preserve">RIOS SALAS DIANA MARIA </t>
  </si>
  <si>
    <t>CADENA SANTOS  MARIA  DEL CARMEN</t>
  </si>
  <si>
    <t>CADENA SANTOS IGNACIO</t>
  </si>
  <si>
    <t>15 PTE ESQ. 11 SUR</t>
  </si>
  <si>
    <t>CADENA SANTOS MARIA LUISA</t>
  </si>
  <si>
    <t>15 PTE ENTRE 9 Y 11 SUR</t>
  </si>
  <si>
    <t>CADENA SANTOS PEDRO</t>
  </si>
  <si>
    <t>11 SUR ENTRE 15 Y 17 PTE</t>
  </si>
  <si>
    <t>ALDUCIN CALDERON GRISELDA</t>
  </si>
  <si>
    <t>PRIVADA DE LA 7 SUR NO 703</t>
  </si>
  <si>
    <t>CAMACHO SANTOS HILDA</t>
  </si>
  <si>
    <t>17 PTE ENTRE 9 Y 11 SUR</t>
  </si>
  <si>
    <t>CAMACHO SANTOS ROSA MARIA</t>
  </si>
  <si>
    <t>17 PONIENTE ENTRE 11 Y 13 SUR</t>
  </si>
  <si>
    <t xml:space="preserve">PAGADO 3 </t>
  </si>
  <si>
    <t>PAGADO 3</t>
  </si>
  <si>
    <t>CANCINO CANO ANGEL</t>
  </si>
  <si>
    <t xml:space="preserve">17 PTE ENTRE 13 Y 15 SUR </t>
  </si>
  <si>
    <t>CANCINO CANO JAVIER</t>
  </si>
  <si>
    <t>17 PONIENTE ENTRE 13 Y 15 SUR</t>
  </si>
  <si>
    <t>CANCINO CEBADA CLARA</t>
  </si>
  <si>
    <t>CANCINO CEBADA JAVIER</t>
  </si>
  <si>
    <t>CASTILLO ORDUÑA MARCELINO</t>
  </si>
  <si>
    <t>19 PTE ENTRE 7 Y 9 SUR</t>
  </si>
  <si>
    <t xml:space="preserve">CEBADA DE LOS SANTOS MARIA GUADALUPE </t>
  </si>
  <si>
    <t>17 PTE S/N ENTRE 13 Y 15 SUR</t>
  </si>
  <si>
    <t>CEBADA LIMON ROBERTO</t>
  </si>
  <si>
    <t xml:space="preserve">PAGADO </t>
  </si>
  <si>
    <t>CEREZO RODRIGUEZ  JOSE ALVARO</t>
  </si>
  <si>
    <t>17 SUR ENTRE 13 Y 15 PTE</t>
  </si>
  <si>
    <t xml:space="preserve">CERVANTES VERA YESSICA </t>
  </si>
  <si>
    <t>15 SUR ENTRE 11 Y 13 PTE</t>
  </si>
  <si>
    <t>CHAVEZ GUZMAN CESAR</t>
  </si>
  <si>
    <t>13 SUR ENTRE 15 Y 19 PTE</t>
  </si>
  <si>
    <t>CHAVEZ GUZMAN PABLO</t>
  </si>
  <si>
    <t>13 SUR ENTRE 19 Y 21 PTE</t>
  </si>
  <si>
    <t>CHAVEZ MACHORRO PABLO</t>
  </si>
  <si>
    <t>13 SUR ENTRE 17 Y 19 PTE</t>
  </si>
  <si>
    <t>PELAEZ GONZALEZ SONIA</t>
  </si>
  <si>
    <t>13 PONIENTE NO. 1703</t>
  </si>
  <si>
    <t>CLEMENTE GONZALEZ ESTELA</t>
  </si>
  <si>
    <t>9 SUR ENTRE 13 Y 15 PTE</t>
  </si>
  <si>
    <t>COETO GARCIA ANGELES</t>
  </si>
  <si>
    <t xml:space="preserve">15 SUR 17 PONIENTE </t>
  </si>
  <si>
    <t>COETO GARCIA LETICIA</t>
  </si>
  <si>
    <t>15 SUR ESQ. 17 PTE</t>
  </si>
  <si>
    <t>CONTRERAS RODRIGUEZ EDGAR</t>
  </si>
  <si>
    <t>DIAGONAL ESQ, 15 PTE.</t>
  </si>
  <si>
    <t>CONTRERAS RODRIGUEZ ARACELI</t>
  </si>
  <si>
    <t>DIAGONAL PREPA</t>
  </si>
  <si>
    <t>CONTRERAS RODRIGUEZ EUSTOLIO</t>
  </si>
  <si>
    <t>DIAGONAL PREPA ESQ. 15 PTE.</t>
  </si>
  <si>
    <t>CONTRERAS TELLEZ ENRIQUE</t>
  </si>
  <si>
    <t>CORTES RODRIGUEZ CONCEPCION</t>
  </si>
  <si>
    <t>13 PTE. 1702 17 Y 19 SUR</t>
  </si>
  <si>
    <t>CORZAS GONZALEZ TERESA</t>
  </si>
  <si>
    <t xml:space="preserve">13 PTE 11 Y 13 SUR </t>
  </si>
  <si>
    <t xml:space="preserve">CRUZ FLORES JUAN CARLOS </t>
  </si>
  <si>
    <t>CRUZ IBAÑEZ ALFONSO</t>
  </si>
  <si>
    <t>9  SUR  1505 15 Y 17  PONIENTE</t>
  </si>
  <si>
    <t>PD MLTS</t>
  </si>
  <si>
    <t>CRUZ IBAÑEZ JOSE BASILIO</t>
  </si>
  <si>
    <t>13 SUR ENTRE 13 Y 15 PTE.</t>
  </si>
  <si>
    <t>CRUZ IBAÑEZ JOSE LUIS</t>
  </si>
  <si>
    <t xml:space="preserve">9 SUR Y OTRA EN 17 PTE. </t>
  </si>
  <si>
    <t>CRUZ IBAÑEZ TORIBIO</t>
  </si>
  <si>
    <t xml:space="preserve">CRUZ SANTOS AGUSTIN </t>
  </si>
  <si>
    <t>15 SUR ENTRE 13 Y 15 PTE</t>
  </si>
  <si>
    <t xml:space="preserve">CRUZ SANTOS ANA LILIA </t>
  </si>
  <si>
    <t xml:space="preserve">DE LOS ANGELES ISLAS MIGUEL </t>
  </si>
  <si>
    <t>DE LOS SANTOS CERVANTES MARTHA</t>
  </si>
  <si>
    <t xml:space="preserve">13 PTE- ENTRE 17 Y 19 SUR </t>
  </si>
  <si>
    <t>DE LOS SANTOS CERVANTES ROSA</t>
  </si>
  <si>
    <t xml:space="preserve">AV 11 PONIENTE 1510 </t>
  </si>
  <si>
    <t xml:space="preserve">DE LOS SANTOS FLORES SUSANA </t>
  </si>
  <si>
    <t>INQUILINO HASTA MARZO 2917</t>
  </si>
  <si>
    <t>ENR A JULIO 2018</t>
  </si>
  <si>
    <t>ABRIL ADIC</t>
  </si>
  <si>
    <t>PAHGADO2</t>
  </si>
  <si>
    <t xml:space="preserve">DE LOS SANTOS LOPEZ FELIX </t>
  </si>
  <si>
    <t xml:space="preserve">17 PTE. ENTRE 13 Y 15 SUR </t>
  </si>
  <si>
    <t>DE LOS SANTOS LOPEZ MODESTO</t>
  </si>
  <si>
    <t>17 PTE. ENTRE 13 Y 15 PTE</t>
  </si>
  <si>
    <t>DE LOS SANTOS MARTINEZ MARCIAL</t>
  </si>
  <si>
    <t>15 SUR ESQ, 17 PTE.</t>
  </si>
  <si>
    <t>DE LOS SANTOS MARTINEZ OCTAVIO</t>
  </si>
  <si>
    <t>15 SUR ENTRE 17 Y 19 SUR</t>
  </si>
  <si>
    <t>DE LOS SANTOS VALLADARES ERASMO</t>
  </si>
  <si>
    <t>PAGAO</t>
  </si>
  <si>
    <t>DE LOS SANTOS VALLADARES MARGARITA</t>
  </si>
  <si>
    <t>ASTJNO2018</t>
  </si>
  <si>
    <t>7 SUR ESQ. 15 PTE.</t>
  </si>
  <si>
    <t xml:space="preserve">DE LOS SANTOS VALLADARES VICENTE </t>
  </si>
  <si>
    <t>15 SUR ENTRE 17 PTE. Y CANAL</t>
  </si>
  <si>
    <t xml:space="preserve">DEONATE ANDRADE ALEANDRO </t>
  </si>
  <si>
    <t>DEONATE ANDRADE ANGEL</t>
  </si>
  <si>
    <t xml:space="preserve">15 PTE ENTRE 11 Y 13 SUR </t>
  </si>
  <si>
    <t>DEONATE ANDRADE CLEMENTE</t>
  </si>
  <si>
    <t>DEONATE ANDRADE FAUSTINO</t>
  </si>
  <si>
    <t>DEONATE FERNANDEZ MAURICIO</t>
  </si>
  <si>
    <t xml:space="preserve">DEONATE JIMENEZ FAUSTINO </t>
  </si>
  <si>
    <t>DEONATE NIÑO JOSE IVAN</t>
  </si>
  <si>
    <t>15 PTE. ENTRE 19 Y DIAGONAL</t>
  </si>
  <si>
    <t>DEONATE NIÑO VICTOR MANUEL</t>
  </si>
  <si>
    <t>15 PTE. 19 SUR Y DIAGONAL</t>
  </si>
  <si>
    <t xml:space="preserve">DIAZ SANTOS JULIO CESAR </t>
  </si>
  <si>
    <t xml:space="preserve">15 PONIENTE ENTRE 17 Y 19 SUR </t>
  </si>
  <si>
    <t xml:space="preserve">DIF MUNICIPAL DE TECAMACHALCO </t>
  </si>
  <si>
    <t xml:space="preserve">9 SUR ENTRE 15 Y 17 PONIENTE </t>
  </si>
  <si>
    <t xml:space="preserve">ENRIQUEZ VERA JOSE SANTANA </t>
  </si>
  <si>
    <t>11 PTE. ENTRE 15 Y 17 SUR</t>
  </si>
  <si>
    <t>MARTINEZ FERNANDEZ LITZI</t>
  </si>
  <si>
    <t>AV 15 PTE Y 17 Y19 SUR</t>
  </si>
  <si>
    <t xml:space="preserve">FERNANDEZ LOPEZ NICOLAS </t>
  </si>
  <si>
    <t>21 PONIENTE ENTRE LA 15 Y LA TRECE</t>
  </si>
  <si>
    <t xml:space="preserve">FERNANDEZ SANCHEZ MARIA DE LOS ANGELES </t>
  </si>
  <si>
    <t>21 PTE. ENTRE 13 Y 15 SUR</t>
  </si>
  <si>
    <t>FERNANDEZ SANTOS MARIBEL</t>
  </si>
  <si>
    <t xml:space="preserve">15 PTE. 17 Y 19 SUR </t>
  </si>
  <si>
    <t>FERNANDEZ SANTOS RAMON</t>
  </si>
  <si>
    <t xml:space="preserve">15 PTE. ENTRE 17 Y 19 SUR </t>
  </si>
  <si>
    <t>FUENTES GONZALEZ GENOVEVA</t>
  </si>
  <si>
    <t>15 PTE. 1906</t>
  </si>
  <si>
    <t>TOMA NUEVA OCT 2017</t>
  </si>
  <si>
    <t>GAMEZ GONZALEZ ADRIANA</t>
  </si>
  <si>
    <t xml:space="preserve">13 PTE. NO. 1503 </t>
  </si>
  <si>
    <t>GAMEZ GONZALEZ EDUARDO</t>
  </si>
  <si>
    <t>13 SUR ESQ. 13 PTE</t>
  </si>
  <si>
    <t>GAMEZ GONZALEZ JUVENCIO</t>
  </si>
  <si>
    <t>13 SUR ENTRE 11 Y 13 PTE.</t>
  </si>
  <si>
    <t>GARCIA AVELINO MAXIMILIANO</t>
  </si>
  <si>
    <t>19 SUR PREPA</t>
  </si>
  <si>
    <t>GARCIA CONTRERAS PETRA TOMASA</t>
  </si>
  <si>
    <t xml:space="preserve">17 SUR  1701 </t>
  </si>
  <si>
    <t xml:space="preserve">GARCIA GARCIA MICAELA CRISTINA </t>
  </si>
  <si>
    <t xml:space="preserve">GARCIA JUAREZ JUAN </t>
  </si>
  <si>
    <t xml:space="preserve">15 SUR ESQ. 21 PTE. </t>
  </si>
  <si>
    <t>GARCIA LETRAS IGNACIO</t>
  </si>
  <si>
    <t>15 SUR ENTRE 17 Y 19 PTE</t>
  </si>
  <si>
    <t>RECOLECCION DE TOMA DOMICILIARIA</t>
  </si>
  <si>
    <t>GARCIA LETRAS PABLO</t>
  </si>
  <si>
    <t xml:space="preserve">15 PTE. ENTRE 7 Y 9 SUR </t>
  </si>
  <si>
    <t>GARCIA LOPEZ ANDRES</t>
  </si>
  <si>
    <t>GARCIA LOPEZ LEODEGARIO</t>
  </si>
  <si>
    <t>GARCIA LOPEZ PABLO</t>
  </si>
  <si>
    <t xml:space="preserve">15 PTE ENTRE 7 Y 9 SUR </t>
  </si>
  <si>
    <t>GARCIA ORTIZ YOLANDA</t>
  </si>
  <si>
    <t xml:space="preserve">11 PTE. ESQ. 7 SUR </t>
  </si>
  <si>
    <t>GARCIA ROMAN LINA</t>
  </si>
  <si>
    <t>GOMEZ BRAVO SABAS</t>
  </si>
  <si>
    <t>TOMA CORTADA</t>
  </si>
  <si>
    <t xml:space="preserve">21 PTE. Y 7 SUR </t>
  </si>
  <si>
    <t>GONZALEZ AGUILAR GILDARDO</t>
  </si>
  <si>
    <t xml:space="preserve">19 PTE. ENTRE 11 Y 13 SUR </t>
  </si>
  <si>
    <t>GONZALEZ GUZMAN ROSA</t>
  </si>
  <si>
    <t>19 SUR 1503 ENTRE 15 Y 17 PTE</t>
  </si>
  <si>
    <t xml:space="preserve">GONZALEZ CONTRERAS  OLGA LIDIA </t>
  </si>
  <si>
    <t xml:space="preserve">15 PTE. ENTRE 17 Y SUR </t>
  </si>
  <si>
    <t>GONZALEZ GUTIERREZ MARIA LUISA</t>
  </si>
  <si>
    <t>11 PTE Y 15 19 SUR</t>
  </si>
  <si>
    <t>GONZALEZ GUZMAN ARMANDO FELIX</t>
  </si>
  <si>
    <t>19 SUR ENTRE 15 Y 17 PTE</t>
  </si>
  <si>
    <t>GONZALEZ MARTINEZ  JOSE ODILON</t>
  </si>
  <si>
    <t xml:space="preserve">21 PTE. ENTRE 13 Y 15 SUR </t>
  </si>
  <si>
    <t>GONZALEZ RAMIREZ RAFAEL</t>
  </si>
  <si>
    <t>5 PONIENTE  NO 1505</t>
  </si>
  <si>
    <t>GONZALEZ ROSAS JOSE OMAR</t>
  </si>
  <si>
    <t>SANTOS GONZALEZ SANDRA</t>
  </si>
  <si>
    <t>15 PONIENTE NO 1906</t>
  </si>
  <si>
    <t xml:space="preserve">GUZMAN JUAREZ RIGOBERTO </t>
  </si>
  <si>
    <t>17 SUR ENTRE 15 Y 17 PONIENTE</t>
  </si>
  <si>
    <t>HEREDIA RAMIREZ MANUEL</t>
  </si>
  <si>
    <t xml:space="preserve">15 PONIENTEE 902 ENTRE  9 Y 11 SUR </t>
  </si>
  <si>
    <t>HERNANDEZ VAZQUEZ PEDRO</t>
  </si>
  <si>
    <t>15 SUR ENT. 15 Y 17 PTE</t>
  </si>
  <si>
    <t xml:space="preserve">MEDIA </t>
  </si>
  <si>
    <t>1 PAGA ENERO HASTA DIC  2017</t>
  </si>
  <si>
    <t xml:space="preserve">17 PONIENTE ENTRE 13 Y 15 SUR </t>
  </si>
  <si>
    <t xml:space="preserve">HUERTA RODRIGUEZ GILBERTO </t>
  </si>
  <si>
    <t>HUERTA RODRIGUEZ JAQUELINE</t>
  </si>
  <si>
    <t xml:space="preserve">ISLAS RODRIGUEZ MARIA LUISA </t>
  </si>
  <si>
    <t>ISLAS SANTOS FERNANDO</t>
  </si>
  <si>
    <t>15 PTE. NO. 1705</t>
  </si>
  <si>
    <t xml:space="preserve">JIMENEZ ARISTA VICTOR ADAN </t>
  </si>
  <si>
    <t xml:space="preserve">LETRAS CAMPOS FRANCISCA IGNACIA </t>
  </si>
  <si>
    <t xml:space="preserve">17 SUR NUMERO 1704  </t>
  </si>
  <si>
    <t>LOPEZ HUERTA FRANCO AXEL</t>
  </si>
  <si>
    <t xml:space="preserve">CHECCAR  RECIBO DE PAGO </t>
  </si>
  <si>
    <t>JIMENEZ JUAREZ MA. DOLORES</t>
  </si>
  <si>
    <t xml:space="preserve">PRIVADA  DE LA 7 SUR </t>
  </si>
  <si>
    <t>JIMENEZ MARTINEZ AURORA</t>
  </si>
  <si>
    <t xml:space="preserve">17 PTE. ENTRE 11 Y 13 SUR </t>
  </si>
  <si>
    <t>JIMENEZ MARTINEZ MACARIA</t>
  </si>
  <si>
    <t>17 PTE. ESQ. 11 SUR</t>
  </si>
  <si>
    <t xml:space="preserve">LEON MENDEZ MARCELO </t>
  </si>
  <si>
    <t>AV. 17 PTE. 1708</t>
  </si>
  <si>
    <t xml:space="preserve">CASTRO LUNA JOSE DE JESUS </t>
  </si>
  <si>
    <t xml:space="preserve">13 PONIENTE NO. 1109  SAN ANTONIO </t>
  </si>
  <si>
    <t>JOFFRE BARCENAS BLANCA ESTELA</t>
  </si>
  <si>
    <t>JUAREZ ESPINOZA MAURO</t>
  </si>
  <si>
    <t xml:space="preserve">15 PTE. 7 Y 7 SUR </t>
  </si>
  <si>
    <t>JUAREZ ESPINOZA ROSENDO</t>
  </si>
  <si>
    <t xml:space="preserve">15 PTE. ENTRE 7 SUR </t>
  </si>
  <si>
    <t xml:space="preserve">11 PTE. SQ. 17 SUR </t>
  </si>
  <si>
    <t xml:space="preserve">9 SUR ENTRE 13 Y 15 PTE. </t>
  </si>
  <si>
    <t>PAGADOO</t>
  </si>
  <si>
    <t>JUAREZ TELLEZ MARIA ROSALINA</t>
  </si>
  <si>
    <t xml:space="preserve">7 SUR ENTRE 15 Y 17 PTE. </t>
  </si>
  <si>
    <t>JUAREZ TELLEZ MODESTO</t>
  </si>
  <si>
    <t xml:space="preserve">7 SUR ESQ. 17 PTE. </t>
  </si>
  <si>
    <t>JUAREZ TELLEZ SARA</t>
  </si>
  <si>
    <t>LEON ANDRADE ALBERTO</t>
  </si>
  <si>
    <t xml:space="preserve">17 SUR ENTRE 15 Y 17 PTE. </t>
  </si>
  <si>
    <t>LEON ANDRADE LUIS</t>
  </si>
  <si>
    <t>17 PTE. ENTRE 17 Y 19 SUR</t>
  </si>
  <si>
    <t>LEON ANDRADE MARCELINA</t>
  </si>
  <si>
    <t>PAGA</t>
  </si>
  <si>
    <t>1 INQUILINO  PAGADO DICIEMBRE 2017</t>
  </si>
  <si>
    <t xml:space="preserve">17 PTE. ESQ. 19 SUR </t>
  </si>
  <si>
    <t>LEON ANDRADE MARCELO ENRIQUE</t>
  </si>
  <si>
    <t xml:space="preserve">17 PTE. ENTRE 17 Y 19 SUR </t>
  </si>
  <si>
    <t>PAGAD</t>
  </si>
  <si>
    <t>LEON ANDRADE PABLO</t>
  </si>
  <si>
    <t>19 SUR ENTRE 17 PTE-</t>
  </si>
  <si>
    <t>LEON ANDRADE PEDRO</t>
  </si>
  <si>
    <t>19 SUR ENTRE  17 PTE. CANAL</t>
  </si>
  <si>
    <t>LEON ANDRADE RODRIGO</t>
  </si>
  <si>
    <t>19 SUR ENTRE 15 Y 17 PTE.</t>
  </si>
  <si>
    <t xml:space="preserve">LEON ANDRADE ROMUALDA </t>
  </si>
  <si>
    <t>2 INQUILINO</t>
  </si>
  <si>
    <t>PGOINQOCT ADIC</t>
  </si>
  <si>
    <t xml:space="preserve">LEON BALDERAS BENJAMIN </t>
  </si>
  <si>
    <t>LEON BALDERAS GERARDO</t>
  </si>
  <si>
    <t xml:space="preserve">7 SUR ENTRE 13 Y 15 SUR </t>
  </si>
  <si>
    <t>LEON BALDERAS CANDIDO  MIGUEL</t>
  </si>
  <si>
    <t>15 PONIENTE ENTRE 7 Y 9 SUR</t>
  </si>
  <si>
    <t>LEON OJEDA LUIS</t>
  </si>
  <si>
    <t>LEON RODRIGUEZ CESAR</t>
  </si>
  <si>
    <t>LEON RODRIGUEZ GABRIELA</t>
  </si>
  <si>
    <t>LEON RODRIGUEZ RODRIGO</t>
  </si>
  <si>
    <t>LEON SANCHEZ LUIS DANIEL</t>
  </si>
  <si>
    <t>LETRAS CAMPOS PEDRO</t>
  </si>
  <si>
    <t>17 SUR NO. 1706</t>
  </si>
  <si>
    <t xml:space="preserve">LETRAS LEZAMA JUAN </t>
  </si>
  <si>
    <t>17 SUR ENTRE 17 PTE. Y CANAL</t>
  </si>
  <si>
    <t>LOPEZ  GONZALEZ  ISABEL</t>
  </si>
  <si>
    <t xml:space="preserve">13 PTE. ENTRE 13 Y 15 SUR </t>
  </si>
  <si>
    <t>LOPEZ ANDRADE INES</t>
  </si>
  <si>
    <t>7 SUR ANTRE 13 Y 11 PTE.</t>
  </si>
  <si>
    <t>ALTA</t>
  </si>
  <si>
    <t>LOPEZ AVELINO INES</t>
  </si>
  <si>
    <t xml:space="preserve">13 PTE. ESQ. 9 SUR </t>
  </si>
  <si>
    <t>LOPEZ AVELINO RUTILO</t>
  </si>
  <si>
    <t>10 VACAAS PAGAADAS TODO EL 2016</t>
  </si>
  <si>
    <t>13 PTE. NO 902 Y PRIVADA 7SUR</t>
  </si>
  <si>
    <t xml:space="preserve">LOPEZ BAURET MIGUEL ANGEL </t>
  </si>
  <si>
    <t>LOPEZ BAURET ROMUALDO</t>
  </si>
  <si>
    <t>LOPEZ CANO MIGUEL</t>
  </si>
  <si>
    <t>LOPEZ CASTILLO ALBERTO</t>
  </si>
  <si>
    <t>15 PTE. ESQ. 7 SUR</t>
  </si>
  <si>
    <t>LOPEZ CASTILLO  RICARDA NORMA</t>
  </si>
  <si>
    <t>LOPEZ GARCIA JOSE GUADALUPE</t>
  </si>
  <si>
    <t xml:space="preserve">21 PINIENTE SN NUMERO </t>
  </si>
  <si>
    <t>LOPEZ GARCIA RAMON</t>
  </si>
  <si>
    <t>13 SUR JUNTO A EL LATERA</t>
  </si>
  <si>
    <t>LOPEZ GONZALEZ GERARDO</t>
  </si>
  <si>
    <t>LOPEZ LOPEZ CARLOS</t>
  </si>
  <si>
    <t xml:space="preserve">LOPEZ LOPEZ CELINA </t>
  </si>
  <si>
    <t xml:space="preserve">15 PTE. ESQ. 7 SUR </t>
  </si>
  <si>
    <t>LOPEZ LOPEZ MARGARITA</t>
  </si>
  <si>
    <t>CALLE 7 SUR NO. 1701</t>
  </si>
  <si>
    <t>LOPEZ LOPEZ REINA</t>
  </si>
  <si>
    <t xml:space="preserve">15 PTE. ESQ . 7 SUR .   </t>
  </si>
  <si>
    <t xml:space="preserve">13 SUR  S/N </t>
  </si>
  <si>
    <t>LOPEZ SANCHEZ ANTONIA</t>
  </si>
  <si>
    <t>13 SUR ENTRE 21 PTE Y CANAL</t>
  </si>
  <si>
    <t>LOPEZ SANCHEZ ANTONIO</t>
  </si>
  <si>
    <t>13 SUR ENTRE 21 Y CANAL</t>
  </si>
  <si>
    <t>LOPEZ  SANTOS ARACELI</t>
  </si>
  <si>
    <t xml:space="preserve">13 PONIENTE Y PRIV. DE LA 7  SUR </t>
  </si>
  <si>
    <t>LOPEZ SANCHEZ ENRIQUE</t>
  </si>
  <si>
    <t>21 PTE ESQ. 13 SUR</t>
  </si>
  <si>
    <t xml:space="preserve">LOPEZ SANCHEZ FIDEL </t>
  </si>
  <si>
    <t>21 PTE. ENTRE 13 SUR Y CANAL</t>
  </si>
  <si>
    <t>LOPEZ SANCHEZ MARIA  SOLEDAD</t>
  </si>
  <si>
    <t>13 SUR  21 PTE Y CANAL</t>
  </si>
  <si>
    <t>LOPEZ SANCHEZ MARIA AMELIA</t>
  </si>
  <si>
    <t xml:space="preserve">15 PTE ENTRE 7 Y 0 SUR </t>
  </si>
  <si>
    <t>LOPEZ SANCHEZ MARIA CANDELARIA</t>
  </si>
  <si>
    <t>LOPEZ SANCHEZ MARIA DE  LOURDES</t>
  </si>
  <si>
    <t>MONTIEL JIMENEZ MARCO ANTONIO</t>
  </si>
  <si>
    <t xml:space="preserve">15 PTE  15 SUR </t>
  </si>
  <si>
    <t xml:space="preserve">LOPEZ SANCHEZ MARTIN </t>
  </si>
  <si>
    <t>LOPEZ SANCHEZ RUFINO</t>
  </si>
  <si>
    <t>LOPEZ SANCHEZ SERGIO</t>
  </si>
  <si>
    <t>LOPEZ SANTOS JAVIER</t>
  </si>
  <si>
    <t>13 PTE. NO. 908</t>
  </si>
  <si>
    <t xml:space="preserve">LOPEZ SANTOS JOSE LUIS </t>
  </si>
  <si>
    <t xml:space="preserve">13 PTE. ENTRE 9 Y 11 SUR </t>
  </si>
  <si>
    <t>LOPEZ SANTOS LAURA</t>
  </si>
  <si>
    <t xml:space="preserve">13 PONIENTE Y PRIV. DE LA 7 SUR </t>
  </si>
  <si>
    <t xml:space="preserve">LOPEZ SANTOS MARIA ESPERANZA </t>
  </si>
  <si>
    <t>LOPEZ SANTOS RICARDO</t>
  </si>
  <si>
    <t>LOPEZ ZAMORA DELFINO</t>
  </si>
  <si>
    <t>LUNA DOROTEO MICAELA FRANCISCA</t>
  </si>
  <si>
    <t>PAG2INQMYOAOCT18</t>
  </si>
  <si>
    <t>19 SUR ESQ. 17 PTE</t>
  </si>
  <si>
    <t>LUNA FUENTES EMILIA</t>
  </si>
  <si>
    <t>13 PTE. NO. 1109</t>
  </si>
  <si>
    <t>LUNA VELAZQUEZ GUILLERMO</t>
  </si>
  <si>
    <t>MACHORRO ROMAN AMADO</t>
  </si>
  <si>
    <t xml:space="preserve">MACHORRO ROMAN MARCELINO </t>
  </si>
  <si>
    <t>LAVANDERIA</t>
  </si>
  <si>
    <t>MACHORRO ROMAN NICOLAS</t>
  </si>
  <si>
    <t>7 SUR PRIVADA</t>
  </si>
  <si>
    <t>PAGDO 3</t>
  </si>
  <si>
    <t>PAGADO 3 IGLESIA 2017</t>
  </si>
  <si>
    <t>MALDONADO PELAEZ ALEJANDRO</t>
  </si>
  <si>
    <t>17 PTE. ENTRE 15 Y 17 SUR</t>
  </si>
  <si>
    <t>MARIA CASTRO MIGUEL</t>
  </si>
  <si>
    <t>ALONSO  PELEZ ANALLELY</t>
  </si>
  <si>
    <t xml:space="preserve">CAMINO REAL SI NUMERO </t>
  </si>
  <si>
    <t xml:space="preserve">MARIN MORO PAULA </t>
  </si>
  <si>
    <t xml:space="preserve">MARTINEZ GONZALEZ JOSE LUIS </t>
  </si>
  <si>
    <t xml:space="preserve">MARTINEZ OREA JOSE LUIS </t>
  </si>
  <si>
    <t>17 SUR NO. 1708  ENTRE 17 PTE Y CANAL</t>
  </si>
  <si>
    <t xml:space="preserve">JIMENEZ  MARTINEZ  MARICELA </t>
  </si>
  <si>
    <t xml:space="preserve">ENERO </t>
  </si>
  <si>
    <t xml:space="preserve">13 PTE. Y 9 SUR </t>
  </si>
  <si>
    <t>MARTINEZ RAMIREZ GREGORIA</t>
  </si>
  <si>
    <t xml:space="preserve">15 SUR ENTRE 19 Y 21 PTE. </t>
  </si>
  <si>
    <t>MELENDEZ SANTOS DOLORES</t>
  </si>
  <si>
    <t>19 SUR ENTRE 13 Y 15 PTE.</t>
  </si>
  <si>
    <t>MELENDEZ SANTOS EDUARDO</t>
  </si>
  <si>
    <t xml:space="preserve">13 PONIENTE 1115 7 SUR </t>
  </si>
  <si>
    <t>MELENDEZ SANTOS JUANA</t>
  </si>
  <si>
    <t>PAG7 VACDEENRDIC</t>
  </si>
  <si>
    <t>MENDEZ SANTOS ELADIO</t>
  </si>
  <si>
    <t>MENDEZ SANTOS VALENTIN</t>
  </si>
  <si>
    <t>MONTIEL JIMENEZ ARTURO</t>
  </si>
  <si>
    <t>MONTIEL JIMENEZ ESTHER</t>
  </si>
  <si>
    <t xml:space="preserve">15 PTE. Y 15 SUR </t>
  </si>
  <si>
    <t>MONTIEL JIMENEZ FIDEL</t>
  </si>
  <si>
    <t>PAG7 VCS DE AGT ASEP 2018</t>
  </si>
  <si>
    <t>15 PTE. NO. 1511</t>
  </si>
  <si>
    <t xml:space="preserve">MONTIEL JIMENEZ JULIO </t>
  </si>
  <si>
    <t xml:space="preserve">MONTIEL JIMENEZ VICTOR </t>
  </si>
  <si>
    <t>MONTIEL OREA ISIDORA</t>
  </si>
  <si>
    <t xml:space="preserve">11 SUR  2105 11 Y 21 </t>
  </si>
  <si>
    <t xml:space="preserve">MONTIEL OREA  MOISES MAXIMILIANO </t>
  </si>
  <si>
    <t>13 SUR ENTRE 19 Y 21 PTE.</t>
  </si>
  <si>
    <t>MONTIEL ROMAN ELEAZAR</t>
  </si>
  <si>
    <t xml:space="preserve">MONTIEL ROMAN FELIPE </t>
  </si>
  <si>
    <t>MONTIEL ROMAN FERNANDO</t>
  </si>
  <si>
    <t>MONTIEL ROMAN GUADALUPE</t>
  </si>
  <si>
    <t xml:space="preserve">11 SUR 1901 ENTRE 19 Y 21 PTE. </t>
  </si>
  <si>
    <t>MONTIEL ROMAN  LUIS</t>
  </si>
  <si>
    <t>11 SUR 1909 ENTRE 19 Y 21 PTE.</t>
  </si>
  <si>
    <t>MONTIEL ROMAN MARINA</t>
  </si>
  <si>
    <t>MONTIEL ROMAN SUSANA</t>
  </si>
  <si>
    <t xml:space="preserve">19 PTE. ENTRE 11 Y 13 PTE. </t>
  </si>
  <si>
    <t xml:space="preserve">MONTIEL VILLEGAS ALMA ROSA </t>
  </si>
  <si>
    <t xml:space="preserve">13 SUR ENTRE 19 Y 21 PTE- </t>
  </si>
  <si>
    <t>MONTIEL VILLEGAS KARINA</t>
  </si>
  <si>
    <t xml:space="preserve">PERO PAGO DE  ENERO  2011 A OCT DEL 2013 OJO REECIBO </t>
  </si>
  <si>
    <t>SU RECIBO ES POR LA CANTIDAD DE 1565 PESOS</t>
  </si>
  <si>
    <t>MONTIEL VILLEGAS MARINA</t>
  </si>
  <si>
    <t>MONTIEL VILLEGAS NOEMI</t>
  </si>
  <si>
    <t>13 SUR ESQ. 19 PONIENTE</t>
  </si>
  <si>
    <t>MORALES AGUILERA ANA ELSA</t>
  </si>
  <si>
    <t>MORALES DE LOS SANTOS GONZALO</t>
  </si>
  <si>
    <t xml:space="preserve">13 PTE ENTRE 17 Y 19 SUR </t>
  </si>
  <si>
    <t>MORALES DE LOS SANTOS MARTHA</t>
  </si>
  <si>
    <t xml:space="preserve">13 PTE. ENTRE 17 Y 19 SUR </t>
  </si>
  <si>
    <t xml:space="preserve">MORALES GONZALEZ MANUEL </t>
  </si>
  <si>
    <t xml:space="preserve">17 PTE. ENTRE 9 Y 11 SUR </t>
  </si>
  <si>
    <t>MORALES SANTOS ANGEL</t>
  </si>
  <si>
    <t xml:space="preserve">MORO ORTIZ INES </t>
  </si>
  <si>
    <t>15 PTE. ENTRE 11 Y 13 SUR</t>
  </si>
  <si>
    <t xml:space="preserve">MORO ORTIZ TOMASA </t>
  </si>
  <si>
    <t xml:space="preserve">15 PTE. ENTRE 11 Y 13 SUR </t>
  </si>
  <si>
    <t>MOYA DIAZ FRANCISCO JAVIER</t>
  </si>
  <si>
    <t xml:space="preserve">MOYA LOPEZ TOMAS RAFAEL </t>
  </si>
  <si>
    <t xml:space="preserve">21 PTE. ENTRE 7 SUR </t>
  </si>
  <si>
    <t>MOYA OREA FACUNDO</t>
  </si>
  <si>
    <t xml:space="preserve">MOYA SANTOS CLAUDIA </t>
  </si>
  <si>
    <t>MOYA LOPEZ TOMAS RAFAEL</t>
  </si>
  <si>
    <t>21 PTE. ENTRE 7 Y 9 SUR</t>
  </si>
  <si>
    <t>MOYA ZAMBRANO ALICIA</t>
  </si>
  <si>
    <t>9 SUR NO. 2008 ENTRE 21 PTE. Y CANAL</t>
  </si>
  <si>
    <t>CPNTADA</t>
  </si>
  <si>
    <t>MOYA ZAMBRANO ROSA</t>
  </si>
  <si>
    <t>RODRIGUEZ SANTOS MAURICIO</t>
  </si>
  <si>
    <t xml:space="preserve">CALLE NO 19 PONIENTE NO 1702 </t>
  </si>
  <si>
    <t>NIÑO ROMERO NOE</t>
  </si>
  <si>
    <t xml:space="preserve">NIÑO ROMERO RUBEN </t>
  </si>
  <si>
    <t xml:space="preserve">DIAGONAL PREPA </t>
  </si>
  <si>
    <t>NOGALES REYES MARGARITA</t>
  </si>
  <si>
    <t xml:space="preserve">NORATO DE LA ROSA JUAN </t>
  </si>
  <si>
    <t>13 SUR 1511  ENTRE 15 Y 17 PTE.</t>
  </si>
  <si>
    <t xml:space="preserve">9 SUR ENTE 13 Y 15 PTE. </t>
  </si>
  <si>
    <t>NOTARIO LEON CARLOS</t>
  </si>
  <si>
    <t>NOTARIO LIMON  CONCEPCION</t>
  </si>
  <si>
    <t xml:space="preserve">17 PTE. Y 13 SUR </t>
  </si>
  <si>
    <t xml:space="preserve">PELAEZ VALENTIN ALEJANDRA ISAMAR </t>
  </si>
  <si>
    <t xml:space="preserve">17 SUR 1702 A </t>
  </si>
  <si>
    <t>NOTARIO LEON MIGUEL</t>
  </si>
  <si>
    <t xml:space="preserve">OJEDA NOTARIO AGUSTIN </t>
  </si>
  <si>
    <t xml:space="preserve">OJEDA NOTARIO ROMAN </t>
  </si>
  <si>
    <t>OJEDA RODRIGUEZ CONCEPCION</t>
  </si>
  <si>
    <t>OREA MELENDEZ CATALINA</t>
  </si>
  <si>
    <t>PRIV DE LA 7 SUR  NO 1504</t>
  </si>
  <si>
    <t>ORTIZ REYES ALEJANDRO</t>
  </si>
  <si>
    <t>15 SUR ENTRE 13 Y 15 PTE.</t>
  </si>
  <si>
    <t xml:space="preserve">OYARZABAL MONTERROSAS MA. SILVINA BERNARDA </t>
  </si>
  <si>
    <t>PELAEZ CRUZ JORGE</t>
  </si>
  <si>
    <t>17 SUR ENTRE 17 Y CANAL</t>
  </si>
  <si>
    <t>PELAEZ JIMENEZ  FERNANDO</t>
  </si>
  <si>
    <t>PELAEZ JIMENEZ  ESTEBAN</t>
  </si>
  <si>
    <t>13 PTE. ETRE 17 Y 19 SUR</t>
  </si>
  <si>
    <t>PELAEZ JIMENEZ MARCELA</t>
  </si>
  <si>
    <t>PELAEZ JIMENEZ MARIA DEL CARMEN</t>
  </si>
  <si>
    <t>PELAEZ JIMENEZ SALVADOR</t>
  </si>
  <si>
    <t>PELAEZ JUAREZ ANITA</t>
  </si>
  <si>
    <t>PELAEZ JUAREZ JUAN GABRIEL</t>
  </si>
  <si>
    <t>17 SUR ENTRE 11 Y 13 PTE.</t>
  </si>
  <si>
    <t>PELAEZ JUAREZ MARIA DE LOURDES</t>
  </si>
  <si>
    <t xml:space="preserve">17 SUR ENTRE 11 Y 13 PTE. </t>
  </si>
  <si>
    <t>PELAEZ JUREZ JOSE LUIS</t>
  </si>
  <si>
    <t>PELAEZ RIOS CARLOS</t>
  </si>
  <si>
    <t>PELAEZ RIOS DELIA</t>
  </si>
  <si>
    <t>17 SUR 1105 ENTRE 11 Y 13 PTE.</t>
  </si>
  <si>
    <t>PELAEZ RIOS ESTEBAN</t>
  </si>
  <si>
    <t>PELAEZ RIOS IRENE</t>
  </si>
  <si>
    <t xml:space="preserve"> </t>
  </si>
  <si>
    <t>PELAEZ RIOS JOSEFINA</t>
  </si>
  <si>
    <t xml:space="preserve">PAGO  DE ENERO 2011 A JULIO 2016  </t>
  </si>
  <si>
    <t>PELAEZ VAZQUEZ JOEL</t>
  </si>
  <si>
    <t>15 SUR ENTRE 15 Y 17 PTE.</t>
  </si>
  <si>
    <t>PELAEZ VAZQUEZ MIGUEL ANGEL</t>
  </si>
  <si>
    <t>PELAEZ JIMENEZ YOLANDA</t>
  </si>
  <si>
    <t>PERALTA TENTLE JUAN</t>
  </si>
  <si>
    <t>PEREZ CASTRO ADALID</t>
  </si>
  <si>
    <t xml:space="preserve">AV 11 PONIENTE NO 706 ENTRRE PRIV 7 SUR Y 7 SUR </t>
  </si>
  <si>
    <t>PEREZ FLORES JAIME</t>
  </si>
  <si>
    <t>21 PTE. PRIVADA 7 SUR XOCHITLAN</t>
  </si>
  <si>
    <t>PEREZ GALINDO ROSA</t>
  </si>
  <si>
    <t>PRV 7 SUR NO. 1112</t>
  </si>
  <si>
    <t xml:space="preserve">PORRAS HUERTA MARIA DE LOS ANGELES </t>
  </si>
  <si>
    <t xml:space="preserve">21 PTE. ENTRE 9 Y 11 SUR </t>
  </si>
  <si>
    <t xml:space="preserve">NO HA PAGADO EL 2014 SELE DI RECIBO POR ERROR </t>
  </si>
  <si>
    <t>RAMIREZ CASTRO  JOSE MARINO</t>
  </si>
  <si>
    <t>PRIVADA 7 SUR ENTRE 13 Y 15 PTE.</t>
  </si>
  <si>
    <t>RAMIREZ GONZALEZ EVERARDO</t>
  </si>
  <si>
    <t>RAMIREZ RODRIGUEZ ANA MARIA</t>
  </si>
  <si>
    <t xml:space="preserve">RAMIREZ RODRIGUEZ SANDRA </t>
  </si>
  <si>
    <t>RAMIREZ RODRIGUEZ SULLY</t>
  </si>
  <si>
    <t xml:space="preserve">21 PTE Y 15 SUR </t>
  </si>
  <si>
    <t>RAMOS LOPEZ LUCIO</t>
  </si>
  <si>
    <t xml:space="preserve">CALLE 9 SUR NO 1504 ENRE 15 Y 17 </t>
  </si>
  <si>
    <t>PAGADOPAGADO</t>
  </si>
  <si>
    <t>REYES CARRERA FRANCISCO</t>
  </si>
  <si>
    <t>13 PTE. NO. 1303 ENTRE 15 Y 17 PTE.</t>
  </si>
  <si>
    <t>REYES TELLES AMELIA</t>
  </si>
  <si>
    <t>REYES TELES GUADALUPE</t>
  </si>
  <si>
    <t>15 SUR ENTRE 13 Y 15 PTE-</t>
  </si>
  <si>
    <t xml:space="preserve">15 SUR ENTRE 13 Y 15 PTE. </t>
  </si>
  <si>
    <t>RODRIGUES AVELINO ARTURO</t>
  </si>
  <si>
    <t>21 PTE.</t>
  </si>
  <si>
    <t xml:space="preserve">RODRIGUEZ AVELINO JOSE FABIAN </t>
  </si>
  <si>
    <t>7 SUR ENTRE 19 Y 21 PTE</t>
  </si>
  <si>
    <t>MONTIEL JIMENEZ OSCAR</t>
  </si>
  <si>
    <t>ALATA SEP 2018</t>
  </si>
  <si>
    <t>RODRIGUEZ CASTRO SERGIO</t>
  </si>
  <si>
    <t>RODRIGUEZ CRISTOBAL MARIA FELIX</t>
  </si>
  <si>
    <t>9 SUR ENTRE 15 Y 17 PTE.</t>
  </si>
  <si>
    <t>RODRIGUEZ CRUZ SERGIO ABEL</t>
  </si>
  <si>
    <t>RODRIGUEZ DE LOS SANTOS GUILLERMINA</t>
  </si>
  <si>
    <t>17 PTE. ENTRE 19 SUR Y CANAL</t>
  </si>
  <si>
    <t>RODRIGUEZ DOROTEO CRISTOBAL</t>
  </si>
  <si>
    <t>21 PONIENTE ENTRE 13 Y 15 SUR</t>
  </si>
  <si>
    <t>RODRIGUEZ DOROTEO MARGARITA</t>
  </si>
  <si>
    <t xml:space="preserve">15 SUR ENTRE 13 Y 15 </t>
  </si>
  <si>
    <t>RODRIGUEZ GARCIA ALEJANDRO</t>
  </si>
  <si>
    <t>RODRIGUEZ GONZALEZ FRANCISCO JAVIER</t>
  </si>
  <si>
    <t>15 SUR ENTRE 13 Y 17 PTE.</t>
  </si>
  <si>
    <t>RODRIGUEZ GONZALEZ LUIS</t>
  </si>
  <si>
    <t>RODRIGUEZ GONZALEZ MARCOS</t>
  </si>
  <si>
    <t>15 SUR N. 1104 ENTRE 11 Y 13 PTE</t>
  </si>
  <si>
    <t>RODRIGUEZ GONZALEZ  JOSE RAUL CESARIO</t>
  </si>
  <si>
    <t>13 PTE ESQUINA 17 SUR</t>
  </si>
  <si>
    <t>RODRIGUEZ GONZALEZ ROSA</t>
  </si>
  <si>
    <t xml:space="preserve">13 PONIENTE  17 SUR </t>
  </si>
  <si>
    <t>RODRIGUEZ JIMENEZ ANDRES</t>
  </si>
  <si>
    <t xml:space="preserve">AV 15 PONIENTE  1105 SAN ANTONIO </t>
  </si>
  <si>
    <t>RODRIGUEZ JIMENEZ JOSE DE JESUS</t>
  </si>
  <si>
    <t>13 PONIENTE ESQUINA 17 SUR</t>
  </si>
  <si>
    <t>RODRIGUEZ JIMENEZ JOSE GUADALUPE</t>
  </si>
  <si>
    <t>15 PONIENTE ENTRE 11 Y 13 SUR</t>
  </si>
  <si>
    <t xml:space="preserve">GONZALEZ BAUTISTA MISAEL </t>
  </si>
  <si>
    <t>AGOSTO ALTA</t>
  </si>
  <si>
    <t>RODRIGUEZ JIMENEZ  JOSE RAUL</t>
  </si>
  <si>
    <t>RODRIGUEZ LOPEZ ELADIO</t>
  </si>
  <si>
    <t>13 PTE ENTRE 15 Y 17 SUR</t>
  </si>
  <si>
    <t>RODRIGUEZ LOPEZ HORTENCIA</t>
  </si>
  <si>
    <t>15 PTE ENTRE 21 SUR Y PREPA</t>
  </si>
  <si>
    <t>RODRIGUEZ LOPEZ JOSE</t>
  </si>
  <si>
    <t>15 PTE ENTRE CANAL Y BARRANCA</t>
  </si>
  <si>
    <t>RODRIGUEZ LOPEZ JUANA</t>
  </si>
  <si>
    <t>CALLE DIAGONAL PREPA</t>
  </si>
  <si>
    <t>RODRIGUEZ LOPEZ VICENTE</t>
  </si>
  <si>
    <t xml:space="preserve">13 PTE. ENTRE 15 Y 17SUR </t>
  </si>
  <si>
    <t>RODRIGUEZ MACHORRO RAUL</t>
  </si>
  <si>
    <t>11 PONENTE NO 706 PRIVADA 7 SUR .</t>
  </si>
  <si>
    <t>RODRIGUEZ MALDONADO CARMELO</t>
  </si>
  <si>
    <t>15 PTE NO 1113. ENTRE 11 Y 13 SUR</t>
  </si>
  <si>
    <t>RODRIGUEZ MALDONADO EVELIO</t>
  </si>
  <si>
    <t>17 PTE. ENTRE 19  SUR</t>
  </si>
  <si>
    <t>RODRIGUEZ MALDONADO GABINO</t>
  </si>
  <si>
    <t xml:space="preserve">CHECAR HIJAS QQUE VIVEN COM EL </t>
  </si>
  <si>
    <t>15 SUR NO. 1106</t>
  </si>
  <si>
    <t>RODRIGUEZ MALDONADO LEOBARDO</t>
  </si>
  <si>
    <t>RODRIGUEZ MALDONADO LUCAS</t>
  </si>
  <si>
    <t xml:space="preserve">13 PONIENTEE 1303 </t>
  </si>
  <si>
    <t>RODRIGUEZ MALDONADO LUIS</t>
  </si>
  <si>
    <t>JULADIC18</t>
  </si>
  <si>
    <t>13 PTE. ENTRE 13 Y 15 PTE.</t>
  </si>
  <si>
    <t>RODRIGUEZ MALDONADO VIRGINIA</t>
  </si>
  <si>
    <t>DE ENR AFEBRERO</t>
  </si>
  <si>
    <t>15 PONIENTE NO. 1904 ENTRRE 15 Y 19  DIAGONAL</t>
  </si>
  <si>
    <t>RODRIGUEZ MARTINEZ JOSE MANUEL</t>
  </si>
  <si>
    <t>21 PTE NO. 1705</t>
  </si>
  <si>
    <t>PAGAADO</t>
  </si>
  <si>
    <t xml:space="preserve">RODRIGUEZ MONTIEL LIBORIO </t>
  </si>
  <si>
    <t>13 SUR  ESQUINA 13 PTE.</t>
  </si>
  <si>
    <t>RODRIGUEZ MOYA RAFAEL</t>
  </si>
  <si>
    <t>5 SUR ENTRE 21 PTE. Y CANAL</t>
  </si>
  <si>
    <t xml:space="preserve">RODRIGUEZ PELAEZ ANA LILIA </t>
  </si>
  <si>
    <t xml:space="preserve">RODRIGUEZ PELAEZ KARINA </t>
  </si>
  <si>
    <t>RODRIGUEZ PELAEZ LAURA</t>
  </si>
  <si>
    <t xml:space="preserve">13 PONIENTE NO 1308 ENTRE 13 Y 15 SUR </t>
  </si>
  <si>
    <t>RODRIGUEZ PELAEZ MARICELA</t>
  </si>
  <si>
    <t>RODRIGUEZ PELAEZ ROSALVA</t>
  </si>
  <si>
    <t xml:space="preserve">17 PONIENTE 1304 INT 4 </t>
  </si>
  <si>
    <t>RODRIGUEZ RODRIGUEZ ANGEL</t>
  </si>
  <si>
    <t>RODRIGUEZ RODRIGUEZ DELFINO</t>
  </si>
  <si>
    <t xml:space="preserve">15 SUR ENTRE 11 Y 13 PTE. </t>
  </si>
  <si>
    <t>RODRIGUEZ RODRIGUEZ JESUS</t>
  </si>
  <si>
    <t xml:space="preserve">RODRIGUEZ RODRIGUEZ JOSE </t>
  </si>
  <si>
    <t xml:space="preserve">11 PTE. ENTRE 13 Y 15 SUR </t>
  </si>
  <si>
    <t>RODRIGUEZ RODRIGUEZ MAXIMO</t>
  </si>
  <si>
    <t>19 PTE. ENTRE 7 Y 9 SUR</t>
  </si>
  <si>
    <t>RODRIGUEZ RODRIGUEZ RAMON</t>
  </si>
  <si>
    <t>RODRIGUEZ ROSAS ENEDINA</t>
  </si>
  <si>
    <t>15 PONIENTE NO 1113</t>
  </si>
  <si>
    <t>RODRIGUEZ SANTOS ALFONSO</t>
  </si>
  <si>
    <t>11 SUR 1508</t>
  </si>
  <si>
    <t xml:space="preserve">RODRIGUEZ SANTOS ANGELA </t>
  </si>
  <si>
    <t>RODRIGUEZ SANTOS JUAN  CARLOS</t>
  </si>
  <si>
    <t xml:space="preserve">15 PONIENTE NO.  1505 BARRIO SAN ANTONIO </t>
  </si>
  <si>
    <t>ROMERO  LOPEZ ANA ROSA</t>
  </si>
  <si>
    <t xml:space="preserve">13 PONIENTE S N </t>
  </si>
  <si>
    <t>RODRIGUEZ SANTOS FILEMON GUADALUPE</t>
  </si>
  <si>
    <t>RODRIGUEZ SANTOS JOSE LUIS</t>
  </si>
  <si>
    <t>ROMERO LOPEZ VANESA</t>
  </si>
  <si>
    <t>CALLE 7 SUR NO 1701</t>
  </si>
  <si>
    <t>RODRIGUEZ TELLEZ JUAN</t>
  </si>
  <si>
    <t xml:space="preserve">RODRIGUEZ VALLADARES ANTONIA </t>
  </si>
  <si>
    <t>13 PTE. ESQUINA 15 SUR</t>
  </si>
  <si>
    <t>RODRIGUEZ VALLADARES CONCEPCION</t>
  </si>
  <si>
    <t>RODRIGUEZ VALLADARES CRISPIN</t>
  </si>
  <si>
    <t xml:space="preserve">RODRIGUEZ VALLADARES   GUADALUPE </t>
  </si>
  <si>
    <t>11 SUR NO 1503 ENTRE 15 Y 17 PTE.</t>
  </si>
  <si>
    <t>RODRIGUEZ VELEZ ARACELI</t>
  </si>
  <si>
    <t>15 PTE. ESQ, 19 SUR</t>
  </si>
  <si>
    <t>RODRIGUEZ VELEZ ROCIO</t>
  </si>
  <si>
    <t>15 PTE. ESQ. 19 SUR</t>
  </si>
  <si>
    <t>ROMAN GONZALEZ JOSE MIGUEL</t>
  </si>
  <si>
    <t>11 SUR NO. 1397 ENTRE 11 Y 13 PTE.</t>
  </si>
  <si>
    <t>ROMAN CASTRO JOSEFINA</t>
  </si>
  <si>
    <t>11 PTE. ENTRE 5 Y 7 SUR</t>
  </si>
  <si>
    <t>ROMAN GONZALEZ ROSARIO</t>
  </si>
  <si>
    <t>17 SUR ENTRE 17 PONIENTE Y CANAL</t>
  </si>
  <si>
    <t>TORRES MARTINEZ MARIA VIVIANA</t>
  </si>
  <si>
    <t>PRIVADA 7 SUR ENTRE 21 PTE. Y CANAL</t>
  </si>
  <si>
    <t>ALATA 25 DE SEP 2018</t>
  </si>
  <si>
    <t>ROMERO ISLAS HECTOR</t>
  </si>
  <si>
    <t>ROMERO JUAREZ ANDRES</t>
  </si>
  <si>
    <t>PRIVADA 7 SUR ENTRE 11Y 17 PTE.</t>
  </si>
  <si>
    <t xml:space="preserve">ROMERO JUAREZ JOSE LUIS </t>
  </si>
  <si>
    <t>PRIVADA 7 SUR ENTRE 15 Y 17 PTE.</t>
  </si>
  <si>
    <t xml:space="preserve">ROMERO JUAREZ JUAN MANUEL </t>
  </si>
  <si>
    <t>ROMERO MURRIETA ERICK</t>
  </si>
  <si>
    <t>ROMERO OYORSABAL DANIEL</t>
  </si>
  <si>
    <t xml:space="preserve">ROMERO ROBLES MARCIAL </t>
  </si>
  <si>
    <t>RPIVADA 7 SUR ESQ. 11 PTE-</t>
  </si>
  <si>
    <t>ROMERO RODRIGUEZ ARMANDO</t>
  </si>
  <si>
    <t xml:space="preserve">17 PTE. ENTRE 7 Y 9 SUR </t>
  </si>
  <si>
    <t>ROSAS CLAUDIO ANGEL</t>
  </si>
  <si>
    <t>RODRIGUEZ  SANTOS CIRILO</t>
  </si>
  <si>
    <t xml:space="preserve">17 PONIENTEE 19 SUR </t>
  </si>
  <si>
    <t>15 PTE NO. 1710</t>
  </si>
  <si>
    <t>ROSAS RIOS JOSE ALEJANDRO</t>
  </si>
  <si>
    <t xml:space="preserve">17 PTE. ENTRE 19 SUR    ENFRENTE CANAL </t>
  </si>
  <si>
    <t>ROSAS RODRIGUEZ FERNANDO</t>
  </si>
  <si>
    <t xml:space="preserve">19 PTE. ENTRE 13 Y 15 SUR </t>
  </si>
  <si>
    <t>ROSAS RODRIGUEZ GILBERTO</t>
  </si>
  <si>
    <t>ROSAS RODRIGUEZ LUISA</t>
  </si>
  <si>
    <t>21 PTE- ENTRE 7 Y 9 SUR</t>
  </si>
  <si>
    <t>ROSAS RODRIGUEZ SARA</t>
  </si>
  <si>
    <t>19 PTE- ESQ. 15 SUR</t>
  </si>
  <si>
    <t>ROSAS SANCHEZ GUADALUPE</t>
  </si>
  <si>
    <t xml:space="preserve">PRIVADA 9 SUR ENTRE 7 SUR </t>
  </si>
  <si>
    <t>ROSALES MEDINA CIRILO</t>
  </si>
  <si>
    <t>13 SUR ESQ. 15 PTE.</t>
  </si>
  <si>
    <t>ROSALES RAFAEL JOSE JAVIER</t>
  </si>
  <si>
    <t>ROSAS ALEJO ALEJANDRO</t>
  </si>
  <si>
    <t>ROSAS ALEJO ARTURO</t>
  </si>
  <si>
    <t>ROSAS ALEJO VERONICA</t>
  </si>
  <si>
    <t>ROSAS CASTRO AURELIO</t>
  </si>
  <si>
    <t>ROSAS CASTRO LUZ</t>
  </si>
  <si>
    <t xml:space="preserve">VILLAFANAN LEON FELIX JESUS </t>
  </si>
  <si>
    <t xml:space="preserve">19 SUR NO 504  ENTRE 15 Y 17 PONIENTE </t>
  </si>
  <si>
    <t>ROSAS GONZALEZ JAIME</t>
  </si>
  <si>
    <t>13 SUR NO. 1708</t>
  </si>
  <si>
    <t>ROSAS HERNANDEZ FABIAN</t>
  </si>
  <si>
    <t>15 PONIENTEE 19  SUR 1710</t>
  </si>
  <si>
    <t>ROSAS LIMON FACUNDO</t>
  </si>
  <si>
    <t>13 SUR Y 15 PONIENTE</t>
  </si>
  <si>
    <t>ROSAS LUNA CATALINA</t>
  </si>
  <si>
    <t>19 SUR NO. 1309 ENTRE 13 Y 15 SUR</t>
  </si>
  <si>
    <t xml:space="preserve">ROSAS LUNA MANUEL </t>
  </si>
  <si>
    <t>ROSAS NOTARIO FACUNDO</t>
  </si>
  <si>
    <t>15 PTE. ESQ. 13 SUR</t>
  </si>
  <si>
    <t xml:space="preserve">SE DA DE BAJA </t>
  </si>
  <si>
    <t>ROSAS POZOS OSCAR</t>
  </si>
  <si>
    <t>PRIVADA DE LA 15 PTE. ENTRE 17 Y 19 SUR</t>
  </si>
  <si>
    <t xml:space="preserve">ROMERO LOPEZ ANA ROSA </t>
  </si>
  <si>
    <t>15 PONIENTE NO 1701</t>
  </si>
  <si>
    <t>ROSAS RODRIGUEZ CARMEN</t>
  </si>
  <si>
    <t>1 INQULINO  HASTA MARZO 2017</t>
  </si>
  <si>
    <t>AGST2018</t>
  </si>
  <si>
    <t>ROSAS RODRIGUEZ DELFINO</t>
  </si>
  <si>
    <t>PGA 1 INQENRADIC 2018</t>
  </si>
  <si>
    <t>17 PONIENTE</t>
  </si>
  <si>
    <t>ROSAS RODRIGUEZ GUADALUPE</t>
  </si>
  <si>
    <t>ROSAS RODRIGUEZ IGNACIO</t>
  </si>
  <si>
    <t>15 SUR NO. 1902</t>
  </si>
  <si>
    <t>ROSAS RODRIGUEZ JAVIER</t>
  </si>
  <si>
    <t>ROSAS RODRIGUEZ JOSEFINA</t>
  </si>
  <si>
    <t>19 PTE. NO. 1902</t>
  </si>
  <si>
    <t>ROSAS RODRIGUEZ MARIA DE LOURDES</t>
  </si>
  <si>
    <t>ROSAS RODRIGUEZ MATILDE</t>
  </si>
  <si>
    <t>17 PTE. ESQ. PRIVADA 7 SUR</t>
  </si>
  <si>
    <t>ROSAS RODRIGUEZ MAXIMO</t>
  </si>
  <si>
    <t>ROSAS RODRIGUEZ MIGUEL</t>
  </si>
  <si>
    <t>ROSAS RODRIGUEZ PATRICIA</t>
  </si>
  <si>
    <t>17 PTE. NO. 1702</t>
  </si>
  <si>
    <t>ROSAS RODRIGUEZ SERGIO</t>
  </si>
  <si>
    <t>ROSAS SALAS ERNESTO</t>
  </si>
  <si>
    <t>ROSAS SALAS JUAN</t>
  </si>
  <si>
    <t>ROSAS SALAS PEDRO</t>
  </si>
  <si>
    <t>13 SUR ENTRE 19 Y 21 SUR</t>
  </si>
  <si>
    <t>ROSAS SALAS RAFAEL</t>
  </si>
  <si>
    <t>ROSAS SALAS TERESA</t>
  </si>
  <si>
    <t>13 SUR NO. 1903</t>
  </si>
  <si>
    <t>ROSAS ZARATE JUAN</t>
  </si>
  <si>
    <t>15 PTE- NO. 1710</t>
  </si>
  <si>
    <t>AVELINO SALAS MARIA DEL REFUGIO</t>
  </si>
  <si>
    <t xml:space="preserve">11 SUR ENTRE 13 Y 15 PTE. </t>
  </si>
  <si>
    <t>SALAS FLORES JUSTINA</t>
  </si>
  <si>
    <t>NO DRENAJE</t>
  </si>
  <si>
    <t>7 SUR ENTRE 13 Y 15 PTE.</t>
  </si>
  <si>
    <t>SALAS JIMENEZ ARTURO</t>
  </si>
  <si>
    <t xml:space="preserve">SALAS JIMENEZ JUAN JOSE </t>
  </si>
  <si>
    <t>SALAS JIMENEZ SOCORRO</t>
  </si>
  <si>
    <t xml:space="preserve">11 SUR ESQ. 15 PTE. </t>
  </si>
  <si>
    <t>SALAS JIMENEZ URY DIEGO</t>
  </si>
  <si>
    <t>11 SUR Y 15 PTE</t>
  </si>
  <si>
    <t>SANCHEZ DAVILA GUADALUPE</t>
  </si>
  <si>
    <t>13 SUR ENTRE 21 PTE. Y CANAL</t>
  </si>
  <si>
    <t xml:space="preserve">RODRIGUEZ RODRIGUEZ  JORGE </t>
  </si>
  <si>
    <t>13 SUR NO. 1109</t>
  </si>
  <si>
    <t>SANCHEZ GALICIA ANTONIO CONAFE</t>
  </si>
  <si>
    <t>SANCHEZ GONZALEZ OMAR LUCIO</t>
  </si>
  <si>
    <t xml:space="preserve">SANCHEZ MALDONADO SERGIO </t>
  </si>
  <si>
    <t>15 PTE. NO. 1710</t>
  </si>
  <si>
    <t xml:space="preserve">SANCHEZ MALDONADO SIXTO </t>
  </si>
  <si>
    <t>HIJOS</t>
  </si>
  <si>
    <t>13 SUR Y 17 PTE.</t>
  </si>
  <si>
    <t>SANCHEZ VARGAS DIANA LAURA</t>
  </si>
  <si>
    <t xml:space="preserve">13 PONIENTE NO. 1507  ENTRE 17Y 15 SUR </t>
  </si>
  <si>
    <t>RODRIGUEZ GONZALEZ MARIA ENRIQUETA</t>
  </si>
  <si>
    <t>15 PTE. ENTRE 19 Y 21 SUR</t>
  </si>
  <si>
    <t>ALTA 25 DE SEP 2018 TOMA NUEVA</t>
  </si>
  <si>
    <t>SANTOS CERVANTES IRMA</t>
  </si>
  <si>
    <t>SANTOS COETO AMPARO</t>
  </si>
  <si>
    <t>13 PTE Y 17 SUR</t>
  </si>
  <si>
    <t>SANTOS DEONATE ANTONIO</t>
  </si>
  <si>
    <t xml:space="preserve">17 SUR ENTRE 13 Y 15 PTE. </t>
  </si>
  <si>
    <t>SANTOS DEONATE  MARIA  DEL CARMEN</t>
  </si>
  <si>
    <t>SANTOS DEONATE EULALIO</t>
  </si>
  <si>
    <t>SANTOS DEONATE GILBERTO</t>
  </si>
  <si>
    <t>SANTOS DEONATE JUANA</t>
  </si>
  <si>
    <t>SANTOS DEONATE PASCUAL</t>
  </si>
  <si>
    <t>SANTOS FLORES GENOVEVA</t>
  </si>
  <si>
    <t>SANTOS FLORES PEDRO BERNARDINO</t>
  </si>
  <si>
    <t>11 SUR NO. 1508</t>
  </si>
  <si>
    <t>SANTOS GARCES CAYETANO</t>
  </si>
  <si>
    <t>17 SUR ESQ. 15 PTE-</t>
  </si>
  <si>
    <t>SANTOS GARCES PASCUAL</t>
  </si>
  <si>
    <t>SANTOS GARCIA ADRIAN</t>
  </si>
  <si>
    <t>9 SUR ESQ. 15 Y 17 PTE</t>
  </si>
  <si>
    <t>SANTOS GARCIA JAVIER</t>
  </si>
  <si>
    <t>15 PTE. ESQ. 9 SUR</t>
  </si>
  <si>
    <t>SANTOS GARCIA MARIA DE LOS ANGELES</t>
  </si>
  <si>
    <t>SANTOS GARCIA MIGUEL ANGEL</t>
  </si>
  <si>
    <t>SANTOS GARCIA PEDRO RAMON</t>
  </si>
  <si>
    <t>SANTOS GARCIA SILVIA</t>
  </si>
  <si>
    <t xml:space="preserve">SANTOS HERNANDEZ MIGUEL </t>
  </si>
  <si>
    <t>15 PTE. Y 19 SUR</t>
  </si>
  <si>
    <t>DOMINGUEZ CASTILLO JAVIER</t>
  </si>
  <si>
    <t>SANTOS LOPEZ ALEXEI</t>
  </si>
  <si>
    <t xml:space="preserve">9 SUR Y 15 PTE, </t>
  </si>
  <si>
    <t>SANTOS LOPEZ MIJAIL</t>
  </si>
  <si>
    <t>SANTOS MARTINEZ GUILIANI CLAUDIA</t>
  </si>
  <si>
    <t xml:space="preserve">15 PONIENTE Y 19 SUR </t>
  </si>
  <si>
    <t>SANTOS MARTINEZ JAVIER</t>
  </si>
  <si>
    <t>15 PTE NO. 904</t>
  </si>
  <si>
    <t xml:space="preserve">SANTOS MELCHOR  JOSE GUADALUPE </t>
  </si>
  <si>
    <t>SANTOS NICASIO PAVEL</t>
  </si>
  <si>
    <t xml:space="preserve">CALLE 15 PONIENTE </t>
  </si>
  <si>
    <t>SANTOS NORIA ALBERTO</t>
  </si>
  <si>
    <t xml:space="preserve">19 PTE. ENTRE 7 Y 9 SUR </t>
  </si>
  <si>
    <t>SANTOS PELAEZ MARTIN</t>
  </si>
  <si>
    <t>15 SUR NO. 1306</t>
  </si>
  <si>
    <t>SANTOS RODRIGUEZ MIGUEL</t>
  </si>
  <si>
    <t>9 SUR 1305 ENTRE 13 Y 15 PTE</t>
  </si>
  <si>
    <t>15 PTE. ENTRE 9 Y 11 SUR</t>
  </si>
  <si>
    <t xml:space="preserve">SANTOS ROSAS HUMBERTA </t>
  </si>
  <si>
    <t>15 SUR ESQ. 15 PTE.</t>
  </si>
  <si>
    <t>SANTOS SANCHEZ FELIX</t>
  </si>
  <si>
    <t>INQUILINO DE JUNIO Y JULIO 2017</t>
  </si>
  <si>
    <t>PRIV. 7 SUR NO. 1104</t>
  </si>
  <si>
    <t>SANTOS VELAZQUEZ BERNARDO</t>
  </si>
  <si>
    <t>11 PTE. JUNTO A LA PREPA</t>
  </si>
  <si>
    <t>SANTOS ZAMORA GONZALO</t>
  </si>
  <si>
    <t>PAGO 2 INQ  DE SEP A DIC</t>
  </si>
  <si>
    <t>17 PTE ENTRE 17 Y 19 SUR</t>
  </si>
  <si>
    <t>SANTOS ZAMORA IRMA</t>
  </si>
  <si>
    <t>15 PTE. NO.1705  ENTRE 17 Y 19 SUR</t>
  </si>
  <si>
    <t>SANTOS ZAMORA LETICIA</t>
  </si>
  <si>
    <t>SANTOS ZAMORA MARCOS</t>
  </si>
  <si>
    <t>17 PONIENTE ENTRE 17 Y 19 PTE</t>
  </si>
  <si>
    <t>SANTOS ZAMORA MIGUEL</t>
  </si>
  <si>
    <t>SANTOS ZAMORA PEDRO BONIFACIO</t>
  </si>
  <si>
    <t>SANTOS ZAMORA YOLANDA</t>
  </si>
  <si>
    <t xml:space="preserve">15 PTE. NO. 1502 ENTRE 17 Y 19 SUR </t>
  </si>
  <si>
    <t xml:space="preserve">SILVA FLORES MARIA LUISA </t>
  </si>
  <si>
    <t xml:space="preserve">PRIVADA 7 SUR Y 13 SUR </t>
  </si>
  <si>
    <t>SILVA SANCHEZ DAVID</t>
  </si>
  <si>
    <t>FALTA</t>
  </si>
  <si>
    <t>SUAREZ NAVARRO MARINA</t>
  </si>
  <si>
    <t>CARRETERA A XOCHITLAN</t>
  </si>
  <si>
    <t>SUMANO SILVA FRANCISCO JAVIER</t>
  </si>
  <si>
    <t xml:space="preserve">19 SUR ENTRE 13 Y 15 PTE. </t>
  </si>
  <si>
    <t>TAMAYO GUTIERREZ BEATRIZ</t>
  </si>
  <si>
    <t>13 SUR Y 21 PTE.</t>
  </si>
  <si>
    <t>TELLEZ GONZALEZ CARMEN</t>
  </si>
  <si>
    <t>13 PTE. ENTRE 11 Y 13 SUR</t>
  </si>
  <si>
    <t>TELLEZ  ROMERO  CESAR</t>
  </si>
  <si>
    <t>17 PTE. ESQ. 13 SUR</t>
  </si>
  <si>
    <t>TELLEZ ROMERO BENJAMIN</t>
  </si>
  <si>
    <t>17 PTE. ENTRE 15 Y 17 PTE.</t>
  </si>
  <si>
    <t>TELLEZ ROMERO GENARO</t>
  </si>
  <si>
    <t>17 PTE ENTRE 11 Y 13 SUR</t>
  </si>
  <si>
    <t>TELLEZ RUIZ RICARDO</t>
  </si>
  <si>
    <t>TELLEZ SANTOS ESPERANZA</t>
  </si>
  <si>
    <t>TORAL MONTIEL GALDINO</t>
  </si>
  <si>
    <t>TORAL MONTIEL JUAN</t>
  </si>
  <si>
    <t>TORAL MONTIEL OMAR</t>
  </si>
  <si>
    <t xml:space="preserve">15 PTE. Y 9 SUR </t>
  </si>
  <si>
    <t>TORRES MARTINEZ MARIA DEL ROCIO</t>
  </si>
  <si>
    <t>17 SUR NO. 1103</t>
  </si>
  <si>
    <t>TORRES MARTINEZ ROBERTO</t>
  </si>
  <si>
    <t>17 SUR ENTRE 11 Y 13 PTE</t>
  </si>
  <si>
    <t>TORRES RODRIGUEZ ROBERTO</t>
  </si>
  <si>
    <t>TREJO RODRIGUEZ ARACELI</t>
  </si>
  <si>
    <t>TREJO RODRIGUEZ CLAUDIA</t>
  </si>
  <si>
    <t>TREJO TRUJILLO SAMUEL</t>
  </si>
  <si>
    <t>TRINIDAD AVELINO PETRA</t>
  </si>
  <si>
    <t>13 PONIETEE NO 1508</t>
  </si>
  <si>
    <t>TRUJILLO BERISTAIN FELIPE</t>
  </si>
  <si>
    <t>TRUJILLO VEGA VALENTIN</t>
  </si>
  <si>
    <t>VALERIANO MARTINEZ MARIA DEL SOCORRO</t>
  </si>
  <si>
    <t>19 PTE. ENTRE 15 Y 17 SUR</t>
  </si>
  <si>
    <t xml:space="preserve">GARCIA VILLAFAN  DIANA LAURA </t>
  </si>
  <si>
    <t>15 PONIENTEE  710</t>
  </si>
  <si>
    <t>VALLADARES GONZALEZ PEDRO</t>
  </si>
  <si>
    <t>10 VACAS PAGA HASTA DIC 2017</t>
  </si>
  <si>
    <t>9 SUR ESQ. 17 PTE.</t>
  </si>
  <si>
    <t>RST INSTSIAS 9 Y VACAS</t>
  </si>
  <si>
    <t xml:space="preserve">VALLADARES RODRIGUEZ GASPAR </t>
  </si>
  <si>
    <t>9 SUR ESQ. 21 PTE.</t>
  </si>
  <si>
    <t>VALLADARES RODRIGUEZ JOSE  GUADALUPE</t>
  </si>
  <si>
    <t xml:space="preserve">17 PTE. Y 9 SUR </t>
  </si>
  <si>
    <t>VALLADARES RODRIGUEZ MARIO</t>
  </si>
  <si>
    <t>11 SUR NO. 1510</t>
  </si>
  <si>
    <t>VALLADARES RODRIGUEZ MAURICIO</t>
  </si>
  <si>
    <t>VALLADARES RODRIGUEZ MOISES</t>
  </si>
  <si>
    <t>11 SUR Y 17 PTE</t>
  </si>
  <si>
    <t>VALLADARES RODRIGUEZ MOISES HIJO</t>
  </si>
  <si>
    <t>VALLADARES RODRIGUEZ SALVADOR</t>
  </si>
  <si>
    <t>PTE. ENTRE 9 Y 11 SUR</t>
  </si>
  <si>
    <t>VELAZQUEZ CASTILLO ESTELA</t>
  </si>
  <si>
    <t xml:space="preserve">13 PTE. ENTRE 15 Y 17 SUR </t>
  </si>
  <si>
    <t xml:space="preserve">ROSAS NOTARIO JUAN MANUEL </t>
  </si>
  <si>
    <t>CALLE 15 SUR NO 1304 ENTRE 13 Y 15</t>
  </si>
  <si>
    <t>VELEZ DAVILA JESUS</t>
  </si>
  <si>
    <t>VERA GONZALEZ MARIO</t>
  </si>
  <si>
    <t xml:space="preserve">VERA MORENO MARIA </t>
  </si>
  <si>
    <t>15 ENTRE 13 Y 21 PTE.</t>
  </si>
  <si>
    <t>NUERA DE DOÑA PAULINA</t>
  </si>
  <si>
    <t>VERA ROMERO FRANCISCO</t>
  </si>
  <si>
    <t>VERA ROMERO ROLANDO</t>
  </si>
  <si>
    <t>VILLAFAN LEON ARACELI</t>
  </si>
  <si>
    <t>VILLAFAN LEON CECILIA</t>
  </si>
  <si>
    <t>VILLAFAN LEON HURBANO DAVID</t>
  </si>
  <si>
    <t>19 SUR 1504</t>
  </si>
  <si>
    <t xml:space="preserve">VILLAFAN LEON ORLANDO DAVID </t>
  </si>
  <si>
    <t>ALTA TOM</t>
  </si>
  <si>
    <t>NUEVA 29</t>
  </si>
  <si>
    <t>DE MAYO</t>
  </si>
  <si>
    <t>VILLAFAN LEON OSCAR</t>
  </si>
  <si>
    <t>VILLAFAN NIETO DAVID</t>
  </si>
  <si>
    <t xml:space="preserve">VILLEGAS AVELINO ELIDET </t>
  </si>
  <si>
    <t xml:space="preserve">21 PTE ENTRE 7 Y 9 SUR </t>
  </si>
  <si>
    <t>VILLEGAS NIÑO ANA LILIA</t>
  </si>
  <si>
    <t xml:space="preserve">VILLEGAS RODRIGUEZ MANUEL </t>
  </si>
  <si>
    <t xml:space="preserve">ZAMORA ROSAS LAURA </t>
  </si>
  <si>
    <t xml:space="preserve">17 PTE- ENTRE 7 Y 9 SUR </t>
  </si>
  <si>
    <t>ZAYAGOS GUEVARA MIGUEL</t>
  </si>
  <si>
    <t>17 SUR  ENTRE 17 PTEY CANAL</t>
  </si>
  <si>
    <t>AVELINO NOTARIO LIDIA</t>
  </si>
  <si>
    <t xml:space="preserve">21 PONIENTE ENTRE 7 Y 9 SUR </t>
  </si>
  <si>
    <t>LOPEZ JIMENEZ CARLA</t>
  </si>
  <si>
    <t xml:space="preserve">17 PTE.  11 Y 13 SUR </t>
  </si>
  <si>
    <t xml:space="preserve">ALTA PAGA ESTE MES </t>
  </si>
  <si>
    <t xml:space="preserve">LUNA ABUNDIO LEOBARDO DE JESUS </t>
  </si>
  <si>
    <t>19 SUR 15 Y 17 PTE</t>
  </si>
  <si>
    <t xml:space="preserve">SANTOS COETO ADRIANA </t>
  </si>
  <si>
    <t>13 PTE. NO. 1701</t>
  </si>
  <si>
    <t>15 SUR 15 PTE 1311</t>
  </si>
  <si>
    <t xml:space="preserve">DEONATE FERNANDEZ MARCELA </t>
  </si>
  <si>
    <t>15 PONIENTEE 1113</t>
  </si>
  <si>
    <t xml:space="preserve">CALLE 15 PONIENTEE NO. 17 SUR </t>
  </si>
  <si>
    <t xml:space="preserve">L </t>
  </si>
  <si>
    <t>JIMENEZ MARTINEZ ROMUALDA</t>
  </si>
  <si>
    <t>9 SUR 1102</t>
  </si>
  <si>
    <t>SALIO MES DE MAYO</t>
  </si>
  <si>
    <t xml:space="preserve">ROSAS CEBADA MARGARITA </t>
  </si>
  <si>
    <t xml:space="preserve">13 SUR </t>
  </si>
  <si>
    <t>ALTA NO  PAGO AGUA</t>
  </si>
  <si>
    <t>CEVADA DE LOS SANTOS FERNANDO</t>
  </si>
  <si>
    <t>AV 17 P0T SN SAN ANTONIO</t>
  </si>
  <si>
    <t xml:space="preserve">PALACIOS ROMAN GALO JOEL </t>
  </si>
  <si>
    <t>13 SUR 19 Y 21 PONIENTE  NO. 1908</t>
  </si>
  <si>
    <t>RIOS REYES CYNAI</t>
  </si>
  <si>
    <t>15 SUR 1304</t>
  </si>
  <si>
    <t>CADENA SANTOS SANDRA NELY</t>
  </si>
  <si>
    <t>CALLE 15 PONIENTEE NO. 906</t>
  </si>
  <si>
    <t>ROSAS  ALCANTARA JOSE</t>
  </si>
  <si>
    <t xml:space="preserve">AV. 17 PTE. ENTRE 7 SUR Y 9 SUR </t>
  </si>
  <si>
    <t>ALATA  TIENE QUE PAGAR ESTEE MES</t>
  </si>
  <si>
    <t xml:space="preserve">RODRIGUEZ GAMEZ LUIS GILBERTO </t>
  </si>
  <si>
    <t xml:space="preserve">15 SUR ENTRE 15 Y 17 PONIENTE </t>
  </si>
  <si>
    <t xml:space="preserve">SANTOS GONZALEZ MIGUEL </t>
  </si>
  <si>
    <t>17 PONIENTE NO. 1704</t>
  </si>
  <si>
    <t>GARCIA LOPEZ ALEJANDRA</t>
  </si>
  <si>
    <t xml:space="preserve">15 PONIENTE 7010 ENTRE  7 SUR Y 15 PONIENTE </t>
  </si>
  <si>
    <t xml:space="preserve">ROSAS MOLINA DELFINO </t>
  </si>
  <si>
    <t>1 INQ A DIC 2017</t>
  </si>
  <si>
    <t xml:space="preserve">17 PONIENTE </t>
  </si>
  <si>
    <t>AVELINO NOTARIO GABRIELA</t>
  </si>
  <si>
    <t>ARENAS GONZALEZ IVONE</t>
  </si>
  <si>
    <t xml:space="preserve">11 SUR  23 PONIENTE 2301 </t>
  </si>
  <si>
    <t>PAGO TOMA NUEVA AGOSTO 2016</t>
  </si>
  <si>
    <t>GUERRERO GORGONIO MARIO</t>
  </si>
  <si>
    <t xml:space="preserve">19 PONIENTE ENTRE 11 Y 13 SUR </t>
  </si>
  <si>
    <t xml:space="preserve">LOPEZ SANTOS CARLOS </t>
  </si>
  <si>
    <t xml:space="preserve">21 PONIENTEE  1104  ENTRE  11 Y 13 SUR </t>
  </si>
  <si>
    <t xml:space="preserve">MONTIEL CASTILLO KARINA </t>
  </si>
  <si>
    <t>15 SUR Y 21 PONIENTE S/N</t>
  </si>
  <si>
    <t>REYES TELLEZ JESICA</t>
  </si>
  <si>
    <t>15 SUR  1304  ENTRE 13 Y 15 PONIENTEE</t>
  </si>
  <si>
    <t xml:space="preserve">CHAVEZ MACHORRO SALVADOR </t>
  </si>
  <si>
    <t xml:space="preserve">19 PONIENTE  NO. 1107 ENTRE LA 13 SUR </t>
  </si>
  <si>
    <t>SANCHEZ VARGAS FERNANDA  MICHELLE</t>
  </si>
  <si>
    <t xml:space="preserve">AVELINO GAMEZ STHEFANYA </t>
  </si>
  <si>
    <t>CALLE 13 PONIENTE NO. 1503</t>
  </si>
  <si>
    <t xml:space="preserve">DE ALTA </t>
  </si>
  <si>
    <t xml:space="preserve">TORRES ALMEDIDA ALEJANDRINA </t>
  </si>
  <si>
    <t xml:space="preserve">CALLE 13  SUR </t>
  </si>
  <si>
    <t>RODRIGUEZ VELEZ ALBERTO</t>
  </si>
  <si>
    <t>15 PTE ESQ 19 SUR</t>
  </si>
  <si>
    <t>MACHORRO MONTIEL RUBEN</t>
  </si>
  <si>
    <t>DE LOS ANGELES ISLAS JULIAN</t>
  </si>
  <si>
    <t>11 SUR 1504</t>
  </si>
  <si>
    <t>ALTA JULIO 2018 PAGA DE JULIO A JUNI</t>
  </si>
  <si>
    <t>JULIOAJUNIO 2019</t>
  </si>
  <si>
    <t>JOSE IGNACIO ROSAS NOTARIO</t>
  </si>
  <si>
    <t>AV 15 PTE N.1115</t>
  </si>
  <si>
    <t xml:space="preserve">ALATA JULIO 2018 </t>
  </si>
  <si>
    <t>No.</t>
  </si>
  <si>
    <t xml:space="preserve">USUARIO </t>
  </si>
  <si>
    <t>TOTAL</t>
  </si>
  <si>
    <t>CUOTA</t>
  </si>
  <si>
    <t>INASISTENCIA</t>
  </si>
  <si>
    <t>DRENAJE Y</t>
  </si>
  <si>
    <t>EXTRACCION</t>
  </si>
  <si>
    <t>TOMAS RAFAEL MOYA LOPEZ</t>
  </si>
  <si>
    <t>SELLO</t>
  </si>
  <si>
    <t xml:space="preserve">GARCIA  LOPEZ  PLACIDA TEREZA </t>
  </si>
  <si>
    <t>PAGO 1 INQ. NOVIEMBRE A FEBRERO 2019</t>
  </si>
  <si>
    <t>INQUILINOS</t>
  </si>
  <si>
    <t>AVELINO NOTARIO LILIA</t>
  </si>
  <si>
    <t>RODRIGUEZ MALDONADO SERGIO</t>
  </si>
  <si>
    <t>LEON RODRIGUEZ LORENA</t>
  </si>
  <si>
    <t>SANTOS COETO MARTHA</t>
  </si>
  <si>
    <t>BAJA 2018</t>
  </si>
  <si>
    <t>MULTAS PAGADAS</t>
  </si>
  <si>
    <t>PAGO 12 INASISTENCIAS</t>
  </si>
  <si>
    <t>PAGO 11 INASISTENCIAS</t>
  </si>
  <si>
    <t>VARGAS VELAZQUEZ IRMA</t>
  </si>
  <si>
    <t>PAGO 3 INASISTENCIAS</t>
  </si>
  <si>
    <t>PAGO 13 INASISTENCIAS</t>
  </si>
  <si>
    <t>PAGO 2 NASISTENCIAS</t>
  </si>
  <si>
    <t>AVELINO MONTIEL FERNANDO</t>
  </si>
  <si>
    <t>ISLAS SANTOS JORGE</t>
  </si>
  <si>
    <t>PAGA 9 INASISTENCIAS</t>
  </si>
  <si>
    <t>PAGA 4 ASISTENCIAS</t>
  </si>
  <si>
    <t>PAGO 4 INASISTENCIAS</t>
  </si>
  <si>
    <t>PENDIENTE INASISTENCIAS</t>
  </si>
  <si>
    <t>PENDIENTE INASISTENCIAS, TIENE DOS TOMAS Y SIGUE ATRASADO</t>
  </si>
  <si>
    <t>PAGO 2 INASISTENCIAS</t>
  </si>
  <si>
    <t>PENDIENTES ASISTENCIAS  AÑO 2019</t>
  </si>
  <si>
    <t>PENDIENTES INASISTENCIAS 2019</t>
  </si>
  <si>
    <t>PENDIENTES INASISTENCAS AÑO 2019</t>
  </si>
  <si>
    <t>PENDIENTES INASISTENCIAS AÑO 2019</t>
  </si>
  <si>
    <t>PENDIENTE INASISTENCIAS AÑO 2019</t>
  </si>
  <si>
    <t>DEBE MULTAS MAYO A DICIEMBRE 2018</t>
  </si>
  <si>
    <t>PENDIENTES MULTAS DE JULIO 2015 AL 2018</t>
  </si>
  <si>
    <t xml:space="preserve">BARCENAS AVELINO RUBEN </t>
  </si>
  <si>
    <t>PENDIENTES INASITENCIAS 2014 AL 2018</t>
  </si>
  <si>
    <t>PENDIENTE MULTAS DE JUNIO 2017 AL 2018</t>
  </si>
  <si>
    <t>PENDIENTES MULTAS DE ABRIL A DICIMBRE 2018</t>
  </si>
  <si>
    <t>PENDIENTES MULTAS OCTUBRE 2015 A 2018</t>
  </si>
  <si>
    <t>PENDIENTE INASISTENCIAS 2019</t>
  </si>
  <si>
    <t>PENDIENTE INASISTENIAS 2019</t>
  </si>
  <si>
    <t>PENDIENTE NASISTENCIA 2019</t>
  </si>
  <si>
    <t>PENIENTES INASISTENCIAS 2019</t>
  </si>
  <si>
    <t>ANDRADE JIMENEZ JUAN MARIO</t>
  </si>
  <si>
    <t>PENDIENTE INASITENCIAS 2019</t>
  </si>
  <si>
    <t>PENDIENTE INASISTENCIAS ENERO 2015 AL 2018</t>
  </si>
  <si>
    <t>PENDIENES INASISTENCIAS 2019</t>
  </si>
  <si>
    <t>1INQ. DIC2018</t>
  </si>
  <si>
    <t>LOPEZ SALAS FRANCISCO</t>
  </si>
  <si>
    <t>ALDUCIN CALDERON IVON</t>
  </si>
  <si>
    <t>INASISTENCIAS YA PAGO</t>
  </si>
  <si>
    <t>CRUZ MACHORRO DIEGO ADRIAN</t>
  </si>
  <si>
    <t>GONZALEZ ZUÑIGA MARIA ENRIQUETA</t>
  </si>
  <si>
    <t>15 PTE NO. 1906</t>
  </si>
  <si>
    <t>ENER</t>
  </si>
  <si>
    <t>1 MES 2019</t>
  </si>
  <si>
    <t>ROSAS HERNANDEZ JUAN GILMARL</t>
  </si>
  <si>
    <t>pagomult 2019</t>
  </si>
  <si>
    <t>15 sur 1107</t>
  </si>
  <si>
    <t>faltan multas</t>
  </si>
  <si>
    <t>PAGO 1 INQ. ENE A DIC 2019</t>
  </si>
  <si>
    <t>LEON BALDERAS JUAN JOSE</t>
  </si>
  <si>
    <t>CANCINO CEVADA ARMANDO</t>
  </si>
  <si>
    <t>9 SUR NO. 709, BARRIO SAN ANTONIO</t>
  </si>
  <si>
    <t>JOSE GUSTAVO CASTRO LUNA</t>
  </si>
  <si>
    <t>13 PONIENTE NUM. 1109, BARRIO SAN ANTONIO</t>
  </si>
  <si>
    <t>9 SUR ENTRE 13 Y 15 PTE -19 SUR ENTRE LA 15SUR 17 PONIENTE</t>
  </si>
  <si>
    <t>PAGA 1INQ.3 MESES</t>
  </si>
  <si>
    <t>TORAL MONTIEL TERESA</t>
  </si>
  <si>
    <t>GEOVANNA GARCIA BRAMILLA</t>
  </si>
  <si>
    <t>15 PONIENTE 710, BARRIO SAN ANTONIO.</t>
  </si>
  <si>
    <t>IBAÑEZ LUNA GUADALUPE</t>
  </si>
  <si>
    <t>CALLE 19 SUR 1511, SAN ANTONIO TECAMACHALCO.  PUE.</t>
  </si>
  <si>
    <t>AVELINO SANTOS VILIULFO</t>
  </si>
  <si>
    <t xml:space="preserve">21 PONIENTE NUM. 709, SAN ANTONIO TECAMACHALCO </t>
  </si>
  <si>
    <t>ALEXIS FERNANDEZ MARTINEZ</t>
  </si>
  <si>
    <t>15 PONIENTE 17 SUR, SAN ANTONIO TECAMACHALCO</t>
  </si>
  <si>
    <t>HUERTA RODRIGUEZ CARMEN, PAGA UN INQUILINO</t>
  </si>
  <si>
    <t>CANDIA ROSAS HECTOR</t>
  </si>
  <si>
    <t>ENTRE LA 21 PONIENTE Y 7 SUR, SAN ANTONIO TECAMACHALCO</t>
  </si>
  <si>
    <t xml:space="preserve"> DEL BARRIO DE SAN ANTONIO TECAMACHALCO, PUE.</t>
  </si>
  <si>
    <t>COMITÉ DE AGUA POTABLE Y DRENAJE</t>
  </si>
  <si>
    <t>FECHA:</t>
  </si>
  <si>
    <t>REYES TELLEZ ROSA</t>
  </si>
  <si>
    <t>PAGO INASITENCIAS HASTA MARZO 2019.</t>
  </si>
  <si>
    <t>PAGO 8 VACAS ENE A ABRIL 2019</t>
  </si>
  <si>
    <t>PELAEZ JUAREZ MA. DE LOURDES</t>
  </si>
  <si>
    <t>PAGADO 1</t>
  </si>
  <si>
    <t>PAGO 2</t>
  </si>
  <si>
    <t>GARCIA ROMAN JUAN MANUEL</t>
  </si>
  <si>
    <t>15 SUR # 1906</t>
  </si>
  <si>
    <t>PAGO 6 INQ. ENE 2019</t>
  </si>
  <si>
    <t>1INQ.MAYO AGOST 2019</t>
  </si>
  <si>
    <t>19 SUR ENTRE 15 Y 17 PONIENTE</t>
  </si>
  <si>
    <t>LETRAS SILVA JUAN IVAN</t>
  </si>
  <si>
    <t>CALLE 17 SUR 1706, BARRIO SAN ANTONIO</t>
  </si>
  <si>
    <t>DESCRIPCION</t>
  </si>
  <si>
    <t>NOTARIO LEON JOSE LUIS</t>
  </si>
  <si>
    <t>PAGO 6 INASISTENCIAS, PAGO 4 MAS INASISTENCIAS DE JULIO A OCTUBRE 2017.</t>
  </si>
  <si>
    <t>BECERRA VALERIANO ALEXIS JOAQUIN</t>
  </si>
  <si>
    <t>15 SUR JUNTO AL CANAL</t>
  </si>
  <si>
    <t xml:space="preserve">AV 21 PONIENTE NO 705 SAN ANTONIO </t>
  </si>
  <si>
    <t>1INQ.MAYO Y JUNIO 2019</t>
  </si>
  <si>
    <t>1 INQ. ABRIL Y MAYO 2019</t>
  </si>
  <si>
    <t>PAGO 4INQ. MAYO2019</t>
  </si>
  <si>
    <t>10 VACAS MARZO Y ABRIL 2019</t>
  </si>
  <si>
    <t>17 PONIENTE 1702 ESQUINA CON 17 SUR</t>
  </si>
  <si>
    <t>11 SUR 1504 BARRIO SN ANTONIO</t>
  </si>
  <si>
    <t>ANGELES ISLAS CRUZ MARITZA</t>
  </si>
  <si>
    <t>PAGO INASISTENCIAS ENERO A MAYO 2019</t>
  </si>
  <si>
    <t>PAGO 6  MULTAS DE ENERO A JUNIO 2019</t>
  </si>
  <si>
    <t>PAGO DE CONEXIÓN DE TOMA NUEVA</t>
  </si>
  <si>
    <t>PAGO 1 INQ. ABRIL Y MAYO 2019</t>
  </si>
  <si>
    <t>PAGO MULTAS TODDO 2019</t>
  </si>
  <si>
    <t>PAGO DE TOMA 1,250 Y DRENAJE 1250</t>
  </si>
  <si>
    <t>ENRIQUEZ DE LA CRUZ ANA FERNANDA</t>
  </si>
  <si>
    <t>11 PONIENTE #1506, BARRIO SN ANTONIO</t>
  </si>
  <si>
    <t>CALLE 17 SUR 1704, BARRIO SAN ANTONIO</t>
  </si>
  <si>
    <t xml:space="preserve"> MENDEZ CLEMENTE VALETIN PASCUAL</t>
  </si>
  <si>
    <t>7 SUR Y 15 PONIENTE</t>
  </si>
  <si>
    <t>dado de baja ya no  vive en el barrio</t>
  </si>
  <si>
    <t>PAGA 6 MESES DE INQUILINO DE ENERO/JUNIO</t>
  </si>
  <si>
    <t>PAAGADO</t>
  </si>
  <si>
    <t>JUAREZ MONTIEL ANGELICA</t>
  </si>
  <si>
    <t>PPAGADO</t>
  </si>
  <si>
    <t>1 INQUILIINO APARTIR DE JUNIO 2019</t>
  </si>
  <si>
    <t>PELAEZ JIMENEZ FRANCISCO</t>
  </si>
  <si>
    <t>`PAGADO</t>
  </si>
  <si>
    <t xml:space="preserve">LOPEZ GAMEZ MARIA DEL CARMEN </t>
  </si>
  <si>
    <t xml:space="preserve">PAGO MAYO Y JUNIO DE UN INQULINO </t>
  </si>
  <si>
    <t>USUARIO</t>
  </si>
  <si>
    <t>(cambio de domicilio)</t>
  </si>
  <si>
    <t xml:space="preserve">21 PONIENTE NUM. 709, SAN ANTONIO </t>
  </si>
  <si>
    <t>cancelada 2014</t>
  </si>
  <si>
    <t>cortada 2015</t>
  </si>
  <si>
    <t>cancelada 2012</t>
  </si>
  <si>
    <t>cancelada 2010</t>
  </si>
  <si>
    <t>cancelada  en jul 2017</t>
  </si>
  <si>
    <t>cancelada 2011</t>
  </si>
  <si>
    <t>cortada (pago de ene-2011 a oct-2013 recibo por $1565.00</t>
  </si>
  <si>
    <t>cancelado (pago todo 2016)</t>
  </si>
  <si>
    <t>cancelada en sep-2013</t>
  </si>
  <si>
    <t>cancelada  en 2010</t>
  </si>
  <si>
    <t>cancelada (pago de ene-2011 a jul 2016 )</t>
  </si>
  <si>
    <t xml:space="preserve">finado Don Juan (no ah  pagado el 2014  se le dio recibo por error </t>
  </si>
  <si>
    <t>cortada (pago hasta jun- 2012)</t>
  </si>
  <si>
    <t>no vive aquí</t>
  </si>
  <si>
    <t>(vive en casa de su hermana)</t>
  </si>
  <si>
    <t>(se da de baja 2017)</t>
  </si>
  <si>
    <t>(no le lleg agua)</t>
  </si>
  <si>
    <t>cancelada en 2010</t>
  </si>
  <si>
    <t>NO VIVE AQUÍ</t>
  </si>
  <si>
    <t>CAMBIO DOMICILIO</t>
  </si>
  <si>
    <t>PAGANDO</t>
  </si>
  <si>
    <t>VIVE EN CASA DE SU HERMANA</t>
  </si>
  <si>
    <t>NO LE LLEGA AGUA</t>
  </si>
  <si>
    <t>PAGA COMO INQUILINO</t>
  </si>
  <si>
    <t>CARCEL</t>
  </si>
  <si>
    <t>FINADO JUAN</t>
  </si>
  <si>
    <t>AGOSTO-2017 PAGANDO</t>
  </si>
  <si>
    <t xml:space="preserve">FINADO  </t>
  </si>
  <si>
    <t>CORTADA VIVE AQUÍ</t>
  </si>
  <si>
    <t>SOBRINA RAFAELITA</t>
  </si>
  <si>
    <t>CAMBIO DE DOMICILIO</t>
  </si>
  <si>
    <t>CAMBIO DE TOMA (DAR DE BAJA)</t>
  </si>
  <si>
    <t>HIJA ESTEBAN JIMENEZ</t>
  </si>
  <si>
    <t>HIJA MAGO , PAGADO</t>
  </si>
  <si>
    <t>HIJA DELFINA</t>
  </si>
  <si>
    <t>HIJO JULIO (CORTE)</t>
  </si>
  <si>
    <t>BAJA, PAGADO</t>
  </si>
  <si>
    <t>HIJO MIGUEL</t>
  </si>
  <si>
    <t xml:space="preserve">BAJA  </t>
  </si>
  <si>
    <t>MAYO 2018 PAGADO</t>
  </si>
  <si>
    <t>CHECAR ENFRENTE</t>
  </si>
  <si>
    <t>DIC. 2018</t>
  </si>
  <si>
    <t>FINADA</t>
  </si>
  <si>
    <t>HIJA SRA. LUPE</t>
  </si>
  <si>
    <t>FEB-2018 PAGADO</t>
  </si>
  <si>
    <t>BAJA</t>
  </si>
  <si>
    <t>CONTADOR PAGANDO</t>
  </si>
  <si>
    <t>PAGANDO 2018</t>
  </si>
  <si>
    <t>NO TIENE TOMA</t>
  </si>
  <si>
    <t>USUARIOS 2011,2012,2013</t>
  </si>
  <si>
    <t>OCT</t>
  </si>
  <si>
    <t>NOV</t>
  </si>
  <si>
    <t>DIC</t>
  </si>
  <si>
    <t>SEP</t>
  </si>
  <si>
    <t>USUARIOS 2014, 2015</t>
  </si>
  <si>
    <t>SEPT</t>
  </si>
  <si>
    <t>USUARIOS 2018</t>
  </si>
  <si>
    <t>AGOST</t>
  </si>
  <si>
    <t>USUARIOS 2019</t>
  </si>
  <si>
    <t>PAGO DE AGUA DE 1 INQ. MAYO Y JUNIO 2019</t>
  </si>
  <si>
    <t>PAGO INQ. MAYO 2015 ENERO 2016</t>
  </si>
  <si>
    <t xml:space="preserve">TOMA CANCELADA </t>
  </si>
  <si>
    <t>TOMA CANCELADA</t>
  </si>
  <si>
    <t>1 INQ. JULIO A DICIEMBRE 2019</t>
  </si>
  <si>
    <t>PAGA 3 TOMAS I DE $45 Y 2 TOMAS DE $35</t>
  </si>
  <si>
    <t>PAGA 10 VACAS DEL 2019</t>
  </si>
  <si>
    <t>PAGO DE 1 INQ. DE ABRIL A DICIEMBRE DE 2019.</t>
  </si>
  <si>
    <t>JOFRE BARCENAS BLANCA ESTELA</t>
  </si>
  <si>
    <t>AV. 21 PONIENTE, ENTRE 13 Y 15 SUR</t>
  </si>
  <si>
    <t>REYES TELLEZ GUADALUPE</t>
  </si>
  <si>
    <t xml:space="preserve">PAGA DE ENERO A DIC DEL 2019  </t>
  </si>
  <si>
    <t xml:space="preserve"> MENDEZ CLEMENTE VALENTIN PASCUAL</t>
  </si>
  <si>
    <t>PELAEZ JUAREZ JOSE LUIS</t>
  </si>
  <si>
    <t>PAGA 4 INQ. DE ENER A AGOSTO 2019</t>
  </si>
  <si>
    <t xml:space="preserve">SANTOS ROSAS HUBERTA </t>
  </si>
  <si>
    <t>PAGO DE TOMA NUEVA 2500</t>
  </si>
  <si>
    <t>PAGO DE TOMA NUEVA DE AGUA POTABLE  20 DE AGOSTO DEL 2019  $ 5000</t>
  </si>
  <si>
    <t>PAGO 32 INASISTENCIAS    PAGO DE AGUA POTABLE DE NOVIEMBRE 2016 A DICIEMBRE 2017</t>
  </si>
  <si>
    <t>PAGA AGUA POTABLE DE MAYO 2018 A MARZO 2019</t>
  </si>
  <si>
    <t>PAGO DE AGUA DE NOV. 2018 A FEBRERO 2019</t>
  </si>
  <si>
    <t>1 INQUILINO DE ENERO A AGOSTO DE 2019.</t>
  </si>
  <si>
    <t>FERNANDEZ SANTOS TERESA</t>
  </si>
  <si>
    <t>AV. 17 PTE. 1710</t>
  </si>
  <si>
    <t>SE DA DE ALTA COMO HIDRANTE A PARTIR DE SEPTIEMBRE</t>
  </si>
  <si>
    <t>LEON LOPEZ EFRAIN</t>
  </si>
  <si>
    <t>9 SUR NUM. 709 Y 21 PONIENTE</t>
  </si>
  <si>
    <t>PAGA 10 VACAS DE ENERO A DICIEMBRE 2019</t>
  </si>
  <si>
    <t>estaba anotada la nieta de doña esperanza tellez</t>
  </si>
  <si>
    <t>PAGO 2 INASISTENCIAS PAGO DE UNINQUUILINO DE JUNIO A OCTUBRE DE 2019</t>
  </si>
  <si>
    <t>PAGO DE 3 INQUILINOS DE 3 MESES DE AGOSTO  A OCTUBRE DE 2019 Y DE UN INQUILINO 2 MESES DE AGOSTO Y SEP.</t>
  </si>
  <si>
    <t>PAGO DE DOS TOMAS Y 7 VACAS</t>
  </si>
  <si>
    <t>PAGO DE 6 INQUILINOS MAYO Y JUNIO 2019</t>
  </si>
  <si>
    <t>PAGO DE 2 TOMAS Y UN INQUILINO DE AGOSTO A DICIEMBRE DE 2019</t>
  </si>
  <si>
    <t>4 VACAS HASTA SEP 2017</t>
  </si>
  <si>
    <t>PAGO DE 4 VACAS Y UNA INASISTENCIA 2019</t>
  </si>
  <si>
    <t xml:space="preserve">3 VACAS  </t>
  </si>
  <si>
    <t>PAGAGO</t>
  </si>
  <si>
    <t>PENDIENTE 6 INASISTENCIAS</t>
  </si>
  <si>
    <t>PAGARA 1 AÑO DE AGUA 22 OCT. DE 2019</t>
  </si>
  <si>
    <t>16</t>
  </si>
  <si>
    <t>PAGO DE 3 INQUILINOS DE JUNIO A OCT. 2019</t>
  </si>
  <si>
    <t>HUERTA RODRIGUEZ CARMEN</t>
  </si>
  <si>
    <t>TOTAL MESES</t>
  </si>
  <si>
    <t>COMENTARIO</t>
  </si>
  <si>
    <t>CAMBIO DE TITULAR</t>
  </si>
  <si>
    <t>REVISAR/CANCELAR</t>
  </si>
  <si>
    <t>CORTADA 2019</t>
  </si>
  <si>
    <t>REYES TELLEZ AMELIA</t>
  </si>
  <si>
    <t>RODRIGUEZ AVELINO ARTURO</t>
  </si>
  <si>
    <t xml:space="preserve">21 PONIENTE SN NUMERO </t>
  </si>
  <si>
    <t>3 TOMAS</t>
  </si>
  <si>
    <t>CORTADA 2 TOMAS 2019</t>
  </si>
  <si>
    <t xml:space="preserve"> INQUILINOS</t>
  </si>
  <si>
    <t>RORIGUEZ JIMENEZ JOSE DE JESUS</t>
  </si>
  <si>
    <t>CORTADA- FINADO</t>
  </si>
  <si>
    <t>BAJA POR EDAD AVANZADA</t>
  </si>
  <si>
    <t>CAMBIO DE TOMA</t>
  </si>
  <si>
    <t>CHECAR</t>
  </si>
  <si>
    <t>PAGADA</t>
  </si>
  <si>
    <t>NO SABEMOS QUIEN ES</t>
  </si>
  <si>
    <t>NO PAGA VIVE CON SU HERMANA</t>
  </si>
  <si>
    <t>1INQ. DIC2019</t>
  </si>
  <si>
    <t>GUZMAN TRINIDAD TOMASA</t>
  </si>
  <si>
    <t>11 SUR ENTRE 21 Y 23 PTE. S/N</t>
  </si>
  <si>
    <t>PAGO 1 TOMA DEL 2020 FALTA UNA</t>
  </si>
  <si>
    <t>JUNIO A DIC 2019</t>
  </si>
  <si>
    <t>CONTRERAS RODRIGUEZ ENRIQUE</t>
  </si>
  <si>
    <t>LEON LOPEZ PEDRO</t>
  </si>
  <si>
    <t>19 SUR ENTRE 17 PTE. Y CANAL</t>
  </si>
  <si>
    <t>VENDIO TERERO A ABUDIO JUAREZ VICTOR GUILLERMO</t>
  </si>
  <si>
    <t>PAGADP</t>
  </si>
  <si>
    <t>PAGO DE AGUA POTABLE DE ENERO A DICIEMBRE  2 TOMAS 2020 Y 7 MESES DE INQUILINO A FERERO DE 2020.</t>
  </si>
  <si>
    <t>PENDIENTE ASISTENCIAS</t>
  </si>
  <si>
    <t xml:space="preserve"> 1 T /21 PONIENTE  1T/  17 SUR   1502  1T/21 PONIENTE 2106</t>
  </si>
  <si>
    <t>TELLEZ PELAEZ SAUL</t>
  </si>
  <si>
    <t>17 PONIENTE 1503</t>
  </si>
  <si>
    <t>PENDIENTE INASISTENCIAS DE 2019.</t>
  </si>
  <si>
    <t>PAGDO</t>
  </si>
  <si>
    <t>PAGADO 4 MESES DE ENERO A ABRIL DE 2019.</t>
  </si>
  <si>
    <t>PENDIENTE DE UNA TOMA</t>
  </si>
  <si>
    <t>BAJA Y PASA COMO INQUILINO A NOMBRE DE SU MAMA BOURET FLORES AMELIA</t>
  </si>
  <si>
    <t xml:space="preserve">PAGA 1 INQ. DE OCTUBRE DE 2019 A FEBRERO DE 2020. </t>
  </si>
  <si>
    <t>15 SUR 1107</t>
  </si>
  <si>
    <t>PENDIENTES ASISTENCIAS</t>
  </si>
  <si>
    <t>pendiente asistencias</t>
  </si>
  <si>
    <t>PAGO INASISTENCIAS</t>
  </si>
  <si>
    <t>PAGA UN INQ. SEPTIEMBRE 2019 1 MES</t>
  </si>
  <si>
    <t>PAGO 1 INQ. JUIO A DIC. 2019</t>
  </si>
  <si>
    <t>PAGO 2 INQ. ENE A JUNIO. 2020</t>
  </si>
  <si>
    <t>PAGA 1 TOM FALTA 1 DE 35 PAGO UN INQUILINO DE EN ERO A DIC. DE 2020.</t>
  </si>
  <si>
    <t>PENDIENTE INASISTENCIAS DDE AGOSTO A DIC. DE 2019.</t>
  </si>
  <si>
    <t>LOPEZ BOURET ROMUALDO</t>
  </si>
  <si>
    <t>13 SUR No. ENTRE 15 Y 17 PONIENTE</t>
  </si>
  <si>
    <t>SE DA DE ALTA EN EL MES DE MARZO DE 2020.</t>
  </si>
  <si>
    <t xml:space="preserve">CHECAR UNA TOMA SI ESTA CORTADA </t>
  </si>
  <si>
    <t>GARCIA RODRIGUEZ NELY</t>
  </si>
  <si>
    <t>2 INQ HASTA SEP 2017 DA DE BAJA UN INQUILINO A PARTIR DE ENERO DE 2020.</t>
  </si>
  <si>
    <t>PAGAOD</t>
  </si>
  <si>
    <t>PENDIENTE 1 TOMA.</t>
  </si>
  <si>
    <t>PEN DIENTE ASISTENCAS</t>
  </si>
  <si>
    <t>PEN DIENE ASISTENCIAS</t>
  </si>
  <si>
    <t>PENDIENTE ASSTENCIAS</t>
  </si>
  <si>
    <t>PENDIENTE ASISTENCIAS 2020. FALTA COMPLETO</t>
  </si>
  <si>
    <t>YA NO VIVE EL DUEÑO DE A TOMA EN EL DOMICILIO Y  SU ESPOSA VIVE SOLA Y MUY ENFERMA</t>
  </si>
  <si>
    <t>NIÑO PORRAS JESUS NOE</t>
  </si>
  <si>
    <t>AV. 15 PONIENTE 1909</t>
  </si>
  <si>
    <t>PROPIETATIO DEL TERRENO DONDE ESTA  EL POZO</t>
  </si>
  <si>
    <t>5 VACAS</t>
  </si>
  <si>
    <t>BECERRA SANCHEZ  ELPIDIO</t>
  </si>
  <si>
    <t>PENIENTE ASISTENCIAS</t>
  </si>
  <si>
    <t>PENDIENES ASITENCIAS</t>
  </si>
  <si>
    <t>ENFRENTE DE CIRILO</t>
  </si>
  <si>
    <t>VILLEGAS NOGALES MARIA DEL CARMEN</t>
  </si>
  <si>
    <t>15 SUR 1904 ENTRE 19 Y 21 PONIENTE</t>
  </si>
  <si>
    <t>15 SUR ENTRE 11 Y 13 PONIETE</t>
  </si>
  <si>
    <t>PENDIENE 350 DE INASISTENCIAS</t>
  </si>
  <si>
    <t>PAGA COMO INQUILINA</t>
  </si>
  <si>
    <t>PENDIENTE INASISTENCIAS.</t>
  </si>
  <si>
    <t>5 INQUILINOS PAG.OCT A DIC. 2018</t>
  </si>
  <si>
    <t>PRIVADA DE LA 7 SUR ENTRE 19 Y 21 PONOENTE</t>
  </si>
  <si>
    <t>VIUDA Y DISCAPACITADA</t>
  </si>
  <si>
    <t>17 PONIENTE S/N ENTRE 19 SUR Y 17 SUR</t>
  </si>
  <si>
    <t>CANCELADA EN 2018</t>
  </si>
  <si>
    <t>NO PAGA AGUA INCAPACITADA</t>
  </si>
  <si>
    <t>NUNCA TUVO TOMA Y  NADIE VIVE EN EL DOMICILIO</t>
  </si>
  <si>
    <t>CANCELADA EN 2019</t>
  </si>
  <si>
    <t>PAGO DE 1 INQ. DE MARZO Y ABRIL 2020</t>
  </si>
  <si>
    <t>PAGO 2 INQUILINOS A DIC. DE 2020.</t>
  </si>
  <si>
    <t xml:space="preserve">GARCIA  LOPEZ  PLACIDA TERESA </t>
  </si>
  <si>
    <t>CANCINO CEBADA ARMANDO</t>
  </si>
  <si>
    <t>SANTOS VAZQUEZ MARIA GUADALUPE</t>
  </si>
  <si>
    <t>15 PTE ENTRE 17 Y 19 SUR</t>
  </si>
  <si>
    <t>VALLADARES CASTRO JOSE</t>
  </si>
  <si>
    <t>BAJA ESTA REPETIDO EL NOMBRE</t>
  </si>
  <si>
    <t>VENDIO SU PREDIO</t>
  </si>
  <si>
    <t>MACHORRO ROMAN JUSTINA</t>
  </si>
  <si>
    <t xml:space="preserve">PELAEZ VAZQUEZ GUADALUPE </t>
  </si>
  <si>
    <t>1T/17 PTE. Y 9 SUR   1T/13 SUR ENTRE 15 PONIENTE Y 17 PONIENTE.</t>
  </si>
  <si>
    <t>13 PONIETE NO 1508</t>
  </si>
  <si>
    <t xml:space="preserve">TORRES ALMEIDA ALEJANDRINA </t>
  </si>
  <si>
    <t>SANDOVAL DE LA CRUZ ERICA</t>
  </si>
  <si>
    <t>CALLE 15 PONIENTE, ENTRE 15 Y 17 SUR PRIVADA</t>
  </si>
  <si>
    <t>MACHORRO MONTIEL PASCUAL</t>
  </si>
  <si>
    <t>CALLE 15 PONIENTE, ENTRE 13 Y 15 SUR</t>
  </si>
  <si>
    <t>BAJA VENDIO SU CASA ROSAS POZOSOSCAR A MARIBEL</t>
  </si>
  <si>
    <t>AVELINO SANTOS GRISELDA</t>
  </si>
  <si>
    <t>CONEXIÓN DRENAJE</t>
  </si>
  <si>
    <t>MOLINA ROSAS DELFINO</t>
  </si>
  <si>
    <t>MOLINA CORTES ELVIRA</t>
  </si>
  <si>
    <t>MOLINA CORTES SEBASTIANA</t>
  </si>
  <si>
    <t>*</t>
  </si>
  <si>
    <t>CONEXIÓN DE TOMA NOV 2020</t>
  </si>
  <si>
    <t>LOPEZ GONZALEZ  ISABEL</t>
  </si>
  <si>
    <t>CONCEPTO</t>
  </si>
  <si>
    <t>AVENIDA 17 PONIENTE S/N</t>
  </si>
  <si>
    <t>NOTARIO ANDRADE MOISES</t>
  </si>
  <si>
    <t>LATERAL ENTRE LA 11 Y 13 SUR</t>
  </si>
  <si>
    <t>MOYA OREA EDGAR</t>
  </si>
  <si>
    <t>PAGO DE NUEVA TOMA DE AGUA POTABLE.</t>
  </si>
  <si>
    <t>VALENCIA VALENCIA MARGARITA</t>
  </si>
  <si>
    <t xml:space="preserve">15 PONIENTE ENTRE LA 9 Y 11 SUR </t>
  </si>
  <si>
    <t>JOFRE BARCENAS ADRIANA</t>
  </si>
  <si>
    <t>ÀGADO</t>
  </si>
  <si>
    <t xml:space="preserve">AV 11 PONIENTE NO 706 ENTRE PRIV 7 SUR Y 7 SUR </t>
  </si>
  <si>
    <t>13 SUR ENTRE 15 Y 17 PONIENTE S/N</t>
  </si>
  <si>
    <t>ALEJO FLORES BRAYAN</t>
  </si>
  <si>
    <t>GARCIA SANCHEZ SILVIA</t>
  </si>
  <si>
    <t>PRIV 7 SUR ENTRE LA 21 Y 23 PONIENTE</t>
  </si>
  <si>
    <t>RODRIGUEZ MORALES MARGARITA</t>
  </si>
  <si>
    <t>BECERRA SANCHEZ MARIA OTILIA</t>
  </si>
  <si>
    <t>17 SUR NUM. 1509 BARRIO SAN ANTONIO</t>
  </si>
  <si>
    <t>SANCHEZ BERISTAIN JOSE ANTONIO</t>
  </si>
  <si>
    <t>9 SUR NUM. 1510-A, BARRIO SAN ANTONIO</t>
  </si>
  <si>
    <t>JIMENEZ MARTINEZ LEUCADIA</t>
  </si>
  <si>
    <t>PENDIENTE D0S INQUILINOS</t>
  </si>
  <si>
    <t>CRUZ LOPEZ MA. DE LOURDES</t>
  </si>
  <si>
    <t>13 PONIENTE NUM. 901-A, ENTRE 9 Y 11 SUR</t>
  </si>
  <si>
    <t xml:space="preserve">RODRIGUEZ VALLADARES GUADALUPE </t>
  </si>
  <si>
    <t>ANDRADE MONTIEL JUAN CARLOS</t>
  </si>
  <si>
    <t>15 PONIENTE Y 15 SUR NUM. 1503</t>
  </si>
  <si>
    <t>ANDRADE MONTIEL JOSE ANTONIO</t>
  </si>
  <si>
    <t>CRUZ SANTOS VERONICA</t>
  </si>
  <si>
    <t>15 PONIENTE  704 CARRET TML XOCHITLAN</t>
  </si>
  <si>
    <t>FERNANDEZ SANTOS RUBEN</t>
  </si>
  <si>
    <t>15 PONIENTE CON PRIV ENTRE LA 17 Y 15 SUR</t>
  </si>
  <si>
    <t>SE CANCELA ESTE NUM DE USUARIO</t>
  </si>
  <si>
    <t>SE DA DE BAJA CAMBIO DE DOMICILIO</t>
  </si>
  <si>
    <t xml:space="preserve"> ROSAS NOTARIO JOSE IGNACIO</t>
  </si>
  <si>
    <t>2 INQUILINOS</t>
  </si>
  <si>
    <t>RODRIGUEZ CASTRO RUBEN</t>
  </si>
  <si>
    <t>23 PONIENTE ENTRE LA 13 Y 15 SUR</t>
  </si>
  <si>
    <t>CHAVEZ GUZMAN ADRIAN</t>
  </si>
  <si>
    <t>CANDIA ROSAS GABRIELA</t>
  </si>
  <si>
    <t>PRIV. DE LA 7 SUR Y 21 PONIENTE</t>
  </si>
  <si>
    <t>DE LOS SANTOS MARTINEZ MARTIN</t>
  </si>
  <si>
    <t>DE LOS SANTOS LOPEZ YOLANDA</t>
  </si>
  <si>
    <t>AGUA</t>
  </si>
  <si>
    <t>X</t>
  </si>
  <si>
    <t>TOMAS ENTREGADAS 2020-2021</t>
  </si>
  <si>
    <t>AGUA-DRENAJE</t>
  </si>
  <si>
    <t>BAJA EDAD AVANZADA</t>
  </si>
  <si>
    <t>COOPERACION PARA SECCIONAR RED DE AGUA POTABLE</t>
  </si>
  <si>
    <t>PAGO DE AGUA POTABLE DE ENERO A DICIEMBRE DEL 2022.</t>
  </si>
  <si>
    <t>TOMA DE DON VICENTE</t>
  </si>
  <si>
    <t>EL TITULAR NO VIVE EN EL DOMICILIO Y SU ESPOSA ESTA ENFERMA</t>
  </si>
  <si>
    <t>ANDRADE ROMAN GABRIELA</t>
  </si>
  <si>
    <t>º</t>
  </si>
  <si>
    <t>ROSAS ROSAS MARIA DEL JESUS</t>
  </si>
  <si>
    <t>17 PONIENTE 1702</t>
  </si>
  <si>
    <t>COOPERACION DE TUBERIA PARA POZO.</t>
  </si>
  <si>
    <t>PRIV. SIN NOMBRE EN LA 15 PONIENTE S/N BARRIO SAN ANTONIO TECAMACHALCO PUE.</t>
  </si>
  <si>
    <t>RODRIGUEZ CANO JUSTINA</t>
  </si>
  <si>
    <t>PAGO DE TOMA NUEVA.</t>
  </si>
  <si>
    <t>19 SUR ENTRE 15 Y 17 PTE NUM. 504.</t>
  </si>
  <si>
    <t xml:space="preserve">19 SUR S/N ENTRE 15 Y 17 PONIENTE </t>
  </si>
  <si>
    <t>PELAEZ CRUZ MARIANO</t>
  </si>
  <si>
    <t xml:space="preserve">AV 17 SUR Y  17 PTE. NUM. 1704 </t>
  </si>
  <si>
    <t>ZARATE SANTOS MARIA MERCEDES</t>
  </si>
  <si>
    <t>SECCIONAR</t>
  </si>
  <si>
    <t>T. POZO</t>
  </si>
  <si>
    <t xml:space="preserve">   </t>
  </si>
  <si>
    <t>SE DA DE BAJA</t>
  </si>
  <si>
    <t>ZAMORA ROSAS JOSE</t>
  </si>
  <si>
    <t>17 PONIENTE S/N BARRIO SAN ANTONIO</t>
  </si>
  <si>
    <t>BAJA CAMBIO DE DOMICILIO</t>
  </si>
  <si>
    <t>MACHORRO MONTIEL VIRGINIA</t>
  </si>
  <si>
    <t>15 PONIENTE ENTRE 13 Y 15 SUR</t>
  </si>
  <si>
    <t>ALDUCIN JIMENEZ EDGAR</t>
  </si>
  <si>
    <t>17 PONIENTE ESQUINA DE LA 11 SUR</t>
  </si>
  <si>
    <t>GUTIERREZ LUNA JAIME</t>
  </si>
  <si>
    <t>AVELINO SANTOS ROCIO</t>
  </si>
  <si>
    <t>9 SUR 903, BARRIO SAN ANTONIO TECAMACHALCO</t>
  </si>
  <si>
    <t>LOPEZ GONZALEZ BENITO</t>
  </si>
  <si>
    <t>13 SUR, BARRIO SAN ANTONIO</t>
  </si>
  <si>
    <t>21 PTE. Y 7 SUR SN ANTONIO TECAMACHALCO</t>
  </si>
  <si>
    <t>17 SUR ENTRE 17 Y 17 PONIENTE</t>
  </si>
  <si>
    <t>17 PTE. NO. 1902 BARRIO SAN ANTONIO TECAMACHALCO</t>
  </si>
  <si>
    <t>-</t>
  </si>
  <si>
    <t>CEREZO RODRIGUEZ BLANCA ROSA</t>
  </si>
  <si>
    <t>11 SUR ENTRE 15 Y 17 PONIENTE</t>
  </si>
  <si>
    <t>SILVA ADAN DANIEL</t>
  </si>
  <si>
    <t>CALLE 9 SUR NUM. 2100 BARRIO SAN ANTONIO TECAMACHALCO.</t>
  </si>
  <si>
    <t>AV 17 PONIENTE 720 BARRIO SAN ANTONIO TECAM.</t>
  </si>
  <si>
    <t>ALONSO  PELAEZ ANALLELY</t>
  </si>
  <si>
    <t>13 PONIENTE Y 19 SUR BARRIO SAN ANTONIO</t>
  </si>
  <si>
    <t>SANTOS PELAEZ IGNACIA</t>
  </si>
  <si>
    <t>NO EXISTE</t>
  </si>
  <si>
    <t>DE LOS SANTOS CORIA EDUARDO</t>
  </si>
  <si>
    <t>17 PONIENTE 1306 BARRIO SAN ANTONIO</t>
  </si>
  <si>
    <t>15 DE NOVIEMBRE 2023</t>
  </si>
  <si>
    <t>PAGO DE AGUA POTABLE DE JUNIO DEL 2023 A JUNIO DEL 2024.</t>
  </si>
  <si>
    <t>NOMBRE:</t>
  </si>
  <si>
    <t>TOMA NUEVA</t>
  </si>
  <si>
    <t>USUARIO No.</t>
  </si>
  <si>
    <t>TOTAL A PAGAR</t>
  </si>
  <si>
    <t>TOMAS:</t>
  </si>
  <si>
    <t>CUOTA X TOMA</t>
  </si>
  <si>
    <t>FORMA DE PAGO</t>
  </si>
  <si>
    <t xml:space="preserve"> De:</t>
  </si>
  <si>
    <t xml:space="preserve">13 PONIENE 701  ENTRE 7 Y 9 SUR </t>
  </si>
  <si>
    <t>COMITÉ</t>
  </si>
  <si>
    <t xml:space="preserve"> VACAS</t>
  </si>
  <si>
    <t>NOTA: FOLIO SE FORMA CON NUMERO DE USUARIO Y AÑO ACTUAL</t>
  </si>
  <si>
    <t>CARLOS LOPEZ SANTOS</t>
  </si>
  <si>
    <t>COOPERACIONES</t>
  </si>
  <si>
    <t>AV.17 PONIENTE 1708</t>
  </si>
  <si>
    <t>Nota: Es necesario conservar este comprobante, debera presentarlo en su proximo pago para cualquier aclaración.</t>
  </si>
  <si>
    <t>CARRILLO RODRIGUEZ KARINA</t>
  </si>
  <si>
    <t>SANTOS GONZALEZ JORGE AURELIO</t>
  </si>
  <si>
    <t>SUSPENDIDA 14 ENERO 2024</t>
  </si>
  <si>
    <t>17  sur  1509 entre 15 y 17 pte</t>
  </si>
  <si>
    <t>DIAZ LOPEZ MARICELA</t>
  </si>
  <si>
    <t>BECERRA SANCHEZ BRENDA</t>
  </si>
  <si>
    <t>17 SUR 1509</t>
  </si>
  <si>
    <t>250A</t>
  </si>
  <si>
    <t>31A</t>
  </si>
  <si>
    <t>ADEUDO</t>
  </si>
  <si>
    <t>OBSERVACIONES</t>
  </si>
  <si>
    <t>179A</t>
  </si>
  <si>
    <t>JUAREZ TORAL ISAIAS</t>
  </si>
  <si>
    <t>SE DA DE ALTA 21 DE ENERO 2024</t>
  </si>
  <si>
    <t>NO TIENE AGUA LA TOMA</t>
  </si>
  <si>
    <t>CEBADA DE LOS SANTOS ALEJANDRO ROBERTO</t>
  </si>
  <si>
    <t>17 PONIENTE ENTRE 13 Y15 SUR</t>
  </si>
  <si>
    <t>SE DIO DE ALTA 7 ENERO 20243</t>
  </si>
  <si>
    <t>SE DA DE ALTA 11 DE FEBRERO 2024</t>
  </si>
  <si>
    <t>TORRES AVELINO SILVIANA</t>
  </si>
  <si>
    <t>11 PONIENTE DIAGONAL PREPA</t>
  </si>
  <si>
    <t>51A</t>
  </si>
  <si>
    <t xml:space="preserve">9 SUR ENTRE 21 PTE. Y CANAL </t>
  </si>
  <si>
    <t>15 PONIENTE 1303 ENTRE 13 Y 15 SUR</t>
  </si>
  <si>
    <t>ALTA 28 DE ENERO 2024</t>
  </si>
  <si>
    <t xml:space="preserve">CHECAR </t>
  </si>
  <si>
    <t>RODRIGUEZ RODRIGUEZ JOSEFINA</t>
  </si>
  <si>
    <t>15 SUR No. 1102</t>
  </si>
  <si>
    <t>RODRIGUEZ RODRIGUEZ MANUEL</t>
  </si>
  <si>
    <t>17 SUR ESQUINA DE  13 PONIETE</t>
  </si>
  <si>
    <t>ABRI</t>
  </si>
  <si>
    <t>AGOTO</t>
  </si>
  <si>
    <t>OBSERVACIONES ANTERIOR COMITÉ</t>
  </si>
  <si>
    <t>384A</t>
  </si>
  <si>
    <t>384B</t>
  </si>
  <si>
    <t>19 PONIENTE   ESQUINA CON  7 SUR</t>
  </si>
  <si>
    <t>ORTIZ GUZMAN JESUS</t>
  </si>
  <si>
    <t>232A</t>
  </si>
  <si>
    <t>LOPEZ SANCHEZ MAYRA</t>
  </si>
  <si>
    <t>13 PTE  No. 908</t>
  </si>
  <si>
    <t>ALTA 24 DE MARZO 2024</t>
  </si>
  <si>
    <t>2 TOMAS ESTAN 15 PTE Y 1 TOMA EN LA PRIVADA DE 15 PTE</t>
  </si>
  <si>
    <t>DIO UNA TOMA A SU CUÑADA PETRA TRINIDAD AVELINO EL 31 DE MARZO DE 2024</t>
  </si>
  <si>
    <t>RECIBIO TOMA DE IRMA VARGAS VELAZQUEZ 31 DE MARZO 2024</t>
  </si>
  <si>
    <t>535A</t>
  </si>
  <si>
    <t>FLORES LOPEZ GUADALUPE</t>
  </si>
  <si>
    <t>ALTA 31 DE MARZO 2024</t>
  </si>
  <si>
    <t>13 PONIENTE  1508</t>
  </si>
  <si>
    <t>17 SUR  No 1181</t>
  </si>
  <si>
    <t>BAJA TEMPORAL 31 DE MARZO 2024</t>
  </si>
  <si>
    <t>DE AGUA POTABLE</t>
  </si>
  <si>
    <t>PAGO POR BOMBEO Y DISTRIBUCION</t>
  </si>
  <si>
    <t>PAGA ABUNDIO JUAREZ VICTOR GUILLERMO</t>
  </si>
  <si>
    <t>CEBADA DE LOS SANTOS FERNANDO</t>
  </si>
  <si>
    <t>SE DIO DE BAJA EN ABRIL DE 2024</t>
  </si>
  <si>
    <t>SE DIO DE ALTA EL 21 DE ENERO DE 2024</t>
  </si>
  <si>
    <t>PAGA DOÑA IRMA ABUNDIO</t>
  </si>
  <si>
    <t>SE DA DE BAJA 12 DE MAYODE 2024</t>
  </si>
  <si>
    <t>11 SUR NO. 1307 ENTRE 11 Y 13 PTE.</t>
  </si>
  <si>
    <t>SE DIO DE BAJA YA NO VIVE AQUÍ</t>
  </si>
  <si>
    <t>INQUILINO</t>
  </si>
  <si>
    <t>SE DIO DE BAJA 23 JUNIO 2024 Y QUEDA SU HIJA CLAUDIA</t>
  </si>
  <si>
    <t>ESTA A CARGO DE LA TOMA DE SU MAMA GADALUPE SANCHEZ DAVILA</t>
  </si>
  <si>
    <t>SE DIO DE BAJA YA NO VIVE AQUÍ CON SUS PAPAS</t>
  </si>
  <si>
    <t xml:space="preserve">CAMBIO DE PROPIETARIO GUSMAN TRINIDAD TOMASA A ORTIZ GUZMAN JESUS 10 DE MARZO 2024 </t>
  </si>
  <si>
    <t>NO SE LE COBRA</t>
  </si>
  <si>
    <t>VALLADARES CASTRO ALMA LUCERO</t>
  </si>
  <si>
    <t>ALTA 7 JULIO 2024</t>
  </si>
  <si>
    <t>PRIV 7 SUR S/N ENTRE 19 Y 21 PTE</t>
  </si>
  <si>
    <t xml:space="preserve">OYARZABAL MONTERROSAS MA. SILVINA </t>
  </si>
  <si>
    <t>DIO DE BAJA SU INQUILINO 14 DE JULIO 2024 AVISA SI NUEVAMENTE LLEGA EL INQUILINO</t>
  </si>
  <si>
    <t>CALLE 15 SUR, ENTRE 13 Y 15 PONIENTE</t>
  </si>
  <si>
    <t>17 PONIENTE ENTRE 9 Y 11 SUR</t>
  </si>
  <si>
    <t>555A</t>
  </si>
  <si>
    <t>SE DA DE A ALTA 24 DE JULIO DE 2024</t>
  </si>
  <si>
    <t>dueño anterior ramos lopez lucio</t>
  </si>
  <si>
    <t xml:space="preserve">      COMITÉ DE AGUA POTABLE Y ALCANTARILLADO</t>
  </si>
  <si>
    <t>GARCIA FERNANDEZ FAUSTINO</t>
  </si>
  <si>
    <t>MACHORRO ROMAN EMILIO</t>
  </si>
  <si>
    <t>PRIV 7 SUR  ENTRE 11 Y 13 PONIENTE</t>
  </si>
  <si>
    <t>CAMBIO DE PROPIETARIO SANCHEZ DAVILA GUADALUPE Y QUEDANDO SU HIJA MARIA DE LOURDES LOPEZ SANCHEZ</t>
  </si>
  <si>
    <t>NO TIENE TOMA DE AGUA</t>
  </si>
  <si>
    <t>ACLARACION DE BAJA 29 DE SEPTIEMBRE 2024</t>
  </si>
  <si>
    <t>BAJA 29 DE SEPTIEMBRE 2024</t>
  </si>
  <si>
    <t>23 PTE. ENTRE 9 Y 11 SUR</t>
  </si>
  <si>
    <t>9 SUR  # 2105</t>
  </si>
  <si>
    <t>CORTADA 12 DE AGOSTO 2024</t>
  </si>
  <si>
    <t xml:space="preserve">            2.-  EL PAGO DE ESTE RECIBO NO TE LIBERA DE DEUDAS ANTERIORES.</t>
  </si>
  <si>
    <t>NOTA: 1.- ES NECESARIO CONSERVAR ESTE COMPROBANTE, DEBERA PRESENTARLO EN SU PROXIMO PAGO PARA CUALQUIER ACLARACIÓN.</t>
  </si>
  <si>
    <t>FECHA :</t>
  </si>
  <si>
    <t>FOLIO:</t>
  </si>
  <si>
    <t>17 PONIENTE ENTRE 15 Y 17 SUR</t>
  </si>
  <si>
    <t>PAGO A OCTUBRE DE 2024 EJOTEROS Y DA DE BAJA</t>
  </si>
  <si>
    <t>VERA CONTRERAS ROLANDO</t>
  </si>
  <si>
    <t>CORTADA 22 DE NOVIEMBRE DE 2024</t>
  </si>
  <si>
    <t>2.-13 SUR 1504 . 1.-11 PTE. 710</t>
  </si>
  <si>
    <t>CUOTA CON RECARGOS</t>
  </si>
  <si>
    <r>
      <t xml:space="preserve">TOTAL A PAGAR AL </t>
    </r>
    <r>
      <rPr>
        <b/>
        <sz val="8"/>
        <color rgb="FFFF0000"/>
        <rFont val="Arial Black"/>
        <family val="2"/>
      </rPr>
      <t>31 DE MARZO 2025</t>
    </r>
  </si>
  <si>
    <t>PAGO</t>
  </si>
  <si>
    <t>DESPUES DE LA FECHA</t>
  </si>
  <si>
    <t xml:space="preserve">         DEL BARRIO DE SAN ANTONIO TECAMACHALCO, PUE.</t>
  </si>
  <si>
    <t xml:space="preserve">              COMITÉ DE AGUA POTABLE Y ALCANTARILLADO</t>
  </si>
  <si>
    <t>116A</t>
  </si>
  <si>
    <t>DE LOS SANTOS VALLADARES VICENTE</t>
  </si>
  <si>
    <t>15 SUR ENTRE 17 PTE Y CANAL</t>
  </si>
  <si>
    <t>PAGA SU HIJO MARTIN</t>
  </si>
  <si>
    <t>ENTREGADOS</t>
  </si>
  <si>
    <t>PAGADOS</t>
  </si>
  <si>
    <t>ENERO A DICIEMBRE DE 2025</t>
  </si>
  <si>
    <t>LOPEZ SANTOS ARACELI</t>
  </si>
  <si>
    <t>SUSPENDIDA 10 DIC.2023</t>
  </si>
  <si>
    <t>CUOTA CON RECARGO</t>
  </si>
  <si>
    <t>GARCIA VAZQUEZ IVETTE</t>
  </si>
  <si>
    <t>LOZANO MONTES RODE</t>
  </si>
  <si>
    <t xml:space="preserve">ANTES GILBERTO HUERTA </t>
  </si>
  <si>
    <t>ANTES SARA RODRIGUEZ ROSAS</t>
  </si>
  <si>
    <t>JIMENEZ ROSAS ADRIANA</t>
  </si>
  <si>
    <t xml:space="preserve">JIMENEZ LETRAS ODILON </t>
  </si>
  <si>
    <t>PAGA MARCELINO ROMAN MACHORRO</t>
  </si>
  <si>
    <t>CAMBIO DE USUARIO 8 DE DICIEMBRE DE 2024 ANTES VERONICA CRUZ</t>
  </si>
  <si>
    <t>NOTIFICAR HIJO DEL POLI</t>
  </si>
  <si>
    <t>paga 2 inquilinos todo 2025</t>
  </si>
  <si>
    <t>186A</t>
  </si>
  <si>
    <t>LEON MENDEZ MARIA CRISTIAN</t>
  </si>
  <si>
    <t>7 SUR NUM. 1701 INTERIOR No. 3</t>
  </si>
  <si>
    <t>41A</t>
  </si>
  <si>
    <t>DEONATE AVELINO KEVIN</t>
  </si>
  <si>
    <t>se dio de alta 14 de enero 2024</t>
  </si>
  <si>
    <t xml:space="preserve">11 SUR ENTRE 21 Y 23 PTE. </t>
  </si>
  <si>
    <t>15 PONIENTE ENTRE PRIV 7 SURY 9 SUR</t>
  </si>
  <si>
    <t>LOPEZ SANCHEZ MARIA AMALIA</t>
  </si>
  <si>
    <t>JIMENEZ RODRIGUEZ JESUS</t>
  </si>
  <si>
    <t>FRENTE VIA TREN ENTRE 9 SUR Y 13 PTE</t>
  </si>
  <si>
    <t>513A</t>
  </si>
  <si>
    <t>17 PTE. ENTRE 17 Y 19 SUR No. 1704</t>
  </si>
  <si>
    <t>LUNA FUENTES EMILIA ROSALIA</t>
  </si>
  <si>
    <t>GAMEZ ROSAS NOEMI</t>
  </si>
  <si>
    <t>ANTES GAMEZ GONZALEZ EDUARDO</t>
  </si>
  <si>
    <t>15 SUR. 1505 ENTRE 15 Y 17 PTE.</t>
  </si>
  <si>
    <t>CALLE 7 SUR NO. 1701 ESQUINA 15 PTE</t>
  </si>
  <si>
    <t>TIENE UNA LAVANDERIA</t>
  </si>
  <si>
    <t>11 SUR No.-2109 ENTRE LATERAL Y BARRANCA</t>
  </si>
  <si>
    <t>PAGA INQUILINO ENERO A JUNIO 2025</t>
  </si>
  <si>
    <t xml:space="preserve"> PRIV 7 SUR ENTRE 11 Y 13 PTE. : 9 SUR ENTRE 13 Y 15 PTE; 2 15 PTE ESQUINA 13 SUR</t>
  </si>
  <si>
    <t>13 SUR No 1501 Y 2 TOMAS EN 11 SUR No.1704</t>
  </si>
  <si>
    <t>LEON AVILA ALAN ANTONIO</t>
  </si>
  <si>
    <t>363A</t>
  </si>
  <si>
    <t xml:space="preserve">RODRIGUEZ LOPEZ JOSE </t>
  </si>
  <si>
    <t xml:space="preserve">13 SUR ENTRE 15 Y 17 PONIENTE </t>
  </si>
  <si>
    <t>15 SUR ENTRE LATERAL Y BARRANCA</t>
  </si>
  <si>
    <t>SE DIO DE BAJA YA NO VIVE CON SUS PAPAS</t>
  </si>
  <si>
    <t>15 PTE. ENTRE 19  SUR y DiAGONAL</t>
  </si>
  <si>
    <t>CALLE SAN ANTONIO  Y 17 PTE ENTRE 15 Y 17 SUR</t>
  </si>
  <si>
    <t>17 PONIENTE ENTRE PRIV. 7 SUR Y 9 SUR</t>
  </si>
  <si>
    <t>PRIV. 7 SUR NO. 1104 Y 11 SUR ENTRE 21 PTE Y LATERAL</t>
  </si>
  <si>
    <t>SOLO PAGA DRENAJE</t>
  </si>
  <si>
    <t>tiene toma desde 28 de enero 2025</t>
  </si>
  <si>
    <t>SE DA DE BAJA 16 DE MARZO DE 2025</t>
  </si>
  <si>
    <t>QUEDA COMO RESPONSABLE DE LA TOMA DE JOSE MANUEL RODRIGUEZ MARTINEZ</t>
  </si>
  <si>
    <t>ANTES LETRAS CAMPOS IGNACIA FRANCISCA</t>
  </si>
  <si>
    <t>ESTA REPETIDO Y ESTE NUMERO NO PAGA</t>
  </si>
  <si>
    <t>SE LE RECONECTO 2 DE DICIEMBRE 2024</t>
  </si>
  <si>
    <t>154A</t>
  </si>
  <si>
    <t>GONZALEZ ROSAS DULCE MARIA</t>
  </si>
  <si>
    <t>ES RESPONSABLE DE LA TOMA DE SU MAMA</t>
  </si>
  <si>
    <t>11 SUR ENTRE 21 Y 23 PTE.</t>
  </si>
  <si>
    <t xml:space="preserve">17 PTE ENTRE 17 Y 19 SUR, 11 SUR ENTRE 13 Y 15 PTE, 13 SUR ENTRE 15 Y 17 PTE. </t>
  </si>
  <si>
    <t>392A</t>
  </si>
  <si>
    <t>RODRIGUEZ LUNA KARINA</t>
  </si>
  <si>
    <t xml:space="preserve">15 PONIENTE No. 1505 </t>
  </si>
  <si>
    <t>SE DA E ALTA 6 DE ABRIL DE 2025</t>
  </si>
  <si>
    <t>LUNA SANTOS MARTHA VERONICA</t>
  </si>
  <si>
    <t>475 A</t>
  </si>
  <si>
    <t>ROMERO LOPEZ GUADALUPE</t>
  </si>
  <si>
    <t xml:space="preserve">440A </t>
  </si>
  <si>
    <t>15 PONIENTE  No.706 ENTRE 7 Y 9 SUR</t>
  </si>
  <si>
    <t>PAGA UN INQUILINO HASTA MARZO DE 2025 Y DIO DE BAJA</t>
  </si>
  <si>
    <t>PAGA DOS INQUILINOS HASTA MAYO 2025</t>
  </si>
  <si>
    <t>ANDRADE JIMENEZ JUAN MARINO</t>
  </si>
  <si>
    <t>2.-15 PTE. 1511 Y 1506, 1.- 17 PTE ENTRE 15 Y 17 SUR</t>
  </si>
  <si>
    <t>CALLE 15 SUR 1306  Y ESQ. 13 PTE. Y CALLE SAN ANTONIO</t>
  </si>
  <si>
    <t>VA PAGAR UNA TOMA POR EL LAVADO QUE TIENE</t>
  </si>
  <si>
    <t>17 PTE ENTRE 13 Y 15 SUR Y 13 SUR ENTRE 17 PTE Y CANAL</t>
  </si>
  <si>
    <t>GARCIA LOPEZ ISAIAS ANDRES</t>
  </si>
  <si>
    <t>295A</t>
  </si>
  <si>
    <t>NOTARIO LUNA CARLOS URIEL</t>
  </si>
  <si>
    <t>9 SUR 1302 ENTRE 13 Y 15 PTE</t>
  </si>
  <si>
    <t>SE DA DE ALTA 18 DE MAYO DE 2025</t>
  </si>
  <si>
    <t>1 INQUILINO DE ENERO A MAYO 2025</t>
  </si>
  <si>
    <t>237A</t>
  </si>
  <si>
    <t>LOPEZ SANCHEZ MARIA REGINA</t>
  </si>
  <si>
    <t>220A</t>
  </si>
  <si>
    <t>LOPEZ LUNA MARCO ANTONIO</t>
  </si>
  <si>
    <t>13 SUR ENTRE 21 PTE Y LATERAL</t>
  </si>
  <si>
    <t>13 SUR ENTRE 21 Y LATERAL</t>
  </si>
  <si>
    <t xml:space="preserve">SE DIO DE ALTA EL 1 DE JUNIO DE 2025 </t>
  </si>
  <si>
    <t>267A</t>
  </si>
  <si>
    <t>MONTIEL OCHOA ALAN</t>
  </si>
  <si>
    <t xml:space="preserve">VILLAFAN LEON FELIX JESUS </t>
  </si>
  <si>
    <t xml:space="preserve">FLORES TREJO YADIRA </t>
  </si>
  <si>
    <t>532A</t>
  </si>
  <si>
    <t>PAGO A AGOSTO 25 UN INQUILINO</t>
  </si>
  <si>
    <t>PAGA INQUILINO ENERO A DICIEMBRE 2025</t>
  </si>
  <si>
    <t>SE INSTALO SU TOMA EL 6 DE JUNIO DE 2025</t>
  </si>
  <si>
    <t>11 SUR ENTRE LATERAL Y BARRANCA</t>
  </si>
  <si>
    <t>291A</t>
  </si>
  <si>
    <t>NIÑO ROSAS JOHANA</t>
  </si>
  <si>
    <t>ACLARACION DE BAJA 8 DE JUNIO 2025</t>
  </si>
  <si>
    <t>PAGA UN INQUILINO ENERO A MAYO 2025</t>
  </si>
  <si>
    <t>GARCIA BRAMILLA GEOVANA</t>
  </si>
  <si>
    <t>LA SEGUNDA TOMA APARTIR DE MAYO 2025</t>
  </si>
  <si>
    <t>PAGA 1 INQUILINO EJOTERO</t>
  </si>
  <si>
    <t>ANTES ROSAS SALAS JUAN</t>
  </si>
  <si>
    <t>ROSAS RAMIREZ MARIA ANGELICA</t>
  </si>
  <si>
    <t>454A</t>
  </si>
  <si>
    <t>ROSAS RAMIREZ GUADALUPE</t>
  </si>
  <si>
    <t>13 SUR 1503 ENTRE 15 Y 17 PTE</t>
  </si>
  <si>
    <t>13 SUR 1503 ENTRE 15 Y 17 PTE.</t>
  </si>
  <si>
    <t>ALTA 29 DE JUNIO 2025</t>
  </si>
  <si>
    <t>17 PONIENTE ENTRE 9 Y 11 SUR.</t>
  </si>
  <si>
    <t>SE CORTO  EL 1 DE JULIO DE 2025</t>
  </si>
  <si>
    <t>abono 1500</t>
  </si>
  <si>
    <t>SE CORTO SU TOMA 11 DE JULIO DE 2025</t>
  </si>
  <si>
    <t>segunda toma se le dio 25 de mayo 2025</t>
  </si>
  <si>
    <t>se le reubico su toma 25 de mayo 2025</t>
  </si>
  <si>
    <t>PRIV. 7 SUR ENTRE 11 Y 13 PONIENTE</t>
  </si>
  <si>
    <t>ANTES  ERA DE LOS ANGELES ISLAS JULIAN</t>
  </si>
  <si>
    <t>se dio de baja como hidrante 10 agosto de 2025</t>
  </si>
  <si>
    <t xml:space="preserve">LLAMAR A 9931502031 </t>
  </si>
  <si>
    <t>13 PTE ENTRE 11 Y 13 SUR</t>
  </si>
  <si>
    <t>MARZO A DICIEMBRE DE 2025</t>
  </si>
  <si>
    <t xml:space="preserve">AGOSTO DE 2025 </t>
  </si>
  <si>
    <t xml:space="preserve">3 EJOTEROS MAYO, junio JULIO AGOSTO 2025 </t>
  </si>
  <si>
    <t>ENERO A DICIEMBRE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</si>
</sst>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6" formatCode="&quot;$&quot;#,##0;[Red]\-&quot;$&quot;#,##0"/>
    <numFmt numFmtId="7" formatCode="&quot;$&quot;#,##0.00;\-&quot;$&quot;#,##0.00"/>
    <numFmt numFmtId="8" formatCode="&quot;$&quot;#,##0.00;[Red]\-&quot;$&quot;#,##0.00"/>
    <numFmt numFmtId="44" formatCode="_-&quot;$&quot;* #,##0.00_-;\-&quot;$&quot;* #,##0.00_-;_-&quot;$&quot;* &quot;-&quot;??_-;_-@_-"/>
    <numFmt numFmtId="164" formatCode="[$-80A]dddd\,\ dd&quot; de &quot;mmmm&quot; de &quot;yyyy;@"/>
    <numFmt numFmtId="165" formatCode="[$-F800]dddd\,\ mmmm\ dd\,\ yyyy"/>
    <numFmt numFmtId="166" formatCode="&quot;$&quot;#,##0.00"/>
    <numFmt numFmtId="167" formatCode="_-&quot;$&quot;* #,##0_-;\-&quot;$&quot;* #,##0_-;_-&quot;$&quot;* &quot;-&quot;??_-;_-@_-"/>
    <numFmt numFmtId="168" formatCode="0.0"/>
    <numFmt numFmtId="169" formatCode="&quot;$&quot;#,##0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4"/>
      <color theme="1"/>
      <name val="Arial Black"/>
      <family val="2"/>
    </font>
    <font>
      <b/>
      <i/>
      <sz val="10"/>
      <color theme="1"/>
      <name val="Arial Black"/>
      <family val="2"/>
    </font>
    <font>
      <sz val="11"/>
      <color theme="1"/>
      <name val="Berlin Sans FB Demi"/>
      <family val="2"/>
    </font>
    <font>
      <b/>
      <sz val="11"/>
      <color theme="1"/>
      <name val="Arial Black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onstantia"/>
      <family val="1"/>
    </font>
    <font>
      <sz val="14"/>
      <color theme="1"/>
      <name val="Arial Black"/>
      <family val="2"/>
    </font>
    <font>
      <sz val="12"/>
      <color rgb="FFFF0000"/>
      <name val="Arial Black"/>
      <family val="2"/>
    </font>
    <font>
      <sz val="9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8"/>
      <color theme="1"/>
      <name val="Arial Black"/>
      <family val="2"/>
    </font>
    <font>
      <b/>
      <sz val="9"/>
      <color theme="1"/>
      <name val="Arial Black"/>
      <family val="2"/>
    </font>
    <font>
      <sz val="8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7"/>
      <color theme="1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18"/>
      <color theme="1"/>
      <name val="Calibri"/>
      <family val="2"/>
    </font>
    <font>
      <sz val="11"/>
      <color theme="3" tint="0.79998168889431442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C0000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sz val="6.5"/>
      <color theme="1"/>
      <name val="Calibri"/>
      <family val="2"/>
      <scheme val="minor"/>
    </font>
    <font>
      <sz val="6.5"/>
      <name val="Calibri"/>
      <family val="2"/>
      <scheme val="minor"/>
    </font>
    <font>
      <b/>
      <sz val="6.5"/>
      <color theme="1"/>
      <name val="Calibri"/>
      <family val="2"/>
      <scheme val="minor"/>
    </font>
    <font>
      <sz val="6.5"/>
      <color rgb="FFFF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7"/>
      <color rgb="FF0070C0"/>
      <name val="Arial Black"/>
      <family val="2"/>
    </font>
    <font>
      <sz val="10"/>
      <color rgb="FFFF0000"/>
      <name val="Arial Black"/>
      <family val="2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FF0000"/>
      <name val="Arial Black"/>
      <family val="2"/>
    </font>
    <font>
      <b/>
      <sz val="9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Arial Black"/>
      <family val="2"/>
    </font>
    <font>
      <b/>
      <u/>
      <sz val="9"/>
      <color rgb="FF002060"/>
      <name val="Arial Black"/>
      <family val="2"/>
    </font>
    <font>
      <b/>
      <sz val="8"/>
      <color rgb="FFFF0000"/>
      <name val="Arial Black"/>
      <family val="2"/>
    </font>
    <font>
      <b/>
      <sz val="8"/>
      <color rgb="FFFF0000"/>
      <name val="Franklin Gothic Dem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theme="3" tint="0.79998168889431442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haroni"/>
    </font>
    <font>
      <sz val="9"/>
      <color rgb="FFFF0000"/>
      <name val="Aharoni"/>
    </font>
    <font>
      <b/>
      <sz val="12"/>
      <color rgb="FFFF0000"/>
      <name val="Arial Black"/>
      <family val="2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8E0F2"/>
        <bgColor indexed="64"/>
      </patternFill>
    </fill>
    <fill>
      <patternFill patternType="solid">
        <fgColor theme="8" tint="0.59999389629810485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8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Fill="1"/>
    <xf numFmtId="0" fontId="0" fillId="0" borderId="0" xfId="0" applyFill="1" applyAlignment="1"/>
    <xf numFmtId="0" fontId="0" fillId="0" borderId="0" xfId="0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0" borderId="0" xfId="0" applyFont="1" applyFill="1" applyBorder="1" applyAlignment="1" applyProtection="1">
      <alignment horizontal="center"/>
      <protection locked="0"/>
    </xf>
    <xf numFmtId="165" fontId="12" fillId="0" borderId="0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14" fillId="0" borderId="0" xfId="0" applyFont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17" fillId="3" borderId="5" xfId="0" applyFont="1" applyFill="1" applyBorder="1" applyAlignment="1" applyProtection="1">
      <alignment horizontal="center"/>
    </xf>
    <xf numFmtId="0" fontId="17" fillId="3" borderId="11" xfId="0" applyFont="1" applyFill="1" applyBorder="1" applyAlignment="1" applyProtection="1">
      <alignment horizontal="center"/>
    </xf>
    <xf numFmtId="0" fontId="19" fillId="0" borderId="0" xfId="0" applyFont="1" applyProtection="1">
      <protection locked="0"/>
    </xf>
    <xf numFmtId="166" fontId="0" fillId="0" borderId="0" xfId="0" applyNumberFormat="1" applyProtection="1">
      <protection locked="0"/>
    </xf>
    <xf numFmtId="166" fontId="0" fillId="0" borderId="0" xfId="0" applyNumberFormat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25" xfId="0" applyBorder="1" applyAlignment="1" applyProtection="1">
      <protection locked="0"/>
    </xf>
    <xf numFmtId="0" fontId="3" fillId="0" borderId="0" xfId="0" applyFont="1" applyBorder="1" applyAlignment="1" applyProtection="1">
      <protection locked="0"/>
    </xf>
    <xf numFmtId="0" fontId="10" fillId="0" borderId="0" xfId="0" applyFont="1" applyAlignment="1" applyProtection="1">
      <protection locked="0"/>
    </xf>
    <xf numFmtId="0" fontId="20" fillId="0" borderId="0" xfId="0" applyFont="1" applyProtection="1">
      <protection locked="0"/>
    </xf>
    <xf numFmtId="164" fontId="10" fillId="2" borderId="0" xfId="0" applyNumberFormat="1" applyFont="1" applyFill="1" applyBorder="1" applyAlignment="1" applyProtection="1">
      <alignment wrapText="1"/>
    </xf>
    <xf numFmtId="0" fontId="8" fillId="0" borderId="0" xfId="0" applyFont="1" applyAlignment="1" applyProtection="1">
      <protection locked="0"/>
    </xf>
    <xf numFmtId="0" fontId="20" fillId="2" borderId="0" xfId="0" applyFont="1" applyFill="1" applyBorder="1" applyAlignment="1" applyProtection="1">
      <alignment horizontal="right"/>
      <protection locked="0"/>
    </xf>
    <xf numFmtId="0" fontId="0" fillId="0" borderId="0" xfId="0" applyFill="1" applyAlignment="1">
      <alignment horizontal="center"/>
    </xf>
    <xf numFmtId="44" fontId="0" fillId="0" borderId="0" xfId="1" applyFont="1" applyFill="1" applyAlignment="1">
      <alignment horizontal="center"/>
    </xf>
    <xf numFmtId="0" fontId="0" fillId="0" borderId="0" xfId="0" applyFill="1" applyAlignment="1">
      <alignment horizontal="left"/>
    </xf>
    <xf numFmtId="0" fontId="16" fillId="3" borderId="0" xfId="0" applyFont="1" applyFill="1" applyBorder="1" applyAlignment="1" applyProtection="1">
      <alignment horizontal="center" vertical="center"/>
    </xf>
    <xf numFmtId="0" fontId="28" fillId="0" borderId="0" xfId="0" applyFont="1"/>
    <xf numFmtId="0" fontId="28" fillId="0" borderId="0" xfId="0" applyFont="1" applyFill="1"/>
    <xf numFmtId="0" fontId="19" fillId="0" borderId="0" xfId="0" applyFont="1"/>
    <xf numFmtId="0" fontId="29" fillId="4" borderId="0" xfId="0" applyFont="1" applyFill="1"/>
    <xf numFmtId="0" fontId="0" fillId="0" borderId="27" xfId="0" applyBorder="1" applyAlignment="1">
      <alignment horizontal="center"/>
    </xf>
    <xf numFmtId="0" fontId="2" fillId="0" borderId="27" xfId="0" applyFont="1" applyBorder="1"/>
    <xf numFmtId="0" fontId="2" fillId="0" borderId="27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2" fillId="0" borderId="27" xfId="0" applyFont="1" applyFill="1" applyBorder="1"/>
    <xf numFmtId="0" fontId="2" fillId="0" borderId="27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17" fontId="28" fillId="0" borderId="27" xfId="0" applyNumberFormat="1" applyFont="1" applyBorder="1" applyAlignment="1">
      <alignment horizontal="center"/>
    </xf>
    <xf numFmtId="0" fontId="28" fillId="0" borderId="27" xfId="0" applyFont="1" applyBorder="1"/>
    <xf numFmtId="0" fontId="28" fillId="0" borderId="27" xfId="0" applyFont="1" applyFill="1" applyBorder="1" applyAlignment="1">
      <alignment horizontal="left"/>
    </xf>
    <xf numFmtId="0" fontId="3" fillId="0" borderId="27" xfId="0" applyFont="1" applyBorder="1"/>
    <xf numFmtId="0" fontId="3" fillId="0" borderId="27" xfId="0" applyFont="1" applyBorder="1" applyAlignment="1">
      <alignment horizontal="center"/>
    </xf>
    <xf numFmtId="0" fontId="19" fillId="0" borderId="27" xfId="0" applyFont="1" applyBorder="1"/>
    <xf numFmtId="0" fontId="19" fillId="0" borderId="27" xfId="0" applyFont="1" applyBorder="1" applyAlignment="1">
      <alignment horizontal="center"/>
    </xf>
    <xf numFmtId="0" fontId="19" fillId="0" borderId="27" xfId="0" applyFont="1" applyBorder="1" applyAlignment="1"/>
    <xf numFmtId="0" fontId="19" fillId="0" borderId="0" xfId="0" applyFont="1" applyBorder="1"/>
    <xf numFmtId="0" fontId="19" fillId="0" borderId="0" xfId="0" applyFont="1" applyBorder="1" applyAlignment="1">
      <alignment horizontal="center"/>
    </xf>
    <xf numFmtId="0" fontId="29" fillId="0" borderId="27" xfId="0" applyFont="1" applyBorder="1"/>
    <xf numFmtId="0" fontId="30" fillId="0" borderId="27" xfId="0" applyFont="1" applyBorder="1"/>
    <xf numFmtId="0" fontId="19" fillId="0" borderId="27" xfId="0" applyFont="1" applyFill="1" applyBorder="1"/>
    <xf numFmtId="0" fontId="19" fillId="0" borderId="27" xfId="0" applyFont="1" applyFill="1" applyBorder="1" applyAlignment="1">
      <alignment horizontal="center"/>
    </xf>
    <xf numFmtId="0" fontId="31" fillId="0" borderId="27" xfId="0" applyFont="1" applyBorder="1"/>
    <xf numFmtId="0" fontId="30" fillId="2" borderId="27" xfId="0" applyFont="1" applyFill="1" applyBorder="1"/>
    <xf numFmtId="0" fontId="29" fillId="4" borderId="27" xfId="0" applyFont="1" applyFill="1" applyBorder="1" applyAlignment="1">
      <alignment horizontal="center"/>
    </xf>
    <xf numFmtId="0" fontId="29" fillId="4" borderId="27" xfId="0" applyFont="1" applyFill="1" applyBorder="1"/>
    <xf numFmtId="0" fontId="29" fillId="0" borderId="27" xfId="0" applyFont="1" applyFill="1" applyBorder="1"/>
    <xf numFmtId="17" fontId="29" fillId="4" borderId="27" xfId="0" applyNumberFormat="1" applyFont="1" applyFill="1" applyBorder="1"/>
    <xf numFmtId="0" fontId="29" fillId="0" borderId="27" xfId="0" applyFont="1" applyBorder="1" applyAlignment="1">
      <alignment horizontal="center"/>
    </xf>
    <xf numFmtId="0" fontId="29" fillId="0" borderId="27" xfId="0" applyFont="1" applyBorder="1" applyAlignment="1"/>
    <xf numFmtId="0" fontId="32" fillId="0" borderId="27" xfId="0" applyFont="1" applyBorder="1" applyAlignment="1">
      <alignment horizontal="center"/>
    </xf>
    <xf numFmtId="0" fontId="33" fillId="0" borderId="27" xfId="0" applyFont="1" applyBorder="1"/>
    <xf numFmtId="0" fontId="34" fillId="0" borderId="27" xfId="0" applyFont="1" applyBorder="1"/>
    <xf numFmtId="0" fontId="32" fillId="0" borderId="27" xfId="0" applyFont="1" applyBorder="1"/>
    <xf numFmtId="0" fontId="33" fillId="0" borderId="27" xfId="0" applyFont="1" applyFill="1" applyBorder="1"/>
    <xf numFmtId="0" fontId="33" fillId="0" borderId="0" xfId="0" applyFont="1"/>
    <xf numFmtId="0" fontId="35" fillId="0" borderId="27" xfId="0" applyFont="1" applyBorder="1"/>
    <xf numFmtId="0" fontId="35" fillId="0" borderId="27" xfId="0" applyFont="1" applyBorder="1" applyAlignment="1">
      <alignment horizontal="center"/>
    </xf>
    <xf numFmtId="0" fontId="35" fillId="0" borderId="27" xfId="0" applyFont="1" applyFill="1" applyBorder="1"/>
    <xf numFmtId="0" fontId="36" fillId="2" borderId="27" xfId="0" applyFont="1" applyFill="1" applyBorder="1"/>
    <xf numFmtId="0" fontId="36" fillId="2" borderId="27" xfId="0" applyFont="1" applyFill="1" applyBorder="1" applyAlignment="1">
      <alignment horizontal="center"/>
    </xf>
    <xf numFmtId="0" fontId="37" fillId="0" borderId="27" xfId="0" applyFont="1" applyBorder="1"/>
    <xf numFmtId="0" fontId="36" fillId="0" borderId="27" xfId="0" applyFont="1" applyBorder="1"/>
    <xf numFmtId="0" fontId="38" fillId="0" borderId="27" xfId="0" applyFont="1" applyBorder="1"/>
    <xf numFmtId="0" fontId="35" fillId="2" borderId="27" xfId="0" applyFont="1" applyFill="1" applyBorder="1"/>
    <xf numFmtId="0" fontId="37" fillId="0" borderId="27" xfId="0" applyFont="1" applyBorder="1" applyAlignment="1">
      <alignment horizontal="center"/>
    </xf>
    <xf numFmtId="0" fontId="37" fillId="0" borderId="27" xfId="0" applyFont="1" applyBorder="1" applyAlignment="1"/>
    <xf numFmtId="0" fontId="16" fillId="3" borderId="0" xfId="0" applyFont="1" applyFill="1" applyBorder="1" applyAlignment="1" applyProtection="1">
      <alignment horizontal="center" vertical="center"/>
    </xf>
    <xf numFmtId="0" fontId="41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0" fillId="0" borderId="0" xfId="0" applyNumberFormat="1" applyFill="1" applyAlignment="1">
      <alignment horizontal="center"/>
    </xf>
    <xf numFmtId="0" fontId="2" fillId="0" borderId="0" xfId="0" applyFont="1" applyFill="1"/>
    <xf numFmtId="0" fontId="4" fillId="0" borderId="0" xfId="0" applyFont="1" applyFill="1"/>
    <xf numFmtId="0" fontId="0" fillId="0" borderId="0" xfId="0" applyFont="1" applyFill="1"/>
    <xf numFmtId="17" fontId="0" fillId="0" borderId="0" xfId="0" applyNumberFormat="1" applyFill="1"/>
    <xf numFmtId="0" fontId="5" fillId="0" borderId="0" xfId="0" applyFont="1" applyFill="1"/>
    <xf numFmtId="0" fontId="0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4" fontId="2" fillId="0" borderId="0" xfId="1" applyFont="1" applyFill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44" fontId="5" fillId="0" borderId="0" xfId="1" applyFont="1" applyFill="1" applyAlignment="1">
      <alignment horizontal="center"/>
    </xf>
    <xf numFmtId="0" fontId="5" fillId="0" borderId="0" xfId="0" applyFont="1" applyFill="1" applyAlignment="1"/>
    <xf numFmtId="0" fontId="5" fillId="0" borderId="0" xfId="0" applyFont="1" applyFill="1" applyAlignment="1">
      <alignment horizontal="left"/>
    </xf>
    <xf numFmtId="0" fontId="3" fillId="0" borderId="0" xfId="0" applyFont="1" applyFill="1"/>
    <xf numFmtId="0" fontId="0" fillId="0" borderId="0" xfId="0" applyNumberFormat="1" applyFont="1" applyFill="1" applyAlignment="1">
      <alignment horizontal="center"/>
    </xf>
    <xf numFmtId="0" fontId="6" fillId="0" borderId="0" xfId="0" applyFont="1" applyFill="1"/>
    <xf numFmtId="44" fontId="3" fillId="0" borderId="0" xfId="1" applyFont="1" applyFill="1" applyAlignment="1">
      <alignment horizontal="center"/>
    </xf>
    <xf numFmtId="0" fontId="39" fillId="0" borderId="0" xfId="0" applyNumberFormat="1" applyFont="1" applyFill="1" applyAlignment="1">
      <alignment horizontal="center"/>
    </xf>
    <xf numFmtId="0" fontId="39" fillId="0" borderId="0" xfId="0" applyFont="1" applyFill="1" applyAlignment="1">
      <alignment horizontal="center"/>
    </xf>
    <xf numFmtId="44" fontId="39" fillId="0" borderId="0" xfId="1" applyFont="1" applyFill="1" applyAlignment="1">
      <alignment horizontal="center"/>
    </xf>
    <xf numFmtId="0" fontId="39" fillId="0" borderId="0" xfId="0" applyFont="1" applyFill="1" applyAlignment="1"/>
    <xf numFmtId="0" fontId="39" fillId="0" borderId="0" xfId="0" applyFont="1" applyFill="1" applyAlignment="1">
      <alignment horizontal="left"/>
    </xf>
    <xf numFmtId="0" fontId="39" fillId="0" borderId="0" xfId="0" applyFont="1" applyFill="1"/>
    <xf numFmtId="0" fontId="19" fillId="0" borderId="0" xfId="0" applyFont="1" applyFill="1"/>
    <xf numFmtId="0" fontId="27" fillId="0" borderId="0" xfId="0" applyFont="1" applyFill="1"/>
    <xf numFmtId="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quotePrefix="1" applyFill="1"/>
    <xf numFmtId="0" fontId="3" fillId="0" borderId="0" xfId="0" applyNumberFormat="1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44" fontId="0" fillId="0" borderId="0" xfId="1" applyFont="1" applyFill="1"/>
    <xf numFmtId="44" fontId="0" fillId="0" borderId="0" xfId="1" applyFont="1" applyFill="1" applyAlignment="1">
      <alignment horizontal="left"/>
    </xf>
    <xf numFmtId="0" fontId="3" fillId="0" borderId="0" xfId="0" applyFont="1" applyFill="1" applyAlignment="1">
      <alignment horizontal="center"/>
    </xf>
    <xf numFmtId="44" fontId="40" fillId="0" borderId="0" xfId="0" applyNumberFormat="1" applyFont="1" applyFill="1" applyAlignment="1">
      <alignment horizontal="center"/>
    </xf>
    <xf numFmtId="44" fontId="24" fillId="0" borderId="0" xfId="0" applyNumberFormat="1" applyFont="1" applyFill="1" applyAlignment="1">
      <alignment horizontal="center"/>
    </xf>
    <xf numFmtId="166" fontId="19" fillId="0" borderId="0" xfId="0" applyNumberFormat="1" applyFont="1" applyProtection="1">
      <protection locked="0"/>
    </xf>
    <xf numFmtId="0" fontId="0" fillId="5" borderId="0" xfId="0" applyNumberFormat="1" applyFill="1" applyAlignment="1">
      <alignment horizontal="center"/>
    </xf>
    <xf numFmtId="0" fontId="0" fillId="0" borderId="29" xfId="0" applyBorder="1"/>
    <xf numFmtId="0" fontId="15" fillId="0" borderId="29" xfId="0" applyFont="1" applyBorder="1"/>
    <xf numFmtId="0" fontId="0" fillId="5" borderId="29" xfId="0" applyNumberFormat="1" applyFill="1" applyBorder="1" applyAlignment="1">
      <alignment horizontal="center"/>
    </xf>
    <xf numFmtId="0" fontId="0" fillId="0" borderId="29" xfId="0" applyFill="1" applyBorder="1"/>
    <xf numFmtId="0" fontId="0" fillId="0" borderId="29" xfId="0" applyFont="1" applyFill="1" applyBorder="1"/>
    <xf numFmtId="6" fontId="0" fillId="0" borderId="0" xfId="0" applyNumberFormat="1" applyProtection="1">
      <protection locked="0"/>
    </xf>
    <xf numFmtId="167" fontId="0" fillId="0" borderId="0" xfId="1" applyNumberFormat="1" applyFont="1" applyFill="1"/>
    <xf numFmtId="44" fontId="4" fillId="0" borderId="0" xfId="1" applyFont="1" applyFill="1"/>
    <xf numFmtId="44" fontId="2" fillId="0" borderId="0" xfId="1" applyFont="1" applyFill="1"/>
    <xf numFmtId="44" fontId="5" fillId="0" borderId="0" xfId="1" applyFont="1" applyFill="1"/>
    <xf numFmtId="167" fontId="0" fillId="0" borderId="0" xfId="1" applyNumberFormat="1" applyFont="1" applyFill="1" applyAlignment="1">
      <alignment horizontal="center"/>
    </xf>
    <xf numFmtId="167" fontId="4" fillId="0" borderId="0" xfId="1" applyNumberFormat="1" applyFont="1" applyFill="1"/>
    <xf numFmtId="167" fontId="2" fillId="0" borderId="0" xfId="1" applyNumberFormat="1" applyFont="1" applyFill="1"/>
    <xf numFmtId="167" fontId="5" fillId="0" borderId="0" xfId="1" applyNumberFormat="1" applyFont="1" applyFill="1"/>
    <xf numFmtId="167" fontId="0" fillId="6" borderId="0" xfId="1" applyNumberFormat="1" applyFon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6" borderId="0" xfId="0" applyFill="1"/>
    <xf numFmtId="0" fontId="0" fillId="6" borderId="0" xfId="0" applyNumberFormat="1" applyFill="1" applyAlignment="1">
      <alignment horizontal="center"/>
    </xf>
    <xf numFmtId="44" fontId="0" fillId="6" borderId="0" xfId="1" applyFont="1" applyFill="1"/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6" borderId="0" xfId="0" applyFill="1" applyAlignment="1"/>
    <xf numFmtId="0" fontId="0" fillId="6" borderId="0" xfId="0" applyFill="1" applyAlignment="1">
      <alignment horizontal="left"/>
    </xf>
    <xf numFmtId="0" fontId="0" fillId="0" borderId="29" xfId="0" applyNumberFormat="1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44" fontId="3" fillId="0" borderId="29" xfId="1" applyFont="1" applyFill="1" applyBorder="1" applyAlignment="1">
      <alignment horizontal="center"/>
    </xf>
    <xf numFmtId="167" fontId="3" fillId="0" borderId="29" xfId="1" applyNumberFormat="1" applyFont="1" applyFill="1" applyBorder="1" applyAlignment="1">
      <alignment horizontal="center"/>
    </xf>
    <xf numFmtId="0" fontId="0" fillId="0" borderId="29" xfId="0" applyFill="1" applyBorder="1" applyAlignment="1"/>
    <xf numFmtId="0" fontId="0" fillId="0" borderId="29" xfId="0" applyFill="1" applyBorder="1" applyAlignment="1">
      <alignment horizontal="left"/>
    </xf>
    <xf numFmtId="44" fontId="0" fillId="0" borderId="29" xfId="1" applyFont="1" applyFill="1" applyBorder="1"/>
    <xf numFmtId="167" fontId="0" fillId="0" borderId="29" xfId="1" applyNumberFormat="1" applyFont="1" applyFill="1" applyBorder="1"/>
    <xf numFmtId="44" fontId="0" fillId="0" borderId="29" xfId="1" applyFont="1" applyFill="1" applyBorder="1" applyAlignment="1">
      <alignment horizontal="center"/>
    </xf>
    <xf numFmtId="0" fontId="0" fillId="6" borderId="29" xfId="0" applyFill="1" applyBorder="1"/>
    <xf numFmtId="0" fontId="4" fillId="0" borderId="29" xfId="0" applyFont="1" applyFill="1" applyBorder="1"/>
    <xf numFmtId="44" fontId="4" fillId="0" borderId="29" xfId="1" applyFont="1" applyFill="1" applyBorder="1"/>
    <xf numFmtId="167" fontId="4" fillId="0" borderId="29" xfId="1" applyNumberFormat="1" applyFont="1" applyFill="1" applyBorder="1"/>
    <xf numFmtId="17" fontId="0" fillId="0" borderId="29" xfId="0" applyNumberFormat="1" applyFill="1" applyBorder="1"/>
    <xf numFmtId="0" fontId="5" fillId="0" borderId="29" xfId="0" applyFont="1" applyFill="1" applyBorder="1"/>
    <xf numFmtId="0" fontId="0" fillId="0" borderId="29" xfId="0" applyFont="1" applyFill="1" applyBorder="1" applyAlignment="1">
      <alignment horizontal="center"/>
    </xf>
    <xf numFmtId="0" fontId="2" fillId="0" borderId="29" xfId="0" applyFont="1" applyFill="1" applyBorder="1"/>
    <xf numFmtId="0" fontId="2" fillId="0" borderId="29" xfId="0" applyNumberFormat="1" applyFont="1" applyFill="1" applyBorder="1" applyAlignment="1">
      <alignment horizontal="center"/>
    </xf>
    <xf numFmtId="44" fontId="2" fillId="0" borderId="29" xfId="1" applyFont="1" applyFill="1" applyBorder="1"/>
    <xf numFmtId="167" fontId="2" fillId="0" borderId="29" xfId="1" applyNumberFormat="1" applyFont="1" applyFill="1" applyBorder="1"/>
    <xf numFmtId="0" fontId="2" fillId="6" borderId="29" xfId="0" applyFont="1" applyFill="1" applyBorder="1"/>
    <xf numFmtId="0" fontId="2" fillId="0" borderId="29" xfId="0" applyFont="1" applyFill="1" applyBorder="1" applyAlignment="1">
      <alignment horizontal="center"/>
    </xf>
    <xf numFmtId="44" fontId="2" fillId="0" borderId="29" xfId="1" applyFont="1" applyFill="1" applyBorder="1" applyAlignment="1">
      <alignment horizontal="center"/>
    </xf>
    <xf numFmtId="0" fontId="2" fillId="0" borderId="29" xfId="0" applyFont="1" applyFill="1" applyBorder="1" applyAlignment="1"/>
    <xf numFmtId="0" fontId="2" fillId="0" borderId="29" xfId="0" applyFont="1" applyFill="1" applyBorder="1" applyAlignment="1">
      <alignment horizontal="left"/>
    </xf>
    <xf numFmtId="44" fontId="5" fillId="0" borderId="29" xfId="1" applyFont="1" applyFill="1" applyBorder="1"/>
    <xf numFmtId="167" fontId="5" fillId="0" borderId="29" xfId="1" applyNumberFormat="1" applyFont="1" applyFill="1" applyBorder="1"/>
    <xf numFmtId="0" fontId="5" fillId="6" borderId="29" xfId="0" applyFont="1" applyFill="1" applyBorder="1"/>
    <xf numFmtId="0" fontId="5" fillId="0" borderId="29" xfId="0" applyNumberFormat="1" applyFont="1" applyFill="1" applyBorder="1" applyAlignment="1">
      <alignment horizontal="center"/>
    </xf>
    <xf numFmtId="0" fontId="5" fillId="0" borderId="29" xfId="0" applyFont="1" applyFill="1" applyBorder="1" applyAlignment="1">
      <alignment horizontal="center"/>
    </xf>
    <xf numFmtId="44" fontId="5" fillId="0" borderId="29" xfId="1" applyFont="1" applyFill="1" applyBorder="1" applyAlignment="1">
      <alignment horizontal="center"/>
    </xf>
    <xf numFmtId="0" fontId="5" fillId="0" borderId="29" xfId="0" applyFont="1" applyFill="1" applyBorder="1" applyAlignment="1"/>
    <xf numFmtId="0" fontId="5" fillId="0" borderId="29" xfId="0" applyFont="1" applyFill="1" applyBorder="1" applyAlignment="1">
      <alignment horizontal="left"/>
    </xf>
    <xf numFmtId="0" fontId="3" fillId="0" borderId="29" xfId="0" applyFont="1" applyFill="1" applyBorder="1"/>
    <xf numFmtId="0" fontId="0" fillId="0" borderId="29" xfId="0" applyNumberFormat="1" applyFont="1" applyFill="1" applyBorder="1" applyAlignment="1">
      <alignment horizontal="center"/>
    </xf>
    <xf numFmtId="0" fontId="6" fillId="0" borderId="29" xfId="0" applyFont="1" applyFill="1" applyBorder="1"/>
    <xf numFmtId="0" fontId="39" fillId="0" borderId="29" xfId="0" applyNumberFormat="1" applyFont="1" applyFill="1" applyBorder="1" applyAlignment="1">
      <alignment horizontal="center"/>
    </xf>
    <xf numFmtId="0" fontId="39" fillId="0" borderId="29" xfId="0" applyFont="1" applyFill="1" applyBorder="1" applyAlignment="1">
      <alignment horizontal="center"/>
    </xf>
    <xf numFmtId="44" fontId="39" fillId="0" borderId="29" xfId="1" applyFont="1" applyFill="1" applyBorder="1" applyAlignment="1">
      <alignment horizontal="center"/>
    </xf>
    <xf numFmtId="0" fontId="39" fillId="0" borderId="29" xfId="0" applyFont="1" applyFill="1" applyBorder="1" applyAlignment="1"/>
    <xf numFmtId="0" fontId="39" fillId="0" borderId="29" xfId="0" applyFont="1" applyFill="1" applyBorder="1" applyAlignment="1">
      <alignment horizontal="left"/>
    </xf>
    <xf numFmtId="0" fontId="39" fillId="0" borderId="29" xfId="0" applyFont="1" applyFill="1" applyBorder="1"/>
    <xf numFmtId="0" fontId="19" fillId="0" borderId="29" xfId="0" applyFont="1" applyFill="1" applyBorder="1"/>
    <xf numFmtId="0" fontId="0" fillId="0" borderId="29" xfId="0" applyNumberFormat="1" applyFill="1" applyBorder="1" applyAlignment="1">
      <alignment horizontal="center" vertical="center"/>
    </xf>
    <xf numFmtId="0" fontId="0" fillId="0" borderId="29" xfId="0" applyFill="1" applyBorder="1" applyAlignment="1">
      <alignment vertical="center" wrapText="1"/>
    </xf>
    <xf numFmtId="0" fontId="3" fillId="0" borderId="29" xfId="0" applyNumberFormat="1" applyFont="1" applyFill="1" applyBorder="1" applyAlignment="1">
      <alignment horizontal="center"/>
    </xf>
    <xf numFmtId="0" fontId="0" fillId="0" borderId="29" xfId="0" applyFont="1" applyFill="1" applyBorder="1" applyAlignment="1"/>
    <xf numFmtId="0" fontId="0" fillId="0" borderId="29" xfId="0" applyFont="1" applyFill="1" applyBorder="1" applyAlignment="1">
      <alignment horizontal="left"/>
    </xf>
    <xf numFmtId="44" fontId="0" fillId="0" borderId="29" xfId="1" applyFont="1" applyFill="1" applyBorder="1" applyAlignment="1">
      <alignment horizontal="left"/>
    </xf>
    <xf numFmtId="167" fontId="0" fillId="6" borderId="29" xfId="1" applyNumberFormat="1" applyFont="1" applyFill="1" applyBorder="1"/>
    <xf numFmtId="0" fontId="3" fillId="0" borderId="29" xfId="0" applyFont="1" applyFill="1" applyBorder="1" applyAlignment="1">
      <alignment horizontal="center"/>
    </xf>
    <xf numFmtId="44" fontId="40" fillId="0" borderId="29" xfId="0" applyNumberFormat="1" applyFont="1" applyFill="1" applyBorder="1" applyAlignment="1">
      <alignment horizontal="center"/>
    </xf>
    <xf numFmtId="0" fontId="0" fillId="7" borderId="29" xfId="0" applyFill="1" applyBorder="1"/>
    <xf numFmtId="0" fontId="0" fillId="0" borderId="30" xfId="0" applyFill="1" applyBorder="1"/>
    <xf numFmtId="0" fontId="0" fillId="8" borderId="29" xfId="0" applyFill="1" applyBorder="1"/>
    <xf numFmtId="0" fontId="16" fillId="0" borderId="0" xfId="0" applyFont="1" applyFill="1" applyBorder="1" applyAlignment="1" applyProtection="1">
      <alignment vertical="center"/>
    </xf>
    <xf numFmtId="0" fontId="16" fillId="0" borderId="25" xfId="0" applyFont="1" applyFill="1" applyBorder="1" applyAlignment="1" applyProtection="1">
      <alignment vertical="center"/>
    </xf>
    <xf numFmtId="0" fontId="16" fillId="0" borderId="0" xfId="0" applyFont="1" applyFill="1" applyBorder="1" applyAlignment="1" applyProtection="1"/>
    <xf numFmtId="0" fontId="16" fillId="0" borderId="0" xfId="0" applyFont="1" applyBorder="1" applyAlignment="1" applyProtection="1">
      <alignment vertical="center" wrapText="1"/>
      <protection locked="0"/>
    </xf>
    <xf numFmtId="0" fontId="16" fillId="0" borderId="26" xfId="0" applyFont="1" applyBorder="1" applyAlignment="1" applyProtection="1">
      <alignment vertical="center" wrapText="1"/>
    </xf>
    <xf numFmtId="0" fontId="24" fillId="0" borderId="0" xfId="0" applyFont="1" applyBorder="1" applyAlignment="1">
      <alignment vertical="center" wrapText="1"/>
    </xf>
    <xf numFmtId="17" fontId="18" fillId="0" borderId="28" xfId="0" applyNumberFormat="1" applyFont="1" applyBorder="1" applyAlignment="1" applyProtection="1">
      <alignment vertical="center" wrapText="1"/>
      <protection locked="0"/>
    </xf>
    <xf numFmtId="17" fontId="18" fillId="0" borderId="20" xfId="0" applyNumberFormat="1" applyFont="1" applyBorder="1" applyAlignment="1" applyProtection="1">
      <alignment vertical="center" wrapText="1"/>
      <protection locked="0"/>
    </xf>
    <xf numFmtId="17" fontId="18" fillId="0" borderId="21" xfId="0" applyNumberFormat="1" applyFont="1" applyBorder="1" applyAlignment="1" applyProtection="1">
      <alignment vertical="center" wrapText="1"/>
      <protection locked="0"/>
    </xf>
    <xf numFmtId="0" fontId="18" fillId="0" borderId="11" xfId="0" applyFont="1" applyBorder="1" applyAlignment="1" applyProtection="1">
      <alignment vertical="center"/>
      <protection locked="0"/>
    </xf>
    <xf numFmtId="166" fontId="18" fillId="0" borderId="5" xfId="0" applyNumberFormat="1" applyFont="1" applyBorder="1" applyAlignment="1" applyProtection="1">
      <alignment vertical="center"/>
      <protection locked="0"/>
    </xf>
    <xf numFmtId="166" fontId="18" fillId="0" borderId="11" xfId="0" applyNumberFormat="1" applyFont="1" applyBorder="1" applyAlignment="1" applyProtection="1">
      <alignment vertical="center"/>
      <protection locked="0"/>
    </xf>
    <xf numFmtId="166" fontId="18" fillId="0" borderId="20" xfId="1" applyNumberFormat="1" applyFont="1" applyBorder="1" applyAlignment="1" applyProtection="1">
      <alignment vertical="center"/>
    </xf>
    <xf numFmtId="0" fontId="18" fillId="0" borderId="16" xfId="0" applyFont="1" applyBorder="1" applyAlignment="1" applyProtection="1">
      <alignment vertical="center"/>
      <protection locked="0"/>
    </xf>
    <xf numFmtId="166" fontId="18" fillId="0" borderId="16" xfId="0" applyNumberFormat="1" applyFont="1" applyBorder="1" applyAlignment="1" applyProtection="1">
      <alignment vertical="center"/>
      <protection locked="0"/>
    </xf>
    <xf numFmtId="166" fontId="18" fillId="0" borderId="13" xfId="1" applyNumberFormat="1" applyFont="1" applyBorder="1" applyAlignment="1" applyProtection="1">
      <alignment vertical="center"/>
    </xf>
    <xf numFmtId="0" fontId="13" fillId="0" borderId="0" xfId="0" applyFont="1" applyAlignment="1" applyProtection="1"/>
    <xf numFmtId="0" fontId="7" fillId="0" borderId="0" xfId="0" applyFont="1" applyAlignment="1" applyProtection="1">
      <protection locked="0"/>
    </xf>
    <xf numFmtId="0" fontId="17" fillId="0" borderId="16" xfId="0" applyFont="1" applyFill="1" applyBorder="1" applyAlignment="1" applyProtection="1">
      <alignment horizontal="center" vertical="center" wrapText="1"/>
    </xf>
    <xf numFmtId="0" fontId="16" fillId="0" borderId="0" xfId="0" applyFont="1" applyBorder="1" applyAlignment="1" applyProtection="1">
      <alignment vertical="center" wrapText="1"/>
    </xf>
    <xf numFmtId="0" fontId="16" fillId="0" borderId="21" xfId="0" applyFont="1" applyBorder="1" applyAlignment="1" applyProtection="1">
      <alignment vertical="center" wrapText="1"/>
    </xf>
    <xf numFmtId="0" fontId="16" fillId="0" borderId="0" xfId="0" applyFont="1" applyBorder="1" applyAlignment="1" applyProtection="1">
      <alignment horizontal="left" vertical="center"/>
    </xf>
    <xf numFmtId="0" fontId="24" fillId="0" borderId="21" xfId="0" applyFont="1" applyBorder="1" applyAlignment="1">
      <alignment vertical="center" wrapText="1"/>
    </xf>
    <xf numFmtId="0" fontId="24" fillId="0" borderId="0" xfId="0" applyFont="1" applyBorder="1" applyAlignment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4" fillId="0" borderId="25" xfId="0" applyFont="1" applyBorder="1" applyAlignment="1">
      <alignment horizontal="left"/>
    </xf>
    <xf numFmtId="17" fontId="18" fillId="0" borderId="0" xfId="0" applyNumberFormat="1" applyFont="1" applyBorder="1" applyAlignment="1" applyProtection="1">
      <alignment horizontal="left" vertical="center"/>
      <protection locked="0"/>
    </xf>
    <xf numFmtId="0" fontId="20" fillId="0" borderId="0" xfId="0" applyFont="1" applyBorder="1" applyAlignment="1" applyProtection="1">
      <alignment horizontal="center"/>
    </xf>
    <xf numFmtId="17" fontId="18" fillId="0" borderId="32" xfId="0" applyNumberFormat="1" applyFont="1" applyBorder="1" applyAlignment="1" applyProtection="1">
      <alignment horizontal="left"/>
      <protection locked="0"/>
    </xf>
    <xf numFmtId="17" fontId="18" fillId="0" borderId="31" xfId="0" applyNumberFormat="1" applyFont="1" applyBorder="1" applyAlignment="1" applyProtection="1">
      <alignment vertical="center" wrapText="1"/>
      <protection locked="0"/>
    </xf>
    <xf numFmtId="0" fontId="24" fillId="0" borderId="0" xfId="0" applyFont="1" applyBorder="1" applyAlignment="1">
      <alignment horizontal="center" vertical="center" wrapText="1"/>
    </xf>
    <xf numFmtId="15" fontId="16" fillId="2" borderId="25" xfId="0" applyNumberFormat="1" applyFont="1" applyFill="1" applyBorder="1" applyAlignment="1" applyProtection="1">
      <protection locked="0"/>
    </xf>
    <xf numFmtId="15" fontId="16" fillId="2" borderId="0" xfId="0" applyNumberFormat="1" applyFont="1" applyFill="1" applyBorder="1" applyAlignment="1" applyProtection="1">
      <protection locked="0"/>
    </xf>
    <xf numFmtId="0" fontId="41" fillId="0" borderId="0" xfId="0" applyFont="1" applyAlignment="1" applyProtection="1">
      <alignment vertical="center"/>
    </xf>
    <xf numFmtId="0" fontId="17" fillId="0" borderId="11" xfId="0" applyFont="1" applyFill="1" applyBorder="1" applyAlignment="1" applyProtection="1">
      <alignment horizontal="center" vertical="center" wrapText="1"/>
    </xf>
    <xf numFmtId="44" fontId="17" fillId="0" borderId="16" xfId="1" applyFont="1" applyFill="1" applyBorder="1" applyAlignment="1" applyProtection="1">
      <alignment horizontal="center" vertical="center" wrapText="1"/>
    </xf>
    <xf numFmtId="0" fontId="18" fillId="0" borderId="0" xfId="0" applyFont="1" applyBorder="1" applyAlignment="1" applyProtection="1">
      <alignment vertical="center"/>
      <protection locked="0"/>
    </xf>
    <xf numFmtId="0" fontId="16" fillId="0" borderId="0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 vertical="center"/>
      <protection locked="0"/>
    </xf>
    <xf numFmtId="166" fontId="18" fillId="0" borderId="11" xfId="0" applyNumberFormat="1" applyFont="1" applyBorder="1" applyAlignment="1" applyProtection="1">
      <alignment horizontal="center" vertical="center"/>
      <protection locked="0"/>
    </xf>
    <xf numFmtId="0" fontId="18" fillId="0" borderId="5" xfId="1" applyNumberFormat="1" applyFont="1" applyBorder="1" applyAlignment="1" applyProtection="1">
      <alignment horizontal="center" vertical="center"/>
      <protection locked="0"/>
    </xf>
    <xf numFmtId="166" fontId="18" fillId="0" borderId="16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17" fontId="18" fillId="0" borderId="13" xfId="0" applyNumberFormat="1" applyFont="1" applyBorder="1" applyAlignment="1" applyProtection="1">
      <alignment horizontal="center"/>
      <protection locked="0"/>
    </xf>
    <xf numFmtId="17" fontId="18" fillId="0" borderId="14" xfId="0" applyNumberFormat="1" applyFont="1" applyBorder="1" applyAlignment="1" applyProtection="1">
      <alignment vertical="center" wrapText="1"/>
      <protection locked="0"/>
    </xf>
    <xf numFmtId="17" fontId="18" fillId="0" borderId="22" xfId="0" applyNumberFormat="1" applyFont="1" applyBorder="1" applyAlignment="1" applyProtection="1">
      <alignment vertical="center" wrapText="1"/>
      <protection locked="0"/>
    </xf>
    <xf numFmtId="17" fontId="18" fillId="0" borderId="16" xfId="0" applyNumberFormat="1" applyFont="1" applyBorder="1" applyAlignment="1" applyProtection="1">
      <alignment vertical="center" wrapText="1"/>
      <protection locked="0"/>
    </xf>
    <xf numFmtId="17" fontId="18" fillId="0" borderId="11" xfId="0" applyNumberFormat="1" applyFont="1" applyBorder="1" applyAlignment="1" applyProtection="1">
      <alignment vertical="center" wrapText="1"/>
      <protection locked="0"/>
    </xf>
    <xf numFmtId="0" fontId="26" fillId="0" borderId="0" xfId="0" applyFont="1" applyAlignment="1" applyProtection="1">
      <alignment vertical="center" wrapText="1"/>
      <protection locked="0"/>
    </xf>
    <xf numFmtId="0" fontId="26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horizontal="left" vertical="center"/>
      <protection locked="0"/>
    </xf>
    <xf numFmtId="8" fontId="17" fillId="0" borderId="14" xfId="0" applyNumberFormat="1" applyFont="1" applyFill="1" applyBorder="1" applyAlignment="1" applyProtection="1">
      <alignment horizontal="center" wrapText="1"/>
    </xf>
    <xf numFmtId="166" fontId="18" fillId="0" borderId="5" xfId="0" applyNumberFormat="1" applyFont="1" applyBorder="1" applyAlignment="1" applyProtection="1">
      <alignment horizontal="center"/>
      <protection locked="0"/>
    </xf>
    <xf numFmtId="166" fontId="18" fillId="0" borderId="5" xfId="1" applyNumberFormat="1" applyFont="1" applyBorder="1" applyAlignment="1" applyProtection="1">
      <alignment horizontal="center"/>
    </xf>
    <xf numFmtId="166" fontId="18" fillId="0" borderId="19" xfId="1" applyNumberFormat="1" applyFont="1" applyBorder="1" applyAlignment="1" applyProtection="1"/>
    <xf numFmtId="166" fontId="18" fillId="0" borderId="19" xfId="1" applyNumberFormat="1" applyFont="1" applyBorder="1" applyAlignment="1" applyProtection="1">
      <alignment horizontal="center"/>
    </xf>
    <xf numFmtId="7" fontId="18" fillId="0" borderId="5" xfId="0" applyNumberFormat="1" applyFont="1" applyBorder="1" applyAlignment="1" applyProtection="1">
      <protection locked="0"/>
    </xf>
    <xf numFmtId="0" fontId="44" fillId="0" borderId="0" xfId="0" applyFont="1" applyBorder="1" applyAlignment="1" applyProtection="1">
      <alignment horizontal="center"/>
      <protection locked="0"/>
    </xf>
    <xf numFmtId="0" fontId="17" fillId="9" borderId="37" xfId="0" applyFont="1" applyFill="1" applyBorder="1" applyAlignment="1" applyProtection="1">
      <alignment horizontal="center" vertical="center" wrapText="1"/>
    </xf>
    <xf numFmtId="0" fontId="17" fillId="9" borderId="35" xfId="0" applyFont="1" applyFill="1" applyBorder="1" applyAlignment="1" applyProtection="1">
      <alignment horizontal="center" vertical="center" wrapText="1"/>
    </xf>
    <xf numFmtId="1" fontId="16" fillId="2" borderId="0" xfId="0" applyNumberFormat="1" applyFont="1" applyFill="1" applyBorder="1" applyAlignment="1" applyProtection="1">
      <alignment horizontal="center"/>
      <protection locked="0"/>
    </xf>
    <xf numFmtId="49" fontId="20" fillId="0" borderId="25" xfId="0" applyNumberFormat="1" applyFont="1" applyBorder="1" applyAlignment="1" applyProtection="1">
      <alignment horizontal="center"/>
    </xf>
    <xf numFmtId="1" fontId="20" fillId="0" borderId="25" xfId="0" applyNumberFormat="1" applyFont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44" fillId="0" borderId="0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center"/>
    </xf>
    <xf numFmtId="0" fontId="3" fillId="0" borderId="0" xfId="0" applyFont="1" applyProtection="1">
      <protection locked="0"/>
    </xf>
    <xf numFmtId="0" fontId="16" fillId="0" borderId="0" xfId="0" applyFont="1" applyBorder="1" applyAlignment="1" applyProtection="1">
      <alignment horizontal="center"/>
    </xf>
    <xf numFmtId="0" fontId="0" fillId="6" borderId="29" xfId="0" applyFill="1" applyBorder="1" applyAlignment="1">
      <alignment horizontal="left"/>
    </xf>
    <xf numFmtId="0" fontId="47" fillId="8" borderId="0" xfId="0" applyFont="1" applyFill="1" applyProtection="1">
      <protection locked="0"/>
    </xf>
    <xf numFmtId="0" fontId="3" fillId="0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49" fillId="8" borderId="0" xfId="0" applyFont="1" applyFill="1" applyBorder="1" applyAlignment="1">
      <alignment horizontal="left"/>
    </xf>
    <xf numFmtId="17" fontId="18" fillId="0" borderId="0" xfId="0" applyNumberFormat="1" applyFont="1" applyBorder="1" applyAlignment="1" applyProtection="1">
      <alignment horizontal="left"/>
      <protection locked="0"/>
    </xf>
    <xf numFmtId="17" fontId="50" fillId="0" borderId="19" xfId="0" applyNumberFormat="1" applyFont="1" applyBorder="1" applyAlignment="1" applyProtection="1">
      <alignment horizontal="left"/>
      <protection locked="0"/>
    </xf>
    <xf numFmtId="17" fontId="50" fillId="0" borderId="0" xfId="0" applyNumberFormat="1" applyFont="1" applyBorder="1" applyAlignment="1" applyProtection="1">
      <alignment horizontal="left" vertical="center"/>
      <protection locked="0"/>
    </xf>
    <xf numFmtId="17" fontId="50" fillId="0" borderId="0" xfId="0" applyNumberFormat="1" applyFont="1" applyBorder="1" applyAlignment="1" applyProtection="1">
      <alignment horizontal="left"/>
      <protection locked="0"/>
    </xf>
    <xf numFmtId="0" fontId="16" fillId="6" borderId="27" xfId="0" applyFont="1" applyFill="1" applyBorder="1" applyAlignment="1" applyProtection="1">
      <alignment horizontal="center"/>
    </xf>
    <xf numFmtId="0" fontId="48" fillId="0" borderId="27" xfId="0" applyFont="1" applyBorder="1" applyProtection="1">
      <protection locked="0"/>
    </xf>
    <xf numFmtId="0" fontId="18" fillId="6" borderId="27" xfId="0" applyFont="1" applyFill="1" applyBorder="1" applyAlignment="1" applyProtection="1">
      <alignment horizontal="center"/>
    </xf>
    <xf numFmtId="17" fontId="50" fillId="0" borderId="13" xfId="0" applyNumberFormat="1" applyFont="1" applyBorder="1" applyAlignment="1" applyProtection="1">
      <alignment horizontal="left" vertical="center"/>
      <protection locked="0"/>
    </xf>
    <xf numFmtId="166" fontId="18" fillId="0" borderId="11" xfId="0" applyNumberFormat="1" applyFont="1" applyBorder="1" applyAlignment="1" applyProtection="1">
      <alignment horizontal="center" vertical="center"/>
      <protection locked="0"/>
    </xf>
    <xf numFmtId="0" fontId="24" fillId="5" borderId="39" xfId="0" applyFont="1" applyFill="1" applyBorder="1" applyAlignment="1" applyProtection="1">
      <alignment horizontal="center"/>
      <protection locked="0"/>
    </xf>
    <xf numFmtId="0" fontId="48" fillId="0" borderId="39" xfId="0" applyFont="1" applyBorder="1" applyProtection="1">
      <protection locked="0"/>
    </xf>
    <xf numFmtId="166" fontId="18" fillId="0" borderId="16" xfId="1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 vertical="center"/>
      <protection locked="0"/>
    </xf>
    <xf numFmtId="166" fontId="18" fillId="0" borderId="11" xfId="0" applyNumberFormat="1" applyFont="1" applyBorder="1" applyAlignment="1" applyProtection="1">
      <alignment horizontal="center" vertical="center"/>
      <protection locked="0"/>
    </xf>
    <xf numFmtId="0" fontId="18" fillId="0" borderId="5" xfId="1" applyNumberFormat="1" applyFont="1" applyBorder="1" applyAlignment="1" applyProtection="1">
      <alignment horizontal="center" vertical="center"/>
      <protection locked="0"/>
    </xf>
    <xf numFmtId="166" fontId="18" fillId="0" borderId="16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3" fillId="5" borderId="41" xfId="0" applyFont="1" applyFill="1" applyBorder="1" applyProtection="1">
      <protection locked="0"/>
    </xf>
    <xf numFmtId="0" fontId="0" fillId="5" borderId="39" xfId="0" applyFill="1" applyBorder="1" applyProtection="1">
      <protection locked="0"/>
    </xf>
    <xf numFmtId="0" fontId="3" fillId="5" borderId="27" xfId="0" applyFont="1" applyFill="1" applyBorder="1" applyProtection="1">
      <protection locked="0"/>
    </xf>
    <xf numFmtId="0" fontId="16" fillId="10" borderId="27" xfId="0" applyFont="1" applyFill="1" applyBorder="1" applyAlignment="1" applyProtection="1">
      <alignment horizontal="center"/>
    </xf>
    <xf numFmtId="1" fontId="16" fillId="0" borderId="40" xfId="0" applyNumberFormat="1" applyFont="1" applyBorder="1" applyAlignment="1" applyProtection="1">
      <alignment horizontal="center"/>
    </xf>
    <xf numFmtId="168" fontId="16" fillId="0" borderId="40" xfId="0" applyNumberFormat="1" applyFont="1" applyBorder="1" applyAlignment="1" applyProtection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/>
    <xf numFmtId="0" fontId="3" fillId="0" borderId="42" xfId="0" applyFont="1" applyBorder="1" applyAlignment="1" applyProtection="1">
      <protection locked="0"/>
    </xf>
    <xf numFmtId="0" fontId="16" fillId="0" borderId="42" xfId="0" applyFont="1" applyBorder="1" applyAlignment="1" applyProtection="1">
      <alignment horizontal="center"/>
      <protection locked="0"/>
    </xf>
    <xf numFmtId="0" fontId="20" fillId="0" borderId="42" xfId="0" applyFont="1" applyBorder="1" applyProtection="1">
      <protection locked="0"/>
    </xf>
    <xf numFmtId="0" fontId="10" fillId="0" borderId="42" xfId="0" applyFont="1" applyBorder="1" applyAlignment="1" applyProtection="1">
      <alignment horizontal="center"/>
      <protection locked="0"/>
    </xf>
    <xf numFmtId="0" fontId="0" fillId="0" borderId="42" xfId="0" applyBorder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6" fillId="0" borderId="0" xfId="0" applyFont="1" applyBorder="1" applyAlignment="1" applyProtection="1">
      <protection locked="0"/>
    </xf>
    <xf numFmtId="0" fontId="41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 vertical="center"/>
      <protection locked="0"/>
    </xf>
    <xf numFmtId="166" fontId="18" fillId="0" borderId="11" xfId="0" applyNumberFormat="1" applyFont="1" applyBorder="1" applyAlignment="1" applyProtection="1">
      <alignment horizontal="center" vertical="center"/>
      <protection locked="0"/>
    </xf>
    <xf numFmtId="166" fontId="18" fillId="0" borderId="20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17" fillId="9" borderId="19" xfId="0" applyFont="1" applyFill="1" applyBorder="1" applyAlignment="1" applyProtection="1">
      <alignment vertical="center" wrapText="1"/>
    </xf>
    <xf numFmtId="0" fontId="17" fillId="9" borderId="28" xfId="0" applyFont="1" applyFill="1" applyBorder="1" applyAlignment="1" applyProtection="1">
      <alignment vertical="center" wrapText="1"/>
    </xf>
    <xf numFmtId="0" fontId="17" fillId="9" borderId="13" xfId="0" applyFont="1" applyFill="1" applyBorder="1" applyAlignment="1" applyProtection="1">
      <alignment vertical="center" wrapText="1"/>
    </xf>
    <xf numFmtId="0" fontId="17" fillId="9" borderId="0" xfId="0" applyFont="1" applyFill="1" applyBorder="1" applyAlignment="1" applyProtection="1">
      <alignment vertical="center" wrapText="1"/>
    </xf>
    <xf numFmtId="0" fontId="17" fillId="9" borderId="20" xfId="0" applyFont="1" applyFill="1" applyBorder="1" applyAlignment="1" applyProtection="1">
      <alignment vertical="center" wrapText="1"/>
    </xf>
    <xf numFmtId="0" fontId="17" fillId="9" borderId="21" xfId="0" applyFont="1" applyFill="1" applyBorder="1" applyAlignment="1" applyProtection="1">
      <alignment vertical="center" wrapText="1"/>
    </xf>
    <xf numFmtId="0" fontId="17" fillId="9" borderId="40" xfId="0" applyFont="1" applyFill="1" applyBorder="1" applyAlignment="1" applyProtection="1">
      <alignment vertical="center" wrapText="1"/>
    </xf>
    <xf numFmtId="0" fontId="17" fillId="9" borderId="40" xfId="0" applyFont="1" applyFill="1" applyBorder="1" applyAlignment="1" applyProtection="1">
      <alignment horizontal="center" vertical="center" wrapText="1"/>
    </xf>
    <xf numFmtId="0" fontId="18" fillId="0" borderId="18" xfId="1" applyNumberFormat="1" applyFont="1" applyBorder="1" applyAlignment="1" applyProtection="1">
      <alignment horizontal="center" vertical="center"/>
      <protection locked="0"/>
    </xf>
    <xf numFmtId="17" fontId="18" fillId="0" borderId="0" xfId="0" applyNumberFormat="1" applyFont="1" applyBorder="1" applyAlignment="1" applyProtection="1">
      <alignment vertical="center" wrapText="1"/>
      <protection locked="0"/>
    </xf>
    <xf numFmtId="17" fontId="18" fillId="0" borderId="32" xfId="0" applyNumberFormat="1" applyFont="1" applyBorder="1" applyAlignment="1" applyProtection="1">
      <alignment vertical="center" wrapText="1"/>
      <protection locked="0"/>
    </xf>
    <xf numFmtId="167" fontId="18" fillId="9" borderId="40" xfId="1" applyNumberFormat="1" applyFont="1" applyFill="1" applyBorder="1" applyAlignment="1" applyProtection="1">
      <alignment horizontal="center" vertical="center" wrapText="1"/>
    </xf>
    <xf numFmtId="8" fontId="18" fillId="0" borderId="14" xfId="0" applyNumberFormat="1" applyFont="1" applyFill="1" applyBorder="1" applyAlignment="1" applyProtection="1">
      <alignment horizontal="center" wrapText="1"/>
    </xf>
    <xf numFmtId="165" fontId="12" fillId="0" borderId="25" xfId="0" applyNumberFormat="1" applyFont="1" applyBorder="1" applyAlignment="1" applyProtection="1">
      <alignment horizontal="center"/>
      <protection locked="0"/>
    </xf>
    <xf numFmtId="0" fontId="20" fillId="2" borderId="0" xfId="0" applyFont="1" applyFill="1" applyBorder="1" applyAlignment="1" applyProtection="1">
      <protection locked="0"/>
    </xf>
    <xf numFmtId="167" fontId="18" fillId="0" borderId="14" xfId="1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 applyProtection="1">
      <alignment horizontal="right" vertical="center"/>
      <protection locked="0"/>
    </xf>
    <xf numFmtId="0" fontId="41" fillId="0" borderId="0" xfId="0" applyNumberFormat="1" applyFont="1" applyAlignment="1" applyProtection="1">
      <alignment horizontal="center" vertical="center"/>
      <protection locked="0"/>
    </xf>
    <xf numFmtId="8" fontId="18" fillId="0" borderId="14" xfId="0" applyNumberFormat="1" applyFont="1" applyBorder="1" applyAlignment="1" applyProtection="1">
      <alignment vertical="center" wrapText="1"/>
      <protection locked="0"/>
    </xf>
    <xf numFmtId="0" fontId="16" fillId="0" borderId="25" xfId="0" applyFont="1" applyBorder="1" applyAlignment="1" applyProtection="1">
      <alignment horizontal="left"/>
    </xf>
    <xf numFmtId="0" fontId="51" fillId="9" borderId="5" xfId="0" applyFont="1" applyFill="1" applyBorder="1" applyAlignment="1" applyProtection="1">
      <alignment horizontal="center" wrapText="1"/>
    </xf>
    <xf numFmtId="0" fontId="53" fillId="0" borderId="27" xfId="0" applyFont="1" applyFill="1" applyBorder="1"/>
    <xf numFmtId="0" fontId="53" fillId="0" borderId="27" xfId="0" applyFont="1" applyFill="1" applyBorder="1" applyAlignment="1">
      <alignment horizontal="center"/>
    </xf>
    <xf numFmtId="0" fontId="53" fillId="0" borderId="27" xfId="0" applyNumberFormat="1" applyFont="1" applyFill="1" applyBorder="1" applyAlignment="1">
      <alignment horizontal="center"/>
    </xf>
    <xf numFmtId="0" fontId="54" fillId="0" borderId="27" xfId="0" applyFont="1" applyFill="1" applyBorder="1"/>
    <xf numFmtId="0" fontId="55" fillId="0" borderId="27" xfId="0" applyFont="1" applyFill="1" applyBorder="1"/>
    <xf numFmtId="0" fontId="56" fillId="0" borderId="27" xfId="0" applyFont="1" applyFill="1" applyBorder="1"/>
    <xf numFmtId="0" fontId="57" fillId="0" borderId="27" xfId="0" applyNumberFormat="1" applyFont="1" applyFill="1" applyBorder="1" applyAlignment="1">
      <alignment horizontal="center" wrapText="1"/>
    </xf>
    <xf numFmtId="0" fontId="57" fillId="0" borderId="27" xfId="0" applyFont="1" applyFill="1" applyBorder="1" applyAlignment="1">
      <alignment horizontal="center"/>
    </xf>
    <xf numFmtId="0" fontId="57" fillId="0" borderId="27" xfId="0" applyFont="1" applyFill="1" applyBorder="1"/>
    <xf numFmtId="169" fontId="18" fillId="0" borderId="5" xfId="0" applyNumberFormat="1" applyFont="1" applyBorder="1" applyAlignment="1" applyProtection="1">
      <alignment horizontal="center"/>
      <protection locked="0"/>
    </xf>
    <xf numFmtId="169" fontId="18" fillId="0" borderId="19" xfId="1" applyNumberFormat="1" applyFont="1" applyBorder="1" applyAlignment="1" applyProtection="1">
      <alignment horizontal="center"/>
    </xf>
    <xf numFmtId="169" fontId="18" fillId="0" borderId="13" xfId="1" applyNumberFormat="1" applyFont="1" applyBorder="1" applyAlignment="1" applyProtection="1">
      <alignment horizontal="center"/>
    </xf>
    <xf numFmtId="169" fontId="18" fillId="0" borderId="16" xfId="1" applyNumberFormat="1" applyFont="1" applyBorder="1" applyAlignment="1" applyProtection="1">
      <alignment horizontal="center"/>
    </xf>
    <xf numFmtId="6" fontId="18" fillId="0" borderId="14" xfId="0" applyNumberFormat="1" applyFont="1" applyFill="1" applyBorder="1" applyAlignment="1" applyProtection="1">
      <alignment horizontal="center" wrapText="1"/>
    </xf>
    <xf numFmtId="169" fontId="18" fillId="0" borderId="16" xfId="0" applyNumberFormat="1" applyFont="1" applyBorder="1" applyAlignment="1" applyProtection="1">
      <alignment horizontal="center" vertical="center"/>
      <protection locked="0"/>
    </xf>
    <xf numFmtId="169" fontId="18" fillId="0" borderId="5" xfId="1" applyNumberFormat="1" applyFont="1" applyBorder="1" applyAlignment="1" applyProtection="1">
      <alignment horizontal="center"/>
    </xf>
    <xf numFmtId="169" fontId="18" fillId="0" borderId="11" xfId="0" applyNumberFormat="1" applyFont="1" applyBorder="1" applyAlignment="1" applyProtection="1">
      <alignment horizontal="center" vertical="center"/>
      <protection locked="0"/>
    </xf>
    <xf numFmtId="169" fontId="18" fillId="0" borderId="16" xfId="0" applyNumberFormat="1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0" fillId="0" borderId="45" xfId="0" applyFill="1" applyBorder="1"/>
    <xf numFmtId="0" fontId="0" fillId="0" borderId="46" xfId="0" applyFill="1" applyBorder="1"/>
    <xf numFmtId="0" fontId="0" fillId="0" borderId="46" xfId="0" applyNumberFormat="1" applyFill="1" applyBorder="1" applyAlignment="1">
      <alignment horizontal="center"/>
    </xf>
    <xf numFmtId="44" fontId="0" fillId="0" borderId="46" xfId="1" applyFont="1" applyFill="1" applyBorder="1"/>
    <xf numFmtId="167" fontId="0" fillId="0" borderId="46" xfId="1" applyNumberFormat="1" applyFont="1" applyFill="1" applyBorder="1"/>
    <xf numFmtId="0" fontId="0" fillId="0" borderId="46" xfId="0" applyFill="1" applyBorder="1" applyAlignment="1">
      <alignment horizontal="center"/>
    </xf>
    <xf numFmtId="0" fontId="0" fillId="0" borderId="46" xfId="0" applyFill="1" applyBorder="1" applyAlignment="1"/>
    <xf numFmtId="0" fontId="0" fillId="0" borderId="46" xfId="0" applyFill="1" applyBorder="1" applyAlignment="1">
      <alignment horizontal="left"/>
    </xf>
    <xf numFmtId="0" fontId="0" fillId="0" borderId="45" xfId="0" applyNumberFormat="1" applyFill="1" applyBorder="1" applyAlignment="1">
      <alignment horizontal="center"/>
    </xf>
    <xf numFmtId="44" fontId="0" fillId="0" borderId="45" xfId="1" applyFont="1" applyFill="1" applyBorder="1"/>
    <xf numFmtId="167" fontId="0" fillId="0" borderId="45" xfId="1" applyNumberFormat="1" applyFont="1" applyFill="1" applyBorder="1"/>
    <xf numFmtId="0" fontId="0" fillId="0" borderId="45" xfId="0" applyFill="1" applyBorder="1" applyAlignment="1">
      <alignment horizontal="center"/>
    </xf>
    <xf numFmtId="0" fontId="0" fillId="0" borderId="45" xfId="0" applyFill="1" applyBorder="1" applyAlignment="1"/>
    <xf numFmtId="0" fontId="0" fillId="0" borderId="45" xfId="0" applyFill="1" applyBorder="1" applyAlignment="1">
      <alignment horizontal="left"/>
    </xf>
    <xf numFmtId="0" fontId="20" fillId="2" borderId="0" xfId="0" applyFont="1" applyFill="1" applyBorder="1" applyAlignment="1" applyProtection="1">
      <alignment wrapText="1"/>
      <protection locked="0"/>
    </xf>
    <xf numFmtId="0" fontId="18" fillId="0" borderId="14" xfId="1" applyNumberFormat="1" applyFont="1" applyBorder="1" applyAlignment="1" applyProtection="1">
      <alignment horizontal="center" vertical="center"/>
      <protection locked="0"/>
    </xf>
    <xf numFmtId="0" fontId="58" fillId="9" borderId="5" xfId="0" applyFont="1" applyFill="1" applyBorder="1" applyAlignment="1" applyProtection="1">
      <alignment horizontal="center" vertical="center" wrapText="1"/>
    </xf>
    <xf numFmtId="167" fontId="18" fillId="0" borderId="40" xfId="1" applyNumberFormat="1" applyFont="1" applyFill="1" applyBorder="1" applyAlignment="1" applyProtection="1">
      <alignment horizontal="center" vertical="center" wrapText="1"/>
    </xf>
    <xf numFmtId="0" fontId="59" fillId="9" borderId="40" xfId="0" applyFont="1" applyFill="1" applyBorder="1" applyAlignment="1" applyProtection="1">
      <alignment horizontal="center" vertical="center" wrapText="1"/>
    </xf>
    <xf numFmtId="167" fontId="18" fillId="0" borderId="11" xfId="1" applyNumberFormat="1" applyFont="1" applyFill="1" applyBorder="1" applyAlignment="1" applyProtection="1">
      <alignment horizontal="center" vertical="center" wrapText="1"/>
    </xf>
    <xf numFmtId="166" fontId="18" fillId="0" borderId="16" xfId="0" applyNumberFormat="1" applyFont="1" applyBorder="1" applyAlignment="1" applyProtection="1">
      <alignment horizontal="center"/>
      <protection locked="0"/>
    </xf>
    <xf numFmtId="166" fontId="18" fillId="0" borderId="13" xfId="1" applyNumberFormat="1" applyFont="1" applyBorder="1" applyAlignment="1" applyProtection="1">
      <alignment horizontal="center"/>
    </xf>
    <xf numFmtId="0" fontId="60" fillId="0" borderId="0" xfId="0" applyFont="1" applyAlignment="1" applyProtection="1">
      <alignment horizontal="right" vertical="center" wrapText="1"/>
      <protection locked="0"/>
    </xf>
    <xf numFmtId="0" fontId="44" fillId="0" borderId="0" xfId="0" applyFont="1" applyAlignment="1" applyProtection="1">
      <alignment vertical="center" wrapText="1"/>
      <protection locked="0"/>
    </xf>
    <xf numFmtId="6" fontId="18" fillId="0" borderId="5" xfId="0" applyNumberFormat="1" applyFont="1" applyFill="1" applyBorder="1" applyAlignment="1" applyProtection="1">
      <alignment horizontal="center" wrapText="1"/>
    </xf>
    <xf numFmtId="6" fontId="18" fillId="0" borderId="16" xfId="0" applyNumberFormat="1" applyFont="1" applyFill="1" applyBorder="1" applyAlignment="1" applyProtection="1">
      <alignment horizontal="center" wrapText="1"/>
    </xf>
    <xf numFmtId="7" fontId="18" fillId="0" borderId="16" xfId="0" applyNumberFormat="1" applyFont="1" applyBorder="1" applyAlignment="1" applyProtection="1">
      <protection locked="0"/>
    </xf>
    <xf numFmtId="17" fontId="18" fillId="0" borderId="50" xfId="0" applyNumberFormat="1" applyFont="1" applyBorder="1" applyAlignment="1" applyProtection="1">
      <alignment vertical="center" wrapText="1"/>
      <protection locked="0"/>
    </xf>
    <xf numFmtId="17" fontId="18" fillId="0" borderId="52" xfId="0" applyNumberFormat="1" applyFont="1" applyBorder="1" applyAlignment="1" applyProtection="1">
      <alignment horizontal="left"/>
      <protection locked="0"/>
    </xf>
    <xf numFmtId="17" fontId="18" fillId="0" borderId="52" xfId="0" applyNumberFormat="1" applyFont="1" applyBorder="1" applyAlignment="1" applyProtection="1">
      <alignment vertical="center" wrapText="1"/>
      <protection locked="0"/>
    </xf>
    <xf numFmtId="17" fontId="18" fillId="0" borderId="51" xfId="0" applyNumberFormat="1" applyFont="1" applyBorder="1" applyAlignment="1" applyProtection="1">
      <alignment vertical="center" wrapText="1"/>
      <protection locked="0"/>
    </xf>
    <xf numFmtId="17" fontId="50" fillId="0" borderId="13" xfId="0" applyNumberFormat="1" applyFont="1" applyBorder="1" applyAlignment="1" applyProtection="1">
      <alignment horizontal="right" vertical="center"/>
      <protection locked="0"/>
    </xf>
    <xf numFmtId="17" fontId="18" fillId="0" borderId="13" xfId="0" applyNumberFormat="1" applyFont="1" applyBorder="1" applyAlignment="1" applyProtection="1">
      <alignment horizontal="right"/>
      <protection locked="0"/>
    </xf>
    <xf numFmtId="6" fontId="18" fillId="0" borderId="5" xfId="0" applyNumberFormat="1" applyFont="1" applyBorder="1" applyAlignment="1" applyProtection="1">
      <alignment horizontal="center"/>
      <protection locked="0"/>
    </xf>
    <xf numFmtId="6" fontId="18" fillId="0" borderId="16" xfId="0" applyNumberFormat="1" applyFont="1" applyBorder="1" applyAlignment="1" applyProtection="1">
      <alignment horizontal="center"/>
      <protection locked="0"/>
    </xf>
    <xf numFmtId="0" fontId="20" fillId="0" borderId="0" xfId="0" applyFont="1" applyBorder="1" applyProtection="1">
      <protection locked="0"/>
    </xf>
    <xf numFmtId="0" fontId="0" fillId="0" borderId="0" xfId="0" applyBorder="1" applyProtection="1">
      <protection locked="0"/>
    </xf>
    <xf numFmtId="0" fontId="18" fillId="0" borderId="27" xfId="0" applyFont="1" applyFill="1" applyBorder="1" applyAlignment="1" applyProtection="1">
      <alignment horizontal="center"/>
    </xf>
    <xf numFmtId="0" fontId="16" fillId="0" borderId="0" xfId="0" quotePrefix="1" applyFont="1" applyBorder="1" applyAlignment="1" applyProtection="1">
      <alignment horizontal="left"/>
    </xf>
    <xf numFmtId="0" fontId="53" fillId="0" borderId="0" xfId="0" applyFont="1" applyBorder="1" applyAlignment="1" applyProtection="1">
      <alignment horizontal="left"/>
    </xf>
    <xf numFmtId="0" fontId="53" fillId="0" borderId="0" xfId="0" applyFont="1" applyBorder="1" applyAlignment="1" applyProtection="1">
      <alignment horizontal="center"/>
    </xf>
    <xf numFmtId="0" fontId="57" fillId="0" borderId="39" xfId="0" applyFont="1" applyFill="1" applyBorder="1" applyAlignment="1">
      <alignment horizontal="center"/>
    </xf>
    <xf numFmtId="0" fontId="53" fillId="0" borderId="39" xfId="0" applyFont="1" applyFill="1" applyBorder="1"/>
    <xf numFmtId="0" fontId="55" fillId="0" borderId="39" xfId="0" applyFont="1" applyFill="1" applyBorder="1"/>
    <xf numFmtId="0" fontId="56" fillId="0" borderId="39" xfId="0" applyFont="1" applyFill="1" applyBorder="1"/>
    <xf numFmtId="0" fontId="54" fillId="0" borderId="39" xfId="0" applyFont="1" applyFill="1" applyBorder="1"/>
    <xf numFmtId="0" fontId="53" fillId="0" borderId="39" xfId="0" applyFont="1" applyFill="1" applyBorder="1" applyAlignment="1">
      <alignment horizontal="center"/>
    </xf>
    <xf numFmtId="0" fontId="53" fillId="0" borderId="27" xfId="0" applyFont="1" applyBorder="1" applyAlignment="1" applyProtection="1">
      <alignment horizontal="left"/>
    </xf>
    <xf numFmtId="0" fontId="53" fillId="0" borderId="27" xfId="0" applyFont="1" applyBorder="1" applyAlignment="1" applyProtection="1">
      <alignment horizontal="center"/>
    </xf>
    <xf numFmtId="0" fontId="61" fillId="0" borderId="29" xfId="0" applyFont="1" applyFill="1" applyBorder="1"/>
    <xf numFmtId="0" fontId="53" fillId="0" borderId="39" xfId="0" applyFont="1" applyFill="1" applyBorder="1" applyAlignment="1">
      <alignment horizontal="center"/>
    </xf>
    <xf numFmtId="0" fontId="53" fillId="0" borderId="27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42" fillId="0" borderId="0" xfId="0" applyFont="1" applyFill="1" applyAlignment="1">
      <alignment horizontal="center"/>
    </xf>
    <xf numFmtId="0" fontId="17" fillId="9" borderId="5" xfId="0" applyFont="1" applyFill="1" applyBorder="1" applyAlignment="1" applyProtection="1">
      <alignment horizontal="center" vertical="center" wrapText="1"/>
    </xf>
    <xf numFmtId="0" fontId="17" fillId="9" borderId="16" xfId="0" applyFont="1" applyFill="1" applyBorder="1" applyAlignment="1" applyProtection="1">
      <alignment horizontal="center" vertical="center" wrapText="1"/>
    </xf>
    <xf numFmtId="0" fontId="17" fillId="9" borderId="11" xfId="0" applyFont="1" applyFill="1" applyBorder="1" applyAlignment="1" applyProtection="1">
      <alignment horizontal="center" vertical="center" wrapText="1"/>
    </xf>
    <xf numFmtId="0" fontId="16" fillId="0" borderId="26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17" fillId="9" borderId="19" xfId="0" applyFont="1" applyFill="1" applyBorder="1" applyAlignment="1" applyProtection="1">
      <alignment horizontal="center" vertical="center" wrapText="1"/>
    </xf>
    <xf numFmtId="0" fontId="17" fillId="9" borderId="28" xfId="0" applyFont="1" applyFill="1" applyBorder="1" applyAlignment="1" applyProtection="1">
      <alignment horizontal="center" vertical="center" wrapText="1"/>
    </xf>
    <xf numFmtId="0" fontId="17" fillId="9" borderId="13" xfId="0" applyFont="1" applyFill="1" applyBorder="1" applyAlignment="1" applyProtection="1">
      <alignment horizontal="center" vertical="center" wrapText="1"/>
    </xf>
    <xf numFmtId="0" fontId="17" fillId="9" borderId="0" xfId="0" applyFont="1" applyFill="1" applyBorder="1" applyAlignment="1" applyProtection="1">
      <alignment horizontal="center" vertical="center" wrapText="1"/>
    </xf>
    <xf numFmtId="0" fontId="17" fillId="9" borderId="20" xfId="0" applyFont="1" applyFill="1" applyBorder="1" applyAlignment="1" applyProtection="1">
      <alignment horizontal="center" vertical="center" wrapText="1"/>
    </xf>
    <xf numFmtId="0" fontId="17" fillId="9" borderId="21" xfId="0" applyFont="1" applyFill="1" applyBorder="1" applyAlignment="1" applyProtection="1">
      <alignment horizontal="center" vertical="center" wrapText="1"/>
    </xf>
    <xf numFmtId="0" fontId="17" fillId="9" borderId="22" xfId="0" applyFont="1" applyFill="1" applyBorder="1" applyAlignment="1" applyProtection="1">
      <alignment horizontal="center" vertical="center" wrapText="1"/>
    </xf>
    <xf numFmtId="0" fontId="17" fillId="9" borderId="33" xfId="0" applyFont="1" applyFill="1" applyBorder="1" applyAlignment="1" applyProtection="1">
      <alignment horizontal="center" vertical="center" wrapText="1"/>
    </xf>
    <xf numFmtId="0" fontId="17" fillId="9" borderId="34" xfId="0" applyFont="1" applyFill="1" applyBorder="1" applyAlignment="1" applyProtection="1">
      <alignment horizontal="center" vertical="center" wrapText="1"/>
    </xf>
    <xf numFmtId="0" fontId="17" fillId="9" borderId="36" xfId="0" applyFont="1" applyFill="1" applyBorder="1" applyAlignment="1" applyProtection="1">
      <alignment horizontal="center" vertical="center" wrapText="1"/>
    </xf>
    <xf numFmtId="166" fontId="45" fillId="0" borderId="28" xfId="0" applyNumberFormat="1" applyFont="1" applyBorder="1" applyAlignment="1" applyProtection="1">
      <alignment horizontal="center" vertical="center" wrapText="1"/>
      <protection locked="0"/>
    </xf>
    <xf numFmtId="166" fontId="45" fillId="0" borderId="38" xfId="0" applyNumberFormat="1" applyFont="1" applyBorder="1" applyAlignment="1" applyProtection="1">
      <alignment horizontal="center" vertical="center" wrapText="1"/>
      <protection locked="0"/>
    </xf>
    <xf numFmtId="0" fontId="45" fillId="0" borderId="28" xfId="0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166" fontId="45" fillId="0" borderId="28" xfId="0" applyNumberFormat="1" applyFont="1" applyBorder="1" applyAlignment="1" applyProtection="1">
      <alignment horizontal="center" vertical="center"/>
      <protection locked="0"/>
    </xf>
    <xf numFmtId="166" fontId="45" fillId="0" borderId="38" xfId="0" applyNumberFormat="1" applyFont="1" applyBorder="1" applyAlignment="1" applyProtection="1">
      <alignment horizontal="center" vertical="center"/>
      <protection locked="0"/>
    </xf>
    <xf numFmtId="0" fontId="29" fillId="0" borderId="28" xfId="0" applyFont="1" applyBorder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0" fontId="17" fillId="9" borderId="5" xfId="0" applyFont="1" applyFill="1" applyBorder="1" applyAlignment="1" applyProtection="1">
      <alignment horizontal="center" vertical="center"/>
    </xf>
    <xf numFmtId="0" fontId="17" fillId="9" borderId="16" xfId="0" applyFont="1" applyFill="1" applyBorder="1" applyAlignment="1" applyProtection="1">
      <alignment horizontal="center" vertical="center"/>
    </xf>
    <xf numFmtId="169" fontId="45" fillId="0" borderId="28" xfId="0" applyNumberFormat="1" applyFont="1" applyBorder="1" applyAlignment="1" applyProtection="1">
      <alignment horizontal="center" vertical="center"/>
      <protection locked="0"/>
    </xf>
    <xf numFmtId="169" fontId="45" fillId="0" borderId="38" xfId="0" applyNumberFormat="1" applyFont="1" applyBorder="1" applyAlignment="1" applyProtection="1">
      <alignment horizontal="center" vertical="center"/>
      <protection locked="0"/>
    </xf>
    <xf numFmtId="0" fontId="17" fillId="9" borderId="47" xfId="0" applyFont="1" applyFill="1" applyBorder="1" applyAlignment="1" applyProtection="1">
      <alignment horizontal="center" vertical="center" wrapText="1"/>
    </xf>
    <xf numFmtId="0" fontId="17" fillId="9" borderId="49" xfId="0" applyFont="1" applyFill="1" applyBorder="1" applyAlignment="1" applyProtection="1">
      <alignment horizontal="center" vertical="center" wrapText="1"/>
    </xf>
    <xf numFmtId="0" fontId="17" fillId="9" borderId="48" xfId="0" applyFont="1" applyFill="1" applyBorder="1" applyAlignment="1" applyProtection="1">
      <alignment horizontal="center" vertical="center" wrapText="1"/>
    </xf>
    <xf numFmtId="169" fontId="45" fillId="0" borderId="28" xfId="0" applyNumberFormat="1" applyFont="1" applyBorder="1" applyAlignment="1" applyProtection="1">
      <alignment horizontal="center" vertical="center" wrapText="1"/>
      <protection locked="0"/>
    </xf>
    <xf numFmtId="169" fontId="45" fillId="0" borderId="38" xfId="0" applyNumberFormat="1" applyFont="1" applyBorder="1" applyAlignment="1" applyProtection="1">
      <alignment horizontal="center" vertical="center" wrapText="1"/>
      <protection locked="0"/>
    </xf>
    <xf numFmtId="0" fontId="29" fillId="0" borderId="28" xfId="0" applyFont="1" applyBorder="1" applyAlignment="1" applyProtection="1">
      <alignment horizontal="center" wrapText="1"/>
      <protection locked="0"/>
    </xf>
    <xf numFmtId="0" fontId="29" fillId="0" borderId="0" xfId="0" applyFont="1" applyBorder="1" applyAlignment="1" applyProtection="1">
      <alignment horizontal="center" wrapText="1"/>
      <protection locked="0"/>
    </xf>
    <xf numFmtId="0" fontId="51" fillId="9" borderId="5" xfId="0" applyFont="1" applyFill="1" applyBorder="1" applyAlignment="1" applyProtection="1">
      <alignment horizontal="center" vertical="center" wrapText="1"/>
    </xf>
    <xf numFmtId="0" fontId="51" fillId="9" borderId="11" xfId="0" applyFont="1" applyFill="1" applyBorder="1" applyAlignment="1" applyProtection="1">
      <alignment horizontal="center" vertical="center" wrapText="1"/>
    </xf>
    <xf numFmtId="0" fontId="17" fillId="9" borderId="18" xfId="0" applyFont="1" applyFill="1" applyBorder="1" applyAlignment="1" applyProtection="1">
      <alignment horizontal="center" vertical="center" wrapText="1"/>
    </xf>
    <xf numFmtId="0" fontId="17" fillId="9" borderId="14" xfId="0" applyFont="1" applyFill="1" applyBorder="1" applyAlignment="1" applyProtection="1">
      <alignment horizontal="center" vertical="center" wrapText="1"/>
    </xf>
    <xf numFmtId="167" fontId="18" fillId="9" borderId="16" xfId="1" applyNumberFormat="1" applyFont="1" applyFill="1" applyBorder="1" applyAlignment="1" applyProtection="1">
      <alignment horizontal="center" vertical="center" wrapText="1"/>
    </xf>
    <xf numFmtId="167" fontId="18" fillId="9" borderId="11" xfId="1" applyNumberFormat="1" applyFont="1" applyFill="1" applyBorder="1" applyAlignment="1" applyProtection="1">
      <alignment horizontal="center" vertical="center" wrapText="1"/>
    </xf>
    <xf numFmtId="167" fontId="18" fillId="9" borderId="44" xfId="1" applyNumberFormat="1" applyFont="1" applyFill="1" applyBorder="1" applyAlignment="1" applyProtection="1">
      <alignment horizontal="center" vertical="center" wrapText="1"/>
    </xf>
    <xf numFmtId="167" fontId="18" fillId="9" borderId="43" xfId="1" applyNumberFormat="1" applyFont="1" applyFill="1" applyBorder="1" applyAlignment="1" applyProtection="1">
      <alignment horizontal="center" vertical="center" wrapText="1"/>
    </xf>
    <xf numFmtId="0" fontId="52" fillId="9" borderId="5" xfId="0" applyFont="1" applyFill="1" applyBorder="1" applyAlignment="1" applyProtection="1">
      <alignment horizontal="center" vertical="center" wrapText="1"/>
    </xf>
    <xf numFmtId="0" fontId="52" fillId="9" borderId="11" xfId="0" applyFont="1" applyFill="1" applyBorder="1" applyAlignment="1" applyProtection="1">
      <alignment horizontal="center" vertical="center" wrapText="1"/>
    </xf>
    <xf numFmtId="169" fontId="45" fillId="0" borderId="0" xfId="0" applyNumberFormat="1" applyFont="1" applyBorder="1" applyAlignment="1" applyProtection="1">
      <alignment horizontal="center" vertical="center" wrapText="1"/>
      <protection locked="0"/>
    </xf>
    <xf numFmtId="0" fontId="29" fillId="0" borderId="28" xfId="0" applyFont="1" applyBorder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/>
      <protection locked="0"/>
    </xf>
    <xf numFmtId="17" fontId="18" fillId="0" borderId="53" xfId="0" applyNumberFormat="1" applyFont="1" applyBorder="1" applyAlignment="1" applyProtection="1">
      <alignment vertical="center" wrapText="1"/>
      <protection locked="0"/>
    </xf>
    <xf numFmtId="0" fontId="0" fillId="0" borderId="54" xfId="0" applyBorder="1" applyAlignment="1">
      <alignment vertical="center" wrapText="1"/>
    </xf>
    <xf numFmtId="17" fontId="18" fillId="0" borderId="19" xfId="0" applyNumberFormat="1" applyFont="1" applyBorder="1" applyAlignment="1" applyProtection="1">
      <alignment horizontal="center" vertical="center" wrapText="1"/>
      <protection locked="0"/>
    </xf>
    <xf numFmtId="17" fontId="18" fillId="0" borderId="28" xfId="0" applyNumberFormat="1" applyFont="1" applyBorder="1" applyAlignment="1" applyProtection="1">
      <alignment horizontal="center" vertical="center" wrapText="1"/>
      <protection locked="0"/>
    </xf>
    <xf numFmtId="17" fontId="18" fillId="0" borderId="18" xfId="0" applyNumberFormat="1" applyFont="1" applyBorder="1" applyAlignment="1" applyProtection="1">
      <alignment horizontal="center" vertical="center" wrapText="1"/>
      <protection locked="0"/>
    </xf>
    <xf numFmtId="17" fontId="18" fillId="0" borderId="20" xfId="0" applyNumberFormat="1" applyFont="1" applyBorder="1" applyAlignment="1" applyProtection="1">
      <alignment horizontal="center" vertical="center" wrapText="1"/>
      <protection locked="0"/>
    </xf>
    <xf numFmtId="17" fontId="18" fillId="0" borderId="21" xfId="0" applyNumberFormat="1" applyFont="1" applyBorder="1" applyAlignment="1" applyProtection="1">
      <alignment horizontal="center" vertical="center" wrapText="1"/>
      <protection locked="0"/>
    </xf>
    <xf numFmtId="17" fontId="18" fillId="0" borderId="22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</xf>
    <xf numFmtId="0" fontId="16" fillId="0" borderId="0" xfId="0" applyFont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 applyProtection="1">
      <alignment horizontal="center" vertical="center"/>
    </xf>
    <xf numFmtId="0" fontId="17" fillId="3" borderId="2" xfId="0" applyFont="1" applyFill="1" applyBorder="1" applyAlignment="1" applyProtection="1">
      <alignment horizontal="center" vertical="center"/>
    </xf>
    <xf numFmtId="0" fontId="17" fillId="3" borderId="3" xfId="0" applyFont="1" applyFill="1" applyBorder="1" applyAlignment="1" applyProtection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</xf>
    <xf numFmtId="0" fontId="17" fillId="3" borderId="8" xfId="0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</xf>
    <xf numFmtId="0" fontId="17" fillId="3" borderId="5" xfId="0" applyFont="1" applyFill="1" applyBorder="1" applyAlignment="1" applyProtection="1">
      <alignment horizontal="center" vertical="center" wrapText="1"/>
    </xf>
    <xf numFmtId="0" fontId="17" fillId="3" borderId="11" xfId="0" applyFont="1" applyFill="1" applyBorder="1" applyAlignment="1" applyProtection="1">
      <alignment horizontal="center" vertical="center" wrapText="1"/>
    </xf>
    <xf numFmtId="0" fontId="17" fillId="3" borderId="5" xfId="0" applyFont="1" applyFill="1" applyBorder="1" applyAlignment="1" applyProtection="1">
      <alignment horizontal="center" vertical="center"/>
    </xf>
    <xf numFmtId="0" fontId="17" fillId="3" borderId="11" xfId="0" applyFont="1" applyFill="1" applyBorder="1" applyAlignment="1" applyProtection="1">
      <alignment horizontal="center" vertical="center"/>
    </xf>
    <xf numFmtId="0" fontId="17" fillId="3" borderId="6" xfId="0" applyFont="1" applyFill="1" applyBorder="1" applyAlignment="1" applyProtection="1">
      <alignment horizontal="center" vertical="center"/>
    </xf>
    <xf numFmtId="0" fontId="17" fillId="3" borderId="12" xfId="0" applyFont="1" applyFill="1" applyBorder="1" applyAlignment="1" applyProtection="1">
      <alignment horizontal="center" vertical="center"/>
    </xf>
    <xf numFmtId="0" fontId="17" fillId="3" borderId="17" xfId="0" applyFont="1" applyFill="1" applyBorder="1" applyAlignment="1" applyProtection="1">
      <alignment horizontal="center" vertical="center" wrapText="1"/>
    </xf>
    <xf numFmtId="0" fontId="17" fillId="3" borderId="24" xfId="0" applyFont="1" applyFill="1" applyBorder="1" applyAlignment="1" applyProtection="1">
      <alignment horizontal="center" vertical="center" wrapText="1"/>
    </xf>
    <xf numFmtId="0" fontId="16" fillId="3" borderId="0" xfId="0" applyFont="1" applyFill="1" applyBorder="1" applyAlignment="1" applyProtection="1">
      <alignment horizontal="center" vertical="center"/>
    </xf>
    <xf numFmtId="15" fontId="16" fillId="2" borderId="0" xfId="0" applyNumberFormat="1" applyFont="1" applyFill="1" applyBorder="1" applyAlignment="1" applyProtection="1">
      <alignment horizontal="center"/>
      <protection locked="0"/>
    </xf>
    <xf numFmtId="0" fontId="18" fillId="0" borderId="5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166" fontId="18" fillId="0" borderId="5" xfId="0" applyNumberFormat="1" applyFont="1" applyBorder="1" applyAlignment="1" applyProtection="1">
      <alignment horizontal="center" vertical="center"/>
      <protection locked="0"/>
    </xf>
    <xf numFmtId="166" fontId="18" fillId="0" borderId="11" xfId="0" applyNumberFormat="1" applyFont="1" applyBorder="1" applyAlignment="1" applyProtection="1">
      <alignment horizontal="center" vertical="center"/>
      <protection locked="0"/>
    </xf>
    <xf numFmtId="0" fontId="18" fillId="0" borderId="5" xfId="1" applyNumberFormat="1" applyFont="1" applyBorder="1" applyAlignment="1" applyProtection="1">
      <alignment horizontal="center" vertical="center"/>
      <protection locked="0"/>
    </xf>
    <xf numFmtId="0" fontId="18" fillId="0" borderId="11" xfId="1" applyNumberFormat="1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4" xfId="0" applyFont="1" applyBorder="1" applyAlignment="1" applyProtection="1">
      <alignment horizontal="center" vertical="center"/>
      <protection locked="0"/>
    </xf>
    <xf numFmtId="166" fontId="18" fillId="0" borderId="13" xfId="0" applyNumberFormat="1" applyFont="1" applyBorder="1" applyAlignment="1" applyProtection="1">
      <alignment horizontal="center" vertical="center"/>
      <protection locked="0"/>
    </xf>
    <xf numFmtId="166" fontId="18" fillId="0" borderId="20" xfId="0" applyNumberFormat="1" applyFont="1" applyBorder="1" applyAlignment="1" applyProtection="1">
      <alignment horizontal="center" vertical="center"/>
      <protection locked="0"/>
    </xf>
    <xf numFmtId="166" fontId="18" fillId="0" borderId="19" xfId="1" applyNumberFormat="1" applyFont="1" applyBorder="1" applyAlignment="1" applyProtection="1">
      <alignment horizontal="center" vertical="center"/>
    </xf>
    <xf numFmtId="166" fontId="18" fillId="0" borderId="18" xfId="1" applyNumberFormat="1" applyFont="1" applyBorder="1" applyAlignment="1" applyProtection="1">
      <alignment horizontal="center" vertical="center"/>
    </xf>
    <xf numFmtId="166" fontId="18" fillId="0" borderId="20" xfId="1" applyNumberFormat="1" applyFont="1" applyBorder="1" applyAlignment="1" applyProtection="1">
      <alignment horizontal="center" vertical="center"/>
    </xf>
    <xf numFmtId="166" fontId="18" fillId="0" borderId="22" xfId="1" applyNumberFormat="1" applyFont="1" applyBorder="1" applyAlignment="1" applyProtection="1">
      <alignment horizontal="center" vertical="center"/>
    </xf>
    <xf numFmtId="0" fontId="43" fillId="0" borderId="29" xfId="0" applyFont="1" applyBorder="1" applyAlignment="1">
      <alignment horizontal="center"/>
    </xf>
    <xf numFmtId="0" fontId="8" fillId="0" borderId="0" xfId="0" applyFont="1" applyAlignment="1" applyProtection="1">
      <alignment horizontal="center" wrapText="1"/>
      <protection locked="0"/>
    </xf>
    <xf numFmtId="17" fontId="18" fillId="0" borderId="13" xfId="0" applyNumberFormat="1" applyFont="1" applyBorder="1" applyAlignment="1" applyProtection="1">
      <alignment horizontal="center" vertical="center" wrapText="1"/>
      <protection locked="0"/>
    </xf>
    <xf numFmtId="17" fontId="18" fillId="0" borderId="0" xfId="0" applyNumberFormat="1" applyFont="1" applyBorder="1" applyAlignment="1" applyProtection="1">
      <alignment horizontal="center" vertical="center" wrapText="1"/>
      <protection locked="0"/>
    </xf>
    <xf numFmtId="17" fontId="18" fillId="0" borderId="14" xfId="0" applyNumberFormat="1" applyFont="1" applyBorder="1" applyAlignment="1" applyProtection="1">
      <alignment horizontal="center" vertical="center" wrapText="1"/>
      <protection locked="0"/>
    </xf>
    <xf numFmtId="0" fontId="18" fillId="0" borderId="15" xfId="0" applyFont="1" applyBorder="1" applyAlignment="1" applyProtection="1">
      <alignment horizontal="center" vertical="center"/>
      <protection locked="0"/>
    </xf>
    <xf numFmtId="0" fontId="18" fillId="0" borderId="23" xfId="0" applyFont="1" applyBorder="1" applyAlignment="1" applyProtection="1">
      <alignment horizontal="center" vertical="center"/>
      <protection locked="0"/>
    </xf>
    <xf numFmtId="166" fontId="18" fillId="0" borderId="16" xfId="0" applyNumberFormat="1" applyFont="1" applyBorder="1" applyAlignment="1" applyProtection="1">
      <alignment horizontal="center" vertical="center"/>
      <protection locked="0"/>
    </xf>
    <xf numFmtId="166" fontId="18" fillId="0" borderId="19" xfId="0" applyNumberFormat="1" applyFont="1" applyBorder="1" applyAlignment="1" applyProtection="1">
      <alignment horizontal="center" vertical="center"/>
    </xf>
    <xf numFmtId="166" fontId="18" fillId="0" borderId="18" xfId="0" applyNumberFormat="1" applyFont="1" applyBorder="1" applyAlignment="1" applyProtection="1">
      <alignment horizontal="center" vertical="center"/>
    </xf>
    <xf numFmtId="166" fontId="18" fillId="0" borderId="20" xfId="0" applyNumberFormat="1" applyFont="1" applyBorder="1" applyAlignment="1" applyProtection="1">
      <alignment horizontal="center" vertical="center"/>
    </xf>
    <xf numFmtId="166" fontId="18" fillId="0" borderId="22" xfId="0" applyNumberFormat="1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 wrapText="1"/>
    </xf>
    <xf numFmtId="0" fontId="16" fillId="0" borderId="21" xfId="0" applyFont="1" applyBorder="1" applyAlignment="1" applyProtection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17" fillId="3" borderId="4" xfId="0" applyFont="1" applyFill="1" applyBorder="1" applyAlignment="1" applyProtection="1">
      <alignment horizontal="center" vertical="center"/>
    </xf>
    <xf numFmtId="0" fontId="17" fillId="3" borderId="10" xfId="0" applyFont="1" applyFill="1" applyBorder="1" applyAlignment="1" applyProtection="1">
      <alignment horizontal="center" vertical="center"/>
    </xf>
    <xf numFmtId="0" fontId="21" fillId="3" borderId="18" xfId="0" applyFont="1" applyFill="1" applyBorder="1" applyAlignment="1" applyProtection="1">
      <alignment horizontal="center" vertical="center" wrapText="1"/>
    </xf>
    <xf numFmtId="0" fontId="21" fillId="3" borderId="22" xfId="0" applyFont="1" applyFill="1" applyBorder="1" applyAlignment="1" applyProtection="1">
      <alignment horizontal="center" vertical="center" wrapText="1"/>
    </xf>
    <xf numFmtId="15" fontId="25" fillId="2" borderId="0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3" fillId="0" borderId="25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B8E0F2"/>
      <color rgb="FFFFFF99"/>
      <color rgb="FF00FFCC"/>
      <color rgb="FF00FF00"/>
      <color rgb="FF95D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0</xdr:rowOff>
    </xdr:from>
    <xdr:to>
      <xdr:col>3</xdr:col>
      <xdr:colOff>561975</xdr:colOff>
      <xdr:row>4</xdr:row>
      <xdr:rowOff>334533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0"/>
          <a:ext cx="2933699" cy="1220358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29</xdr:row>
      <xdr:rowOff>0</xdr:rowOff>
    </xdr:from>
    <xdr:to>
      <xdr:col>3</xdr:col>
      <xdr:colOff>561975</xdr:colOff>
      <xdr:row>33</xdr:row>
      <xdr:rowOff>334531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6536531"/>
          <a:ext cx="3088480" cy="1227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0</xdr:rowOff>
    </xdr:from>
    <xdr:to>
      <xdr:col>4</xdr:col>
      <xdr:colOff>383381</xdr:colOff>
      <xdr:row>5</xdr:row>
      <xdr:rowOff>108314</xdr:rowOff>
    </xdr:to>
    <xdr:pic>
      <xdr:nvPicPr>
        <xdr:cNvPr id="2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0"/>
          <a:ext cx="3095624" cy="1220358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31</xdr:row>
      <xdr:rowOff>0</xdr:rowOff>
    </xdr:from>
    <xdr:to>
      <xdr:col>4</xdr:col>
      <xdr:colOff>383381</xdr:colOff>
      <xdr:row>36</xdr:row>
      <xdr:rowOff>108313</xdr:rowOff>
    </xdr:to>
    <xdr:pic>
      <xdr:nvPicPr>
        <xdr:cNvPr id="3" name="3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6496050"/>
          <a:ext cx="3095624" cy="122035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59531</xdr:rowOff>
    </xdr:from>
    <xdr:to>
      <xdr:col>9</xdr:col>
      <xdr:colOff>501474</xdr:colOff>
      <xdr:row>2</xdr:row>
      <xdr:rowOff>33850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4781" y="59531"/>
          <a:ext cx="3097036" cy="42675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130966</xdr:rowOff>
    </xdr:from>
    <xdr:to>
      <xdr:col>9</xdr:col>
      <xdr:colOff>501474</xdr:colOff>
      <xdr:row>32</xdr:row>
      <xdr:rowOff>176723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88594" y="6738935"/>
          <a:ext cx="3097036" cy="4267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0</xdr:rowOff>
    </xdr:from>
    <xdr:to>
      <xdr:col>4</xdr:col>
      <xdr:colOff>395287</xdr:colOff>
      <xdr:row>4</xdr:row>
      <xdr:rowOff>227377</xdr:rowOff>
    </xdr:to>
    <xdr:pic>
      <xdr:nvPicPr>
        <xdr:cNvPr id="2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0"/>
          <a:ext cx="3095624" cy="1220358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29</xdr:row>
      <xdr:rowOff>0</xdr:rowOff>
    </xdr:from>
    <xdr:to>
      <xdr:col>4</xdr:col>
      <xdr:colOff>395287</xdr:colOff>
      <xdr:row>33</xdr:row>
      <xdr:rowOff>227375</xdr:rowOff>
    </xdr:to>
    <xdr:pic>
      <xdr:nvPicPr>
        <xdr:cNvPr id="3" name="3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6496050"/>
          <a:ext cx="3095624" cy="1220356"/>
        </a:xfrm>
        <a:prstGeom prst="rect">
          <a:avLst/>
        </a:prstGeom>
      </xdr:spPr>
    </xdr:pic>
    <xdr:clientData/>
  </xdr:twoCellAnchor>
  <xdr:twoCellAnchor>
    <xdr:from>
      <xdr:col>5</xdr:col>
      <xdr:colOff>404810</xdr:colOff>
      <xdr:row>0</xdr:row>
      <xdr:rowOff>23813</xdr:rowOff>
    </xdr:from>
    <xdr:to>
      <xdr:col>9</xdr:col>
      <xdr:colOff>357186</xdr:colOff>
      <xdr:row>2</xdr:row>
      <xdr:rowOff>-1</xdr:rowOff>
    </xdr:to>
    <xdr:sp macro="" textlink="">
      <xdr:nvSpPr>
        <xdr:cNvPr id="4" name="Rectángulo 3"/>
        <xdr:cNvSpPr/>
      </xdr:nvSpPr>
      <xdr:spPr>
        <a:xfrm>
          <a:off x="3964779" y="23813"/>
          <a:ext cx="3119438" cy="4286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3200" b="1" cap="none" spc="0">
              <a:ln w="12700">
                <a:solidFill>
                  <a:srgbClr val="002060"/>
                </a:solidFill>
                <a:prstDash val="solid"/>
              </a:ln>
              <a:solidFill>
                <a:srgbClr val="00B0F0"/>
              </a:solidFill>
              <a:effectLst>
                <a:outerShdw dist="38100" dir="2640000" algn="bl" rotWithShape="0">
                  <a:schemeClr val="accent1"/>
                </a:outerShdw>
              </a:effectLst>
            </a:rPr>
            <a:t>AVISO - RECIBO</a:t>
          </a:r>
        </a:p>
      </xdr:txBody>
    </xdr:sp>
    <xdr:clientData/>
  </xdr:twoCellAnchor>
  <xdr:twoCellAnchor>
    <xdr:from>
      <xdr:col>5</xdr:col>
      <xdr:colOff>309556</xdr:colOff>
      <xdr:row>28</xdr:row>
      <xdr:rowOff>154782</xdr:rowOff>
    </xdr:from>
    <xdr:to>
      <xdr:col>9</xdr:col>
      <xdr:colOff>261932</xdr:colOff>
      <xdr:row>30</xdr:row>
      <xdr:rowOff>202406</xdr:rowOff>
    </xdr:to>
    <xdr:sp macro="" textlink="">
      <xdr:nvSpPr>
        <xdr:cNvPr id="5" name="Rectángulo 4"/>
        <xdr:cNvSpPr/>
      </xdr:nvSpPr>
      <xdr:spPr>
        <a:xfrm>
          <a:off x="3809994" y="6655595"/>
          <a:ext cx="3119438" cy="4286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3200" b="1" cap="none" spc="0">
              <a:ln w="12700">
                <a:solidFill>
                  <a:srgbClr val="002060"/>
                </a:solidFill>
                <a:prstDash val="solid"/>
              </a:ln>
              <a:solidFill>
                <a:srgbClr val="00B0F0"/>
              </a:solidFill>
              <a:effectLst>
                <a:outerShdw dist="38100" dir="2640000" algn="bl" rotWithShape="0">
                  <a:schemeClr val="accent1"/>
                </a:outerShdw>
              </a:effectLst>
            </a:rPr>
            <a:t>AVISO - RECIBO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116682</xdr:colOff>
      <xdr:row>0</xdr:row>
      <xdr:rowOff>95250</xdr:rowOff>
    </xdr:from>
    <xdr:to>
      <xdr:col>3</xdr:col>
      <xdr:colOff>621506</xdr:colOff>
      <xdr:row>5</xdr:row>
      <xdr:rowOff>84502</xdr:rowOff>
    </xdr:to>
    <xdr:pic>
      <xdr:nvPicPr>
        <xdr:cNvPr id="2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2" y="95250"/>
          <a:ext cx="3088480" cy="1227502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29</xdr:row>
      <xdr:rowOff>0</xdr:rowOff>
    </xdr:from>
    <xdr:to>
      <xdr:col>3</xdr:col>
      <xdr:colOff>561975</xdr:colOff>
      <xdr:row>33</xdr:row>
      <xdr:rowOff>334531</xdr:rowOff>
    </xdr:to>
    <xdr:pic>
      <xdr:nvPicPr>
        <xdr:cNvPr id="3" name="3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6496050"/>
          <a:ext cx="3095624" cy="12203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240301</xdr:colOff>
      <xdr:row>6</xdr:row>
      <xdr:rowOff>66674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40726" cy="1552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11701</xdr:colOff>
      <xdr:row>8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40726" cy="1552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BS678"/>
  <sheetViews>
    <sheetView zoomScaleNormal="100" workbookViewId="0">
      <pane xSplit="2" ySplit="1" topLeftCell="C2" activePane="bottomRight" state="frozen"/>
      <selection pane="topRight" activeCell="I1" sqref="I1"/>
      <selection pane="bottomLeft" activeCell="A2" sqref="A2"/>
      <selection pane="bottomRight" activeCell="A122" sqref="A122"/>
    </sheetView>
  </sheetViews>
  <sheetFormatPr baseColWidth="10" defaultColWidth="11.42578125" defaultRowHeight="15" x14ac:dyDescent="0.25"/>
  <cols>
    <col min="1" max="1" width="10.42578125" style="83" customWidth="1"/>
    <col min="2" max="2" width="50" style="4" customWidth="1"/>
    <col min="3" max="3" width="41.7109375" style="4" customWidth="1"/>
    <col min="4" max="4" width="7.5703125" style="4" customWidth="1"/>
    <col min="5" max="5" width="16" style="4" customWidth="1"/>
    <col min="6" max="16384" width="11.42578125" style="4"/>
  </cols>
  <sheetData>
    <row r="1" spans="1:7" ht="31.5" customHeight="1" x14ac:dyDescent="0.25">
      <c r="A1" s="354" t="s">
        <v>0</v>
      </c>
      <c r="B1" s="355" t="s">
        <v>1</v>
      </c>
      <c r="C1" s="355" t="s">
        <v>8</v>
      </c>
      <c r="D1" s="355" t="s">
        <v>9</v>
      </c>
      <c r="E1" s="412" t="s">
        <v>1637</v>
      </c>
      <c r="F1" s="355" t="s">
        <v>1638</v>
      </c>
      <c r="G1" s="356"/>
    </row>
    <row r="2" spans="1:7" ht="24.95" hidden="1" customHeight="1" x14ac:dyDescent="0.25">
      <c r="A2" s="350">
        <f>'BASE DE DATOS'!B2</f>
        <v>1</v>
      </c>
      <c r="B2" s="418" t="str">
        <f>VLOOKUP(A2,'BASE DE DATOS'!$B$2:$AB$702,2,0)</f>
        <v>ABUNDIO CRESCENCIO LORENZO</v>
      </c>
      <c r="C2" s="418" t="str">
        <f>VLOOKUP(A2,'BASE DE DATOS'!$B$2:$AB$6821,12,0)</f>
        <v>15 PONIENTE ESQ, 7 SUR</v>
      </c>
      <c r="D2" s="419">
        <f>VLOOKUP(A2,'BASE DE DATOS'!$B$2:$AB$6821,13,0)</f>
        <v>2026</v>
      </c>
      <c r="E2" s="413"/>
      <c r="F2" s="348"/>
      <c r="G2" s="348"/>
    </row>
    <row r="3" spans="1:7" ht="24.95" hidden="1" customHeight="1" x14ac:dyDescent="0.25">
      <c r="A3" s="350">
        <f>'BASE DE DATOS'!B3</f>
        <v>2</v>
      </c>
      <c r="B3" s="418" t="str">
        <f>VLOOKUP(A3,'BASE DE DATOS'!$B$2:$AB$702,2,0)</f>
        <v>ABUNDIO JIMENEZ LEOBARDO</v>
      </c>
      <c r="C3" s="418" t="str">
        <f>VLOOKUP(A3,'BASE DE DATOS'!$B$2:$AB$6821,12,0)</f>
        <v xml:space="preserve">7 SUR ENTRE 11 Y 13 PONIENTE </v>
      </c>
      <c r="D3" s="419">
        <f>VLOOKUP(A3,'BASE DE DATOS'!$B$2:$AB$6821,13,0)</f>
        <v>2023</v>
      </c>
      <c r="E3" s="413"/>
      <c r="F3" s="348"/>
      <c r="G3" s="348"/>
    </row>
    <row r="4" spans="1:7" ht="24.95" hidden="1" customHeight="1" x14ac:dyDescent="0.25">
      <c r="A4" s="350">
        <f>'BASE DE DATOS'!B4</f>
        <v>3</v>
      </c>
      <c r="B4" s="418" t="str">
        <f>VLOOKUP(A4,'BASE DE DATOS'!$B$2:$AB$702,2,0)</f>
        <v>ABUNDIO JIMENEZ ROMARICO</v>
      </c>
      <c r="C4" s="418" t="str">
        <f>VLOOKUP(A4,'BASE DE DATOS'!$B$2:$AB$6821,12,0)</f>
        <v>7 SUR ENTRE 11 Y 13 PTE</v>
      </c>
      <c r="D4" s="419">
        <f>VLOOKUP(A4,'BASE DE DATOS'!$B$2:$AB$6821,13,0)</f>
        <v>2026</v>
      </c>
      <c r="E4" s="413"/>
      <c r="F4" s="348"/>
      <c r="G4" s="348"/>
    </row>
    <row r="5" spans="1:7" ht="24.95" hidden="1" customHeight="1" x14ac:dyDescent="0.25">
      <c r="A5" s="350">
        <f>'BASE DE DATOS'!B5</f>
        <v>4</v>
      </c>
      <c r="B5" s="418" t="str">
        <f>VLOOKUP(A5,'BASE DE DATOS'!$B$2:$AB$702,2,0)</f>
        <v xml:space="preserve">ABUNDIO JUAREZ GABRIELA </v>
      </c>
      <c r="C5" s="418" t="str">
        <f>VLOOKUP(A5,'BASE DE DATOS'!$B$2:$AB$6821,12,0)</f>
        <v>7 SUR ENTRE 15 Y 17 PTE.</v>
      </c>
      <c r="D5" s="419">
        <f>VLOOKUP(A5,'BASE DE DATOS'!$B$2:$AB$6821,13,0)</f>
        <v>2026</v>
      </c>
      <c r="E5" s="413"/>
      <c r="F5" s="348"/>
      <c r="G5" s="348"/>
    </row>
    <row r="6" spans="1:7" ht="24.95" hidden="1" customHeight="1" x14ac:dyDescent="0.25">
      <c r="A6" s="350">
        <f>'BASE DE DATOS'!B6</f>
        <v>5</v>
      </c>
      <c r="B6" s="418" t="str">
        <f>VLOOKUP(A6,'BASE DE DATOS'!$B$2:$AB$702,2,0)</f>
        <v xml:space="preserve">ABUNDIO JUAREZ JOSE LUIS </v>
      </c>
      <c r="C6" s="418" t="str">
        <f>VLOOKUP(A6,'BASE DE DATOS'!$B$2:$AB$6821,12,0)</f>
        <v>15 PTE. NO. 2006</v>
      </c>
      <c r="D6" s="419">
        <f>VLOOKUP(A6,'BASE DE DATOS'!$B$2:$AB$6821,13,0)</f>
        <v>2026</v>
      </c>
      <c r="E6" s="413"/>
      <c r="F6" s="348"/>
      <c r="G6" s="348"/>
    </row>
    <row r="7" spans="1:7" ht="24.95" hidden="1" customHeight="1" x14ac:dyDescent="0.25">
      <c r="A7" s="350">
        <f>'BASE DE DATOS'!B7</f>
        <v>6</v>
      </c>
      <c r="B7" s="418" t="str">
        <f>VLOOKUP(A7,'BASE DE DATOS'!$B$2:$AB$702,2,0)</f>
        <v xml:space="preserve">ABUNDIO JUAREZ ROSA MARIA </v>
      </c>
      <c r="C7" s="418" t="str">
        <f>VLOOKUP(A7,'BASE DE DATOS'!$B$2:$AB$6821,12,0)</f>
        <v>7 SUR ENTRE 15 Y 17 PONIENTE</v>
      </c>
      <c r="D7" s="419">
        <f>VLOOKUP(A7,'BASE DE DATOS'!$B$2:$AB$6821,13,0)</f>
        <v>0</v>
      </c>
      <c r="E7" s="413"/>
      <c r="F7" s="348"/>
      <c r="G7" s="348"/>
    </row>
    <row r="8" spans="1:7" ht="24.95" hidden="1" customHeight="1" x14ac:dyDescent="0.25">
      <c r="A8" s="350">
        <f>'BASE DE DATOS'!B8</f>
        <v>7</v>
      </c>
      <c r="B8" s="418" t="str">
        <f>VLOOKUP(A8,'BASE DE DATOS'!$B$2:$AB$702,2,0)</f>
        <v>ABUNDIO JUAREZ VICTOR GUILLERMO</v>
      </c>
      <c r="C8" s="418" t="str">
        <f>VLOOKUP(A8,'BASE DE DATOS'!$B$2:$AB$6821,12,0)</f>
        <v>7 SUR ENTRE 11 Y 13 PTE.</v>
      </c>
      <c r="D8" s="419">
        <f>VLOOKUP(A8,'BASE DE DATOS'!$B$2:$AB$6821,13,0)</f>
        <v>2026</v>
      </c>
      <c r="E8" s="413"/>
      <c r="F8" s="348"/>
      <c r="G8" s="348"/>
    </row>
    <row r="9" spans="1:7" ht="24.95" hidden="1" customHeight="1" x14ac:dyDescent="0.25">
      <c r="A9" s="350">
        <f>'BASE DE DATOS'!B9</f>
        <v>8</v>
      </c>
      <c r="B9" s="418" t="str">
        <f>VLOOKUP(A9,'BASE DE DATOS'!$B$2:$AB$702,2,0)</f>
        <v>ABUNDIO LOPEZ JESUS MAURO</v>
      </c>
      <c r="C9" s="418" t="str">
        <f>VLOOKUP(A9,'BASE DE DATOS'!$B$2:$AB$6821,12,0)</f>
        <v xml:space="preserve">7 SUR ENTRE 11 Y 13 PONIENTE </v>
      </c>
      <c r="D9" s="419">
        <f>VLOOKUP(A9,'BASE DE DATOS'!$B$2:$AB$6821,13,0)</f>
        <v>2023</v>
      </c>
      <c r="E9" s="413"/>
      <c r="F9" s="348"/>
      <c r="G9" s="348"/>
    </row>
    <row r="10" spans="1:7" ht="24.95" hidden="1" customHeight="1" x14ac:dyDescent="0.25">
      <c r="A10" s="350">
        <f>'BASE DE DATOS'!B10</f>
        <v>9</v>
      </c>
      <c r="B10" s="418" t="str">
        <f>VLOOKUP(A10,'BASE DE DATOS'!$B$2:$AB$702,2,0)</f>
        <v>ABUNDIO RODRIGUEZ LUIS MANUEL</v>
      </c>
      <c r="C10" s="418" t="str">
        <f>VLOOKUP(A10,'BASE DE DATOS'!$B$2:$AB$6821,12,0)</f>
        <v xml:space="preserve">15 PTE. NO. 2006 ENT. 7 Y 9 SUR </v>
      </c>
      <c r="D10" s="419">
        <f>VLOOKUP(A10,'BASE DE DATOS'!$B$2:$AB$6821,13,0)</f>
        <v>0</v>
      </c>
      <c r="E10" s="413"/>
      <c r="F10" s="348"/>
      <c r="G10" s="348"/>
    </row>
    <row r="11" spans="1:7" ht="24.95" hidden="1" customHeight="1" x14ac:dyDescent="0.25">
      <c r="A11" s="350">
        <f>'BASE DE DATOS'!B11</f>
        <v>10</v>
      </c>
      <c r="B11" s="418" t="str">
        <f>VLOOKUP(A11,'BASE DE DATOS'!$B$2:$AB$702,2,0)</f>
        <v>ADAN GONZALEZ LIDIA</v>
      </c>
      <c r="C11" s="418" t="str">
        <f>VLOOKUP(A11,'BASE DE DATOS'!$B$2:$AB$6821,12,0)</f>
        <v>9 SUR ENTRE 21 PTE. Y CANAL</v>
      </c>
      <c r="D11" s="419">
        <f>VLOOKUP(A11,'BASE DE DATOS'!$B$2:$AB$6821,13,0)</f>
        <v>2026</v>
      </c>
      <c r="E11" s="413"/>
      <c r="F11" s="348"/>
      <c r="G11" s="348"/>
    </row>
    <row r="12" spans="1:7" ht="24.95" hidden="1" customHeight="1" x14ac:dyDescent="0.25">
      <c r="A12" s="350">
        <f>'BASE DE DATOS'!B12</f>
        <v>11</v>
      </c>
      <c r="B12" s="418" t="str">
        <f>VLOOKUP(A12,'BASE DE DATOS'!$B$2:$AB$702,2,0)</f>
        <v>AGUILAR GUERRERO JESUS</v>
      </c>
      <c r="C12" s="418" t="str">
        <f>VLOOKUP(A12,'BASE DE DATOS'!$B$2:$AB$6821,12,0)</f>
        <v>9 SUR ENTRE 21 PTE. Y CANAL</v>
      </c>
      <c r="D12" s="419">
        <f>VLOOKUP(A12,'BASE DE DATOS'!$B$2:$AB$6821,13,0)</f>
        <v>2026</v>
      </c>
      <c r="E12" s="413"/>
      <c r="F12" s="348"/>
      <c r="G12" s="348"/>
    </row>
    <row r="13" spans="1:7" ht="24.95" hidden="1" customHeight="1" x14ac:dyDescent="0.25">
      <c r="A13" s="350">
        <f>'BASE DE DATOS'!B13</f>
        <v>12</v>
      </c>
      <c r="B13" s="418" t="str">
        <f>VLOOKUP(A13,'BASE DE DATOS'!$B$2:$AB$702,2,0)</f>
        <v>ALCANTARA ANGEL AMELIA</v>
      </c>
      <c r="C13" s="418" t="str">
        <f>VLOOKUP(A13,'BASE DE DATOS'!$B$2:$AB$6821,12,0)</f>
        <v xml:space="preserve">13 PONIENE 701  ENTRE 7 Y 9 SUR </v>
      </c>
      <c r="D13" s="419">
        <f>VLOOKUP(A13,'BASE DE DATOS'!$B$2:$AB$6821,13,0)</f>
        <v>2025</v>
      </c>
      <c r="E13" s="413"/>
      <c r="F13" s="348"/>
      <c r="G13" s="348"/>
    </row>
    <row r="14" spans="1:7" ht="24.95" hidden="1" customHeight="1" x14ac:dyDescent="0.25">
      <c r="A14" s="350">
        <f>'BASE DE DATOS'!B14</f>
        <v>13</v>
      </c>
      <c r="B14" s="418" t="str">
        <f>VLOOKUP(A14,'BASE DE DATOS'!$B$2:$AB$702,2,0)</f>
        <v>ALEJO CASTILLO MERCED</v>
      </c>
      <c r="C14" s="418" t="str">
        <f>VLOOKUP(A14,'BASE DE DATOS'!$B$2:$AB$6821,12,0)</f>
        <v>17 PONIENTE ENTRE 15 Y 17 SUR</v>
      </c>
      <c r="D14" s="419">
        <f>VLOOKUP(A14,'BASE DE DATOS'!$B$2:$AB$6821,13,0)</f>
        <v>2026</v>
      </c>
      <c r="E14" s="413"/>
      <c r="F14" s="348"/>
      <c r="G14" s="348"/>
    </row>
    <row r="15" spans="1:7" ht="24.95" hidden="1" customHeight="1" x14ac:dyDescent="0.25">
      <c r="A15" s="350">
        <f>'BASE DE DATOS'!B15</f>
        <v>14</v>
      </c>
      <c r="B15" s="418" t="str">
        <f>VLOOKUP(A15,'BASE DE DATOS'!$B$2:$AB$702,2,0)</f>
        <v>ALONSO MONTIEL ARIADNA</v>
      </c>
      <c r="C15" s="418" t="str">
        <f>VLOOKUP(A15,'BASE DE DATOS'!$B$2:$AB$6821,12,0)</f>
        <v>17 SUR ENTRE 15 Y 17 PTE.</v>
      </c>
      <c r="D15" s="419">
        <f>VLOOKUP(A15,'BASE DE DATOS'!$B$2:$AB$6821,13,0)</f>
        <v>0</v>
      </c>
      <c r="E15" s="413"/>
      <c r="F15" s="348"/>
      <c r="G15" s="348"/>
    </row>
    <row r="16" spans="1:7" ht="24.95" customHeight="1" x14ac:dyDescent="0.25">
      <c r="A16" s="350">
        <f>'BASE DE DATOS'!B16</f>
        <v>15</v>
      </c>
      <c r="B16" s="418" t="str">
        <f>VLOOKUP(A16,'BASE DE DATOS'!$B$2:$AB$702,2,0)</f>
        <v xml:space="preserve">ALONSO MONTIEL JORGE </v>
      </c>
      <c r="C16" s="418" t="str">
        <f>VLOOKUP(A16,'BASE DE DATOS'!$B$2:$AB$6821,12,0)</f>
        <v>17 SUR ENTRE 15 Y 17 PTE.</v>
      </c>
      <c r="D16" s="419">
        <f>VLOOKUP(A16,'BASE DE DATOS'!$B$2:$AB$6821,13,0)</f>
        <v>2026</v>
      </c>
      <c r="E16" s="413"/>
      <c r="F16" s="348"/>
      <c r="G16" s="348"/>
    </row>
    <row r="17" spans="1:7" ht="24.95" customHeight="1" x14ac:dyDescent="0.25">
      <c r="A17" s="350">
        <f>'BASE DE DATOS'!B17</f>
        <v>16</v>
      </c>
      <c r="B17" s="418" t="str">
        <f>VLOOKUP(A17,'BASE DE DATOS'!$B$2:$AB$702,2,0)</f>
        <v>ANDRADE JIMENEZ JUAN MARINO</v>
      </c>
      <c r="C17" s="418" t="str">
        <f>VLOOKUP(A17,'BASE DE DATOS'!$B$2:$AB$6821,12,0)</f>
        <v xml:space="preserve">11 SUR ENTRE 15 Y 17 PTE. </v>
      </c>
      <c r="D17" s="419">
        <f>VLOOKUP(A17,'BASE DE DATOS'!$B$2:$AB$6821,13,0)</f>
        <v>2024</v>
      </c>
      <c r="E17" s="413"/>
      <c r="F17" s="348"/>
      <c r="G17" s="348"/>
    </row>
    <row r="18" spans="1:7" ht="24.95" hidden="1" customHeight="1" x14ac:dyDescent="0.25">
      <c r="A18" s="350">
        <f>'BASE DE DATOS'!B18</f>
        <v>17</v>
      </c>
      <c r="B18" s="418" t="str">
        <f>VLOOKUP(A18,'BASE DE DATOS'!$B$2:$AB$702,2,0)</f>
        <v xml:space="preserve">ANDRADE LOPEZ LUIS </v>
      </c>
      <c r="C18" s="418" t="str">
        <f>VLOOKUP(A18,'BASE DE DATOS'!$B$2:$AB$6821,12,0)</f>
        <v xml:space="preserve">13 SUR ENTRE 21 </v>
      </c>
      <c r="D18" s="419">
        <f>VLOOKUP(A18,'BASE DE DATOS'!$B$2:$AB$6821,13,0)</f>
        <v>2026</v>
      </c>
      <c r="E18" s="413"/>
      <c r="F18" s="348"/>
      <c r="G18" s="348"/>
    </row>
    <row r="19" spans="1:7" ht="24.95" hidden="1" customHeight="1" x14ac:dyDescent="0.25">
      <c r="A19" s="350">
        <f>'BASE DE DATOS'!B19</f>
        <v>18</v>
      </c>
      <c r="B19" s="418" t="str">
        <f>VLOOKUP(A19,'BASE DE DATOS'!$B$2:$AB$702,2,0)</f>
        <v xml:space="preserve">ANDRADE MENDEZ JUAN </v>
      </c>
      <c r="C19" s="418" t="str">
        <f>VLOOKUP(A19,'BASE DE DATOS'!$B$2:$AB$6821,12,0)</f>
        <v>7 PTE. NO. 1503</v>
      </c>
      <c r="D19" s="419">
        <f>VLOOKUP(A19,'BASE DE DATOS'!$B$2:$AB$6821,13,0)</f>
        <v>2026</v>
      </c>
      <c r="E19" s="413"/>
      <c r="F19" s="348"/>
      <c r="G19" s="348"/>
    </row>
    <row r="20" spans="1:7" ht="24.95" hidden="1" customHeight="1" x14ac:dyDescent="0.25">
      <c r="A20" s="350">
        <f>'BASE DE DATOS'!B20</f>
        <v>19</v>
      </c>
      <c r="B20" s="418" t="str">
        <f>VLOOKUP(A20,'BASE DE DATOS'!$B$2:$AB$702,2,0)</f>
        <v>ANDRADE VAZQUEZ FERNANDO</v>
      </c>
      <c r="C20" s="418" t="str">
        <f>VLOOKUP(A20,'BASE DE DATOS'!$B$2:$AB$6821,12,0)</f>
        <v>21 PTE.  ENTRE 7 Y 9 SUR</v>
      </c>
      <c r="D20" s="419">
        <f>VLOOKUP(A20,'BASE DE DATOS'!$B$2:$AB$6821,13,0)</f>
        <v>2026</v>
      </c>
      <c r="E20" s="413"/>
      <c r="F20" s="348"/>
      <c r="G20" s="348"/>
    </row>
    <row r="21" spans="1:7" ht="24.95" customHeight="1" x14ac:dyDescent="0.25">
      <c r="A21" s="350">
        <f>'BASE DE DATOS'!B21</f>
        <v>20</v>
      </c>
      <c r="B21" s="418" t="str">
        <f>VLOOKUP(A21,'BASE DE DATOS'!$B$2:$AB$702,2,0)</f>
        <v xml:space="preserve">APOLINAR VELAZQUEZ JESUS ANTONIO </v>
      </c>
      <c r="C21" s="418" t="str">
        <f>VLOOKUP(A21,'BASE DE DATOS'!$B$2:$AB$6821,12,0)</f>
        <v>15 PONIENTEE 710  7 Y 9 SUR</v>
      </c>
      <c r="D21" s="419">
        <f>VLOOKUP(A21,'BASE DE DATOS'!$B$2:$AB$6821,13,0)</f>
        <v>2025</v>
      </c>
      <c r="E21" s="413"/>
      <c r="F21" s="348"/>
      <c r="G21" s="348"/>
    </row>
    <row r="22" spans="1:7" ht="24.95" hidden="1" customHeight="1" x14ac:dyDescent="0.25">
      <c r="A22" s="350">
        <f>'BASE DE DATOS'!B22</f>
        <v>21</v>
      </c>
      <c r="B22" s="418" t="str">
        <f>VLOOKUP(A22,'BASE DE DATOS'!$B$2:$AB$702,2,0)</f>
        <v>ARENAS GONZALEZ JAQUELINE</v>
      </c>
      <c r="C22" s="418" t="str">
        <f>VLOOKUP(A22,'BASE DE DATOS'!$B$2:$AB$6821,12,0)</f>
        <v>19 PTE. ENTRE 11 Y 13 SUR</v>
      </c>
      <c r="D22" s="419">
        <f>VLOOKUP(A22,'BASE DE DATOS'!$B$2:$AB$6821,13,0)</f>
        <v>2026</v>
      </c>
      <c r="E22" s="413"/>
      <c r="F22" s="348"/>
      <c r="G22" s="348"/>
    </row>
    <row r="23" spans="1:7" ht="24.95" hidden="1" customHeight="1" x14ac:dyDescent="0.25">
      <c r="A23" s="350">
        <f>'BASE DE DATOS'!B23</f>
        <v>22</v>
      </c>
      <c r="B23" s="418" t="str">
        <f>VLOOKUP(A23,'BASE DE DATOS'!$B$2:$AB$702,2,0)</f>
        <v>ARENAS GONZALEZ RODOLFO</v>
      </c>
      <c r="C23" s="418" t="str">
        <f>VLOOKUP(A23,'BASE DE DATOS'!$B$2:$AB$6821,12,0)</f>
        <v xml:space="preserve">19 PTE. ESQ. 11 SUR </v>
      </c>
      <c r="D23" s="419">
        <f>VLOOKUP(A23,'BASE DE DATOS'!$B$2:$AB$6821,13,0)</f>
        <v>2026</v>
      </c>
      <c r="E23" s="413"/>
      <c r="F23" s="348"/>
      <c r="G23" s="348"/>
    </row>
    <row r="24" spans="1:7" ht="24.95" hidden="1" customHeight="1" x14ac:dyDescent="0.25">
      <c r="A24" s="350">
        <f>'BASE DE DATOS'!B24</f>
        <v>23</v>
      </c>
      <c r="B24" s="418" t="str">
        <f>VLOOKUP(A24,'BASE DE DATOS'!$B$2:$AB$702,2,0)</f>
        <v>GONZALEZ ZUÑIGA MARIA ENRIQUETA</v>
      </c>
      <c r="C24" s="418" t="str">
        <f>VLOOKUP(A24,'BASE DE DATOS'!$B$2:$AB$6821,12,0)</f>
        <v>11 SUR ENTRE 13 Y 15 PTE.</v>
      </c>
      <c r="D24" s="419">
        <f>VLOOKUP(A24,'BASE DE DATOS'!$B$2:$AB$6821,13,0)</f>
        <v>2026</v>
      </c>
      <c r="E24" s="413"/>
      <c r="F24" s="348"/>
      <c r="G24" s="348"/>
    </row>
    <row r="25" spans="1:7" ht="24.95" hidden="1" customHeight="1" x14ac:dyDescent="0.25">
      <c r="A25" s="350">
        <f>'BASE DE DATOS'!B25</f>
        <v>24</v>
      </c>
      <c r="B25" s="418" t="str">
        <f>VLOOKUP(A25,'BASE DE DATOS'!$B$2:$AB$702,2,0)</f>
        <v>AVELINO MONTIEL FERNANDO</v>
      </c>
      <c r="C25" s="418" t="str">
        <f>VLOOKUP(A25,'BASE DE DATOS'!$B$2:$AB$6821,12,0)</f>
        <v>9 SUR ENTRE 19 Y 21 PTE.</v>
      </c>
      <c r="D25" s="419">
        <f>VLOOKUP(A25,'BASE DE DATOS'!$B$2:$AB$6821,13,0)</f>
        <v>2026</v>
      </c>
      <c r="E25" s="413"/>
      <c r="F25" s="348"/>
      <c r="G25" s="348"/>
    </row>
    <row r="26" spans="1:7" ht="24.95" hidden="1" customHeight="1" x14ac:dyDescent="0.25">
      <c r="A26" s="350">
        <f>'BASE DE DATOS'!B26</f>
        <v>25</v>
      </c>
      <c r="B26" s="418" t="str">
        <f>VLOOKUP(A26,'BASE DE DATOS'!$B$2:$AB$702,2,0)</f>
        <v xml:space="preserve">AVELINO ALEJO DANIEL </v>
      </c>
      <c r="C26" s="418" t="str">
        <f>VLOOKUP(A26,'BASE DE DATOS'!$B$2:$AB$6821,12,0)</f>
        <v xml:space="preserve">13 PONIENTE Y 15 SUR </v>
      </c>
      <c r="D26" s="419">
        <f>VLOOKUP(A26,'BASE DE DATOS'!$B$2:$AB$6821,13,0)</f>
        <v>2026</v>
      </c>
      <c r="E26" s="413"/>
      <c r="F26" s="348"/>
      <c r="G26" s="348"/>
    </row>
    <row r="27" spans="1:7" ht="24.95" hidden="1" customHeight="1" x14ac:dyDescent="0.25">
      <c r="A27" s="350">
        <f>'BASE DE DATOS'!B27</f>
        <v>26</v>
      </c>
      <c r="B27" s="418" t="str">
        <f>VLOOKUP(A27,'BASE DE DATOS'!$B$2:$AB$702,2,0)</f>
        <v>AVELINO ALEJO MIGUEL</v>
      </c>
      <c r="C27" s="418" t="str">
        <f>VLOOKUP(A27,'BASE DE DATOS'!$B$2:$AB$6821,12,0)</f>
        <v>15 SUR 1107</v>
      </c>
      <c r="D27" s="419">
        <f>VLOOKUP(A27,'BASE DE DATOS'!$B$2:$AB$6821,13,0)</f>
        <v>2026</v>
      </c>
      <c r="E27" s="413"/>
      <c r="F27" s="348"/>
      <c r="G27" s="348"/>
    </row>
    <row r="28" spans="1:7" ht="24.95" hidden="1" customHeight="1" x14ac:dyDescent="0.25">
      <c r="A28" s="350">
        <f>'BASE DE DATOS'!B28</f>
        <v>27</v>
      </c>
      <c r="B28" s="418" t="str">
        <f>VLOOKUP(A28,'BASE DE DATOS'!$B$2:$AB$702,2,0)</f>
        <v>AVELINO ANDRADE RUTH</v>
      </c>
      <c r="C28" s="418" t="str">
        <f>VLOOKUP(A28,'BASE DE DATOS'!$B$2:$AB$6821,12,0)</f>
        <v>7 SUR ESQ, 17 PTE.</v>
      </c>
      <c r="D28" s="419">
        <f>VLOOKUP(A28,'BASE DE DATOS'!$B$2:$AB$6821,13,0)</f>
        <v>2026</v>
      </c>
      <c r="E28" s="413"/>
      <c r="F28" s="348"/>
      <c r="G28" s="348"/>
    </row>
    <row r="29" spans="1:7" ht="24.95" hidden="1" customHeight="1" x14ac:dyDescent="0.25">
      <c r="A29" s="350">
        <f>'BASE DE DATOS'!B29</f>
        <v>28</v>
      </c>
      <c r="B29" s="418" t="str">
        <f>VLOOKUP(A29,'BASE DE DATOS'!$B$2:$AB$702,2,0)</f>
        <v>AVELINO HERNANDEZ GABRIEL</v>
      </c>
      <c r="C29" s="418" t="str">
        <f>VLOOKUP(A29,'BASE DE DATOS'!$B$2:$AB$6821,12,0)</f>
        <v>21 PTE. ENTRE 7 Y 9 SUR5</v>
      </c>
      <c r="D29" s="419">
        <f>VLOOKUP(A29,'BASE DE DATOS'!$B$2:$AB$6821,13,0)</f>
        <v>2026</v>
      </c>
      <c r="E29" s="413"/>
      <c r="F29" s="348"/>
      <c r="G29" s="348"/>
    </row>
    <row r="30" spans="1:7" ht="24.95" hidden="1" customHeight="1" x14ac:dyDescent="0.25">
      <c r="A30" s="350">
        <f>'BASE DE DATOS'!B30</f>
        <v>29</v>
      </c>
      <c r="B30" s="418" t="str">
        <f>VLOOKUP(A30,'BASE DE DATOS'!$B$2:$AB$702,2,0)</f>
        <v>AVELINO MONTIEL EMILIA</v>
      </c>
      <c r="C30" s="418" t="str">
        <f>VLOOKUP(A30,'BASE DE DATOS'!$B$2:$AB$6821,12,0)</f>
        <v>13 SUR ENTRE CANAL Y BARRANCA</v>
      </c>
      <c r="D30" s="419">
        <f>VLOOKUP(A30,'BASE DE DATOS'!$B$2:$AB$6821,13,0)</f>
        <v>2026</v>
      </c>
      <c r="E30" s="413"/>
      <c r="F30" s="348"/>
      <c r="G30" s="348"/>
    </row>
    <row r="31" spans="1:7" ht="24.95" customHeight="1" x14ac:dyDescent="0.25">
      <c r="A31" s="350">
        <f>'BASE DE DATOS'!B31</f>
        <v>30</v>
      </c>
      <c r="B31" s="418" t="str">
        <f>VLOOKUP(A31,'BASE DE DATOS'!$B$2:$AB$702,2,0)</f>
        <v>AVELINO MONTIEL GUADALUPE</v>
      </c>
      <c r="C31" s="418" t="str">
        <f>VLOOKUP(A31,'BASE DE DATOS'!$B$2:$AB$6821,12,0)</f>
        <v xml:space="preserve">9 SUR ENTRE 19 Y 21 PTE </v>
      </c>
      <c r="D31" s="419">
        <f>VLOOKUP(A31,'BASE DE DATOS'!$B$2:$AB$6821,13,0)</f>
        <v>2024</v>
      </c>
      <c r="E31" s="413"/>
      <c r="F31" s="348"/>
      <c r="G31" s="348"/>
    </row>
    <row r="32" spans="1:7" ht="24.95" hidden="1" customHeight="1" x14ac:dyDescent="0.25">
      <c r="A32" s="350">
        <f>'BASE DE DATOS'!B32</f>
        <v>31</v>
      </c>
      <c r="B32" s="418" t="str">
        <f>VLOOKUP(A32,'BASE DE DATOS'!$B$2:$AB$702,2,0)</f>
        <v xml:space="preserve">AVELINO MONTIEL LUCIA </v>
      </c>
      <c r="C32" s="418" t="str">
        <f>VLOOKUP(A32,'BASE DE DATOS'!$B$2:$AB$6821,12,0)</f>
        <v xml:space="preserve">13 SUR 1105 Y 9 SUR </v>
      </c>
      <c r="D32" s="419">
        <f>VLOOKUP(A32,'BASE DE DATOS'!$B$2:$AB$6821,13,0)</f>
        <v>2026</v>
      </c>
      <c r="E32" s="413"/>
      <c r="F32" s="348"/>
      <c r="G32" s="348"/>
    </row>
    <row r="33" spans="1:7" ht="24.95" hidden="1" customHeight="1" x14ac:dyDescent="0.25">
      <c r="A33" s="350" t="str">
        <f>'BASE DE DATOS'!B33</f>
        <v>31A</v>
      </c>
      <c r="B33" s="418" t="str">
        <f>VLOOKUP(A33,'BASE DE DATOS'!$B$2:$AB$702,2,0)</f>
        <v xml:space="preserve">AVELINO MONTIEL LUCIA </v>
      </c>
      <c r="C33" s="418" t="str">
        <f>VLOOKUP(A33,'BASE DE DATOS'!$B$2:$AB$6821,12,0)</f>
        <v>9 SUR  # 2105</v>
      </c>
      <c r="D33" s="419">
        <f>VLOOKUP(A33,'BASE DE DATOS'!$B$2:$AB$6821,13,0)</f>
        <v>2026</v>
      </c>
      <c r="E33" s="413"/>
      <c r="F33" s="348"/>
      <c r="G33" s="348"/>
    </row>
    <row r="34" spans="1:7" ht="24.95" hidden="1" customHeight="1" x14ac:dyDescent="0.25">
      <c r="A34" s="350">
        <f>'BASE DE DATOS'!B34</f>
        <v>32</v>
      </c>
      <c r="B34" s="418" t="str">
        <f>VLOOKUP(A34,'BASE DE DATOS'!$B$2:$AB$702,2,0)</f>
        <v xml:space="preserve">AVELINO MONTIEL MARCELA </v>
      </c>
      <c r="C34" s="418" t="str">
        <f>VLOOKUP(A34,'BASE DE DATOS'!$B$2:$AB$6821,12,0)</f>
        <v>13 SUR NO. 1102 ENTRE 11 Y 13 PON</v>
      </c>
      <c r="D34" s="419">
        <f>VLOOKUP(A34,'BASE DE DATOS'!$B$2:$AB$6821,13,0)</f>
        <v>2026</v>
      </c>
      <c r="E34" s="413"/>
      <c r="F34" s="348"/>
      <c r="G34" s="348"/>
    </row>
    <row r="35" spans="1:7" ht="24.95" hidden="1" customHeight="1" x14ac:dyDescent="0.25">
      <c r="A35" s="350">
        <f>'BASE DE DATOS'!B35</f>
        <v>33</v>
      </c>
      <c r="B35" s="418" t="str">
        <f>VLOOKUP(A35,'BASE DE DATOS'!$B$2:$AB$702,2,0)</f>
        <v xml:space="preserve">AVELINO NOTARIO EFRAIN </v>
      </c>
      <c r="C35" s="418" t="str">
        <f>VLOOKUP(A35,'BASE DE DATOS'!$B$2:$AB$6821,12,0)</f>
        <v>11 SUR ENTRE 21 Y 23 PTE.</v>
      </c>
      <c r="D35" s="419">
        <f>VLOOKUP(A35,'BASE DE DATOS'!$B$2:$AB$6821,13,0)</f>
        <v>2026</v>
      </c>
      <c r="E35" s="413"/>
      <c r="F35" s="348"/>
      <c r="G35" s="348"/>
    </row>
    <row r="36" spans="1:7" ht="24.95" hidden="1" customHeight="1" x14ac:dyDescent="0.25">
      <c r="A36" s="350">
        <f>'BASE DE DATOS'!B36</f>
        <v>34</v>
      </c>
      <c r="B36" s="418" t="str">
        <f>VLOOKUP(A36,'BASE DE DATOS'!$B$2:$AB$702,2,0)</f>
        <v>AVELINO NOTARIO GILBERTO</v>
      </c>
      <c r="C36" s="418" t="str">
        <f>VLOOKUP(A36,'BASE DE DATOS'!$B$2:$AB$6821,12,0)</f>
        <v>23 PTE. ENTRE 9 Y 11 SUR</v>
      </c>
      <c r="D36" s="419">
        <f>VLOOKUP(A36,'BASE DE DATOS'!$B$2:$AB$6821,13,0)</f>
        <v>2026</v>
      </c>
      <c r="E36" s="413"/>
      <c r="F36" s="348"/>
      <c r="G36" s="348"/>
    </row>
    <row r="37" spans="1:7" ht="24.95" hidden="1" customHeight="1" x14ac:dyDescent="0.25">
      <c r="A37" s="350">
        <f>'BASE DE DATOS'!B37</f>
        <v>35</v>
      </c>
      <c r="B37" s="418" t="str">
        <f>VLOOKUP(A37,'BASE DE DATOS'!$B$2:$AB$702,2,0)</f>
        <v>AVELINO NOTARIO LILIA</v>
      </c>
      <c r="C37" s="418" t="str">
        <f>VLOOKUP(A37,'BASE DE DATOS'!$B$2:$AB$6821,12,0)</f>
        <v xml:space="preserve">21 PTE. ENTRE 7 Y 9 SUR </v>
      </c>
      <c r="D37" s="419">
        <f>VLOOKUP(A37,'BASE DE DATOS'!$B$2:$AB$6821,13,0)</f>
        <v>2026</v>
      </c>
      <c r="E37" s="413"/>
      <c r="F37" s="348"/>
      <c r="G37" s="348"/>
    </row>
    <row r="38" spans="1:7" ht="24.95" hidden="1" customHeight="1" x14ac:dyDescent="0.25">
      <c r="A38" s="350">
        <f>'BASE DE DATOS'!B38</f>
        <v>36</v>
      </c>
      <c r="B38" s="418" t="str">
        <f>VLOOKUP(A38,'BASE DE DATOS'!$B$2:$AB$702,2,0)</f>
        <v>AVELINO NOTARIO MARIELA</v>
      </c>
      <c r="C38" s="418" t="str">
        <f>VLOOKUP(A38,'BASE DE DATOS'!$B$2:$AB$6821,12,0)</f>
        <v>11 SUR No.-2109 ENTRE LATERAL Y BARRANCA</v>
      </c>
      <c r="D38" s="419">
        <f>VLOOKUP(A38,'BASE DE DATOS'!$B$2:$AB$6821,13,0)</f>
        <v>2026</v>
      </c>
      <c r="E38" s="413"/>
      <c r="F38" s="348"/>
      <c r="G38" s="348"/>
    </row>
    <row r="39" spans="1:7" ht="24.95" hidden="1" customHeight="1" x14ac:dyDescent="0.25">
      <c r="A39" s="350">
        <f>'BASE DE DATOS'!B39</f>
        <v>37</v>
      </c>
      <c r="B39" s="418" t="str">
        <f>VLOOKUP(A39,'BASE DE DATOS'!$B$2:$AB$702,2,0)</f>
        <v>AVELINO NOTARIO MONICA</v>
      </c>
      <c r="C39" s="418" t="str">
        <f>VLOOKUP(A39,'BASE DE DATOS'!$B$2:$AB$6821,12,0)</f>
        <v xml:space="preserve">21 PTE. ENTRE 7 Y 9 SUR </v>
      </c>
      <c r="D39" s="419">
        <f>VLOOKUP(A39,'BASE DE DATOS'!$B$2:$AB$6821,13,0)</f>
        <v>2026</v>
      </c>
      <c r="E39" s="413"/>
      <c r="F39" s="348"/>
      <c r="G39" s="348"/>
    </row>
    <row r="40" spans="1:7" ht="24.95" hidden="1" customHeight="1" x14ac:dyDescent="0.25">
      <c r="A40" s="350">
        <f>'BASE DE DATOS'!B40</f>
        <v>38</v>
      </c>
      <c r="B40" s="418" t="str">
        <f>VLOOKUP(A40,'BASE DE DATOS'!$B$2:$AB$702,2,0)</f>
        <v>AVELINO OJEDA ABRAHAM</v>
      </c>
      <c r="C40" s="418" t="str">
        <f>VLOOKUP(A40,'BASE DE DATOS'!$B$2:$AB$6821,12,0)</f>
        <v xml:space="preserve">9 SUR ENTRE 21 PTE </v>
      </c>
      <c r="D40" s="419">
        <f>VLOOKUP(A40,'BASE DE DATOS'!$B$2:$AB$6821,13,0)</f>
        <v>0</v>
      </c>
      <c r="E40" s="413"/>
      <c r="F40" s="348"/>
      <c r="G40" s="348"/>
    </row>
    <row r="41" spans="1:7" ht="24.95" hidden="1" customHeight="1" x14ac:dyDescent="0.25">
      <c r="A41" s="350">
        <f>'BASE DE DATOS'!B41</f>
        <v>39</v>
      </c>
      <c r="B41" s="418" t="str">
        <f>VLOOKUP(A41,'BASE DE DATOS'!$B$2:$AB$702,2,0)</f>
        <v>AVELINO ROBLES CANDELARIA</v>
      </c>
      <c r="C41" s="418" t="str">
        <f>VLOOKUP(A41,'BASE DE DATOS'!$B$2:$AB$6821,12,0)</f>
        <v xml:space="preserve">11 SUR ENTRE 21 PTE. Y CANAL </v>
      </c>
      <c r="D41" s="419">
        <f>VLOOKUP(A41,'BASE DE DATOS'!$B$2:$AB$6821,13,0)</f>
        <v>2026</v>
      </c>
      <c r="E41" s="413"/>
      <c r="F41" s="348"/>
      <c r="G41" s="348"/>
    </row>
    <row r="42" spans="1:7" ht="24.95" hidden="1" customHeight="1" x14ac:dyDescent="0.25">
      <c r="A42" s="350">
        <f>'BASE DE DATOS'!B42</f>
        <v>40</v>
      </c>
      <c r="B42" s="418" t="str">
        <f>VLOOKUP(A42,'BASE DE DATOS'!$B$2:$AB$702,2,0)</f>
        <v xml:space="preserve">AVELINO ROBLES JUANA </v>
      </c>
      <c r="C42" s="418" t="str">
        <f>VLOOKUP(A42,'BASE DE DATOS'!$B$2:$AB$6821,12,0)</f>
        <v xml:space="preserve"> 1 T /21 PONIENTE  1T/  17 SUR   1502  1T/21 PONIENTE 2106</v>
      </c>
      <c r="D42" s="419">
        <f>VLOOKUP(A42,'BASE DE DATOS'!$B$2:$AB$6821,13,0)</f>
        <v>2026</v>
      </c>
      <c r="E42" s="413"/>
      <c r="F42" s="348"/>
      <c r="G42" s="348"/>
    </row>
    <row r="43" spans="1:7" ht="24.95" hidden="1" customHeight="1" x14ac:dyDescent="0.25">
      <c r="A43" s="350">
        <f>'BASE DE DATOS'!B43</f>
        <v>41</v>
      </c>
      <c r="B43" s="418" t="str">
        <f>VLOOKUP(A43,'BASE DE DATOS'!$B$2:$AB$702,2,0)</f>
        <v>AVELINO ROBLES MARGARITA</v>
      </c>
      <c r="C43" s="418" t="str">
        <f>VLOOKUP(A43,'BASE DE DATOS'!$B$2:$AB$6821,12,0)</f>
        <v>11 SUR ENTRE 21 PTE. Y CANAL</v>
      </c>
      <c r="D43" s="419">
        <f>VLOOKUP(A43,'BASE DE DATOS'!$B$2:$AB$6821,13,0)</f>
        <v>2026</v>
      </c>
      <c r="E43" s="413"/>
      <c r="F43" s="348"/>
      <c r="G43" s="348"/>
    </row>
    <row r="44" spans="1:7" ht="24.95" hidden="1" customHeight="1" x14ac:dyDescent="0.25">
      <c r="A44" s="350" t="str">
        <f>'BASE DE DATOS'!B44</f>
        <v>41A</v>
      </c>
      <c r="B44" s="418" t="str">
        <f>VLOOKUP(A44,'BASE DE DATOS'!$B$2:$AB$702,2,0)</f>
        <v>DEONATE AVELINO KEVIN</v>
      </c>
      <c r="C44" s="418" t="str">
        <f>VLOOKUP(A44,'BASE DE DATOS'!$B$2:$AB$6821,12,0)</f>
        <v>11 SUR ENTRE LATERAL Y BARRANCA</v>
      </c>
      <c r="D44" s="419">
        <f>VLOOKUP(A44,'BASE DE DATOS'!$B$2:$AB$6821,13,0)</f>
        <v>2026</v>
      </c>
      <c r="E44" s="413"/>
      <c r="F44" s="348"/>
      <c r="G44" s="348"/>
    </row>
    <row r="45" spans="1:7" ht="24.95" hidden="1" customHeight="1" x14ac:dyDescent="0.25">
      <c r="A45" s="350">
        <f>'BASE DE DATOS'!B45</f>
        <v>42</v>
      </c>
      <c r="B45" s="418" t="str">
        <f>VLOOKUP(A45,'BASE DE DATOS'!$B$2:$AB$702,2,0)</f>
        <v xml:space="preserve">AVELINO ROMERO AGUSTINA </v>
      </c>
      <c r="C45" s="418" t="str">
        <f>VLOOKUP(A45,'BASE DE DATOS'!$B$2:$AB$6821,12,0)</f>
        <v xml:space="preserve">19 PONIENTE ESQ. 9 SUR </v>
      </c>
      <c r="D45" s="419">
        <f>VLOOKUP(A45,'BASE DE DATOS'!$B$2:$AB$6821,13,0)</f>
        <v>2026</v>
      </c>
      <c r="E45" s="413"/>
      <c r="F45" s="348"/>
      <c r="G45" s="348"/>
    </row>
    <row r="46" spans="1:7" ht="24.95" hidden="1" customHeight="1" x14ac:dyDescent="0.25">
      <c r="A46" s="350">
        <f>'BASE DE DATOS'!B46</f>
        <v>43</v>
      </c>
      <c r="B46" s="418" t="str">
        <f>VLOOKUP(A46,'BASE DE DATOS'!$B$2:$AB$702,2,0)</f>
        <v xml:space="preserve">AVELINO ROMERO JOSE MIGUEL </v>
      </c>
      <c r="C46" s="418" t="str">
        <f>VLOOKUP(A46,'BASE DE DATOS'!$B$2:$AB$6821,12,0)</f>
        <v>13 SUR No 1501 Y 2 TOMAS EN 11 SUR No.1704</v>
      </c>
      <c r="D46" s="419">
        <f>VLOOKUP(A46,'BASE DE DATOS'!$B$2:$AB$6821,13,0)</f>
        <v>2026</v>
      </c>
      <c r="E46" s="413"/>
      <c r="F46" s="348"/>
      <c r="G46" s="348"/>
    </row>
    <row r="47" spans="1:7" ht="24.95" hidden="1" customHeight="1" x14ac:dyDescent="0.25">
      <c r="A47" s="350">
        <f>'BASE DE DATOS'!B47</f>
        <v>44</v>
      </c>
      <c r="B47" s="418" t="str">
        <f>VLOOKUP(A47,'BASE DE DATOS'!$B$2:$AB$702,2,0)</f>
        <v xml:space="preserve">AVELINO ROMERO MANUEL </v>
      </c>
      <c r="C47" s="418" t="str">
        <f>VLOOKUP(A47,'BASE DE DATOS'!$B$2:$AB$6821,12,0)</f>
        <v>11 SUR ENTRE 19 Y 21 PTE.</v>
      </c>
      <c r="D47" s="419">
        <f>VLOOKUP(A47,'BASE DE DATOS'!$B$2:$AB$6821,13,0)</f>
        <v>2026</v>
      </c>
      <c r="E47" s="413"/>
      <c r="F47" s="348"/>
      <c r="G47" s="348"/>
    </row>
    <row r="48" spans="1:7" ht="24.95" hidden="1" customHeight="1" x14ac:dyDescent="0.25">
      <c r="A48" s="350">
        <f>'BASE DE DATOS'!B48</f>
        <v>45</v>
      </c>
      <c r="B48" s="418" t="str">
        <f>VLOOKUP(A48,'BASE DE DATOS'!$B$2:$AB$702,2,0)</f>
        <v>AVELINO ROMERO MARCELINO</v>
      </c>
      <c r="C48" s="418" t="str">
        <f>VLOOKUP(A48,'BASE DE DATOS'!$B$2:$AB$6821,12,0)</f>
        <v>19 PTE. ESQ. 9 SUR</v>
      </c>
      <c r="D48" s="419">
        <f>VLOOKUP(A48,'BASE DE DATOS'!$B$2:$AB$6821,13,0)</f>
        <v>2026</v>
      </c>
      <c r="E48" s="413"/>
      <c r="F48" s="348"/>
      <c r="G48" s="348"/>
    </row>
    <row r="49" spans="1:7" ht="24.95" hidden="1" customHeight="1" x14ac:dyDescent="0.25">
      <c r="A49" s="350">
        <f>'BASE DE DATOS'!B49</f>
        <v>46</v>
      </c>
      <c r="B49" s="418" t="str">
        <f>VLOOKUP(A49,'BASE DE DATOS'!$B$2:$AB$702,2,0)</f>
        <v>AVELINO ROMERO MAURA</v>
      </c>
      <c r="C49" s="418" t="str">
        <f>VLOOKUP(A49,'BASE DE DATOS'!$B$2:$AB$6821,12,0)</f>
        <v>19 PTE. ESQ. 9 SUR</v>
      </c>
      <c r="D49" s="419">
        <f>VLOOKUP(A49,'BASE DE DATOS'!$B$2:$AB$6821,13,0)</f>
        <v>2026</v>
      </c>
      <c r="E49" s="413"/>
      <c r="F49" s="348"/>
      <c r="G49" s="348"/>
    </row>
    <row r="50" spans="1:7" ht="24.95" hidden="1" customHeight="1" x14ac:dyDescent="0.25">
      <c r="A50" s="350">
        <f>'BASE DE DATOS'!B50</f>
        <v>47</v>
      </c>
      <c r="B50" s="418" t="str">
        <f>VLOOKUP(A50,'BASE DE DATOS'!$B$2:$AB$702,2,0)</f>
        <v>AVELINO ROMERO MAXIMINO</v>
      </c>
      <c r="C50" s="418" t="str">
        <f>VLOOKUP(A50,'BASE DE DATOS'!$B$2:$AB$6821,12,0)</f>
        <v>9 SUR ENTRE 19 Y 21 PTE.</v>
      </c>
      <c r="D50" s="419">
        <f>VLOOKUP(A50,'BASE DE DATOS'!$B$2:$AB$6821,13,0)</f>
        <v>2026</v>
      </c>
      <c r="E50" s="413"/>
      <c r="F50" s="348"/>
      <c r="G50" s="348"/>
    </row>
    <row r="51" spans="1:7" ht="24.95" hidden="1" customHeight="1" x14ac:dyDescent="0.25">
      <c r="A51" s="350">
        <f>'BASE DE DATOS'!B51</f>
        <v>48</v>
      </c>
      <c r="B51" s="418" t="str">
        <f>VLOOKUP(A51,'BASE DE DATOS'!$B$2:$AB$702,2,0)</f>
        <v>AVELINO SANTOS ALFONSO</v>
      </c>
      <c r="C51" s="418" t="str">
        <f>VLOOKUP(A51,'BASE DE DATOS'!$B$2:$AB$6821,12,0)</f>
        <v>9 SUR ENTRE 19 Y 21 PTE.</v>
      </c>
      <c r="D51" s="419">
        <f>VLOOKUP(A51,'BASE DE DATOS'!$B$2:$AB$6821,13,0)</f>
        <v>2026</v>
      </c>
      <c r="E51" s="413"/>
      <c r="F51" s="348"/>
      <c r="G51" s="348"/>
    </row>
    <row r="52" spans="1:7" ht="24.95" hidden="1" customHeight="1" x14ac:dyDescent="0.25">
      <c r="A52" s="350">
        <f>'BASE DE DATOS'!B52</f>
        <v>49</v>
      </c>
      <c r="B52" s="418" t="str">
        <f>VLOOKUP(A52,'BASE DE DATOS'!$B$2:$AB$702,2,0)</f>
        <v>AVELINO SANTOS FRANCISCO</v>
      </c>
      <c r="C52" s="418" t="str">
        <f>VLOOKUP(A52,'BASE DE DATOS'!$B$2:$AB$6821,12,0)</f>
        <v xml:space="preserve">11 SUR  ENTRE LA 21 Y LATERAL VALSEQUILLO </v>
      </c>
      <c r="D52" s="419">
        <f>VLOOKUP(A52,'BASE DE DATOS'!$B$2:$AB$6821,13,0)</f>
        <v>2025</v>
      </c>
      <c r="E52" s="413"/>
      <c r="F52" s="348"/>
      <c r="G52" s="348"/>
    </row>
    <row r="53" spans="1:7" ht="24.95" hidden="1" customHeight="1" x14ac:dyDescent="0.25">
      <c r="A53" s="350">
        <f>'BASE DE DATOS'!B53</f>
        <v>50</v>
      </c>
      <c r="B53" s="418" t="str">
        <f>VLOOKUP(A53,'BASE DE DATOS'!$B$2:$AB$702,2,0)</f>
        <v>AVELINO SANTOS GAUDENCIO</v>
      </c>
      <c r="C53" s="418" t="str">
        <f>VLOOKUP(A53,'BASE DE DATOS'!$B$2:$AB$6821,12,0)</f>
        <v>21 PTE- ESQ. 7 SUR</v>
      </c>
      <c r="D53" s="419">
        <f>VLOOKUP(A53,'BASE DE DATOS'!$B$2:$AB$6821,13,0)</f>
        <v>2026</v>
      </c>
      <c r="E53" s="413"/>
      <c r="F53" s="348"/>
      <c r="G53" s="348"/>
    </row>
    <row r="54" spans="1:7" ht="24.95" hidden="1" customHeight="1" x14ac:dyDescent="0.25">
      <c r="A54" s="350">
        <f>'BASE DE DATOS'!B54</f>
        <v>51</v>
      </c>
      <c r="B54" s="418" t="str">
        <f>VLOOKUP(A54,'BASE DE DATOS'!$B$2:$AB$702,2,0)</f>
        <v>AVELINO SANTOS GRICELDA</v>
      </c>
      <c r="C54" s="418" t="str">
        <f>VLOOKUP(A54,'BASE DE DATOS'!$B$2:$AB$6821,12,0)</f>
        <v xml:space="preserve">9 SUR ENTRE 21 PTE. Y CANAL </v>
      </c>
      <c r="D54" s="419">
        <f>VLOOKUP(A54,'BASE DE DATOS'!$B$2:$AB$6821,13,0)</f>
        <v>2026</v>
      </c>
      <c r="E54" s="413"/>
      <c r="F54" s="348"/>
      <c r="G54" s="348"/>
    </row>
    <row r="55" spans="1:7" ht="24.95" hidden="1" customHeight="1" x14ac:dyDescent="0.25">
      <c r="A55" s="350" t="str">
        <f>'BASE DE DATOS'!B55</f>
        <v>51A</v>
      </c>
      <c r="B55" s="418" t="str">
        <f>VLOOKUP(A55,'BASE DE DATOS'!$B$2:$AB$702,2,0)</f>
        <v>AVELINO SANTOS GRISELDA</v>
      </c>
      <c r="C55" s="418" t="str">
        <f>VLOOKUP(A55,'BASE DE DATOS'!$B$2:$AB$6821,12,0)</f>
        <v>15 PONIENTE 1303 ENTRE 13 Y 15 SUR</v>
      </c>
      <c r="D55" s="419">
        <f>VLOOKUP(A55,'BASE DE DATOS'!$B$2:$AB$6821,13,0)</f>
        <v>2026</v>
      </c>
      <c r="E55" s="413"/>
      <c r="F55" s="348"/>
      <c r="G55" s="348"/>
    </row>
    <row r="56" spans="1:7" ht="24.95" hidden="1" customHeight="1" x14ac:dyDescent="0.25">
      <c r="A56" s="350">
        <f>'BASE DE DATOS'!B56</f>
        <v>52</v>
      </c>
      <c r="B56" s="418" t="str">
        <f>VLOOKUP(A56,'BASE DE DATOS'!$B$2:$AB$702,2,0)</f>
        <v>AVELINO SANTOS HERMELINDA GUADALUPE</v>
      </c>
      <c r="C56" s="418" t="str">
        <f>VLOOKUP(A56,'BASE DE DATOS'!$B$2:$AB$6821,12,0)</f>
        <v>11 SUR ENTRE 21 PTE, Y CANAL</v>
      </c>
      <c r="D56" s="419">
        <f>VLOOKUP(A56,'BASE DE DATOS'!$B$2:$AB$6821,13,0)</f>
        <v>2025</v>
      </c>
      <c r="E56" s="413"/>
      <c r="F56" s="348"/>
      <c r="G56" s="348"/>
    </row>
    <row r="57" spans="1:7" ht="24.95" hidden="1" customHeight="1" x14ac:dyDescent="0.25">
      <c r="A57" s="350">
        <f>'BASE DE DATOS'!B57</f>
        <v>53</v>
      </c>
      <c r="B57" s="418" t="str">
        <f>VLOOKUP(A57,'BASE DE DATOS'!$B$2:$AB$702,2,0)</f>
        <v xml:space="preserve">AVELINO SANTOS JULIA </v>
      </c>
      <c r="C57" s="418" t="str">
        <f>VLOOKUP(A57,'BASE DE DATOS'!$B$2:$AB$6821,12,0)</f>
        <v>11 SUR ENTRE 21 PTE. Y CANAL</v>
      </c>
      <c r="D57" s="419">
        <f>VLOOKUP(A57,'BASE DE DATOS'!$B$2:$AB$6821,13,0)</f>
        <v>2026</v>
      </c>
      <c r="E57" s="413"/>
      <c r="F57" s="348"/>
      <c r="G57" s="348"/>
    </row>
    <row r="58" spans="1:7" ht="24.95" hidden="1" customHeight="1" x14ac:dyDescent="0.25">
      <c r="A58" s="350">
        <f>'BASE DE DATOS'!B58</f>
        <v>54</v>
      </c>
      <c r="B58" s="418" t="str">
        <f>VLOOKUP(A58,'BASE DE DATOS'!$B$2:$AB$702,2,0)</f>
        <v>SANTOS PELAEZ MARCELO</v>
      </c>
      <c r="C58" s="418" t="str">
        <f>VLOOKUP(A58,'BASE DE DATOS'!$B$2:$AB$6821,12,0)</f>
        <v>CALLE 15 SUR 1306  Y ESQ. 13 PTE. Y CALLE SAN ANTONIO</v>
      </c>
      <c r="D58" s="419">
        <f>VLOOKUP(A58,'BASE DE DATOS'!$B$2:$AB$6821,13,0)</f>
        <v>2025</v>
      </c>
      <c r="E58" s="413"/>
      <c r="F58" s="348"/>
      <c r="G58" s="348"/>
    </row>
    <row r="59" spans="1:7" ht="24.95" hidden="1" customHeight="1" x14ac:dyDescent="0.25">
      <c r="A59" s="350">
        <f>'BASE DE DATOS'!B59</f>
        <v>55</v>
      </c>
      <c r="B59" s="418" t="str">
        <f>VLOOKUP(A59,'BASE DE DATOS'!$B$2:$AB$702,2,0)</f>
        <v>AVELINO SANTOS NATIVIDAD</v>
      </c>
      <c r="C59" s="418" t="str">
        <f>VLOOKUP(A59,'BASE DE DATOS'!$B$2:$AB$6821,12,0)</f>
        <v>9 SUR ENTRE 21 PTE Y CANAL</v>
      </c>
      <c r="D59" s="419">
        <f>VLOOKUP(A59,'BASE DE DATOS'!$B$2:$AB$6821,13,0)</f>
        <v>2026</v>
      </c>
      <c r="E59" s="413"/>
      <c r="F59" s="348"/>
      <c r="G59" s="348"/>
    </row>
    <row r="60" spans="1:7" ht="24.95" hidden="1" customHeight="1" x14ac:dyDescent="0.25">
      <c r="A60" s="350">
        <f>'BASE DE DATOS'!B60</f>
        <v>56</v>
      </c>
      <c r="B60" s="418" t="str">
        <f>VLOOKUP(A60,'BASE DE DATOS'!$B$2:$AB$702,2,0)</f>
        <v>AVELINO SANTOS VILIULFO</v>
      </c>
      <c r="C60" s="418">
        <f>VLOOKUP(A60,'BASE DE DATOS'!$B$2:$AB$6821,12,0)</f>
        <v>0</v>
      </c>
      <c r="D60" s="419">
        <f>VLOOKUP(A60,'BASE DE DATOS'!$B$2:$AB$6821,13,0)</f>
        <v>0</v>
      </c>
      <c r="E60" s="413"/>
      <c r="F60" s="348"/>
      <c r="G60" s="348"/>
    </row>
    <row r="61" spans="1:7" ht="24.95" hidden="1" customHeight="1" x14ac:dyDescent="0.25">
      <c r="A61" s="350">
        <f>'BASE DE DATOS'!B61</f>
        <v>57</v>
      </c>
      <c r="B61" s="418" t="str">
        <f>VLOOKUP(A61,'BASE DE DATOS'!$B$2:$AB$702,2,0)</f>
        <v>BARCENAS AVELINO EDITH</v>
      </c>
      <c r="C61" s="418" t="str">
        <f>VLOOKUP(A61,'BASE DE DATOS'!$B$2:$AB$6821,12,0)</f>
        <v>7 SUR  ESQ. 11 PTE.</v>
      </c>
      <c r="D61" s="419">
        <f>VLOOKUP(A61,'BASE DE DATOS'!$B$2:$AB$6821,13,0)</f>
        <v>2026</v>
      </c>
      <c r="E61" s="413"/>
      <c r="F61" s="348"/>
      <c r="G61" s="348"/>
    </row>
    <row r="62" spans="1:7" ht="24.95" hidden="1" customHeight="1" x14ac:dyDescent="0.25">
      <c r="A62" s="350">
        <f>'BASE DE DATOS'!B62</f>
        <v>58</v>
      </c>
      <c r="B62" s="418" t="str">
        <f>VLOOKUP(A62,'BASE DE DATOS'!$B$2:$AB$702,2,0)</f>
        <v>BECERRA SANCHEZ JESUS</v>
      </c>
      <c r="C62" s="418" t="str">
        <f>VLOOKUP(A62,'BASE DE DATOS'!$B$2:$AB$6821,12,0)</f>
        <v>17 SUR ENTRE 17 PTE Y CANAL</v>
      </c>
      <c r="D62" s="419">
        <f>VLOOKUP(A62,'BASE DE DATOS'!$B$2:$AB$6821,13,0)</f>
        <v>2026</v>
      </c>
      <c r="E62" s="413"/>
      <c r="F62" s="348"/>
      <c r="G62" s="348"/>
    </row>
    <row r="63" spans="1:7" ht="24.95" hidden="1" customHeight="1" x14ac:dyDescent="0.25">
      <c r="A63" s="350">
        <f>'BASE DE DATOS'!B63</f>
        <v>59</v>
      </c>
      <c r="B63" s="418" t="str">
        <f>VLOOKUP(A63,'BASE DE DATOS'!$B$2:$AB$702,2,0)</f>
        <v xml:space="preserve">ZAMORA ROSAS RAFAEL </v>
      </c>
      <c r="C63" s="418" t="str">
        <f>VLOOKUP(A63,'BASE DE DATOS'!$B$2:$AB$6821,12,0)</f>
        <v>PRIVADA DE LA SIETE  SUR S/N</v>
      </c>
      <c r="D63" s="419">
        <f>VLOOKUP(A63,'BASE DE DATOS'!$B$2:$AB$6821,13,0)</f>
        <v>2026</v>
      </c>
      <c r="E63" s="413"/>
      <c r="F63" s="348"/>
      <c r="G63" s="348"/>
    </row>
    <row r="64" spans="1:7" ht="24.95" hidden="1" customHeight="1" x14ac:dyDescent="0.25">
      <c r="A64" s="350">
        <f>'BASE DE DATOS'!B64</f>
        <v>60</v>
      </c>
      <c r="B64" s="418" t="str">
        <f>VLOOKUP(A64,'BASE DE DATOS'!$B$2:$AB$702,2,0)</f>
        <v>BENITEZ RAMOS MARIA CONCEPCION</v>
      </c>
      <c r="C64" s="418" t="str">
        <f>VLOOKUP(A64,'BASE DE DATOS'!$B$2:$AB$6821,12,0)</f>
        <v>CALE 15 SUR NO 1902 -A</v>
      </c>
      <c r="D64" s="419">
        <f>VLOOKUP(A64,'BASE DE DATOS'!$B$2:$AB$6821,13,0)</f>
        <v>2026</v>
      </c>
      <c r="E64" s="413"/>
      <c r="F64" s="348"/>
      <c r="G64" s="348"/>
    </row>
    <row r="65" spans="1:7" ht="24.95" hidden="1" customHeight="1" x14ac:dyDescent="0.25">
      <c r="A65" s="350">
        <f>'BASE DE DATOS'!B65</f>
        <v>61</v>
      </c>
      <c r="B65" s="418" t="str">
        <f>VLOOKUP(A65,'BASE DE DATOS'!$B$2:$AB$702,2,0)</f>
        <v>BERNARDO DE JESUS SAUL</v>
      </c>
      <c r="C65" s="418" t="str">
        <f>VLOOKUP(A65,'BASE DE DATOS'!$B$2:$AB$6821,12,0)</f>
        <v>13 SUR ENTRE 15 Y 17 PTE.</v>
      </c>
      <c r="D65" s="419">
        <f>VLOOKUP(A65,'BASE DE DATOS'!$B$2:$AB$6821,13,0)</f>
        <v>2026</v>
      </c>
      <c r="E65" s="413"/>
      <c r="F65" s="348"/>
      <c r="G65" s="348"/>
    </row>
    <row r="66" spans="1:7" ht="24.95" hidden="1" customHeight="1" x14ac:dyDescent="0.25">
      <c r="A66" s="350">
        <f>'BASE DE DATOS'!B66</f>
        <v>62</v>
      </c>
      <c r="B66" s="418" t="str">
        <f>VLOOKUP(A66,'BASE DE DATOS'!$B$2:$AB$702,2,0)</f>
        <v>BONILLA MUÑOZ HILDA</v>
      </c>
      <c r="C66" s="418" t="str">
        <f>VLOOKUP(A66,'BASE DE DATOS'!$B$2:$AB$6821,12,0)</f>
        <v>9 SUR ENTRE 21 PTE Y CANAL</v>
      </c>
      <c r="D66" s="419">
        <f>VLOOKUP(A66,'BASE DE DATOS'!$B$2:$AB$6821,13,0)</f>
        <v>0</v>
      </c>
      <c r="E66" s="413"/>
      <c r="F66" s="348"/>
      <c r="G66" s="348"/>
    </row>
    <row r="67" spans="1:7" ht="24.95" hidden="1" customHeight="1" x14ac:dyDescent="0.25">
      <c r="A67" s="350">
        <f>'BASE DE DATOS'!B67</f>
        <v>63</v>
      </c>
      <c r="B67" s="418" t="str">
        <f>VLOOKUP(A67,'BASE DE DATOS'!$B$2:$AB$702,2,0)</f>
        <v>BOURET FLORES AMELIA</v>
      </c>
      <c r="C67" s="418" t="str">
        <f>VLOOKUP(A67,'BASE DE DATOS'!$B$2:$AB$6821,12,0)</f>
        <v xml:space="preserve">13 PTE ENTRE 7 Y 9 SUR </v>
      </c>
      <c r="D67" s="419">
        <f>VLOOKUP(A67,'BASE DE DATOS'!$B$2:$AB$6821,13,0)</f>
        <v>2026</v>
      </c>
      <c r="E67" s="413"/>
      <c r="F67" s="348"/>
      <c r="G67" s="348"/>
    </row>
    <row r="68" spans="1:7" ht="24.95" customHeight="1" x14ac:dyDescent="0.25">
      <c r="A68" s="350">
        <f>'BASE DE DATOS'!B68</f>
        <v>64</v>
      </c>
      <c r="B68" s="418" t="str">
        <f>VLOOKUP(A68,'BASE DE DATOS'!$B$2:$AB$702,2,0)</f>
        <v>BRAMBILLA SANTIAGO CIRILO</v>
      </c>
      <c r="C68" s="418" t="str">
        <f>VLOOKUP(A68,'BASE DE DATOS'!$B$2:$AB$6821,12,0)</f>
        <v>15 PONIENTE ENTRE 7 Y 9 SUR</v>
      </c>
      <c r="D68" s="419">
        <f>VLOOKUP(A68,'BASE DE DATOS'!$B$2:$AB$6821,13,0)</f>
        <v>2026</v>
      </c>
      <c r="E68" s="413"/>
      <c r="F68" s="348"/>
      <c r="G68" s="348"/>
    </row>
    <row r="69" spans="1:7" ht="24.95" hidden="1" customHeight="1" x14ac:dyDescent="0.25">
      <c r="A69" s="350">
        <f>'BASE DE DATOS'!B69</f>
        <v>65</v>
      </c>
      <c r="B69" s="418" t="str">
        <f>VLOOKUP(A69,'BASE DE DATOS'!$B$2:$AB$702,2,0)</f>
        <v>BRETON LIMON ALICIA</v>
      </c>
      <c r="C69" s="418" t="str">
        <f>VLOOKUP(A69,'BASE DE DATOS'!$B$2:$AB$6821,12,0)</f>
        <v>17 PONIENTE ENTRE 9 Y 11 SUR</v>
      </c>
      <c r="D69" s="419">
        <f>VLOOKUP(A69,'BASE DE DATOS'!$B$2:$AB$6821,13,0)</f>
        <v>2026</v>
      </c>
      <c r="E69" s="413"/>
      <c r="F69" s="348"/>
      <c r="G69" s="348"/>
    </row>
    <row r="70" spans="1:7" ht="24.95" hidden="1" customHeight="1" x14ac:dyDescent="0.25">
      <c r="A70" s="350">
        <f>'BASE DE DATOS'!B70</f>
        <v>66</v>
      </c>
      <c r="B70" s="418" t="str">
        <f>VLOOKUP(A70,'BASE DE DATOS'!$B$2:$AB$702,2,0)</f>
        <v xml:space="preserve">PELAEZ VAZQUEZ GUADALUPE </v>
      </c>
      <c r="C70" s="418" t="str">
        <f>VLOOKUP(A70,'BASE DE DATOS'!$B$2:$AB$6821,12,0)</f>
        <v>15 SUR ENTRE 15 Y 17 PTE</v>
      </c>
      <c r="D70" s="419">
        <f>VLOOKUP(A70,'BASE DE DATOS'!$B$2:$AB$6821,13,0)</f>
        <v>2025</v>
      </c>
      <c r="E70" s="413"/>
      <c r="F70" s="348"/>
      <c r="G70" s="348"/>
    </row>
    <row r="71" spans="1:7" ht="24.95" customHeight="1" x14ac:dyDescent="0.25">
      <c r="A71" s="350">
        <f>'BASE DE DATOS'!B71</f>
        <v>67</v>
      </c>
      <c r="B71" s="418" t="str">
        <f>VLOOKUP(A71,'BASE DE DATOS'!$B$2:$AB$702,2,0)</f>
        <v xml:space="preserve">RIOS SALAS DIANA MARIA </v>
      </c>
      <c r="C71" s="418" t="str">
        <f>VLOOKUP(A71,'BASE DE DATOS'!$B$2:$AB$6821,12,0)</f>
        <v>9 SUR ENTRE 21 PTE Y CANAL</v>
      </c>
      <c r="D71" s="419">
        <f>VLOOKUP(A71,'BASE DE DATOS'!$B$2:$AB$6821,13,0)</f>
        <v>2026</v>
      </c>
      <c r="E71" s="413"/>
      <c r="F71" s="348"/>
      <c r="G71" s="348"/>
    </row>
    <row r="72" spans="1:7" ht="24.95" hidden="1" customHeight="1" x14ac:dyDescent="0.25">
      <c r="A72" s="350">
        <f>'BASE DE DATOS'!B72</f>
        <v>68</v>
      </c>
      <c r="B72" s="418" t="str">
        <f>VLOOKUP(A72,'BASE DE DATOS'!$B$2:$AB$702,2,0)</f>
        <v>CADENA SANTOS  MARIA  DEL CARMEN</v>
      </c>
      <c r="C72" s="418" t="str">
        <f>VLOOKUP(A72,'BASE DE DATOS'!$B$2:$AB$6821,12,0)</f>
        <v>15 PONIENTE ENTRE 9 Y 11 SUR</v>
      </c>
      <c r="D72" s="419">
        <f>VLOOKUP(A72,'BASE DE DATOS'!$B$2:$AB$6821,13,0)</f>
        <v>2026</v>
      </c>
      <c r="E72" s="413"/>
      <c r="F72" s="348"/>
      <c r="G72" s="348"/>
    </row>
    <row r="73" spans="1:7" ht="24.95" hidden="1" customHeight="1" x14ac:dyDescent="0.25">
      <c r="A73" s="350">
        <f>'BASE DE DATOS'!B73</f>
        <v>69</v>
      </c>
      <c r="B73" s="418" t="str">
        <f>VLOOKUP(A73,'BASE DE DATOS'!$B$2:$AB$702,2,0)</f>
        <v>BECERRA SANCHEZ BRENDA</v>
      </c>
      <c r="C73" s="418" t="str">
        <f>VLOOKUP(A73,'BASE DE DATOS'!$B$2:$AB$6821,12,0)</f>
        <v>17 SUR 1509</v>
      </c>
      <c r="D73" s="419">
        <f>VLOOKUP(A73,'BASE DE DATOS'!$B$2:$AB$6821,13,0)</f>
        <v>2026</v>
      </c>
      <c r="E73" s="413"/>
      <c r="F73" s="348"/>
      <c r="G73" s="348"/>
    </row>
    <row r="74" spans="1:7" ht="24.95" hidden="1" customHeight="1" x14ac:dyDescent="0.25">
      <c r="A74" s="350">
        <f>'BASE DE DATOS'!B74</f>
        <v>70</v>
      </c>
      <c r="B74" s="418" t="str">
        <f>VLOOKUP(A74,'BASE DE DATOS'!$B$2:$AB$702,2,0)</f>
        <v>CADENA SANTOS IGNACIO</v>
      </c>
      <c r="C74" s="418" t="str">
        <f>VLOOKUP(A74,'BASE DE DATOS'!$B$2:$AB$6821,12,0)</f>
        <v>15 PTE ESQ. 11 SUR</v>
      </c>
      <c r="D74" s="419">
        <f>VLOOKUP(A74,'BASE DE DATOS'!$B$2:$AB$6821,13,0)</f>
        <v>2026</v>
      </c>
      <c r="E74" s="413"/>
      <c r="F74" s="348"/>
      <c r="G74" s="348"/>
    </row>
    <row r="75" spans="1:7" ht="24.95" hidden="1" customHeight="1" x14ac:dyDescent="0.25">
      <c r="A75" s="350">
        <f>'BASE DE DATOS'!B75</f>
        <v>71</v>
      </c>
      <c r="B75" s="418" t="str">
        <f>VLOOKUP(A75,'BASE DE DATOS'!$B$2:$AB$702,2,0)</f>
        <v>CADENA SANTOS MARIA LUISA</v>
      </c>
      <c r="C75" s="418" t="str">
        <f>VLOOKUP(A75,'BASE DE DATOS'!$B$2:$AB$6821,12,0)</f>
        <v>15 PTE ENTRE 9 Y 11 SUR</v>
      </c>
      <c r="D75" s="419">
        <f>VLOOKUP(A75,'BASE DE DATOS'!$B$2:$AB$6821,13,0)</f>
        <v>2021</v>
      </c>
      <c r="E75" s="413"/>
      <c r="F75" s="348"/>
      <c r="G75" s="348"/>
    </row>
    <row r="76" spans="1:7" s="88" customFormat="1" ht="24.95" hidden="1" customHeight="1" x14ac:dyDescent="0.25">
      <c r="A76" s="350">
        <f>'BASE DE DATOS'!B76</f>
        <v>72</v>
      </c>
      <c r="B76" s="418" t="str">
        <f>VLOOKUP(A76,'BASE DE DATOS'!$B$2:$AB$702,2,0)</f>
        <v>CADENA SANTOS PEDRO</v>
      </c>
      <c r="C76" s="418" t="str">
        <f>VLOOKUP(A76,'BASE DE DATOS'!$B$2:$AB$6821,12,0)</f>
        <v>11 SUR ENTRE 15 Y 17 PTE</v>
      </c>
      <c r="D76" s="419">
        <f>VLOOKUP(A76,'BASE DE DATOS'!$B$2:$AB$6821,13,0)</f>
        <v>2025</v>
      </c>
      <c r="E76" s="414"/>
      <c r="F76" s="352"/>
      <c r="G76" s="352"/>
    </row>
    <row r="77" spans="1:7" ht="24.95" hidden="1" customHeight="1" x14ac:dyDescent="0.25">
      <c r="A77" s="350">
        <f>'BASE DE DATOS'!B77</f>
        <v>73</v>
      </c>
      <c r="B77" s="418" t="str">
        <f>VLOOKUP(A77,'BASE DE DATOS'!$B$2:$AB$702,2,0)</f>
        <v>ALDUCIN CALDERON GRISELDA</v>
      </c>
      <c r="C77" s="418" t="str">
        <f>VLOOKUP(A77,'BASE DE DATOS'!$B$2:$AB$6821,12,0)</f>
        <v>PRIVADA DE LA 7 SUR NO 703</v>
      </c>
      <c r="D77" s="419">
        <f>VLOOKUP(A77,'BASE DE DATOS'!$B$2:$AB$6821,13,0)</f>
        <v>0</v>
      </c>
      <c r="E77" s="413"/>
      <c r="F77" s="348"/>
      <c r="G77" s="348"/>
    </row>
    <row r="78" spans="1:7" ht="24.95" customHeight="1" x14ac:dyDescent="0.25">
      <c r="A78" s="350">
        <f>'BASE DE DATOS'!B78</f>
        <v>74</v>
      </c>
      <c r="B78" s="418" t="str">
        <f>VLOOKUP(A78,'BASE DE DATOS'!$B$2:$AB$702,2,0)</f>
        <v>CAMACHO SANTOS HILDA</v>
      </c>
      <c r="C78" s="418" t="str">
        <f>VLOOKUP(A78,'BASE DE DATOS'!$B$2:$AB$6821,12,0)</f>
        <v>17 PTE ENTRE 9 Y 11 SUR</v>
      </c>
      <c r="D78" s="419">
        <f>VLOOKUP(A78,'BASE DE DATOS'!$B$2:$AB$6821,13,0)</f>
        <v>2026</v>
      </c>
      <c r="E78" s="413"/>
      <c r="F78" s="348"/>
      <c r="G78" s="348"/>
    </row>
    <row r="79" spans="1:7" ht="24.95" hidden="1" customHeight="1" x14ac:dyDescent="0.25">
      <c r="A79" s="350">
        <f>'BASE DE DATOS'!B79</f>
        <v>75</v>
      </c>
      <c r="B79" s="418" t="str">
        <f>VLOOKUP(A79,'BASE DE DATOS'!$B$2:$AB$702,2,0)</f>
        <v>CAMACHO SANTOS ROSA MARIA</v>
      </c>
      <c r="C79" s="418" t="str">
        <f>VLOOKUP(A79,'BASE DE DATOS'!$B$2:$AB$6821,12,0)</f>
        <v>17 PONIENTE ENTRE 11 Y 13 SUR</v>
      </c>
      <c r="D79" s="419">
        <f>VLOOKUP(A79,'BASE DE DATOS'!$B$2:$AB$6821,13,0)</f>
        <v>2025</v>
      </c>
      <c r="E79" s="413"/>
      <c r="F79" s="348"/>
      <c r="G79" s="348"/>
    </row>
    <row r="80" spans="1:7" ht="24.95" hidden="1" customHeight="1" x14ac:dyDescent="0.25">
      <c r="A80" s="350">
        <f>'BASE DE DATOS'!B80</f>
        <v>76</v>
      </c>
      <c r="B80" s="418" t="str">
        <f>VLOOKUP(A80,'BASE DE DATOS'!$B$2:$AB$702,2,0)</f>
        <v>CANCINO CANO ANGEL</v>
      </c>
      <c r="C80" s="418" t="str">
        <f>VLOOKUP(A80,'BASE DE DATOS'!$B$2:$AB$6821,12,0)</f>
        <v>17 PTE ENTRE 13 Y 15 SUR Y 13 SUR ENTRE 17 PTE Y CANAL</v>
      </c>
      <c r="D80" s="419">
        <f>VLOOKUP(A80,'BASE DE DATOS'!$B$2:$AB$6821,13,0)</f>
        <v>2026</v>
      </c>
      <c r="E80" s="413"/>
      <c r="F80" s="348"/>
      <c r="G80" s="348"/>
    </row>
    <row r="81" spans="1:7" ht="24.95" customHeight="1" x14ac:dyDescent="0.25">
      <c r="A81" s="350">
        <f>'BASE DE DATOS'!B81</f>
        <v>77</v>
      </c>
      <c r="B81" s="418" t="str">
        <f>VLOOKUP(A81,'BASE DE DATOS'!$B$2:$AB$702,2,0)</f>
        <v>CANCINO CANO JAVIER</v>
      </c>
      <c r="C81" s="418" t="str">
        <f>VLOOKUP(A81,'BASE DE DATOS'!$B$2:$AB$6821,12,0)</f>
        <v>17 PONIENTE ENTRE 13 Y 15 SUR</v>
      </c>
      <c r="D81" s="419">
        <f>VLOOKUP(A81,'BASE DE DATOS'!$B$2:$AB$6821,13,0)</f>
        <v>2026</v>
      </c>
      <c r="E81" s="413"/>
      <c r="F81" s="348"/>
      <c r="G81" s="348"/>
    </row>
    <row r="82" spans="1:7" ht="24.95" hidden="1" customHeight="1" x14ac:dyDescent="0.25">
      <c r="A82" s="350">
        <f>'BASE DE DATOS'!B82</f>
        <v>78</v>
      </c>
      <c r="B82" s="418" t="str">
        <f>VLOOKUP(A82,'BASE DE DATOS'!$B$2:$AB$702,2,0)</f>
        <v>CANCINO CEBADA ARMANDO</v>
      </c>
      <c r="C82" s="418" t="str">
        <f>VLOOKUP(A82,'BASE DE DATOS'!$B$2:$AB$6821,12,0)</f>
        <v xml:space="preserve">17 PTE ENTRE 13 Y 15 SUR </v>
      </c>
      <c r="D82" s="419">
        <f>VLOOKUP(A82,'BASE DE DATOS'!$B$2:$AB$6821,13,0)</f>
        <v>2024</v>
      </c>
      <c r="E82" s="413"/>
      <c r="F82" s="348"/>
      <c r="G82" s="348"/>
    </row>
    <row r="83" spans="1:7" ht="24.95" hidden="1" customHeight="1" x14ac:dyDescent="0.25">
      <c r="A83" s="350">
        <f>'BASE DE DATOS'!B83</f>
        <v>79</v>
      </c>
      <c r="B83" s="418" t="str">
        <f>VLOOKUP(A83,'BASE DE DATOS'!$B$2:$AB$702,2,0)</f>
        <v>CANCINO CEBADA CLARA</v>
      </c>
      <c r="C83" s="418" t="str">
        <f>VLOOKUP(A83,'BASE DE DATOS'!$B$2:$AB$6821,12,0)</f>
        <v xml:space="preserve">17 PTE ENTRE 13 Y 15 SUR </v>
      </c>
      <c r="D83" s="419">
        <f>VLOOKUP(A83,'BASE DE DATOS'!$B$2:$AB$6821,13,0)</f>
        <v>2025</v>
      </c>
      <c r="E83" s="413"/>
      <c r="F83" s="348"/>
      <c r="G83" s="348"/>
    </row>
    <row r="84" spans="1:7" ht="24.95" hidden="1" customHeight="1" x14ac:dyDescent="0.25">
      <c r="A84" s="350">
        <f>'BASE DE DATOS'!B84</f>
        <v>80</v>
      </c>
      <c r="B84" s="418" t="str">
        <f>VLOOKUP(A84,'BASE DE DATOS'!$B$2:$AB$702,2,0)</f>
        <v>CANCINO CEBADA JAVIER</v>
      </c>
      <c r="C84" s="418" t="str">
        <f>VLOOKUP(A84,'BASE DE DATOS'!$B$2:$AB$6821,12,0)</f>
        <v xml:space="preserve">17 PTE ENTRE 13 Y 15 SUR </v>
      </c>
      <c r="D84" s="419">
        <f>VLOOKUP(A84,'BASE DE DATOS'!$B$2:$AB$6821,13,0)</f>
        <v>2024</v>
      </c>
      <c r="E84" s="413"/>
      <c r="F84" s="348"/>
      <c r="G84" s="348"/>
    </row>
    <row r="85" spans="1:7" ht="24.95" hidden="1" customHeight="1" x14ac:dyDescent="0.25">
      <c r="A85" s="350">
        <f>'BASE DE DATOS'!B85</f>
        <v>81</v>
      </c>
      <c r="B85" s="418" t="str">
        <f>VLOOKUP(A85,'BASE DE DATOS'!$B$2:$AB$702,2,0)</f>
        <v>CASTILLO ORDUÑA MARCELINO</v>
      </c>
      <c r="C85" s="418" t="str">
        <f>VLOOKUP(A85,'BASE DE DATOS'!$B$2:$AB$6821,12,0)</f>
        <v>19 PTE ENTRE 7 Y 9 SUR</v>
      </c>
      <c r="D85" s="419">
        <f>VLOOKUP(A85,'BASE DE DATOS'!$B$2:$AB$6821,13,0)</f>
        <v>2026</v>
      </c>
      <c r="E85" s="413"/>
      <c r="F85" s="348"/>
      <c r="G85" s="348"/>
    </row>
    <row r="86" spans="1:7" ht="24.95" hidden="1" customHeight="1" x14ac:dyDescent="0.25">
      <c r="A86" s="350">
        <f>'BASE DE DATOS'!B86</f>
        <v>82</v>
      </c>
      <c r="B86" s="418" t="str">
        <f>VLOOKUP(A86,'BASE DE DATOS'!$B$2:$AB$702,2,0)</f>
        <v xml:space="preserve">CEBADA DE LOS SANTOS MARIA GUADALUPE </v>
      </c>
      <c r="C86" s="418" t="str">
        <f>VLOOKUP(A86,'BASE DE DATOS'!$B$2:$AB$6821,12,0)</f>
        <v>17 PTE S/N ENTRE 13 Y 15 SUR</v>
      </c>
      <c r="D86" s="419">
        <f>VLOOKUP(A86,'BASE DE DATOS'!$B$2:$AB$6821,13,0)</f>
        <v>2025</v>
      </c>
      <c r="E86" s="413"/>
      <c r="F86" s="348"/>
      <c r="G86" s="348"/>
    </row>
    <row r="87" spans="1:7" ht="24.95" hidden="1" customHeight="1" x14ac:dyDescent="0.25">
      <c r="A87" s="350">
        <f>'BASE DE DATOS'!B87</f>
        <v>83</v>
      </c>
      <c r="B87" s="418" t="str">
        <f>VLOOKUP(A87,'BASE DE DATOS'!$B$2:$AB$702,2,0)</f>
        <v>CEBADA LIMON ROBERTO</v>
      </c>
      <c r="C87" s="418" t="str">
        <f>VLOOKUP(A87,'BASE DE DATOS'!$B$2:$AB$6821,12,0)</f>
        <v xml:space="preserve">17 PTE ENTRE 13 Y 15 SUR </v>
      </c>
      <c r="D87" s="419">
        <f>VLOOKUP(A87,'BASE DE DATOS'!$B$2:$AB$6821,13,0)</f>
        <v>2025</v>
      </c>
      <c r="E87" s="413"/>
      <c r="F87" s="348"/>
      <c r="G87" s="348"/>
    </row>
    <row r="88" spans="1:7" ht="24.95" customHeight="1" x14ac:dyDescent="0.25">
      <c r="A88" s="350">
        <f>'BASE DE DATOS'!B88</f>
        <v>84</v>
      </c>
      <c r="B88" s="418" t="str">
        <f>VLOOKUP(A88,'BASE DE DATOS'!$B$2:$AB$702,2,0)</f>
        <v>CEREZO RODRIGUEZ  JOSE ALVARO</v>
      </c>
      <c r="C88" s="418" t="str">
        <f>VLOOKUP(A88,'BASE DE DATOS'!$B$2:$AB$6821,12,0)</f>
        <v>17 SUR ENTRE 13 Y 15 PTE</v>
      </c>
      <c r="D88" s="419">
        <f>VLOOKUP(A88,'BASE DE DATOS'!$B$2:$AB$6821,13,0)</f>
        <v>2026</v>
      </c>
      <c r="E88" s="413"/>
      <c r="F88" s="348"/>
      <c r="G88" s="348"/>
    </row>
    <row r="89" spans="1:7" ht="24.95" hidden="1" customHeight="1" x14ac:dyDescent="0.25">
      <c r="A89" s="350">
        <f>'BASE DE DATOS'!B89</f>
        <v>85</v>
      </c>
      <c r="B89" s="418" t="str">
        <f>VLOOKUP(A89,'BASE DE DATOS'!$B$2:$AB$702,2,0)</f>
        <v xml:space="preserve">CERVANTES VERA YESSICA </v>
      </c>
      <c r="C89" s="418" t="str">
        <f>VLOOKUP(A89,'BASE DE DATOS'!$B$2:$AB$6821,12,0)</f>
        <v>15 SUR ENTRE 11 Y 13 PTE</v>
      </c>
      <c r="D89" s="419">
        <f>VLOOKUP(A89,'BASE DE DATOS'!$B$2:$AB$6821,13,0)</f>
        <v>2026</v>
      </c>
      <c r="E89" s="413"/>
      <c r="F89" s="348"/>
      <c r="G89" s="348"/>
    </row>
    <row r="90" spans="1:7" ht="24.95" hidden="1" customHeight="1" x14ac:dyDescent="0.25">
      <c r="A90" s="350">
        <f>'BASE DE DATOS'!B90</f>
        <v>86</v>
      </c>
      <c r="B90" s="418" t="str">
        <f>VLOOKUP(A90,'BASE DE DATOS'!$B$2:$AB$702,2,0)</f>
        <v>CHAVEZ GUZMAN CESAR</v>
      </c>
      <c r="C90" s="418" t="str">
        <f>VLOOKUP(A90,'BASE DE DATOS'!$B$2:$AB$6821,12,0)</f>
        <v>13 SUR ENTRE 15 Y 19 PTE</v>
      </c>
      <c r="D90" s="419">
        <f>VLOOKUP(A90,'BASE DE DATOS'!$B$2:$AB$6821,13,0)</f>
        <v>2026</v>
      </c>
      <c r="E90" s="413"/>
      <c r="F90" s="348"/>
      <c r="G90" s="348"/>
    </row>
    <row r="91" spans="1:7" ht="24.95" hidden="1" customHeight="1" x14ac:dyDescent="0.25">
      <c r="A91" s="350">
        <f>'BASE DE DATOS'!B91</f>
        <v>87</v>
      </c>
      <c r="B91" s="418" t="str">
        <f>VLOOKUP(A91,'BASE DE DATOS'!$B$2:$AB$702,2,0)</f>
        <v>CHAVEZ GUZMAN PABLO</v>
      </c>
      <c r="C91" s="418" t="str">
        <f>VLOOKUP(A91,'BASE DE DATOS'!$B$2:$AB$6821,12,0)</f>
        <v>13 SUR ENTRE 19 Y 21 PTE</v>
      </c>
      <c r="D91" s="419">
        <f>VLOOKUP(A91,'BASE DE DATOS'!$B$2:$AB$6821,13,0)</f>
        <v>0</v>
      </c>
      <c r="E91" s="413"/>
      <c r="F91" s="348"/>
      <c r="G91" s="348"/>
    </row>
    <row r="92" spans="1:7" ht="24.95" hidden="1" customHeight="1" x14ac:dyDescent="0.25">
      <c r="A92" s="350">
        <f>'BASE DE DATOS'!B92</f>
        <v>88</v>
      </c>
      <c r="B92" s="418" t="str">
        <f>VLOOKUP(A92,'BASE DE DATOS'!$B$2:$AB$702,2,0)</f>
        <v>CHAVEZ GUZMAN ADRIAN</v>
      </c>
      <c r="C92" s="418" t="str">
        <f>VLOOKUP(A92,'BASE DE DATOS'!$B$2:$AB$6821,12,0)</f>
        <v>13 SUR ENTRE 17 Y 19 PTE</v>
      </c>
      <c r="D92" s="419">
        <f>VLOOKUP(A92,'BASE DE DATOS'!$B$2:$AB$6821,13,0)</f>
        <v>0</v>
      </c>
      <c r="E92" s="413"/>
      <c r="F92" s="348"/>
      <c r="G92" s="348"/>
    </row>
    <row r="93" spans="1:7" ht="24.95" hidden="1" customHeight="1" x14ac:dyDescent="0.25">
      <c r="A93" s="350">
        <f>'BASE DE DATOS'!B93</f>
        <v>89</v>
      </c>
      <c r="B93" s="418" t="str">
        <f>VLOOKUP(A93,'BASE DE DATOS'!$B$2:$AB$702,2,0)</f>
        <v>PELAEZ GONZALEZ SONIA</v>
      </c>
      <c r="C93" s="418" t="str">
        <f>VLOOKUP(A93,'BASE DE DATOS'!$B$2:$AB$6821,12,0)</f>
        <v>13 PONIENTE NO. 1703</v>
      </c>
      <c r="D93" s="419">
        <f>VLOOKUP(A93,'BASE DE DATOS'!$B$2:$AB$6821,13,0)</f>
        <v>0</v>
      </c>
      <c r="E93" s="413"/>
      <c r="F93" s="348"/>
      <c r="G93" s="348"/>
    </row>
    <row r="94" spans="1:7" ht="24.95" hidden="1" customHeight="1" x14ac:dyDescent="0.25">
      <c r="A94" s="350">
        <f>'BASE DE DATOS'!B94</f>
        <v>90</v>
      </c>
      <c r="B94" s="418" t="str">
        <f>VLOOKUP(A94,'BASE DE DATOS'!$B$2:$AB$702,2,0)</f>
        <v>CLEMENTE GONZALEZ ESTELA</v>
      </c>
      <c r="C94" s="418" t="str">
        <f>VLOOKUP(A94,'BASE DE DATOS'!$B$2:$AB$6821,12,0)</f>
        <v>9 SUR ENTRE 13 Y 15 PTE</v>
      </c>
      <c r="D94" s="419">
        <f>VLOOKUP(A94,'BASE DE DATOS'!$B$2:$AB$6821,13,0)</f>
        <v>2026</v>
      </c>
      <c r="E94" s="413"/>
      <c r="F94" s="348"/>
      <c r="G94" s="348"/>
    </row>
    <row r="95" spans="1:7" ht="24.95" hidden="1" customHeight="1" x14ac:dyDescent="0.25">
      <c r="A95" s="350">
        <f>'BASE DE DATOS'!B95</f>
        <v>91</v>
      </c>
      <c r="B95" s="418" t="str">
        <f>VLOOKUP(A95,'BASE DE DATOS'!$B$2:$AB$702,2,0)</f>
        <v>COETO GARCIA ANGELES</v>
      </c>
      <c r="C95" s="418" t="str">
        <f>VLOOKUP(A95,'BASE DE DATOS'!$B$2:$AB$6821,12,0)</f>
        <v xml:space="preserve">15 SUR 17 PONIENTE </v>
      </c>
      <c r="D95" s="419">
        <f>VLOOKUP(A95,'BASE DE DATOS'!$B$2:$AB$6821,13,0)</f>
        <v>2026</v>
      </c>
      <c r="E95" s="413"/>
      <c r="F95" s="348"/>
      <c r="G95" s="348"/>
    </row>
    <row r="96" spans="1:7" ht="24.95" hidden="1" customHeight="1" x14ac:dyDescent="0.25">
      <c r="A96" s="350">
        <f>'BASE DE DATOS'!B96</f>
        <v>92</v>
      </c>
      <c r="B96" s="418" t="str">
        <f>VLOOKUP(A96,'BASE DE DATOS'!$B$2:$AB$702,2,0)</f>
        <v>COETO GARCIA LETICIA</v>
      </c>
      <c r="C96" s="418" t="str">
        <f>VLOOKUP(A96,'BASE DE DATOS'!$B$2:$AB$6821,12,0)</f>
        <v>15 SUR ESQ. 17 PTE</v>
      </c>
      <c r="D96" s="419">
        <f>VLOOKUP(A96,'BASE DE DATOS'!$B$2:$AB$6821,13,0)</f>
        <v>2026</v>
      </c>
      <c r="E96" s="413"/>
      <c r="F96" s="348"/>
      <c r="G96" s="348"/>
    </row>
    <row r="97" spans="1:7" ht="24.95" hidden="1" customHeight="1" x14ac:dyDescent="0.25">
      <c r="A97" s="350">
        <f>'BASE DE DATOS'!B97</f>
        <v>93</v>
      </c>
      <c r="B97" s="418" t="str">
        <f>VLOOKUP(A97,'BASE DE DATOS'!$B$2:$AB$702,2,0)</f>
        <v>CONTRERAS RODRIGUEZ EDGAR</v>
      </c>
      <c r="C97" s="418" t="str">
        <f>VLOOKUP(A97,'BASE DE DATOS'!$B$2:$AB$6821,12,0)</f>
        <v>DIAGONAL ESQ, 15 PTE.</v>
      </c>
      <c r="D97" s="419">
        <f>VLOOKUP(A97,'BASE DE DATOS'!$B$2:$AB$6821,13,0)</f>
        <v>2026</v>
      </c>
      <c r="E97" s="413"/>
      <c r="F97" s="348"/>
      <c r="G97" s="348"/>
    </row>
    <row r="98" spans="1:7" ht="24.95" hidden="1" customHeight="1" x14ac:dyDescent="0.25">
      <c r="A98" s="350">
        <f>'BASE DE DATOS'!B98</f>
        <v>94</v>
      </c>
      <c r="B98" s="418" t="str">
        <f>VLOOKUP(A98,'BASE DE DATOS'!$B$2:$AB$702,2,0)</f>
        <v>CONTRERAS RODRIGUEZ ARACELI</v>
      </c>
      <c r="C98" s="418" t="str">
        <f>VLOOKUP(A98,'BASE DE DATOS'!$B$2:$AB$6821,12,0)</f>
        <v>DIAGONAL PREPA</v>
      </c>
      <c r="D98" s="419">
        <f>VLOOKUP(A98,'BASE DE DATOS'!$B$2:$AB$6821,13,0)</f>
        <v>2018</v>
      </c>
      <c r="E98" s="413"/>
      <c r="F98" s="348"/>
      <c r="G98" s="348"/>
    </row>
    <row r="99" spans="1:7" ht="24.95" hidden="1" customHeight="1" x14ac:dyDescent="0.25">
      <c r="A99" s="350">
        <f>'BASE DE DATOS'!B99</f>
        <v>95</v>
      </c>
      <c r="B99" s="418" t="str">
        <f>VLOOKUP(A99,'BASE DE DATOS'!$B$2:$AB$702,2,0)</f>
        <v>CONTRERAS RODRIGUEZ EUSTOLIO</v>
      </c>
      <c r="C99" s="418" t="str">
        <f>VLOOKUP(A99,'BASE DE DATOS'!$B$2:$AB$6821,12,0)</f>
        <v>DIAGONAL PREPA ESQ. 15 PTE.</v>
      </c>
      <c r="D99" s="419">
        <f>VLOOKUP(A99,'BASE DE DATOS'!$B$2:$AB$6821,13,0)</f>
        <v>2027</v>
      </c>
      <c r="E99" s="413"/>
      <c r="F99" s="348"/>
      <c r="G99" s="348"/>
    </row>
    <row r="100" spans="1:7" ht="24.95" hidden="1" customHeight="1" x14ac:dyDescent="0.25">
      <c r="A100" s="350">
        <f>'BASE DE DATOS'!B100</f>
        <v>96</v>
      </c>
      <c r="B100" s="418" t="str">
        <f>VLOOKUP(A100,'BASE DE DATOS'!$B$2:$AB$702,2,0)</f>
        <v>CONTRERAS RODRIGUEZ ENRIQUE</v>
      </c>
      <c r="C100" s="418" t="str">
        <f>VLOOKUP(A100,'BASE DE DATOS'!$B$2:$AB$6821,12,0)</f>
        <v>DIAGONAL PREPA ESQ. 15 PTE.</v>
      </c>
      <c r="D100" s="419">
        <f>VLOOKUP(A100,'BASE DE DATOS'!$B$2:$AB$6821,13,0)</f>
        <v>2019</v>
      </c>
      <c r="E100" s="413"/>
      <c r="F100" s="348"/>
      <c r="G100" s="348"/>
    </row>
    <row r="101" spans="1:7" ht="24.95" hidden="1" customHeight="1" x14ac:dyDescent="0.25">
      <c r="A101" s="350">
        <f>'BASE DE DATOS'!B101</f>
        <v>97</v>
      </c>
      <c r="B101" s="418" t="str">
        <f>VLOOKUP(A101,'BASE DE DATOS'!$B$2:$AB$702,2,0)</f>
        <v>CORTES RODRIGUEZ CONCEPCION</v>
      </c>
      <c r="C101" s="418" t="str">
        <f>VLOOKUP(A101,'BASE DE DATOS'!$B$2:$AB$6821,12,0)</f>
        <v>13 PTE. 1702 17 Y 19 SUR</v>
      </c>
      <c r="D101" s="419">
        <f>VLOOKUP(A101,'BASE DE DATOS'!$B$2:$AB$6821,13,0)</f>
        <v>2026</v>
      </c>
      <c r="E101" s="413"/>
      <c r="F101" s="348"/>
      <c r="G101" s="348"/>
    </row>
    <row r="102" spans="1:7" ht="24.95" customHeight="1" x14ac:dyDescent="0.25">
      <c r="A102" s="350">
        <f>'BASE DE DATOS'!B102</f>
        <v>98</v>
      </c>
      <c r="B102" s="418" t="str">
        <f>VLOOKUP(A102,'BASE DE DATOS'!$B$2:$AB$702,2,0)</f>
        <v>CORZAS GONZALEZ TERESA</v>
      </c>
      <c r="C102" s="418" t="str">
        <f>VLOOKUP(A102,'BASE DE DATOS'!$B$2:$AB$6821,12,0)</f>
        <v xml:space="preserve">13 PTE 11 Y 13 SUR </v>
      </c>
      <c r="D102" s="419">
        <f>VLOOKUP(A102,'BASE DE DATOS'!$B$2:$AB$6821,13,0)</f>
        <v>2026</v>
      </c>
      <c r="E102" s="413"/>
      <c r="F102" s="348"/>
      <c r="G102" s="348"/>
    </row>
    <row r="103" spans="1:7" ht="24.95" hidden="1" customHeight="1" x14ac:dyDescent="0.25">
      <c r="A103" s="350">
        <f>'BASE DE DATOS'!B103</f>
        <v>99</v>
      </c>
      <c r="B103" s="418" t="str">
        <f>VLOOKUP(A103,'BASE DE DATOS'!$B$2:$AB$702,2,0)</f>
        <v xml:space="preserve">CRUZ FLORES JUAN CARLOS </v>
      </c>
      <c r="C103" s="418" t="str">
        <f>VLOOKUP(A103,'BASE DE DATOS'!$B$2:$AB$6821,12,0)</f>
        <v>17 PONIENTE ENTRE 9 Y 11 SUR.</v>
      </c>
      <c r="D103" s="419">
        <f>VLOOKUP(A103,'BASE DE DATOS'!$B$2:$AB$6821,13,0)</f>
        <v>2026</v>
      </c>
      <c r="E103" s="413"/>
      <c r="F103" s="348"/>
      <c r="G103" s="348"/>
    </row>
    <row r="104" spans="1:7" ht="24.95" hidden="1" customHeight="1" x14ac:dyDescent="0.25">
      <c r="A104" s="350">
        <f>'BASE DE DATOS'!B104</f>
        <v>100</v>
      </c>
      <c r="B104" s="418" t="str">
        <f>VLOOKUP(A104,'BASE DE DATOS'!$B$2:$AB$702,2,0)</f>
        <v>CRUZ IBAÑEZ ALFONSO</v>
      </c>
      <c r="C104" s="418" t="str">
        <f>VLOOKUP(A104,'BASE DE DATOS'!$B$2:$AB$6821,12,0)</f>
        <v>9  SUR  1505 15 Y 17  PONIENTE</v>
      </c>
      <c r="D104" s="419">
        <f>VLOOKUP(A104,'BASE DE DATOS'!$B$2:$AB$6821,13,0)</f>
        <v>2026</v>
      </c>
      <c r="E104" s="413"/>
      <c r="F104" s="348"/>
      <c r="G104" s="348"/>
    </row>
    <row r="105" spans="1:7" ht="24.95" hidden="1" customHeight="1" x14ac:dyDescent="0.25">
      <c r="A105" s="350">
        <f>'BASE DE DATOS'!B105</f>
        <v>101</v>
      </c>
      <c r="B105" s="418" t="str">
        <f>VLOOKUP(A105,'BASE DE DATOS'!$B$2:$AB$702,2,0)</f>
        <v>CRUZ IBAÑEZ JOSE BASILIO</v>
      </c>
      <c r="C105" s="418" t="str">
        <f>VLOOKUP(A105,'BASE DE DATOS'!$B$2:$AB$6821,12,0)</f>
        <v>13 SUR ENTRE 13 Y 15 PTE.</v>
      </c>
      <c r="D105" s="419">
        <f>VLOOKUP(A105,'BASE DE DATOS'!$B$2:$AB$6821,13,0)</f>
        <v>2026</v>
      </c>
      <c r="E105" s="413"/>
      <c r="F105" s="348"/>
      <c r="G105" s="348"/>
    </row>
    <row r="106" spans="1:7" ht="24.95" hidden="1" customHeight="1" x14ac:dyDescent="0.25">
      <c r="A106" s="350">
        <f>'BASE DE DATOS'!B106</f>
        <v>102</v>
      </c>
      <c r="B106" s="418" t="str">
        <f>VLOOKUP(A106,'BASE DE DATOS'!$B$2:$AB$702,2,0)</f>
        <v>CRUZ IBAÑEZ JOSE LUIS</v>
      </c>
      <c r="C106" s="418" t="str">
        <f>VLOOKUP(A106,'BASE DE DATOS'!$B$2:$AB$6821,12,0)</f>
        <v xml:space="preserve">9 SUR Y OTRA EN 17 PTE. </v>
      </c>
      <c r="D106" s="419">
        <f>VLOOKUP(A106,'BASE DE DATOS'!$B$2:$AB$6821,13,0)</f>
        <v>2026</v>
      </c>
      <c r="E106" s="413"/>
      <c r="F106" s="348"/>
      <c r="G106" s="348"/>
    </row>
    <row r="107" spans="1:7" ht="24.95" hidden="1" customHeight="1" x14ac:dyDescent="0.25">
      <c r="A107" s="350">
        <f>'BASE DE DATOS'!B107</f>
        <v>103</v>
      </c>
      <c r="B107" s="418" t="str">
        <f>VLOOKUP(A107,'BASE DE DATOS'!$B$2:$AB$702,2,0)</f>
        <v>CRUZ IBAÑEZ TORIBIO</v>
      </c>
      <c r="C107" s="418" t="str">
        <f>VLOOKUP(A107,'BASE DE DATOS'!$B$2:$AB$6821,12,0)</f>
        <v>9 SUR ENTRE 13 Y 15 PTE</v>
      </c>
      <c r="D107" s="419">
        <f>VLOOKUP(A107,'BASE DE DATOS'!$B$2:$AB$6821,13,0)</f>
        <v>2026</v>
      </c>
      <c r="E107" s="413"/>
      <c r="F107" s="348"/>
      <c r="G107" s="348"/>
    </row>
    <row r="108" spans="1:7" ht="24.95" customHeight="1" x14ac:dyDescent="0.25">
      <c r="A108" s="350">
        <f>'BASE DE DATOS'!B108</f>
        <v>104</v>
      </c>
      <c r="B108" s="418" t="str">
        <f>VLOOKUP(A108,'BASE DE DATOS'!$B$2:$AB$702,2,0)</f>
        <v xml:space="preserve">CRUZ SANTOS AGUSTIN </v>
      </c>
      <c r="C108" s="418" t="str">
        <f>VLOOKUP(A108,'BASE DE DATOS'!$B$2:$AB$6821,12,0)</f>
        <v>15 SUR ENTRE 13 Y 15 PTE</v>
      </c>
      <c r="D108" s="419">
        <f>VLOOKUP(A108,'BASE DE DATOS'!$B$2:$AB$6821,13,0)</f>
        <v>2026</v>
      </c>
      <c r="E108" s="413"/>
      <c r="F108" s="348"/>
      <c r="G108" s="348"/>
    </row>
    <row r="109" spans="1:7" ht="24.95" hidden="1" customHeight="1" x14ac:dyDescent="0.25">
      <c r="A109" s="350">
        <f>'BASE DE DATOS'!B109</f>
        <v>105</v>
      </c>
      <c r="B109" s="418" t="str">
        <f>VLOOKUP(A109,'BASE DE DATOS'!$B$2:$AB$702,2,0)</f>
        <v xml:space="preserve">CRUZ SANTOS ANA LILIA </v>
      </c>
      <c r="C109" s="418" t="str">
        <f>VLOOKUP(A109,'BASE DE DATOS'!$B$2:$AB$6821,12,0)</f>
        <v>11 SUR ENTRE 15 Y 17 PTE</v>
      </c>
      <c r="D109" s="419">
        <f>VLOOKUP(A109,'BASE DE DATOS'!$B$2:$AB$6821,13,0)</f>
        <v>2018</v>
      </c>
      <c r="E109" s="413"/>
      <c r="F109" s="348"/>
      <c r="G109" s="348"/>
    </row>
    <row r="110" spans="1:7" ht="24.95" hidden="1" customHeight="1" x14ac:dyDescent="0.25">
      <c r="A110" s="350">
        <f>'BASE DE DATOS'!B110</f>
        <v>106</v>
      </c>
      <c r="B110" s="418" t="str">
        <f>VLOOKUP(A110,'BASE DE DATOS'!$B$2:$AB$702,2,0)</f>
        <v xml:space="preserve">DE LOS ANGELES ISLAS MIGUEL </v>
      </c>
      <c r="C110" s="418" t="str">
        <f>VLOOKUP(A110,'BASE DE DATOS'!$B$2:$AB$6821,12,0)</f>
        <v>11 SUR ENTRE 15 Y 17 PTE</v>
      </c>
      <c r="D110" s="419">
        <f>VLOOKUP(A110,'BASE DE DATOS'!$B$2:$AB$6821,13,0)</f>
        <v>2026</v>
      </c>
      <c r="E110" s="413"/>
      <c r="F110" s="348"/>
      <c r="G110" s="348"/>
    </row>
    <row r="111" spans="1:7" ht="24.95" hidden="1" customHeight="1" x14ac:dyDescent="0.25">
      <c r="A111" s="350">
        <f>'BASE DE DATOS'!B111</f>
        <v>107</v>
      </c>
      <c r="B111" s="418" t="str">
        <f>VLOOKUP(A111,'BASE DE DATOS'!$B$2:$AB$702,2,0)</f>
        <v>DE LOS SANTOS CERVANTES MARTHA</v>
      </c>
      <c r="C111" s="418" t="str">
        <f>VLOOKUP(A111,'BASE DE DATOS'!$B$2:$AB$6821,12,0)</f>
        <v xml:space="preserve">13 PTE- ENTRE 17 Y 19 SUR </v>
      </c>
      <c r="D111" s="419">
        <f>VLOOKUP(A111,'BASE DE DATOS'!$B$2:$AB$6821,13,0)</f>
        <v>2026</v>
      </c>
      <c r="E111" s="413"/>
      <c r="F111" s="348"/>
      <c r="G111" s="348"/>
    </row>
    <row r="112" spans="1:7" ht="24.95" hidden="1" customHeight="1" x14ac:dyDescent="0.25">
      <c r="A112" s="350">
        <f>'BASE DE DATOS'!B112</f>
        <v>108</v>
      </c>
      <c r="B112" s="418" t="str">
        <f>VLOOKUP(A112,'BASE DE DATOS'!$B$2:$AB$702,2,0)</f>
        <v>DE LOS SANTOS CERVANTES ROSA</v>
      </c>
      <c r="C112" s="418" t="str">
        <f>VLOOKUP(A112,'BASE DE DATOS'!$B$2:$AB$6821,12,0)</f>
        <v xml:space="preserve">AV 11 PONIENTE 1510 </v>
      </c>
      <c r="D112" s="419">
        <f>VLOOKUP(A112,'BASE DE DATOS'!$B$2:$AB$6821,13,0)</f>
        <v>2026</v>
      </c>
      <c r="E112" s="413"/>
      <c r="F112" s="348"/>
      <c r="G112" s="348"/>
    </row>
    <row r="113" spans="1:7" ht="24.95" hidden="1" customHeight="1" x14ac:dyDescent="0.25">
      <c r="A113" s="350">
        <f>'BASE DE DATOS'!B113</f>
        <v>109</v>
      </c>
      <c r="B113" s="418" t="str">
        <f>VLOOKUP(A113,'BASE DE DATOS'!$B$2:$AB$702,2,0)</f>
        <v xml:space="preserve">DE LOS SANTOS FLORES SUSANA </v>
      </c>
      <c r="C113" s="418" t="str">
        <f>VLOOKUP(A113,'BASE DE DATOS'!$B$2:$AB$6821,12,0)</f>
        <v xml:space="preserve">11 SUR ENTRE 15 Y 17 PTE. </v>
      </c>
      <c r="D113" s="419">
        <f>VLOOKUP(A113,'BASE DE DATOS'!$B$2:$AB$6821,13,0)</f>
        <v>2026</v>
      </c>
      <c r="E113" s="413"/>
      <c r="F113" s="348"/>
      <c r="G113" s="348"/>
    </row>
    <row r="114" spans="1:7" ht="24.95" hidden="1" customHeight="1" x14ac:dyDescent="0.25">
      <c r="A114" s="350">
        <f>'BASE DE DATOS'!B114</f>
        <v>110</v>
      </c>
      <c r="B114" s="418" t="str">
        <f>VLOOKUP(A114,'BASE DE DATOS'!$B$2:$AB$702,2,0)</f>
        <v xml:space="preserve">DE LOS SANTOS LOPEZ FELIX </v>
      </c>
      <c r="C114" s="418" t="str">
        <f>VLOOKUP(A114,'BASE DE DATOS'!$B$2:$AB$6821,12,0)</f>
        <v xml:space="preserve">17 PTE. ENTRE 13 Y 15 SUR </v>
      </c>
      <c r="D114" s="419">
        <f>VLOOKUP(A114,'BASE DE DATOS'!$B$2:$AB$6821,13,0)</f>
        <v>2026</v>
      </c>
      <c r="E114" s="413"/>
      <c r="F114" s="348"/>
      <c r="G114" s="348"/>
    </row>
    <row r="115" spans="1:7" ht="24.95" hidden="1" customHeight="1" x14ac:dyDescent="0.25">
      <c r="A115" s="350">
        <f>'BASE DE DATOS'!B115</f>
        <v>111</v>
      </c>
      <c r="B115" s="418" t="str">
        <f>VLOOKUP(A115,'BASE DE DATOS'!$B$2:$AB$702,2,0)</f>
        <v>DE LOS SANTOS LOPEZ MODESTO</v>
      </c>
      <c r="C115" s="418" t="str">
        <f>VLOOKUP(A115,'BASE DE DATOS'!$B$2:$AB$6821,12,0)</f>
        <v>17 PTE. ENTRE 13 Y 15 PTE</v>
      </c>
      <c r="D115" s="419">
        <f>VLOOKUP(A115,'BASE DE DATOS'!$B$2:$AB$6821,13,0)</f>
        <v>2026</v>
      </c>
      <c r="E115" s="413"/>
      <c r="F115" s="348"/>
      <c r="G115" s="348"/>
    </row>
    <row r="116" spans="1:7" ht="24.95" hidden="1" customHeight="1" x14ac:dyDescent="0.25">
      <c r="A116" s="350">
        <f>'BASE DE DATOS'!B116</f>
        <v>112</v>
      </c>
      <c r="B116" s="418" t="str">
        <f>VLOOKUP(A116,'BASE DE DATOS'!$B$2:$AB$702,2,0)</f>
        <v>DE LOS SANTOS MARTINEZ MARCIAL</v>
      </c>
      <c r="C116" s="418" t="str">
        <f>VLOOKUP(A116,'BASE DE DATOS'!$B$2:$AB$6821,12,0)</f>
        <v>15 SUR ESQ, 17 PTE.</v>
      </c>
      <c r="D116" s="419">
        <f>VLOOKUP(A116,'BASE DE DATOS'!$B$2:$AB$6821,13,0)</f>
        <v>2026</v>
      </c>
      <c r="E116" s="413"/>
      <c r="F116" s="348"/>
      <c r="G116" s="348"/>
    </row>
    <row r="117" spans="1:7" ht="24.95" hidden="1" customHeight="1" x14ac:dyDescent="0.25">
      <c r="A117" s="350">
        <f>'BASE DE DATOS'!B117</f>
        <v>113</v>
      </c>
      <c r="B117" s="418" t="str">
        <f>VLOOKUP(A117,'BASE DE DATOS'!$B$2:$AB$702,2,0)</f>
        <v>DE LOS SANTOS MARTINEZ OCTAVIO</v>
      </c>
      <c r="C117" s="418" t="str">
        <f>VLOOKUP(A117,'BASE DE DATOS'!$B$2:$AB$6821,12,0)</f>
        <v>15 SUR ENTRE 17 Y 19 SUR</v>
      </c>
      <c r="D117" s="419">
        <f>VLOOKUP(A117,'BASE DE DATOS'!$B$2:$AB$6821,13,0)</f>
        <v>2026</v>
      </c>
      <c r="E117" s="413"/>
      <c r="F117" s="348"/>
      <c r="G117" s="348"/>
    </row>
    <row r="118" spans="1:7" ht="24.95" hidden="1" customHeight="1" x14ac:dyDescent="0.25">
      <c r="A118" s="350">
        <f>'BASE DE DATOS'!B118</f>
        <v>114</v>
      </c>
      <c r="B118" s="418" t="str">
        <f>VLOOKUP(A118,'BASE DE DATOS'!$B$2:$AB$702,2,0)</f>
        <v>DE LOS SANTOS VALLADARES ERASMO</v>
      </c>
      <c r="C118" s="418" t="str">
        <f>VLOOKUP(A118,'BASE DE DATOS'!$B$2:$AB$6821,12,0)</f>
        <v xml:space="preserve">17 PTE. ENTRE 13 Y 15 SUR </v>
      </c>
      <c r="D118" s="419">
        <f>VLOOKUP(A118,'BASE DE DATOS'!$B$2:$AB$6821,13,0)</f>
        <v>2022</v>
      </c>
      <c r="E118" s="413"/>
      <c r="F118" s="348"/>
      <c r="G118" s="348"/>
    </row>
    <row r="119" spans="1:7" ht="24.95" hidden="1" customHeight="1" x14ac:dyDescent="0.25">
      <c r="A119" s="350">
        <f>'BASE DE DATOS'!B119</f>
        <v>115</v>
      </c>
      <c r="B119" s="418" t="str">
        <f>VLOOKUP(A119,'BASE DE DATOS'!$B$2:$AB$702,2,0)</f>
        <v>DE LOS SANTOS LOPEZ YOLANDA</v>
      </c>
      <c r="C119" s="418" t="str">
        <f>VLOOKUP(A119,'BASE DE DATOS'!$B$2:$AB$6821,12,0)</f>
        <v>7 SUR ESQ. 15 PTE.</v>
      </c>
      <c r="D119" s="419">
        <f>VLOOKUP(A119,'BASE DE DATOS'!$B$2:$AB$6821,13,0)</f>
        <v>2026</v>
      </c>
      <c r="E119" s="413"/>
      <c r="F119" s="348"/>
      <c r="G119" s="348"/>
    </row>
    <row r="120" spans="1:7" ht="24.95" hidden="1" customHeight="1" x14ac:dyDescent="0.25">
      <c r="A120" s="350">
        <f>'BASE DE DATOS'!B120</f>
        <v>116</v>
      </c>
      <c r="B120" s="418" t="str">
        <f>VLOOKUP(A120,'BASE DE DATOS'!$B$2:$AB$702,2,0)</f>
        <v>DE LOS SANTOS VALLADARES VICENTE</v>
      </c>
      <c r="C120" s="418" t="str">
        <f>VLOOKUP(A120,'BASE DE DATOS'!$B$2:$AB$6821,12,0)</f>
        <v>17 PONIENTE ENTRE 13 Y 15 SUR</v>
      </c>
      <c r="D120" s="419">
        <f>VLOOKUP(A120,'BASE DE DATOS'!$B$2:$AB$6821,13,0)</f>
        <v>2025</v>
      </c>
      <c r="E120" s="413"/>
      <c r="F120" s="348"/>
      <c r="G120" s="348"/>
    </row>
    <row r="121" spans="1:7" ht="24.95" hidden="1" customHeight="1" x14ac:dyDescent="0.25">
      <c r="A121" s="350" t="str">
        <f>'BASE DE DATOS'!B121</f>
        <v>116A</v>
      </c>
      <c r="B121" s="418" t="str">
        <f>VLOOKUP(A121,'BASE DE DATOS'!$B$2:$AB$702,2,0)</f>
        <v>DE LOS SANTOS MARTINEZ MARTIN</v>
      </c>
      <c r="C121" s="418" t="str">
        <f>VLOOKUP(A121,'BASE DE DATOS'!$B$2:$AB$6821,12,0)</f>
        <v>15 SUR ENTRE 17 PTE Y CANAL</v>
      </c>
      <c r="D121" s="419">
        <f>VLOOKUP(A121,'BASE DE DATOS'!$B$2:$AB$6821,13,0)</f>
        <v>2025</v>
      </c>
      <c r="E121" s="413"/>
      <c r="F121" s="348"/>
      <c r="G121" s="348"/>
    </row>
    <row r="122" spans="1:7" ht="24.95" customHeight="1" x14ac:dyDescent="0.25">
      <c r="A122" s="350">
        <f>'BASE DE DATOS'!B122</f>
        <v>117</v>
      </c>
      <c r="B122" s="418" t="str">
        <f>VLOOKUP(A122,'BASE DE DATOS'!$B$2:$AB$702,2,0)</f>
        <v xml:space="preserve">DEONATE ANDRADE ALEANDRO </v>
      </c>
      <c r="C122" s="418" t="str">
        <f>VLOOKUP(A122,'BASE DE DATOS'!$B$2:$AB$6821,12,0)</f>
        <v xml:space="preserve">11 SUR ENTRE 15 Y 17 PTE. </v>
      </c>
      <c r="D122" s="419">
        <f>VLOOKUP(A122,'BASE DE DATOS'!$B$2:$AB$6821,13,0)</f>
        <v>2026</v>
      </c>
      <c r="E122" s="413"/>
      <c r="F122" s="348"/>
      <c r="G122" s="348"/>
    </row>
    <row r="123" spans="1:7" ht="24.95" hidden="1" customHeight="1" x14ac:dyDescent="0.25">
      <c r="A123" s="350">
        <f>'BASE DE DATOS'!B123</f>
        <v>118</v>
      </c>
      <c r="B123" s="418" t="str">
        <f>VLOOKUP(A123,'BASE DE DATOS'!$B$2:$AB$702,2,0)</f>
        <v>DEONATE ANDRADE ANGEL</v>
      </c>
      <c r="C123" s="418" t="str">
        <f>VLOOKUP(A123,'BASE DE DATOS'!$B$2:$AB$6821,12,0)</f>
        <v xml:space="preserve">15 PTE ENTRE 11 Y 13 SUR </v>
      </c>
      <c r="D123" s="419">
        <f>VLOOKUP(A123,'BASE DE DATOS'!$B$2:$AB$6821,13,0)</f>
        <v>2026</v>
      </c>
      <c r="E123" s="413"/>
      <c r="F123" s="348"/>
      <c r="G123" s="348"/>
    </row>
    <row r="124" spans="1:7" ht="24.95" customHeight="1" x14ac:dyDescent="0.25">
      <c r="A124" s="350">
        <f>'BASE DE DATOS'!B124</f>
        <v>119</v>
      </c>
      <c r="B124" s="418" t="str">
        <f>VLOOKUP(A124,'BASE DE DATOS'!$B$2:$AB$702,2,0)</f>
        <v>DEONATE ANDRADE CLEMENTE</v>
      </c>
      <c r="C124" s="418" t="str">
        <f>VLOOKUP(A124,'BASE DE DATOS'!$B$2:$AB$6821,12,0)</f>
        <v>11 SUR ENTRE 15 Y 17 PTE</v>
      </c>
      <c r="D124" s="419">
        <f>VLOOKUP(A124,'BASE DE DATOS'!$B$2:$AB$6821,13,0)</f>
        <v>2025</v>
      </c>
      <c r="E124" s="413"/>
      <c r="F124" s="348"/>
      <c r="G124" s="348"/>
    </row>
    <row r="125" spans="1:7" ht="24.95" hidden="1" customHeight="1" x14ac:dyDescent="0.25">
      <c r="A125" s="350">
        <f>'BASE DE DATOS'!B125</f>
        <v>120</v>
      </c>
      <c r="B125" s="418" t="str">
        <f>VLOOKUP(A125,'BASE DE DATOS'!$B$2:$AB$702,2,0)</f>
        <v>DEONATE ANDRADE FAUSTINO</v>
      </c>
      <c r="C125" s="418" t="str">
        <f>VLOOKUP(A125,'BASE DE DATOS'!$B$2:$AB$6821,12,0)</f>
        <v>11 SUR ENTRE 15 Y 17 PTE</v>
      </c>
      <c r="D125" s="419">
        <f>VLOOKUP(A125,'BASE DE DATOS'!$B$2:$AB$6821,13,0)</f>
        <v>2024</v>
      </c>
      <c r="E125" s="413"/>
      <c r="F125" s="348"/>
      <c r="G125" s="348"/>
    </row>
    <row r="126" spans="1:7" ht="24.95" hidden="1" customHeight="1" x14ac:dyDescent="0.25">
      <c r="A126" s="350">
        <f>'BASE DE DATOS'!B126</f>
        <v>121</v>
      </c>
      <c r="B126" s="418" t="str">
        <f>VLOOKUP(A126,'BASE DE DATOS'!$B$2:$AB$702,2,0)</f>
        <v>DEONATE FERNANDEZ MAURICIO</v>
      </c>
      <c r="C126" s="418" t="str">
        <f>VLOOKUP(A126,'BASE DE DATOS'!$B$2:$AB$6821,12,0)</f>
        <v xml:space="preserve">15 PTE ENTRE 11 Y 13 SUR </v>
      </c>
      <c r="D126" s="419">
        <f>VLOOKUP(A126,'BASE DE DATOS'!$B$2:$AB$6821,13,0)</f>
        <v>2026</v>
      </c>
      <c r="E126" s="413"/>
      <c r="F126" s="348"/>
      <c r="G126" s="348"/>
    </row>
    <row r="127" spans="1:7" ht="24.95" hidden="1" customHeight="1" x14ac:dyDescent="0.25">
      <c r="A127" s="350">
        <f>'BASE DE DATOS'!B127</f>
        <v>122</v>
      </c>
      <c r="B127" s="418" t="str">
        <f>VLOOKUP(A127,'BASE DE DATOS'!$B$2:$AB$702,2,0)</f>
        <v xml:space="preserve">DEONATE JIMENEZ FAUSTINO </v>
      </c>
      <c r="C127" s="418" t="str">
        <f>VLOOKUP(A127,'BASE DE DATOS'!$B$2:$AB$6821,12,0)</f>
        <v xml:space="preserve">11 SUR ENTRE 15 Y 17 PTE. </v>
      </c>
      <c r="D127" s="419">
        <f>VLOOKUP(A127,'BASE DE DATOS'!$B$2:$AB$6821,13,0)</f>
        <v>2022</v>
      </c>
      <c r="E127" s="413"/>
      <c r="F127" s="348"/>
      <c r="G127" s="348"/>
    </row>
    <row r="128" spans="1:7" ht="24.95" hidden="1" customHeight="1" x14ac:dyDescent="0.25">
      <c r="A128" s="350">
        <f>'BASE DE DATOS'!B128</f>
        <v>123</v>
      </c>
      <c r="B128" s="418" t="str">
        <f>VLOOKUP(A128,'BASE DE DATOS'!$B$2:$AB$702,2,0)</f>
        <v>DEONATE NIÑO JOSE IVAN</v>
      </c>
      <c r="C128" s="418" t="str">
        <f>VLOOKUP(A128,'BASE DE DATOS'!$B$2:$AB$6821,12,0)</f>
        <v>15 PTE. ENTRE 19 Y DIAGONAL</v>
      </c>
      <c r="D128" s="419">
        <f>VLOOKUP(A128,'BASE DE DATOS'!$B$2:$AB$6821,13,0)</f>
        <v>2026</v>
      </c>
      <c r="E128" s="413"/>
      <c r="F128" s="348"/>
      <c r="G128" s="348"/>
    </row>
    <row r="129" spans="1:7" ht="24.95" customHeight="1" x14ac:dyDescent="0.25">
      <c r="A129" s="350">
        <f>'BASE DE DATOS'!B129</f>
        <v>124</v>
      </c>
      <c r="B129" s="418" t="str">
        <f>VLOOKUP(A129,'BASE DE DATOS'!$B$2:$AB$702,2,0)</f>
        <v>DEONATE NIÑO VICTOR MANUEL</v>
      </c>
      <c r="C129" s="418" t="str">
        <f>VLOOKUP(A129,'BASE DE DATOS'!$B$2:$AB$6821,12,0)</f>
        <v>15 PTE. 19 SUR Y DIAGONAL</v>
      </c>
      <c r="D129" s="419">
        <f>VLOOKUP(A129,'BASE DE DATOS'!$B$2:$AB$6821,13,0)</f>
        <v>2026</v>
      </c>
      <c r="E129" s="413"/>
      <c r="F129" s="348"/>
      <c r="G129" s="348"/>
    </row>
    <row r="130" spans="1:7" ht="24.95" hidden="1" customHeight="1" x14ac:dyDescent="0.25">
      <c r="A130" s="350">
        <f>'BASE DE DATOS'!B130</f>
        <v>125</v>
      </c>
      <c r="B130" s="418" t="str">
        <f>VLOOKUP(A130,'BASE DE DATOS'!$B$2:$AB$702,2,0)</f>
        <v xml:space="preserve">DIAZ SANTOS JULIO CESAR </v>
      </c>
      <c r="C130" s="418" t="str">
        <f>VLOOKUP(A130,'BASE DE DATOS'!$B$2:$AB$6821,12,0)</f>
        <v xml:space="preserve">15 PONIENTE ENTRE 17 Y 19 SUR </v>
      </c>
      <c r="D130" s="419">
        <f>VLOOKUP(A130,'BASE DE DATOS'!$B$2:$AB$6821,13,0)</f>
        <v>2026</v>
      </c>
      <c r="E130" s="413"/>
      <c r="F130" s="348"/>
      <c r="G130" s="348"/>
    </row>
    <row r="131" spans="1:7" ht="24.95" customHeight="1" x14ac:dyDescent="0.25">
      <c r="A131" s="350">
        <f>'BASE DE DATOS'!B131</f>
        <v>126</v>
      </c>
      <c r="B131" s="418" t="str">
        <f>VLOOKUP(A131,'BASE DE DATOS'!$B$2:$AB$702,2,0)</f>
        <v xml:space="preserve">DIF MUNICIPAL DE TECAMACHALCO </v>
      </c>
      <c r="C131" s="418" t="str">
        <f>VLOOKUP(A131,'BASE DE DATOS'!$B$2:$AB$6821,12,0)</f>
        <v xml:space="preserve">9 SUR ENTRE 15 Y 17 PONIENTE </v>
      </c>
      <c r="D131" s="419">
        <f>VLOOKUP(A131,'BASE DE DATOS'!$B$2:$AB$6821,13,0)</f>
        <v>2025</v>
      </c>
      <c r="E131" s="413"/>
      <c r="F131" s="348"/>
      <c r="G131" s="348"/>
    </row>
    <row r="132" spans="1:7" ht="24.95" hidden="1" customHeight="1" x14ac:dyDescent="0.25">
      <c r="A132" s="350">
        <f>'BASE DE DATOS'!B132</f>
        <v>127</v>
      </c>
      <c r="B132" s="418" t="str">
        <f>VLOOKUP(A132,'BASE DE DATOS'!$B$2:$AB$702,2,0)</f>
        <v xml:space="preserve">ENRIQUEZ VERA JOSE SANTANA </v>
      </c>
      <c r="C132" s="418" t="str">
        <f>VLOOKUP(A132,'BASE DE DATOS'!$B$2:$AB$6821,12,0)</f>
        <v>11 PTE. ENTRE 15 Y 17 SUR</v>
      </c>
      <c r="D132" s="419">
        <f>VLOOKUP(A132,'BASE DE DATOS'!$B$2:$AB$6821,13,0)</f>
        <v>2026</v>
      </c>
      <c r="E132" s="413"/>
      <c r="F132" s="348"/>
      <c r="G132" s="348"/>
    </row>
    <row r="133" spans="1:7" ht="24.95" hidden="1" customHeight="1" x14ac:dyDescent="0.25">
      <c r="A133" s="350">
        <f>'BASE DE DATOS'!B133</f>
        <v>128</v>
      </c>
      <c r="B133" s="418" t="str">
        <f>VLOOKUP(A133,'BASE DE DATOS'!$B$2:$AB$702,2,0)</f>
        <v>MARTINEZ FERNANDEZ LITZI</v>
      </c>
      <c r="C133" s="418" t="str">
        <f>VLOOKUP(A133,'BASE DE DATOS'!$B$2:$AB$6821,12,0)</f>
        <v>AV 15 PTE Y 17 Y19 SUR</v>
      </c>
      <c r="D133" s="419">
        <f>VLOOKUP(A133,'BASE DE DATOS'!$B$2:$AB$6821,13,0)</f>
        <v>2026</v>
      </c>
      <c r="E133" s="413"/>
      <c r="F133" s="348"/>
      <c r="G133" s="348"/>
    </row>
    <row r="134" spans="1:7" ht="24.95" hidden="1" customHeight="1" x14ac:dyDescent="0.25">
      <c r="A134" s="350">
        <f>'BASE DE DATOS'!B134</f>
        <v>129</v>
      </c>
      <c r="B134" s="418" t="str">
        <f>VLOOKUP(A134,'BASE DE DATOS'!$B$2:$AB$702,2,0)</f>
        <v xml:space="preserve">FERNANDEZ LOPEZ NICOLAS </v>
      </c>
      <c r="C134" s="418" t="str">
        <f>VLOOKUP(A134,'BASE DE DATOS'!$B$2:$AB$6821,12,0)</f>
        <v>21 PONIENTE ENTRE LA 15 Y LA TRECE</v>
      </c>
      <c r="D134" s="419">
        <f>VLOOKUP(A134,'BASE DE DATOS'!$B$2:$AB$6821,13,0)</f>
        <v>2026</v>
      </c>
      <c r="E134" s="413"/>
      <c r="F134" s="348"/>
      <c r="G134" s="348"/>
    </row>
    <row r="135" spans="1:7" ht="24.95" hidden="1" customHeight="1" x14ac:dyDescent="0.25">
      <c r="A135" s="350">
        <f>'BASE DE DATOS'!B135</f>
        <v>130</v>
      </c>
      <c r="B135" s="418" t="str">
        <f>VLOOKUP(A135,'BASE DE DATOS'!$B$2:$AB$702,2,0)</f>
        <v xml:space="preserve">FERNANDEZ SANCHEZ MARIA DE LOS ANGELES </v>
      </c>
      <c r="C135" s="418" t="str">
        <f>VLOOKUP(A135,'BASE DE DATOS'!$B$2:$AB$6821,12,0)</f>
        <v>21 PTE. ENTRE 13 Y 15 SUR</v>
      </c>
      <c r="D135" s="419">
        <f>VLOOKUP(A135,'BASE DE DATOS'!$B$2:$AB$6821,13,0)</f>
        <v>2026</v>
      </c>
      <c r="E135" s="413"/>
      <c r="F135" s="348"/>
      <c r="G135" s="348"/>
    </row>
    <row r="136" spans="1:7" ht="24.95" hidden="1" customHeight="1" x14ac:dyDescent="0.25">
      <c r="A136" s="350">
        <f>'BASE DE DATOS'!B136</f>
        <v>131</v>
      </c>
      <c r="B136" s="418" t="str">
        <f>VLOOKUP(A136,'BASE DE DATOS'!$B$2:$AB$702,2,0)</f>
        <v>FERNANDEZ SANTOS MARIBEL</v>
      </c>
      <c r="C136" s="418" t="str">
        <f>VLOOKUP(A136,'BASE DE DATOS'!$B$2:$AB$6821,12,0)</f>
        <v xml:space="preserve">15 PTE. 17 Y 19 SUR </v>
      </c>
      <c r="D136" s="419">
        <f>VLOOKUP(A136,'BASE DE DATOS'!$B$2:$AB$6821,13,0)</f>
        <v>2021</v>
      </c>
      <c r="E136" s="413"/>
      <c r="F136" s="348"/>
      <c r="G136" s="348"/>
    </row>
    <row r="137" spans="1:7" ht="24.95" hidden="1" customHeight="1" x14ac:dyDescent="0.25">
      <c r="A137" s="350">
        <f>'BASE DE DATOS'!B137</f>
        <v>132</v>
      </c>
      <c r="B137" s="418" t="str">
        <f>VLOOKUP(A137,'BASE DE DATOS'!$B$2:$AB$702,2,0)</f>
        <v>FERNANDEZ SANTOS RAMON</v>
      </c>
      <c r="C137" s="418" t="str">
        <f>VLOOKUP(A137,'BASE DE DATOS'!$B$2:$AB$6821,12,0)</f>
        <v xml:space="preserve">15 PTE. ENTRE 17 Y 19 SUR </v>
      </c>
      <c r="D137" s="419">
        <f>VLOOKUP(A137,'BASE DE DATOS'!$B$2:$AB$6821,13,0)</f>
        <v>2026</v>
      </c>
      <c r="E137" s="413"/>
      <c r="F137" s="348"/>
      <c r="G137" s="348"/>
    </row>
    <row r="138" spans="1:7" ht="24.95" hidden="1" customHeight="1" x14ac:dyDescent="0.25">
      <c r="A138" s="350">
        <f>'BASE DE DATOS'!B138</f>
        <v>133</v>
      </c>
      <c r="B138" s="418" t="str">
        <f>VLOOKUP(A138,'BASE DE DATOS'!$B$2:$AB$702,2,0)</f>
        <v>FUENTES GONZALEZ GENOVEVA</v>
      </c>
      <c r="C138" s="418" t="str">
        <f>VLOOKUP(A138,'BASE DE DATOS'!$B$2:$AB$6821,12,0)</f>
        <v>15 PTE. 1906</v>
      </c>
      <c r="D138" s="419">
        <f>VLOOKUP(A138,'BASE DE DATOS'!$B$2:$AB$6821,13,0)</f>
        <v>2026</v>
      </c>
      <c r="E138" s="413"/>
      <c r="F138" s="348"/>
      <c r="G138" s="348"/>
    </row>
    <row r="139" spans="1:7" ht="24.95" customHeight="1" x14ac:dyDescent="0.25">
      <c r="A139" s="350">
        <f>'BASE DE DATOS'!B139</f>
        <v>134</v>
      </c>
      <c r="B139" s="418" t="str">
        <f>VLOOKUP(A139,'BASE DE DATOS'!$B$2:$AB$702,2,0)</f>
        <v>GAMEZ GONZALEZ ADRIANA</v>
      </c>
      <c r="C139" s="418" t="str">
        <f>VLOOKUP(A139,'BASE DE DATOS'!$B$2:$AB$6821,12,0)</f>
        <v xml:space="preserve">13 PTE. NO. 1503 </v>
      </c>
      <c r="D139" s="419">
        <f>VLOOKUP(A139,'BASE DE DATOS'!$B$2:$AB$6821,13,0)</f>
        <v>2026</v>
      </c>
      <c r="E139" s="413"/>
      <c r="F139" s="348"/>
      <c r="G139" s="348"/>
    </row>
    <row r="140" spans="1:7" ht="24.95" hidden="1" customHeight="1" x14ac:dyDescent="0.25">
      <c r="A140" s="350">
        <f>'BASE DE DATOS'!B140</f>
        <v>135</v>
      </c>
      <c r="B140" s="418" t="str">
        <f>VLOOKUP(A140,'BASE DE DATOS'!$B$2:$AB$702,2,0)</f>
        <v>GAMEZ ROSAS NOEMI</v>
      </c>
      <c r="C140" s="418" t="str">
        <f>VLOOKUP(A140,'BASE DE DATOS'!$B$2:$AB$6821,12,0)</f>
        <v>13 SUR ESQ. 13 PTE</v>
      </c>
      <c r="D140" s="419">
        <f>VLOOKUP(A140,'BASE DE DATOS'!$B$2:$AB$6821,13,0)</f>
        <v>2026</v>
      </c>
      <c r="E140" s="413"/>
      <c r="F140" s="348"/>
      <c r="G140" s="348"/>
    </row>
    <row r="141" spans="1:7" ht="24.95" hidden="1" customHeight="1" x14ac:dyDescent="0.25">
      <c r="A141" s="350">
        <f>'BASE DE DATOS'!B141</f>
        <v>136</v>
      </c>
      <c r="B141" s="418" t="str">
        <f>VLOOKUP(A141,'BASE DE DATOS'!$B$2:$AB$702,2,0)</f>
        <v>GAMEZ GONZALEZ JUVENCIO</v>
      </c>
      <c r="C141" s="418" t="str">
        <f>VLOOKUP(A141,'BASE DE DATOS'!$B$2:$AB$6821,12,0)</f>
        <v>13 SUR ENTRE 11 Y 13 PTE.</v>
      </c>
      <c r="D141" s="419">
        <f>VLOOKUP(A141,'BASE DE DATOS'!$B$2:$AB$6821,13,0)</f>
        <v>2026</v>
      </c>
      <c r="E141" s="413"/>
      <c r="F141" s="348"/>
      <c r="G141" s="348"/>
    </row>
    <row r="142" spans="1:7" ht="24.95" hidden="1" customHeight="1" x14ac:dyDescent="0.25">
      <c r="A142" s="350">
        <f>'BASE DE DATOS'!B142</f>
        <v>137</v>
      </c>
      <c r="B142" s="418" t="str">
        <f>VLOOKUP(A142,'BASE DE DATOS'!$B$2:$AB$702,2,0)</f>
        <v>GARCIA AVELINO MAXIMILIANO</v>
      </c>
      <c r="C142" s="418" t="str">
        <f>VLOOKUP(A142,'BASE DE DATOS'!$B$2:$AB$6821,12,0)</f>
        <v>19 SUR PREPA</v>
      </c>
      <c r="D142" s="419">
        <f>VLOOKUP(A142,'BASE DE DATOS'!$B$2:$AB$6821,13,0)</f>
        <v>2026</v>
      </c>
      <c r="E142" s="413"/>
      <c r="F142" s="348"/>
      <c r="G142" s="348"/>
    </row>
    <row r="143" spans="1:7" ht="24.95" hidden="1" customHeight="1" x14ac:dyDescent="0.25">
      <c r="A143" s="350">
        <f>'BASE DE DATOS'!B143</f>
        <v>138</v>
      </c>
      <c r="B143" s="418" t="str">
        <f>VLOOKUP(A143,'BASE DE DATOS'!$B$2:$AB$702,2,0)</f>
        <v>GARCIA CONTRERAS PETRA TOMASA</v>
      </c>
      <c r="C143" s="418" t="str">
        <f>VLOOKUP(A143,'BASE DE DATOS'!$B$2:$AB$6821,12,0)</f>
        <v xml:space="preserve">17 SUR  1701 </v>
      </c>
      <c r="D143" s="419">
        <f>VLOOKUP(A143,'BASE DE DATOS'!$B$2:$AB$6821,13,0)</f>
        <v>2026</v>
      </c>
      <c r="E143" s="413"/>
      <c r="F143" s="348"/>
      <c r="G143" s="348"/>
    </row>
    <row r="144" spans="1:7" ht="24.95" hidden="1" customHeight="1" x14ac:dyDescent="0.25">
      <c r="A144" s="350">
        <f>'BASE DE DATOS'!B144</f>
        <v>139</v>
      </c>
      <c r="B144" s="418" t="str">
        <f>VLOOKUP(A144,'BASE DE DATOS'!$B$2:$AB$702,2,0)</f>
        <v xml:space="preserve">GARCIA GARCIA MICAELA CRISTINA </v>
      </c>
      <c r="C144" s="418" t="str">
        <f>VLOOKUP(A144,'BASE DE DATOS'!$B$2:$AB$6821,12,0)</f>
        <v>15 SUR ENTRE 11 Y 13 PTE. 2015</v>
      </c>
      <c r="D144" s="419">
        <f>VLOOKUP(A144,'BASE DE DATOS'!$B$2:$AB$6821,13,0)</f>
        <v>2026</v>
      </c>
      <c r="E144" s="413"/>
      <c r="F144" s="348"/>
      <c r="G144" s="348"/>
    </row>
    <row r="145" spans="1:7" ht="24.95" customHeight="1" x14ac:dyDescent="0.25">
      <c r="A145" s="350">
        <f>'BASE DE DATOS'!B145</f>
        <v>140</v>
      </c>
      <c r="B145" s="418" t="str">
        <f>VLOOKUP(A145,'BASE DE DATOS'!$B$2:$AB$702,2,0)</f>
        <v xml:space="preserve">GARCIA JUAREZ JUAN </v>
      </c>
      <c r="C145" s="418" t="str">
        <f>VLOOKUP(A145,'BASE DE DATOS'!$B$2:$AB$6821,12,0)</f>
        <v xml:space="preserve">15 SUR ESQ. 21 PTE. </v>
      </c>
      <c r="D145" s="419">
        <f>VLOOKUP(A145,'BASE DE DATOS'!$B$2:$AB$6821,13,0)</f>
        <v>2024</v>
      </c>
      <c r="E145" s="421"/>
      <c r="F145" s="422"/>
      <c r="G145" s="422"/>
    </row>
    <row r="146" spans="1:7" ht="24.95" hidden="1" customHeight="1" x14ac:dyDescent="0.25">
      <c r="A146" s="350">
        <f>'BASE DE DATOS'!B146</f>
        <v>141</v>
      </c>
      <c r="B146" s="418" t="str">
        <f>VLOOKUP(A146,'BASE DE DATOS'!$B$2:$AB$702,2,0)</f>
        <v>GARCIA LETRAS IGNACIO</v>
      </c>
      <c r="C146" s="418" t="str">
        <f>VLOOKUP(A146,'BASE DE DATOS'!$B$2:$AB$6821,12,0)</f>
        <v>15 SUR ENTRE 17 Y 19 PTE</v>
      </c>
      <c r="D146" s="419">
        <f>VLOOKUP(A146,'BASE DE DATOS'!$B$2:$AB$6821,13,0)</f>
        <v>2020</v>
      </c>
      <c r="E146" s="413"/>
      <c r="F146" s="348"/>
      <c r="G146" s="348"/>
    </row>
    <row r="147" spans="1:7" ht="24.95" hidden="1" customHeight="1" x14ac:dyDescent="0.25">
      <c r="A147" s="350">
        <f>'BASE DE DATOS'!B147</f>
        <v>142</v>
      </c>
      <c r="B147" s="418" t="str">
        <f>VLOOKUP(A147,'BASE DE DATOS'!$B$2:$AB$702,2,0)</f>
        <v>GARCIA LETRAS PABLO</v>
      </c>
      <c r="C147" s="418" t="str">
        <f>VLOOKUP(A147,'BASE DE DATOS'!$B$2:$AB$6821,12,0)</f>
        <v xml:space="preserve">15 PTE. ENTRE 7 Y 9 SUR </v>
      </c>
      <c r="D147" s="419">
        <f>VLOOKUP(A147,'BASE DE DATOS'!$B$2:$AB$6821,13,0)</f>
        <v>2026</v>
      </c>
      <c r="E147" s="413"/>
      <c r="F147" s="348"/>
      <c r="G147" s="348"/>
    </row>
    <row r="148" spans="1:7" ht="24.95" hidden="1" customHeight="1" x14ac:dyDescent="0.25">
      <c r="A148" s="350">
        <f>'BASE DE DATOS'!B148</f>
        <v>143</v>
      </c>
      <c r="B148" s="418" t="str">
        <f>VLOOKUP(A148,'BASE DE DATOS'!$B$2:$AB$702,2,0)</f>
        <v>GARCIA LOPEZ ISAIAS ANDRES</v>
      </c>
      <c r="C148" s="418" t="str">
        <f>VLOOKUP(A148,'BASE DE DATOS'!$B$2:$AB$6821,12,0)</f>
        <v xml:space="preserve">15 PTE. ENTRE 7 Y 9 SUR </v>
      </c>
      <c r="D148" s="419">
        <f>VLOOKUP(A148,'BASE DE DATOS'!$B$2:$AB$6821,13,0)</f>
        <v>2026</v>
      </c>
      <c r="E148" s="413"/>
      <c r="F148" s="348"/>
      <c r="G148" s="348"/>
    </row>
    <row r="149" spans="1:7" ht="24.95" hidden="1" customHeight="1" x14ac:dyDescent="0.25">
      <c r="A149" s="350">
        <f>'BASE DE DATOS'!B149</f>
        <v>144</v>
      </c>
      <c r="B149" s="418" t="str">
        <f>VLOOKUP(A149,'BASE DE DATOS'!$B$2:$AB$702,2,0)</f>
        <v>GARCIA LOPEZ LEODEGARIO</v>
      </c>
      <c r="C149" s="418" t="str">
        <f>VLOOKUP(A149,'BASE DE DATOS'!$B$2:$AB$6821,12,0)</f>
        <v xml:space="preserve">15 PTE. ENTRE 7 Y 9 SUR </v>
      </c>
      <c r="D149" s="419">
        <f>VLOOKUP(A149,'BASE DE DATOS'!$B$2:$AB$6821,13,0)</f>
        <v>2025</v>
      </c>
      <c r="E149" s="413"/>
      <c r="F149" s="348"/>
      <c r="G149" s="348"/>
    </row>
    <row r="150" spans="1:7" ht="24.95" hidden="1" customHeight="1" x14ac:dyDescent="0.25">
      <c r="A150" s="350">
        <f>'BASE DE DATOS'!B150</f>
        <v>145</v>
      </c>
      <c r="B150" s="418" t="str">
        <f>VLOOKUP(A150,'BASE DE DATOS'!$B$2:$AB$702,2,0)</f>
        <v>GARCIA LOPEZ PABLO</v>
      </c>
      <c r="C150" s="418" t="str">
        <f>VLOOKUP(A150,'BASE DE DATOS'!$B$2:$AB$6821,12,0)</f>
        <v xml:space="preserve">15 PTE ENTRE 7 Y 9 SUR </v>
      </c>
      <c r="D150" s="419">
        <f>VLOOKUP(A150,'BASE DE DATOS'!$B$2:$AB$6821,13,0)</f>
        <v>2025</v>
      </c>
      <c r="E150" s="413"/>
      <c r="F150" s="348"/>
      <c r="G150" s="348"/>
    </row>
    <row r="151" spans="1:7" ht="24.95" hidden="1" customHeight="1" x14ac:dyDescent="0.25">
      <c r="A151" s="350">
        <f>'BASE DE DATOS'!B151</f>
        <v>146</v>
      </c>
      <c r="B151" s="418" t="str">
        <f>VLOOKUP(A151,'BASE DE DATOS'!$B$2:$AB$702,2,0)</f>
        <v>GARCIA ORTIZ YOLANDA</v>
      </c>
      <c r="C151" s="418" t="str">
        <f>VLOOKUP(A151,'BASE DE DATOS'!$B$2:$AB$6821,12,0)</f>
        <v xml:space="preserve">11 PTE. ESQ. 7 SUR </v>
      </c>
      <c r="D151" s="419">
        <f>VLOOKUP(A151,'BASE DE DATOS'!$B$2:$AB$6821,13,0)</f>
        <v>2026</v>
      </c>
      <c r="E151" s="413"/>
      <c r="F151" s="348"/>
      <c r="G151" s="348"/>
    </row>
    <row r="152" spans="1:7" ht="24.95" hidden="1" customHeight="1" x14ac:dyDescent="0.25">
      <c r="A152" s="350">
        <f>'BASE DE DATOS'!B152</f>
        <v>147</v>
      </c>
      <c r="B152" s="418" t="str">
        <f>VLOOKUP(A152,'BASE DE DATOS'!$B$2:$AB$702,2,0)</f>
        <v>GARCIA ROMAN LINA</v>
      </c>
      <c r="C152" s="418" t="str">
        <f>VLOOKUP(A152,'BASE DE DATOS'!$B$2:$AB$6821,12,0)</f>
        <v xml:space="preserve">15 SUR ESQ. 21 PTE. </v>
      </c>
      <c r="D152" s="419">
        <f>VLOOKUP(A152,'BASE DE DATOS'!$B$2:$AB$6821,13,0)</f>
        <v>2026</v>
      </c>
      <c r="E152" s="413"/>
      <c r="F152" s="348"/>
      <c r="G152" s="348"/>
    </row>
    <row r="153" spans="1:7" ht="24.95" hidden="1" customHeight="1" x14ac:dyDescent="0.25">
      <c r="A153" s="350">
        <f>'BASE DE DATOS'!B153</f>
        <v>148</v>
      </c>
      <c r="B153" s="418" t="str">
        <f>VLOOKUP(A153,'BASE DE DATOS'!$B$2:$AB$702,2,0)</f>
        <v>GOMEZ BRAVO SABAS</v>
      </c>
      <c r="C153" s="418" t="str">
        <f>VLOOKUP(A153,'BASE DE DATOS'!$B$2:$AB$6821,12,0)</f>
        <v xml:space="preserve">21 PTE. Y 7 SUR </v>
      </c>
      <c r="D153" s="419">
        <f>VLOOKUP(A153,'BASE DE DATOS'!$B$2:$AB$6821,13,0)</f>
        <v>0</v>
      </c>
      <c r="E153" s="413"/>
      <c r="F153" s="348"/>
      <c r="G153" s="348"/>
    </row>
    <row r="154" spans="1:7" ht="24.95" hidden="1" customHeight="1" x14ac:dyDescent="0.25">
      <c r="A154" s="350">
        <f>'BASE DE DATOS'!B154</f>
        <v>149</v>
      </c>
      <c r="B154" s="418" t="str">
        <f>VLOOKUP(A154,'BASE DE DATOS'!$B$2:$AB$702,2,0)</f>
        <v>GONZALEZ AGUILAR GILDARDO</v>
      </c>
      <c r="C154" s="418" t="str">
        <f>VLOOKUP(A154,'BASE DE DATOS'!$B$2:$AB$6821,12,0)</f>
        <v xml:space="preserve">19 PTE. ENTRE 11 Y 13 SUR </v>
      </c>
      <c r="D154" s="419">
        <f>VLOOKUP(A154,'BASE DE DATOS'!$B$2:$AB$6821,13,0)</f>
        <v>2026</v>
      </c>
      <c r="E154" s="413"/>
      <c r="F154" s="348"/>
      <c r="G154" s="348"/>
    </row>
    <row r="155" spans="1:7" ht="24.95" hidden="1" customHeight="1" x14ac:dyDescent="0.25">
      <c r="A155" s="350">
        <f>'BASE DE DATOS'!B155</f>
        <v>150</v>
      </c>
      <c r="B155" s="418" t="str">
        <f>VLOOKUP(A155,'BASE DE DATOS'!$B$2:$AB$702,2,0)</f>
        <v>GONZALEZ GUZMAN ROSA</v>
      </c>
      <c r="C155" s="418" t="str">
        <f>VLOOKUP(A155,'BASE DE DATOS'!$B$2:$AB$6821,12,0)</f>
        <v>19 SUR 1503 ENTRE 15 Y 17 PTE</v>
      </c>
      <c r="D155" s="419">
        <f>VLOOKUP(A155,'BASE DE DATOS'!$B$2:$AB$6821,13,0)</f>
        <v>2026</v>
      </c>
      <c r="E155" s="413"/>
      <c r="F155" s="348"/>
      <c r="G155" s="348"/>
    </row>
    <row r="156" spans="1:7" ht="24.95" hidden="1" customHeight="1" x14ac:dyDescent="0.25">
      <c r="A156" s="350">
        <f>'BASE DE DATOS'!B156</f>
        <v>151</v>
      </c>
      <c r="B156" s="418" t="str">
        <f>VLOOKUP(A156,'BASE DE DATOS'!$B$2:$AB$702,2,0)</f>
        <v xml:space="preserve">GONZALEZ CONTRERAS  OLGA LIDIA </v>
      </c>
      <c r="C156" s="418" t="str">
        <f>VLOOKUP(A156,'BASE DE DATOS'!$B$2:$AB$6821,12,0)</f>
        <v xml:space="preserve">15 PTE. ENTRE 17 Y SUR </v>
      </c>
      <c r="D156" s="419">
        <f>VLOOKUP(A156,'BASE DE DATOS'!$B$2:$AB$6821,13,0)</f>
        <v>2026</v>
      </c>
      <c r="E156" s="413"/>
      <c r="F156" s="348"/>
      <c r="G156" s="348"/>
    </row>
    <row r="157" spans="1:7" ht="24.95" hidden="1" customHeight="1" x14ac:dyDescent="0.25">
      <c r="A157" s="350">
        <f>'BASE DE DATOS'!B157</f>
        <v>152</v>
      </c>
      <c r="B157" s="418" t="str">
        <f>VLOOKUP(A157,'BASE DE DATOS'!$B$2:$AB$702,2,0)</f>
        <v>GONZALEZ GUTIERREZ MARIA LUISA</v>
      </c>
      <c r="C157" s="418" t="str">
        <f>VLOOKUP(A157,'BASE DE DATOS'!$B$2:$AB$6821,12,0)</f>
        <v>11 PTE Y 15 19 SUR</v>
      </c>
      <c r="D157" s="419">
        <f>VLOOKUP(A157,'BASE DE DATOS'!$B$2:$AB$6821,13,0)</f>
        <v>2026</v>
      </c>
      <c r="E157" s="413"/>
      <c r="F157" s="348"/>
      <c r="G157" s="348"/>
    </row>
    <row r="158" spans="1:7" ht="24.95" hidden="1" customHeight="1" x14ac:dyDescent="0.25">
      <c r="A158" s="350">
        <f>'BASE DE DATOS'!B158</f>
        <v>153</v>
      </c>
      <c r="B158" s="418" t="str">
        <f>VLOOKUP(A158,'BASE DE DATOS'!$B$2:$AB$702,2,0)</f>
        <v>GONZALEZ GUZMAN ARMANDO FELIX</v>
      </c>
      <c r="C158" s="418" t="str">
        <f>VLOOKUP(A158,'BASE DE DATOS'!$B$2:$AB$6821,12,0)</f>
        <v>19 SUR ENTRE 15 Y 17 PTE</v>
      </c>
      <c r="D158" s="419">
        <f>VLOOKUP(A158,'BASE DE DATOS'!$B$2:$AB$6821,13,0)</f>
        <v>2026</v>
      </c>
      <c r="E158" s="413"/>
      <c r="F158" s="348"/>
      <c r="G158" s="348"/>
    </row>
    <row r="159" spans="1:7" ht="24.95" hidden="1" customHeight="1" x14ac:dyDescent="0.25">
      <c r="A159" s="350">
        <f>'BASE DE DATOS'!B159</f>
        <v>154</v>
      </c>
      <c r="B159" s="418" t="str">
        <f>VLOOKUP(A159,'BASE DE DATOS'!$B$2:$AB$702,2,0)</f>
        <v>GONZALEZ MARTINEZ  JOSE ODILON</v>
      </c>
      <c r="C159" s="418" t="str">
        <f>VLOOKUP(A159,'BASE DE DATOS'!$B$2:$AB$6821,12,0)</f>
        <v xml:space="preserve">21 PTE. ENTRE 13 Y 15 SUR </v>
      </c>
      <c r="D159" s="419">
        <f>VLOOKUP(A159,'BASE DE DATOS'!$B$2:$AB$6821,13,0)</f>
        <v>2026</v>
      </c>
      <c r="E159" s="413"/>
      <c r="F159" s="348"/>
      <c r="G159" s="348"/>
    </row>
    <row r="160" spans="1:7" ht="24.95" hidden="1" customHeight="1" x14ac:dyDescent="0.25">
      <c r="A160" s="350">
        <f>'BASE DE DATOS'!B161</f>
        <v>155</v>
      </c>
      <c r="B160" s="418" t="str">
        <f>VLOOKUP(A160,'BASE DE DATOS'!$B$2:$AB$702,2,0)</f>
        <v>GONZALEZ RAMIREZ RAFAEL</v>
      </c>
      <c r="C160" s="418" t="str">
        <f>VLOOKUP(A160,'BASE DE DATOS'!$B$2:$AB$6821,12,0)</f>
        <v>13 PTE ENTRE 11 Y 13 SUR</v>
      </c>
      <c r="D160" s="419">
        <f>VLOOKUP(A160,'BASE DE DATOS'!$B$2:$AB$6821,13,0)</f>
        <v>2026</v>
      </c>
      <c r="E160" s="413"/>
      <c r="F160" s="348"/>
      <c r="G160" s="348"/>
    </row>
    <row r="161" spans="1:7" ht="24.95" hidden="1" customHeight="1" x14ac:dyDescent="0.25">
      <c r="A161" s="350">
        <f>'BASE DE DATOS'!B162</f>
        <v>156</v>
      </c>
      <c r="B161" s="418" t="str">
        <f>VLOOKUP(A161,'BASE DE DATOS'!$B$2:$AB$702,2,0)</f>
        <v>GONZALEZ ROSAS JOSE OMAR</v>
      </c>
      <c r="C161" s="418" t="str">
        <f>VLOOKUP(A161,'BASE DE DATOS'!$B$2:$AB$6821,12,0)</f>
        <v xml:space="preserve">21 PTE. ENTRE 13 Y 15 SUR </v>
      </c>
      <c r="D161" s="419">
        <f>VLOOKUP(A161,'BASE DE DATOS'!$B$2:$AB$6821,13,0)</f>
        <v>2021</v>
      </c>
      <c r="E161" s="413"/>
      <c r="F161" s="348"/>
      <c r="G161" s="348"/>
    </row>
    <row r="162" spans="1:7" ht="24.95" hidden="1" customHeight="1" x14ac:dyDescent="0.25">
      <c r="A162" s="350">
        <f>'BASE DE DATOS'!B163</f>
        <v>157</v>
      </c>
      <c r="B162" s="418" t="str">
        <f>VLOOKUP(A162,'BASE DE DATOS'!$B$2:$AB$702,2,0)</f>
        <v>SANTOS GONZALEZ SANDRA</v>
      </c>
      <c r="C162" s="418" t="str">
        <f>VLOOKUP(A162,'BASE DE DATOS'!$B$2:$AB$6821,12,0)</f>
        <v>15 PONIENTE NO 1906</v>
      </c>
      <c r="D162" s="419">
        <f>VLOOKUP(A162,'BASE DE DATOS'!$B$2:$AB$6821,13,0)</f>
        <v>2026</v>
      </c>
      <c r="E162" s="413"/>
      <c r="F162" s="348"/>
      <c r="G162" s="348"/>
    </row>
    <row r="163" spans="1:7" ht="24.95" hidden="1" customHeight="1" x14ac:dyDescent="0.25">
      <c r="A163" s="350">
        <f>'BASE DE DATOS'!B164</f>
        <v>158</v>
      </c>
      <c r="B163" s="418" t="str">
        <f>VLOOKUP(A163,'BASE DE DATOS'!$B$2:$AB$702,2,0)</f>
        <v xml:space="preserve">GUZMAN JUAREZ RIGOBERTO </v>
      </c>
      <c r="C163" s="418" t="str">
        <f>VLOOKUP(A163,'BASE DE DATOS'!$B$2:$AB$6821,12,0)</f>
        <v>17 SUR ENTRE 15 Y 17 PONIENTE</v>
      </c>
      <c r="D163" s="419">
        <f>VLOOKUP(A163,'BASE DE DATOS'!$B$2:$AB$6821,13,0)</f>
        <v>2026</v>
      </c>
      <c r="E163" s="413"/>
      <c r="F163" s="348"/>
      <c r="G163" s="348"/>
    </row>
    <row r="164" spans="1:7" ht="24.95" hidden="1" customHeight="1" x14ac:dyDescent="0.25">
      <c r="A164" s="350">
        <f>'BASE DE DATOS'!B165</f>
        <v>159</v>
      </c>
      <c r="B164" s="418" t="str">
        <f>VLOOKUP(A164,'BASE DE DATOS'!$B$2:$AB$702,2,0)</f>
        <v>SANTOS VAZQUEZ MARIA GUADALUPE</v>
      </c>
      <c r="C164" s="418" t="str">
        <f>VLOOKUP(A164,'BASE DE DATOS'!$B$2:$AB$6821,12,0)</f>
        <v xml:space="preserve">15 PONIENTEE 902 ENTRE  9 Y 11 SUR </v>
      </c>
      <c r="D164" s="419">
        <f>VLOOKUP(A164,'BASE DE DATOS'!$B$2:$AB$6821,13,0)</f>
        <v>2026</v>
      </c>
      <c r="E164" s="413"/>
      <c r="F164" s="348"/>
      <c r="G164" s="348"/>
    </row>
    <row r="165" spans="1:7" ht="24.95" hidden="1" customHeight="1" x14ac:dyDescent="0.25">
      <c r="A165" s="350">
        <f>'BASE DE DATOS'!B166</f>
        <v>160</v>
      </c>
      <c r="B165" s="418" t="str">
        <f>VLOOKUP(A165,'BASE DE DATOS'!$B$2:$AB$702,2,0)</f>
        <v>HERNANDEZ VAZQUEZ PEDRO</v>
      </c>
      <c r="C165" s="418" t="str">
        <f>VLOOKUP(A165,'BASE DE DATOS'!$B$2:$AB$6821,12,0)</f>
        <v>15 SUR ENT. 15 Y 17 PTE</v>
      </c>
      <c r="D165" s="419">
        <f>VLOOKUP(A165,'BASE DE DATOS'!$B$2:$AB$6821,13,0)</f>
        <v>2026</v>
      </c>
      <c r="E165" s="413"/>
      <c r="F165" s="348"/>
      <c r="G165" s="348"/>
    </row>
    <row r="166" spans="1:7" ht="24.95" hidden="1" customHeight="1" x14ac:dyDescent="0.25">
      <c r="A166" s="350">
        <f>'BASE DE DATOS'!B167</f>
        <v>161</v>
      </c>
      <c r="B166" s="418" t="str">
        <f>VLOOKUP(A166,'BASE DE DATOS'!$B$2:$AB$702,2,0)</f>
        <v>HUERTA RODRIGUEZ CARMEN</v>
      </c>
      <c r="C166" s="418" t="str">
        <f>VLOOKUP(A166,'BASE DE DATOS'!$B$2:$AB$6821,12,0)</f>
        <v xml:space="preserve">17 PONIENTE ENTRE 13 Y 15 SUR </v>
      </c>
      <c r="D166" s="419">
        <f>VLOOKUP(A166,'BASE DE DATOS'!$B$2:$AB$6821,13,0)</f>
        <v>2026</v>
      </c>
      <c r="E166" s="413"/>
      <c r="F166" s="348"/>
      <c r="G166" s="348"/>
    </row>
    <row r="167" spans="1:7" ht="24.95" hidden="1" customHeight="1" x14ac:dyDescent="0.25">
      <c r="A167" s="350">
        <f>'BASE DE DATOS'!B168</f>
        <v>162</v>
      </c>
      <c r="B167" s="418" t="str">
        <f>VLOOKUP(A167,'BASE DE DATOS'!$B$2:$AB$702,2,0)</f>
        <v>LOZANO MONTES RODE</v>
      </c>
      <c r="C167" s="418" t="str">
        <f>VLOOKUP(A167,'BASE DE DATOS'!$B$2:$AB$6821,12,0)</f>
        <v>13 SUR ENTRE 15 Y 17 PTE.</v>
      </c>
      <c r="D167" s="419">
        <f>VLOOKUP(A167,'BASE DE DATOS'!$B$2:$AB$6821,13,0)</f>
        <v>2026</v>
      </c>
      <c r="E167" s="413"/>
      <c r="F167" s="348"/>
      <c r="G167" s="348"/>
    </row>
    <row r="168" spans="1:7" s="88" customFormat="1" ht="24.95" hidden="1" customHeight="1" x14ac:dyDescent="0.25">
      <c r="A168" s="350">
        <f>'BASE DE DATOS'!B169</f>
        <v>163</v>
      </c>
      <c r="B168" s="418" t="str">
        <f>VLOOKUP(A168,'BASE DE DATOS'!$B$2:$AB$702,2,0)</f>
        <v>HUERTA RODRIGUEZ JAQUELINE</v>
      </c>
      <c r="C168" s="418" t="str">
        <f>VLOOKUP(A168,'BASE DE DATOS'!$B$2:$AB$6821,12,0)</f>
        <v xml:space="preserve">17 PTE. ENTRE 13 Y 15 SUR </v>
      </c>
      <c r="D168" s="419">
        <f>VLOOKUP(A168,'BASE DE DATOS'!$B$2:$AB$6821,13,0)</f>
        <v>2026</v>
      </c>
      <c r="E168" s="414"/>
      <c r="F168" s="352"/>
      <c r="G168" s="352"/>
    </row>
    <row r="169" spans="1:7" ht="24.95" hidden="1" customHeight="1" x14ac:dyDescent="0.25">
      <c r="A169" s="350">
        <f>'BASE DE DATOS'!B170</f>
        <v>164</v>
      </c>
      <c r="B169" s="418" t="str">
        <f>VLOOKUP(A169,'BASE DE DATOS'!$B$2:$AB$702,2,0)</f>
        <v>SANTOS GONZALEZ SANDRA</v>
      </c>
      <c r="C169" s="418" t="str">
        <f>VLOOKUP(A169,'BASE DE DATOS'!$B$2:$AB$6821,12,0)</f>
        <v>15 PTE NO. 1906</v>
      </c>
      <c r="D169" s="419">
        <f>VLOOKUP(A169,'BASE DE DATOS'!$B$2:$AB$6821,13,0)</f>
        <v>2018</v>
      </c>
      <c r="E169" s="413"/>
      <c r="F169" s="348"/>
      <c r="G169" s="348"/>
    </row>
    <row r="170" spans="1:7" ht="24.95" hidden="1" customHeight="1" x14ac:dyDescent="0.25">
      <c r="A170" s="350">
        <f>'BASE DE DATOS'!B171</f>
        <v>165</v>
      </c>
      <c r="B170" s="418" t="str">
        <f>VLOOKUP(A170,'BASE DE DATOS'!$B$2:$AB$702,2,0)</f>
        <v xml:space="preserve">ISLAS RODRIGUEZ MARIA LUISA </v>
      </c>
      <c r="C170" s="418" t="str">
        <f>VLOOKUP(A170,'BASE DE DATOS'!$B$2:$AB$6821,12,0)</f>
        <v>11 SUR ENTRE 15 Y 17 PTE</v>
      </c>
      <c r="D170" s="419">
        <f>VLOOKUP(A170,'BASE DE DATOS'!$B$2:$AB$6821,13,0)</f>
        <v>2026</v>
      </c>
      <c r="E170" s="413"/>
      <c r="F170" s="348"/>
      <c r="G170" s="348"/>
    </row>
    <row r="171" spans="1:7" ht="24.95" hidden="1" customHeight="1" x14ac:dyDescent="0.25">
      <c r="A171" s="350">
        <f>'BASE DE DATOS'!B172</f>
        <v>166</v>
      </c>
      <c r="B171" s="418" t="str">
        <f>VLOOKUP(A171,'BASE DE DATOS'!$B$2:$AB$702,2,0)</f>
        <v>ISLAS SANTOS FERNANDO</v>
      </c>
      <c r="C171" s="418" t="str">
        <f>VLOOKUP(A171,'BASE DE DATOS'!$B$2:$AB$6821,12,0)</f>
        <v>15 PTE. NO. 1705</v>
      </c>
      <c r="D171" s="419">
        <f>VLOOKUP(A171,'BASE DE DATOS'!$B$2:$AB$6821,13,0)</f>
        <v>2026</v>
      </c>
      <c r="E171" s="413"/>
      <c r="F171" s="348"/>
      <c r="G171" s="348"/>
    </row>
    <row r="172" spans="1:7" ht="24.95" hidden="1" customHeight="1" x14ac:dyDescent="0.25">
      <c r="A172" s="350">
        <f>'BASE DE DATOS'!B173</f>
        <v>167</v>
      </c>
      <c r="B172" s="418" t="str">
        <f>VLOOKUP(A172,'BASE DE DATOS'!$B$2:$AB$702,2,0)</f>
        <v xml:space="preserve">JIMENEZ ARISTA VICTOR ADAN </v>
      </c>
      <c r="C172" s="418" t="str">
        <f>VLOOKUP(A172,'BASE DE DATOS'!$B$2:$AB$6821,12,0)</f>
        <v>9 SUR ENTRE 21 PTE Y CANAL</v>
      </c>
      <c r="D172" s="419">
        <f>VLOOKUP(A172,'BASE DE DATOS'!$B$2:$AB$6821,13,0)</f>
        <v>0</v>
      </c>
      <c r="E172" s="413"/>
      <c r="F172" s="348"/>
      <c r="G172" s="348"/>
    </row>
    <row r="173" spans="1:7" ht="24.95" hidden="1" customHeight="1" x14ac:dyDescent="0.25">
      <c r="A173" s="350">
        <f>'BASE DE DATOS'!B174</f>
        <v>168</v>
      </c>
      <c r="B173" s="418" t="str">
        <f>VLOOKUP(A173,'BASE DE DATOS'!$B$2:$AB$702,2,0)</f>
        <v xml:space="preserve">JIMENEZ LETRAS ODILON </v>
      </c>
      <c r="C173" s="418" t="str">
        <f>VLOOKUP(A173,'BASE DE DATOS'!$B$2:$AB$6821,12,0)</f>
        <v xml:space="preserve">17 SUR NUMERO 1704  </v>
      </c>
      <c r="D173" s="419">
        <f>VLOOKUP(A173,'BASE DE DATOS'!$B$2:$AB$6821,13,0)</f>
        <v>2026</v>
      </c>
      <c r="E173" s="413"/>
      <c r="F173" s="348"/>
      <c r="G173" s="348"/>
    </row>
    <row r="174" spans="1:7" ht="24.95" hidden="1" customHeight="1" x14ac:dyDescent="0.25">
      <c r="A174" s="350">
        <f>'BASE DE DATOS'!B175</f>
        <v>169</v>
      </c>
      <c r="B174" s="418" t="str">
        <f>VLOOKUP(A174,'BASE DE DATOS'!$B$2:$AB$702,2,0)</f>
        <v>LOPEZ HUERTA FRANCO AXEL</v>
      </c>
      <c r="C174" s="418">
        <f>VLOOKUP(A174,'BASE DE DATOS'!$B$2:$AB$6821,12,0)</f>
        <v>0</v>
      </c>
      <c r="D174" s="419">
        <f>VLOOKUP(A174,'BASE DE DATOS'!$B$2:$AB$6821,13,0)</f>
        <v>0</v>
      </c>
      <c r="E174" s="413"/>
      <c r="F174" s="348"/>
      <c r="G174" s="348"/>
    </row>
    <row r="175" spans="1:7" ht="24.95" hidden="1" customHeight="1" x14ac:dyDescent="0.25">
      <c r="A175" s="350">
        <f>'BASE DE DATOS'!B176</f>
        <v>170</v>
      </c>
      <c r="B175" s="418" t="str">
        <f>VLOOKUP(A175,'BASE DE DATOS'!$B$2:$AB$702,2,0)</f>
        <v>JIMENEZ JUAREZ MA. DOLORES</v>
      </c>
      <c r="C175" s="418" t="str">
        <f>VLOOKUP(A175,'BASE DE DATOS'!$B$2:$AB$6821,12,0)</f>
        <v xml:space="preserve">PRIVADA  DE LA 7 SUR </v>
      </c>
      <c r="D175" s="419">
        <f>VLOOKUP(A175,'BASE DE DATOS'!$B$2:$AB$6821,13,0)</f>
        <v>2026</v>
      </c>
      <c r="E175" s="413"/>
      <c r="F175" s="348"/>
      <c r="G175" s="348"/>
    </row>
    <row r="176" spans="1:7" ht="24.95" hidden="1" customHeight="1" x14ac:dyDescent="0.25">
      <c r="A176" s="350">
        <f>'BASE DE DATOS'!B177</f>
        <v>171</v>
      </c>
      <c r="B176" s="418" t="str">
        <f>VLOOKUP(A176,'BASE DE DATOS'!$B$2:$AB$702,2,0)</f>
        <v>JIMENEZ MARTINEZ AURORA</v>
      </c>
      <c r="C176" s="418" t="str">
        <f>VLOOKUP(A176,'BASE DE DATOS'!$B$2:$AB$6821,12,0)</f>
        <v xml:space="preserve">17 PTE. ENTRE 11 Y 13 SUR </v>
      </c>
      <c r="D176" s="419">
        <f>VLOOKUP(A176,'BASE DE DATOS'!$B$2:$AB$6821,13,0)</f>
        <v>2026</v>
      </c>
      <c r="E176" s="413"/>
      <c r="F176" s="348"/>
      <c r="G176" s="348"/>
    </row>
    <row r="177" spans="1:7" ht="24.95" hidden="1" customHeight="1" x14ac:dyDescent="0.25">
      <c r="A177" s="350">
        <f>'BASE DE DATOS'!B178</f>
        <v>172</v>
      </c>
      <c r="B177" s="418" t="str">
        <f>VLOOKUP(A177,'BASE DE DATOS'!$B$2:$AB$702,2,0)</f>
        <v>JIMENEZ MARTINEZ MACARIA</v>
      </c>
      <c r="C177" s="418" t="str">
        <f>VLOOKUP(A177,'BASE DE DATOS'!$B$2:$AB$6821,12,0)</f>
        <v>17 PTE. ESQ. 11 SUR</v>
      </c>
      <c r="D177" s="419">
        <f>VLOOKUP(A177,'BASE DE DATOS'!$B$2:$AB$6821,13,0)</f>
        <v>2026</v>
      </c>
      <c r="E177" s="413"/>
      <c r="F177" s="348"/>
      <c r="G177" s="348"/>
    </row>
    <row r="178" spans="1:7" ht="24.95" hidden="1" customHeight="1" x14ac:dyDescent="0.25">
      <c r="A178" s="350">
        <f>'BASE DE DATOS'!B179</f>
        <v>173</v>
      </c>
      <c r="B178" s="418" t="str">
        <f>VLOOKUP(A178,'BASE DE DATOS'!$B$2:$AB$702,2,0)</f>
        <v xml:space="preserve">LEON MENDEZ MARCELO </v>
      </c>
      <c r="C178" s="418" t="str">
        <f>VLOOKUP(A178,'BASE DE DATOS'!$B$2:$AB$6821,12,0)</f>
        <v>AV. 17 PTE. 1708</v>
      </c>
      <c r="D178" s="419">
        <f>VLOOKUP(A178,'BASE DE DATOS'!$B$2:$AB$6821,13,0)</f>
        <v>2026</v>
      </c>
      <c r="E178" s="413"/>
      <c r="F178" s="348"/>
      <c r="G178" s="348"/>
    </row>
    <row r="179" spans="1:7" ht="24.95" hidden="1" customHeight="1" x14ac:dyDescent="0.25">
      <c r="A179" s="350">
        <f>'BASE DE DATOS'!B180</f>
        <v>174</v>
      </c>
      <c r="B179" s="418" t="str">
        <f>VLOOKUP(A179,'BASE DE DATOS'!$B$2:$AB$702,2,0)</f>
        <v xml:space="preserve">CASTRO LUNA JOSE DE JESUS </v>
      </c>
      <c r="C179" s="418" t="str">
        <f>VLOOKUP(A179,'BASE DE DATOS'!$B$2:$AB$6821,12,0)</f>
        <v xml:space="preserve">13 PONIENTE NO. 1109  SAN ANTONIO </v>
      </c>
      <c r="D179" s="419">
        <f>VLOOKUP(A179,'BASE DE DATOS'!$B$2:$AB$6821,13,0)</f>
        <v>0</v>
      </c>
      <c r="E179" s="413"/>
      <c r="F179" s="348"/>
      <c r="G179" s="348"/>
    </row>
    <row r="180" spans="1:7" ht="24.95" hidden="1" customHeight="1" x14ac:dyDescent="0.25">
      <c r="A180" s="350">
        <f>'BASE DE DATOS'!B181</f>
        <v>175</v>
      </c>
      <c r="B180" s="418" t="str">
        <f>VLOOKUP(A180,'BASE DE DATOS'!$B$2:$AB$702,2,0)</f>
        <v>JOFRE BARCENAS BLANCA ESTELA</v>
      </c>
      <c r="C180" s="418" t="str">
        <f>VLOOKUP(A180,'BASE DE DATOS'!$B$2:$AB$6821,12,0)</f>
        <v>7 SUR ENTRE 15 Y 17 PTE.</v>
      </c>
      <c r="D180" s="419">
        <f>VLOOKUP(A180,'BASE DE DATOS'!$B$2:$AB$6821,13,0)</f>
        <v>2026</v>
      </c>
      <c r="E180" s="413"/>
      <c r="F180" s="348"/>
      <c r="G180" s="348"/>
    </row>
    <row r="181" spans="1:7" ht="24.95" hidden="1" customHeight="1" x14ac:dyDescent="0.25">
      <c r="A181" s="350">
        <f>'BASE DE DATOS'!B182</f>
        <v>176</v>
      </c>
      <c r="B181" s="418" t="str">
        <f>VLOOKUP(A181,'BASE DE DATOS'!$B$2:$AB$702,2,0)</f>
        <v>JUAREZ ESPINOZA MAURO</v>
      </c>
      <c r="C181" s="418" t="str">
        <f>VLOOKUP(A181,'BASE DE DATOS'!$B$2:$AB$6821,12,0)</f>
        <v xml:space="preserve">15 PTE. 7 Y 7 SUR </v>
      </c>
      <c r="D181" s="419">
        <f>VLOOKUP(A181,'BASE DE DATOS'!$B$2:$AB$6821,13,0)</f>
        <v>0</v>
      </c>
      <c r="E181" s="413"/>
      <c r="F181" s="348"/>
      <c r="G181" s="348"/>
    </row>
    <row r="182" spans="1:7" ht="24.95" hidden="1" customHeight="1" x14ac:dyDescent="0.25">
      <c r="A182" s="350">
        <f>'BASE DE DATOS'!B183</f>
        <v>177</v>
      </c>
      <c r="B182" s="418" t="str">
        <f>VLOOKUP(A182,'BASE DE DATOS'!$B$2:$AB$702,2,0)</f>
        <v>JUAREZ ESPINOZA ROSENDO</v>
      </c>
      <c r="C182" s="418" t="str">
        <f>VLOOKUP(A182,'BASE DE DATOS'!$B$2:$AB$6821,12,0)</f>
        <v xml:space="preserve">15 PTE. ENTRE 7 SUR </v>
      </c>
      <c r="D182" s="419">
        <f>VLOOKUP(A182,'BASE DE DATOS'!$B$2:$AB$6821,13,0)</f>
        <v>2026</v>
      </c>
      <c r="E182" s="413"/>
      <c r="F182" s="348"/>
      <c r="G182" s="348"/>
    </row>
    <row r="183" spans="1:7" ht="24.95" hidden="1" customHeight="1" x14ac:dyDescent="0.25">
      <c r="A183" s="350">
        <f>'BASE DE DATOS'!B184</f>
        <v>178</v>
      </c>
      <c r="B183" s="418" t="str">
        <f>VLOOKUP(A183,'BASE DE DATOS'!$B$2:$AB$702,2,0)</f>
        <v>PELAEZ JUAREZ MA. DE LOURDES</v>
      </c>
      <c r="C183" s="418" t="str">
        <f>VLOOKUP(A183,'BASE DE DATOS'!$B$2:$AB$6821,12,0)</f>
        <v xml:space="preserve">11 PTE. SQ. 17 SUR </v>
      </c>
      <c r="D183" s="419">
        <f>VLOOKUP(A183,'BASE DE DATOS'!$B$2:$AB$6821,13,0)</f>
        <v>2026</v>
      </c>
      <c r="E183" s="413"/>
      <c r="F183" s="348"/>
      <c r="G183" s="348"/>
    </row>
    <row r="184" spans="1:7" ht="24.95" hidden="1" customHeight="1" x14ac:dyDescent="0.25">
      <c r="A184" s="350">
        <f>'BASE DE DATOS'!B185</f>
        <v>179</v>
      </c>
      <c r="B184" s="418" t="str">
        <f>VLOOKUP(A184,'BASE DE DATOS'!$B$2:$AB$702,2,0)</f>
        <v>TORAL MONTIEL TERESA</v>
      </c>
      <c r="C184" s="418" t="str">
        <f>VLOOKUP(A184,'BASE DE DATOS'!$B$2:$AB$6821,12,0)</f>
        <v xml:space="preserve">9 SUR ENTRE 13 Y 15 PTE. </v>
      </c>
      <c r="D184" s="419">
        <f>VLOOKUP(A184,'BASE DE DATOS'!$B$2:$AB$6821,13,0)</f>
        <v>2026</v>
      </c>
      <c r="E184" s="413"/>
      <c r="F184" s="348"/>
      <c r="G184" s="348"/>
    </row>
    <row r="185" spans="1:7" ht="24.95" hidden="1" customHeight="1" x14ac:dyDescent="0.25">
      <c r="A185" s="350" t="str">
        <f>'BASE DE DATOS'!B186</f>
        <v>179A</v>
      </c>
      <c r="B185" s="418" t="str">
        <f>VLOOKUP(A185,'BASE DE DATOS'!$B$2:$AB$702,2,0)</f>
        <v>JUAREZ TORAL ISAIAS</v>
      </c>
      <c r="C185" s="418" t="str">
        <f>VLOOKUP(A185,'BASE DE DATOS'!$B$2:$AB$6821,12,0)</f>
        <v>9 SUR ENTRE 13 Y 15 PTE</v>
      </c>
      <c r="D185" s="419">
        <f>VLOOKUP(A185,'BASE DE DATOS'!$B$2:$AB$6821,13,0)</f>
        <v>2026</v>
      </c>
      <c r="E185" s="413"/>
      <c r="F185" s="348"/>
      <c r="G185" s="348"/>
    </row>
    <row r="186" spans="1:7" ht="24.95" hidden="1" customHeight="1" x14ac:dyDescent="0.25">
      <c r="A186" s="350">
        <f>'BASE DE DATOS'!B187</f>
        <v>180</v>
      </c>
      <c r="B186" s="418" t="str">
        <f>VLOOKUP(A186,'BASE DE DATOS'!$B$2:$AB$702,2,0)</f>
        <v>JUAREZ TELLEZ MARIA ROSALINA</v>
      </c>
      <c r="C186" s="418" t="str">
        <f>VLOOKUP(A186,'BASE DE DATOS'!$B$2:$AB$6821,12,0)</f>
        <v xml:space="preserve">7 SUR ENTRE 15 Y 17 PTE. </v>
      </c>
      <c r="D186" s="419">
        <f>VLOOKUP(A186,'BASE DE DATOS'!$B$2:$AB$6821,13,0)</f>
        <v>2026</v>
      </c>
      <c r="E186" s="413"/>
      <c r="F186" s="348"/>
      <c r="G186" s="348"/>
    </row>
    <row r="187" spans="1:7" ht="24.95" hidden="1" customHeight="1" x14ac:dyDescent="0.25">
      <c r="A187" s="350">
        <f>'BASE DE DATOS'!B188</f>
        <v>181</v>
      </c>
      <c r="B187" s="418" t="str">
        <f>VLOOKUP(A187,'BASE DE DATOS'!$B$2:$AB$702,2,0)</f>
        <v>JUAREZ MONTIEL ANGELICA</v>
      </c>
      <c r="C187" s="418" t="str">
        <f>VLOOKUP(A187,'BASE DE DATOS'!$B$2:$AB$6821,12,0)</f>
        <v xml:space="preserve">7 SUR ESQ. 17 PTE. </v>
      </c>
      <c r="D187" s="419">
        <f>VLOOKUP(A187,'BASE DE DATOS'!$B$2:$AB$6821,13,0)</f>
        <v>2026</v>
      </c>
      <c r="E187" s="413"/>
      <c r="F187" s="348"/>
      <c r="G187" s="348"/>
    </row>
    <row r="188" spans="1:7" ht="24.95" hidden="1" customHeight="1" x14ac:dyDescent="0.25">
      <c r="A188" s="350">
        <f>'BASE DE DATOS'!B189</f>
        <v>182</v>
      </c>
      <c r="B188" s="418" t="str">
        <f>VLOOKUP(A188,'BASE DE DATOS'!$B$2:$AB$702,2,0)</f>
        <v>JUAREZ TELLEZ SARA</v>
      </c>
      <c r="C188" s="418" t="str">
        <f>VLOOKUP(A188,'BASE DE DATOS'!$B$2:$AB$6821,12,0)</f>
        <v>7 SUR ENTRE 15 Y 17 PTE.</v>
      </c>
      <c r="D188" s="419">
        <f>VLOOKUP(A188,'BASE DE DATOS'!$B$2:$AB$6821,13,0)</f>
        <v>2026</v>
      </c>
      <c r="E188" s="413"/>
      <c r="F188" s="348"/>
      <c r="G188" s="348"/>
    </row>
    <row r="189" spans="1:7" ht="24.95" hidden="1" customHeight="1" x14ac:dyDescent="0.25">
      <c r="A189" s="350">
        <f>'BASE DE DATOS'!B190</f>
        <v>183</v>
      </c>
      <c r="B189" s="418" t="str">
        <f>VLOOKUP(A189,'BASE DE DATOS'!$B$2:$AB$702,2,0)</f>
        <v>LEON ANDRADE ALBERTO</v>
      </c>
      <c r="C189" s="418">
        <f>VLOOKUP(A189,'BASE DE DATOS'!$B$2:$AB$6821,12,0)</f>
        <v>0</v>
      </c>
      <c r="D189" s="419">
        <f>VLOOKUP(A189,'BASE DE DATOS'!$B$2:$AB$6821,13,0)</f>
        <v>0</v>
      </c>
      <c r="E189" s="413"/>
      <c r="F189" s="348"/>
      <c r="G189" s="348"/>
    </row>
    <row r="190" spans="1:7" ht="24.95" hidden="1" customHeight="1" x14ac:dyDescent="0.25">
      <c r="A190" s="350">
        <f>'BASE DE DATOS'!B191</f>
        <v>184</v>
      </c>
      <c r="B190" s="418" t="str">
        <f>VLOOKUP(A190,'BASE DE DATOS'!$B$2:$AB$702,2,0)</f>
        <v>LEON ANDRADE LUIS</v>
      </c>
      <c r="C190" s="418" t="str">
        <f>VLOOKUP(A190,'BASE DE DATOS'!$B$2:$AB$6821,12,0)</f>
        <v>17 PTE. ENTRE 17 Y 19 SUR</v>
      </c>
      <c r="D190" s="419">
        <f>VLOOKUP(A190,'BASE DE DATOS'!$B$2:$AB$6821,13,0)</f>
        <v>2026</v>
      </c>
      <c r="E190" s="413"/>
      <c r="F190" s="348"/>
      <c r="G190" s="348"/>
    </row>
    <row r="191" spans="1:7" ht="24.95" hidden="1" customHeight="1" x14ac:dyDescent="0.25">
      <c r="A191" s="350">
        <f>'BASE DE DATOS'!B192</f>
        <v>185</v>
      </c>
      <c r="B191" s="418" t="str">
        <f>VLOOKUP(A191,'BASE DE DATOS'!$B$2:$AB$702,2,0)</f>
        <v>LEON ANDRADE MARCELINA</v>
      </c>
      <c r="C191" s="418" t="str">
        <f>VLOOKUP(A191,'BASE DE DATOS'!$B$2:$AB$6821,12,0)</f>
        <v xml:space="preserve">17 PTE. ESQ. 19 SUR </v>
      </c>
      <c r="D191" s="419">
        <f>VLOOKUP(A191,'BASE DE DATOS'!$B$2:$AB$6821,13,0)</f>
        <v>2026</v>
      </c>
      <c r="E191" s="413"/>
      <c r="F191" s="348"/>
      <c r="G191" s="348"/>
    </row>
    <row r="192" spans="1:7" ht="24.95" hidden="1" customHeight="1" x14ac:dyDescent="0.25">
      <c r="A192" s="350">
        <f>'BASE DE DATOS'!B193</f>
        <v>186</v>
      </c>
      <c r="B192" s="418" t="str">
        <f>VLOOKUP(A192,'BASE DE DATOS'!$B$2:$AB$702,2,0)</f>
        <v>LEON ANDRADE MARCELO ENRIQUE</v>
      </c>
      <c r="C192" s="418" t="str">
        <f>VLOOKUP(A192,'BASE DE DATOS'!$B$2:$AB$6821,12,0)</f>
        <v xml:space="preserve">17 PTE. ENTRE 17 Y 19 SUR </v>
      </c>
      <c r="D192" s="419">
        <f>VLOOKUP(A192,'BASE DE DATOS'!$B$2:$AB$6821,13,0)</f>
        <v>2026</v>
      </c>
      <c r="E192" s="413"/>
      <c r="F192" s="348"/>
      <c r="G192" s="348"/>
    </row>
    <row r="193" spans="1:7" ht="24.95" hidden="1" customHeight="1" x14ac:dyDescent="0.25">
      <c r="A193" s="350" t="str">
        <f>'BASE DE DATOS'!B194</f>
        <v>186A</v>
      </c>
      <c r="B193" s="418" t="str">
        <f>VLOOKUP(A193,'BASE DE DATOS'!$B$2:$AB$702,2,0)</f>
        <v>LEON MENDEZ MARIA CRISTIAN</v>
      </c>
      <c r="C193" s="418" t="str">
        <f>VLOOKUP(A193,'BASE DE DATOS'!$B$2:$AB$6821,12,0)</f>
        <v>AV. 17 PTE. 1708</v>
      </c>
      <c r="D193" s="419">
        <f>VLOOKUP(A193,'BASE DE DATOS'!$B$2:$AB$6821,13,0)</f>
        <v>2026</v>
      </c>
      <c r="E193" s="413"/>
      <c r="F193" s="348"/>
      <c r="G193" s="348"/>
    </row>
    <row r="194" spans="1:7" ht="24.95" hidden="1" customHeight="1" x14ac:dyDescent="0.25">
      <c r="A194" s="350">
        <f>'BASE DE DATOS'!B195</f>
        <v>187</v>
      </c>
      <c r="B194" s="418" t="str">
        <f>VLOOKUP(A194,'BASE DE DATOS'!$B$2:$AB$702,2,0)</f>
        <v>LEON ANDRADE PABLO</v>
      </c>
      <c r="C194" s="418" t="str">
        <f>VLOOKUP(A194,'BASE DE DATOS'!$B$2:$AB$6821,12,0)</f>
        <v>19 SUR ENTRE 17 PTE-</v>
      </c>
      <c r="D194" s="419">
        <f>VLOOKUP(A194,'BASE DE DATOS'!$B$2:$AB$6821,13,0)</f>
        <v>2026</v>
      </c>
      <c r="E194" s="413"/>
      <c r="F194" s="348"/>
      <c r="G194" s="348"/>
    </row>
    <row r="195" spans="1:7" ht="24.95" hidden="1" customHeight="1" x14ac:dyDescent="0.25">
      <c r="A195" s="350">
        <f>'BASE DE DATOS'!B196</f>
        <v>188</v>
      </c>
      <c r="B195" s="418" t="str">
        <f>VLOOKUP(A195,'BASE DE DATOS'!$B$2:$AB$702,2,0)</f>
        <v>LEON ANDRADE PEDRO</v>
      </c>
      <c r="C195" s="418" t="str">
        <f>VLOOKUP(A195,'BASE DE DATOS'!$B$2:$AB$6821,12,0)</f>
        <v>19 SUR ENTRE  17 PTE. CANAL</v>
      </c>
      <c r="D195" s="419">
        <f>VLOOKUP(A195,'BASE DE DATOS'!$B$2:$AB$6821,13,0)</f>
        <v>2026</v>
      </c>
      <c r="E195" s="413"/>
      <c r="F195" s="348"/>
      <c r="G195" s="348"/>
    </row>
    <row r="196" spans="1:7" ht="24.95" hidden="1" customHeight="1" x14ac:dyDescent="0.25">
      <c r="A196" s="350">
        <f>'BASE DE DATOS'!B197</f>
        <v>189</v>
      </c>
      <c r="B196" s="418" t="str">
        <f>VLOOKUP(A196,'BASE DE DATOS'!$B$2:$AB$702,2,0)</f>
        <v>LEON ANDRADE PEDRO</v>
      </c>
      <c r="C196" s="418" t="str">
        <f>VLOOKUP(A196,'BASE DE DATOS'!$B$2:$AB$6821,12,0)</f>
        <v>19 SUR ENTRE 15 Y 17 PTE.</v>
      </c>
      <c r="D196" s="419">
        <f>VLOOKUP(A196,'BASE DE DATOS'!$B$2:$AB$6821,13,0)</f>
        <v>2026</v>
      </c>
      <c r="E196" s="413"/>
      <c r="F196" s="348"/>
      <c r="G196" s="348"/>
    </row>
    <row r="197" spans="1:7" ht="24.95" hidden="1" customHeight="1" x14ac:dyDescent="0.25">
      <c r="A197" s="350">
        <f>'BASE DE DATOS'!B198</f>
        <v>190</v>
      </c>
      <c r="B197" s="418" t="str">
        <f>VLOOKUP(A197,'BASE DE DATOS'!$B$2:$AB$702,2,0)</f>
        <v xml:space="preserve">LEON ANDRADE ROMUALDA </v>
      </c>
      <c r="C197" s="418" t="str">
        <f>VLOOKUP(A197,'BASE DE DATOS'!$B$2:$AB$6821,12,0)</f>
        <v>9 SUR ENTRE 13 Y 15 PTE -19 SUR ENTRE LA 15SUR 17 PONIENTE</v>
      </c>
      <c r="D197" s="419">
        <f>VLOOKUP(A197,'BASE DE DATOS'!$B$2:$AB$6821,13,0)</f>
        <v>2026</v>
      </c>
      <c r="E197" s="413"/>
      <c r="F197" s="348"/>
      <c r="G197" s="348"/>
    </row>
    <row r="198" spans="1:7" ht="24.95" hidden="1" customHeight="1" x14ac:dyDescent="0.25">
      <c r="A198" s="350">
        <f>'BASE DE DATOS'!B199</f>
        <v>191</v>
      </c>
      <c r="B198" s="418" t="str">
        <f>VLOOKUP(A198,'BASE DE DATOS'!$B$2:$AB$702,2,0)</f>
        <v>LEON AVILA ALAN ANTONIO</v>
      </c>
      <c r="C198" s="418" t="str">
        <f>VLOOKUP(A198,'BASE DE DATOS'!$B$2:$AB$6821,12,0)</f>
        <v xml:space="preserve">15 PTE. ENTRE 7 Y 9 SUR </v>
      </c>
      <c r="D198" s="419">
        <f>VLOOKUP(A198,'BASE DE DATOS'!$B$2:$AB$6821,13,0)</f>
        <v>2026</v>
      </c>
      <c r="E198" s="413"/>
      <c r="F198" s="348"/>
      <c r="G198" s="348"/>
    </row>
    <row r="199" spans="1:7" ht="24.95" hidden="1" customHeight="1" x14ac:dyDescent="0.25">
      <c r="A199" s="350">
        <f>'BASE DE DATOS'!B200</f>
        <v>192</v>
      </c>
      <c r="B199" s="418" t="str">
        <f>VLOOKUP(A199,'BASE DE DATOS'!$B$2:$AB$702,2,0)</f>
        <v>LEON BALDERAS GERARDO</v>
      </c>
      <c r="C199" s="418" t="str">
        <f>VLOOKUP(A199,'BASE DE DATOS'!$B$2:$AB$6821,12,0)</f>
        <v xml:space="preserve">7 SUR ENTRE 13 Y 15 SUR </v>
      </c>
      <c r="D199" s="419">
        <f>VLOOKUP(A199,'BASE DE DATOS'!$B$2:$AB$6821,13,0)</f>
        <v>2026</v>
      </c>
      <c r="E199" s="413"/>
      <c r="F199" s="348"/>
      <c r="G199" s="348"/>
    </row>
    <row r="200" spans="1:7" ht="24.95" hidden="1" customHeight="1" x14ac:dyDescent="0.25">
      <c r="A200" s="350">
        <f>'BASE DE DATOS'!B201</f>
        <v>193</v>
      </c>
      <c r="B200" s="418" t="str">
        <f>VLOOKUP(A200,'BASE DE DATOS'!$B$2:$AB$702,2,0)</f>
        <v>ABUNDIO JUAREZ VICTOR GUILLERMO</v>
      </c>
      <c r="C200" s="418" t="str">
        <f>VLOOKUP(A200,'BASE DE DATOS'!$B$2:$AB$6821,12,0)</f>
        <v xml:space="preserve">15 PTE. ENTRE 7 Y 9 SUR </v>
      </c>
      <c r="D200" s="419">
        <f>VLOOKUP(A200,'BASE DE DATOS'!$B$2:$AB$6821,13,0)</f>
        <v>2026</v>
      </c>
      <c r="E200" s="413"/>
      <c r="F200" s="348"/>
      <c r="G200" s="348"/>
    </row>
    <row r="201" spans="1:7" ht="24.95" hidden="1" customHeight="1" x14ac:dyDescent="0.25">
      <c r="A201" s="350">
        <f>'BASE DE DATOS'!B202</f>
        <v>193</v>
      </c>
      <c r="B201" s="418" t="str">
        <f>VLOOKUP(A201,'BASE DE DATOS'!$B$2:$AB$702,2,0)</f>
        <v>ABUNDIO JUAREZ VICTOR GUILLERMO</v>
      </c>
      <c r="C201" s="418" t="str">
        <f>VLOOKUP(A201,'BASE DE DATOS'!$B$2:$AB$6821,12,0)</f>
        <v xml:space="preserve">15 PTE. ENTRE 7 Y 9 SUR </v>
      </c>
      <c r="D201" s="419">
        <f>VLOOKUP(A201,'BASE DE DATOS'!$B$2:$AB$6821,13,0)</f>
        <v>2026</v>
      </c>
      <c r="E201" s="413"/>
      <c r="F201" s="348"/>
      <c r="G201" s="348"/>
    </row>
    <row r="202" spans="1:7" ht="24.95" hidden="1" customHeight="1" x14ac:dyDescent="0.25">
      <c r="A202" s="350">
        <f>'BASE DE DATOS'!B203</f>
        <v>194</v>
      </c>
      <c r="B202" s="418" t="str">
        <f>VLOOKUP(A202,'BASE DE DATOS'!$B$2:$AB$702,2,0)</f>
        <v>LEON BALDERAS CANDIDO  MIGUEL</v>
      </c>
      <c r="C202" s="418" t="str">
        <f>VLOOKUP(A202,'BASE DE DATOS'!$B$2:$AB$6821,12,0)</f>
        <v>15 PONIENTE ENTRE 7 Y 9 SUR</v>
      </c>
      <c r="D202" s="419">
        <f>VLOOKUP(A202,'BASE DE DATOS'!$B$2:$AB$6821,13,0)</f>
        <v>2026</v>
      </c>
      <c r="E202" s="413"/>
      <c r="F202" s="348"/>
      <c r="G202" s="348"/>
    </row>
    <row r="203" spans="1:7" ht="24.95" hidden="1" customHeight="1" x14ac:dyDescent="0.25">
      <c r="A203" s="350">
        <f>'BASE DE DATOS'!B204</f>
        <v>195</v>
      </c>
      <c r="B203" s="418" t="str">
        <f>VLOOKUP(A203,'BASE DE DATOS'!$B$2:$AB$702,2,0)</f>
        <v>LEON OJEDA LUIS</v>
      </c>
      <c r="C203" s="418" t="str">
        <f>VLOOKUP(A203,'BASE DE DATOS'!$B$2:$AB$6821,12,0)</f>
        <v>17 PTE. ENTRE 17 Y 19 SUR</v>
      </c>
      <c r="D203" s="419">
        <f>VLOOKUP(A203,'BASE DE DATOS'!$B$2:$AB$6821,13,0)</f>
        <v>2026</v>
      </c>
      <c r="E203" s="413"/>
      <c r="F203" s="348"/>
      <c r="G203" s="348"/>
    </row>
    <row r="204" spans="1:7" ht="24.95" customHeight="1" x14ac:dyDescent="0.25">
      <c r="A204" s="350">
        <f>'BASE DE DATOS'!B205</f>
        <v>196</v>
      </c>
      <c r="B204" s="418" t="str">
        <f>VLOOKUP(A204,'BASE DE DATOS'!$B$2:$AB$702,2,0)</f>
        <v>LEON RODRIGUEZ CESAR</v>
      </c>
      <c r="C204" s="418" t="str">
        <f>VLOOKUP(A204,'BASE DE DATOS'!$B$2:$AB$6821,12,0)</f>
        <v>19 SUR ENTRE 15 Y 17 PONIENTE</v>
      </c>
      <c r="D204" s="419">
        <f>VLOOKUP(A204,'BASE DE DATOS'!$B$2:$AB$6821,13,0)</f>
        <v>2024</v>
      </c>
      <c r="E204" s="413"/>
      <c r="F204" s="348"/>
      <c r="G204" s="348"/>
    </row>
    <row r="205" spans="1:7" s="111" customFormat="1" ht="24.95" hidden="1" customHeight="1" x14ac:dyDescent="0.25">
      <c r="A205" s="350">
        <f>'BASE DE DATOS'!B206</f>
        <v>197</v>
      </c>
      <c r="B205" s="418" t="str">
        <f>VLOOKUP(A205,'BASE DE DATOS'!$B$2:$AB$702,2,0)</f>
        <v>LEON RODRIGUEZ GABRIELA</v>
      </c>
      <c r="C205" s="418" t="str">
        <f>VLOOKUP(A205,'BASE DE DATOS'!$B$2:$AB$6821,12,0)</f>
        <v>19 SUR ENTRE 15 Y 17 PTE.</v>
      </c>
      <c r="D205" s="419">
        <f>VLOOKUP(A205,'BASE DE DATOS'!$B$2:$AB$6821,13,0)</f>
        <v>2026</v>
      </c>
      <c r="E205" s="415"/>
      <c r="F205" s="353"/>
      <c r="G205" s="353"/>
    </row>
    <row r="206" spans="1:7" ht="24.95" customHeight="1" x14ac:dyDescent="0.25">
      <c r="A206" s="350">
        <f>'BASE DE DATOS'!B207</f>
        <v>198</v>
      </c>
      <c r="B206" s="418" t="str">
        <f>VLOOKUP(A206,'BASE DE DATOS'!$B$2:$AB$702,2,0)</f>
        <v>LEON RODRIGUEZ RODRIGO</v>
      </c>
      <c r="C206" s="418" t="str">
        <f>VLOOKUP(A206,'BASE DE DATOS'!$B$2:$AB$6821,12,0)</f>
        <v>19 SUR ENTRE 15 Y 17 PTE.</v>
      </c>
      <c r="D206" s="419">
        <f>VLOOKUP(A206,'BASE DE DATOS'!$B$2:$AB$6821,13,0)</f>
        <v>2024</v>
      </c>
      <c r="E206" s="413"/>
      <c r="F206" s="348"/>
      <c r="G206" s="348"/>
    </row>
    <row r="207" spans="1:7" ht="24.95" hidden="1" customHeight="1" x14ac:dyDescent="0.25">
      <c r="A207" s="350">
        <f>'BASE DE DATOS'!B208</f>
        <v>199</v>
      </c>
      <c r="B207" s="418" t="str">
        <f>VLOOKUP(A207,'BASE DE DATOS'!$B$2:$AB$702,2,0)</f>
        <v>LEON ANDRADE LUIS</v>
      </c>
      <c r="C207" s="418" t="str">
        <f>VLOOKUP(A207,'BASE DE DATOS'!$B$2:$AB$6821,12,0)</f>
        <v>17 PONIENTE S/N ENTRE 19 SUR Y 17 SUR</v>
      </c>
      <c r="D207" s="419">
        <f>VLOOKUP(A207,'BASE DE DATOS'!$B$2:$AB$6821,13,0)</f>
        <v>0</v>
      </c>
      <c r="E207" s="413"/>
      <c r="F207" s="348"/>
      <c r="G207" s="348"/>
    </row>
    <row r="208" spans="1:7" ht="24.95" hidden="1" customHeight="1" x14ac:dyDescent="0.25">
      <c r="A208" s="350">
        <f>'BASE DE DATOS'!B209</f>
        <v>200</v>
      </c>
      <c r="B208" s="418" t="str">
        <f>VLOOKUP(A208,'BASE DE DATOS'!$B$2:$AB$702,2,0)</f>
        <v>LETRAS CAMPOS PEDRO</v>
      </c>
      <c r="C208" s="418" t="str">
        <f>VLOOKUP(A208,'BASE DE DATOS'!$B$2:$AB$6821,12,0)</f>
        <v xml:space="preserve">17 PTE ENTRE 17 Y 19 SUR, 11 SUR ENTRE 13 Y 15 PTE, 13 SUR ENTRE 15 Y 17 PTE. </v>
      </c>
      <c r="D208" s="419">
        <f>VLOOKUP(A208,'BASE DE DATOS'!$B$2:$AB$6821,13,0)</f>
        <v>2026</v>
      </c>
      <c r="E208" s="413"/>
      <c r="F208" s="348"/>
      <c r="G208" s="348"/>
    </row>
    <row r="209" spans="1:7" ht="24.95" hidden="1" customHeight="1" x14ac:dyDescent="0.25">
      <c r="A209" s="350">
        <f>'BASE DE DATOS'!B210</f>
        <v>201</v>
      </c>
      <c r="B209" s="418" t="str">
        <f>VLOOKUP(A209,'BASE DE DATOS'!$B$2:$AB$702,2,0)</f>
        <v xml:space="preserve">LETRAS LEZAMA JUAN </v>
      </c>
      <c r="C209" s="418" t="str">
        <f>VLOOKUP(A209,'BASE DE DATOS'!$B$2:$AB$6821,12,0)</f>
        <v>17 SUR ENTRE 17 PTE. Y CANAL</v>
      </c>
      <c r="D209" s="419">
        <f>VLOOKUP(A209,'BASE DE DATOS'!$B$2:$AB$6821,13,0)</f>
        <v>2026</v>
      </c>
      <c r="E209" s="413"/>
      <c r="F209" s="348"/>
      <c r="G209" s="348"/>
    </row>
    <row r="210" spans="1:7" ht="24.95" hidden="1" customHeight="1" x14ac:dyDescent="0.25">
      <c r="A210" s="350">
        <f>'BASE DE DATOS'!B211</f>
        <v>202</v>
      </c>
      <c r="B210" s="418" t="str">
        <f>VLOOKUP(A210,'BASE DE DATOS'!$B$2:$AB$702,2,0)</f>
        <v>DIAZ LOPEZ MARICELA</v>
      </c>
      <c r="C210" s="418" t="str">
        <f>VLOOKUP(A210,'BASE DE DATOS'!$B$2:$AB$6821,12,0)</f>
        <v xml:space="preserve">13 PTE. ENTRE 13 Y 15 SUR </v>
      </c>
      <c r="D210" s="419">
        <f>VLOOKUP(A210,'BASE DE DATOS'!$B$2:$AB$6821,13,0)</f>
        <v>2026</v>
      </c>
      <c r="E210" s="413"/>
      <c r="F210" s="348"/>
      <c r="G210" s="348"/>
    </row>
    <row r="211" spans="1:7" ht="24.95" hidden="1" customHeight="1" x14ac:dyDescent="0.25">
      <c r="A211" s="350">
        <f>'BASE DE DATOS'!B212</f>
        <v>203</v>
      </c>
      <c r="B211" s="418" t="str">
        <f>VLOOKUP(A211,'BASE DE DATOS'!$B$2:$AB$702,2,0)</f>
        <v>LOPEZ ANDRADE INES</v>
      </c>
      <c r="C211" s="418" t="str">
        <f>VLOOKUP(A211,'BASE DE DATOS'!$B$2:$AB$6821,12,0)</f>
        <v>7 SUR ANTRE 13 Y 11 PTE.</v>
      </c>
      <c r="D211" s="419">
        <f>VLOOKUP(A211,'BASE DE DATOS'!$B$2:$AB$6821,13,0)</f>
        <v>0</v>
      </c>
      <c r="E211" s="413"/>
      <c r="F211" s="348"/>
      <c r="G211" s="348"/>
    </row>
    <row r="212" spans="1:7" ht="24.95" hidden="1" customHeight="1" x14ac:dyDescent="0.25">
      <c r="A212" s="350">
        <f>'BASE DE DATOS'!B213</f>
        <v>204</v>
      </c>
      <c r="B212" s="418" t="str">
        <f>VLOOKUP(A212,'BASE DE DATOS'!$B$2:$AB$702,2,0)</f>
        <v>LOPEZ AVELINO INES</v>
      </c>
      <c r="C212" s="418" t="str">
        <f>VLOOKUP(A212,'BASE DE DATOS'!$B$2:$AB$6821,12,0)</f>
        <v xml:space="preserve">13 PTE. ESQ. 9 SUR </v>
      </c>
      <c r="D212" s="419">
        <f>VLOOKUP(A212,'BASE DE DATOS'!$B$2:$AB$6821,13,0)</f>
        <v>2026</v>
      </c>
      <c r="E212" s="413"/>
      <c r="F212" s="348"/>
      <c r="G212" s="348"/>
    </row>
    <row r="213" spans="1:7" ht="24.95" hidden="1" customHeight="1" x14ac:dyDescent="0.25">
      <c r="A213" s="350">
        <f>'BASE DE DATOS'!B214</f>
        <v>205</v>
      </c>
      <c r="B213" s="418" t="str">
        <f>VLOOKUP(A213,'BASE DE DATOS'!$B$2:$AB$702,2,0)</f>
        <v>LOPEZ AVELINO RUTILO</v>
      </c>
      <c r="C213" s="418" t="str">
        <f>VLOOKUP(A213,'BASE DE DATOS'!$B$2:$AB$6821,12,0)</f>
        <v>13 PTE. NO 902 Y PRIVADA 7SUR</v>
      </c>
      <c r="D213" s="419">
        <f>VLOOKUP(A213,'BASE DE DATOS'!$B$2:$AB$6821,13,0)</f>
        <v>2026</v>
      </c>
      <c r="E213" s="413"/>
      <c r="F213" s="348"/>
      <c r="G213" s="348"/>
    </row>
    <row r="214" spans="1:7" ht="24.95" hidden="1" customHeight="1" x14ac:dyDescent="0.25">
      <c r="A214" s="350">
        <f>'BASE DE DATOS'!B215</f>
        <v>206</v>
      </c>
      <c r="B214" s="418" t="str">
        <f>VLOOKUP(A214,'BASE DE DATOS'!$B$2:$AB$702,2,0)</f>
        <v xml:space="preserve">LOPEZ BAURET MIGUEL ANGEL </v>
      </c>
      <c r="C214" s="418" t="str">
        <f>VLOOKUP(A214,'BASE DE DATOS'!$B$2:$AB$6821,12,0)</f>
        <v xml:space="preserve">15 PTE. ENTRE 7 SUR </v>
      </c>
      <c r="D214" s="419">
        <f>VLOOKUP(A214,'BASE DE DATOS'!$B$2:$AB$6821,13,0)</f>
        <v>2026</v>
      </c>
      <c r="E214" s="413"/>
      <c r="F214" s="348"/>
      <c r="G214" s="348"/>
    </row>
    <row r="215" spans="1:7" ht="24.95" customHeight="1" x14ac:dyDescent="0.25">
      <c r="A215" s="350">
        <f>'BASE DE DATOS'!B216</f>
        <v>207</v>
      </c>
      <c r="B215" s="418" t="str">
        <f>VLOOKUP(A215,'BASE DE DATOS'!$B$2:$AB$702,2,0)</f>
        <v>LOPEZ BOURET ROMUALDO</v>
      </c>
      <c r="C215" s="418" t="str">
        <f>VLOOKUP(A215,'BASE DE DATOS'!$B$2:$AB$6821,12,0)</f>
        <v xml:space="preserve">15 PTE. ENTRE 7 SUR </v>
      </c>
      <c r="D215" s="419">
        <f>VLOOKUP(A215,'BASE DE DATOS'!$B$2:$AB$6821,13,0)</f>
        <v>2026</v>
      </c>
      <c r="E215" s="413"/>
      <c r="F215" s="348"/>
      <c r="G215" s="348"/>
    </row>
    <row r="216" spans="1:7" ht="24.95" hidden="1" customHeight="1" x14ac:dyDescent="0.25">
      <c r="A216" s="350">
        <f>'BASE DE DATOS'!B217</f>
        <v>208</v>
      </c>
      <c r="B216" s="418" t="str">
        <f>VLOOKUP(A216,'BASE DE DATOS'!$B$2:$AB$702,2,0)</f>
        <v>LOPEZ CANO MIGUEL</v>
      </c>
      <c r="C216" s="418" t="str">
        <f>VLOOKUP(A216,'BASE DE DATOS'!$B$2:$AB$6821,12,0)</f>
        <v>AV. 21 PONIENTE, ENTRE 13 Y 15 SUR</v>
      </c>
      <c r="D216" s="419">
        <f>VLOOKUP(A216,'BASE DE DATOS'!$B$2:$AB$6821,13,0)</f>
        <v>2025</v>
      </c>
      <c r="E216" s="413"/>
      <c r="F216" s="348"/>
      <c r="G216" s="348"/>
    </row>
    <row r="217" spans="1:7" ht="24.95" hidden="1" customHeight="1" x14ac:dyDescent="0.25">
      <c r="A217" s="350">
        <f>'BASE DE DATOS'!B218</f>
        <v>209</v>
      </c>
      <c r="B217" s="418" t="str">
        <f>VLOOKUP(A217,'BASE DE DATOS'!$B$2:$AB$702,2,0)</f>
        <v>LOPEZ CASTILLO ALBERTO</v>
      </c>
      <c r="C217" s="418" t="str">
        <f>VLOOKUP(A217,'BASE DE DATOS'!$B$2:$AB$6821,12,0)</f>
        <v>15 PTE. ESQ. 7 SUR</v>
      </c>
      <c r="D217" s="419">
        <f>VLOOKUP(A217,'BASE DE DATOS'!$B$2:$AB$6821,13,0)</f>
        <v>2025</v>
      </c>
      <c r="E217" s="413"/>
      <c r="F217" s="348"/>
      <c r="G217" s="348"/>
    </row>
    <row r="218" spans="1:7" ht="24.95" hidden="1" customHeight="1" x14ac:dyDescent="0.25">
      <c r="A218" s="350">
        <f>'BASE DE DATOS'!B219</f>
        <v>210</v>
      </c>
      <c r="B218" s="418" t="str">
        <f>VLOOKUP(A218,'BASE DE DATOS'!$B$2:$AB$702,2,0)</f>
        <v>LOPEZ CASTILLO  RICARDA NORMA</v>
      </c>
      <c r="C218" s="418">
        <f>VLOOKUP(A218,'BASE DE DATOS'!$B$2:$AB$6821,12,0)</f>
        <v>0</v>
      </c>
      <c r="D218" s="419">
        <f>VLOOKUP(A218,'BASE DE DATOS'!$B$2:$AB$6821,13,0)</f>
        <v>0</v>
      </c>
      <c r="E218" s="413"/>
      <c r="F218" s="348"/>
      <c r="G218" s="348"/>
    </row>
    <row r="219" spans="1:7" ht="24.95" hidden="1" customHeight="1" x14ac:dyDescent="0.25">
      <c r="A219" s="350">
        <f>'BASE DE DATOS'!B220</f>
        <v>211</v>
      </c>
      <c r="B219" s="418" t="str">
        <f>VLOOKUP(A219,'BASE DE DATOS'!$B$2:$AB$702,2,0)</f>
        <v>LOPEZ GARCIA JOSE GUADALUPE</v>
      </c>
      <c r="C219" s="418" t="str">
        <f>VLOOKUP(A219,'BASE DE DATOS'!$B$2:$AB$6821,12,0)</f>
        <v xml:space="preserve">21 PONIENTE SN NUMERO </v>
      </c>
      <c r="D219" s="419">
        <f>VLOOKUP(A219,'BASE DE DATOS'!$B$2:$AB$6821,13,0)</f>
        <v>2026</v>
      </c>
      <c r="E219" s="413"/>
      <c r="F219" s="348"/>
      <c r="G219" s="348"/>
    </row>
    <row r="220" spans="1:7" ht="24.95" hidden="1" customHeight="1" x14ac:dyDescent="0.25">
      <c r="A220" s="350">
        <f>'BASE DE DATOS'!B221</f>
        <v>212</v>
      </c>
      <c r="B220" s="418" t="str">
        <f>VLOOKUP(A220,'BASE DE DATOS'!$B$2:$AB$702,2,0)</f>
        <v>LOPEZ GARCIA RAMON</v>
      </c>
      <c r="C220" s="418" t="str">
        <f>VLOOKUP(A220,'BASE DE DATOS'!$B$2:$AB$6821,12,0)</f>
        <v>13 SUR JUNTO A EL LATERA</v>
      </c>
      <c r="D220" s="419">
        <f>VLOOKUP(A220,'BASE DE DATOS'!$B$2:$AB$6821,13,0)</f>
        <v>2025</v>
      </c>
      <c r="E220" s="413"/>
      <c r="F220" s="348"/>
      <c r="G220" s="348"/>
    </row>
    <row r="221" spans="1:7" ht="24.95" hidden="1" customHeight="1" x14ac:dyDescent="0.25">
      <c r="A221" s="350">
        <f>'BASE DE DATOS'!B222</f>
        <v>213</v>
      </c>
      <c r="B221" s="418" t="str">
        <f>VLOOKUP(A221,'BASE DE DATOS'!$B$2:$AB$702,2,0)</f>
        <v>LOPEZ GONZALEZ GERARDO</v>
      </c>
      <c r="C221" s="418" t="str">
        <f>VLOOKUP(A221,'BASE DE DATOS'!$B$2:$AB$6821,12,0)</f>
        <v xml:space="preserve">13 PTE. ENTRE 13 Y 15 SUR </v>
      </c>
      <c r="D221" s="419">
        <f>VLOOKUP(A221,'BASE DE DATOS'!$B$2:$AB$6821,13,0)</f>
        <v>2026</v>
      </c>
      <c r="E221" s="413"/>
      <c r="F221" s="348"/>
      <c r="G221" s="348"/>
    </row>
    <row r="222" spans="1:7" ht="24.95" hidden="1" customHeight="1" x14ac:dyDescent="0.25">
      <c r="A222" s="350">
        <f>'BASE DE DATOS'!B223</f>
        <v>214</v>
      </c>
      <c r="B222" s="418" t="str">
        <f>VLOOKUP(A222,'BASE DE DATOS'!$B$2:$AB$702,2,0)</f>
        <v>JIMENEZ MARTINEZ LEUCADIA</v>
      </c>
      <c r="C222" s="418" t="str">
        <f>VLOOKUP(A222,'BASE DE DATOS'!$B$2:$AB$6821,12,0)</f>
        <v xml:space="preserve">17 PTE. ENTRE 11 Y 13 SUR </v>
      </c>
      <c r="D222" s="419">
        <f>VLOOKUP(A222,'BASE DE DATOS'!$B$2:$AB$6821,13,0)</f>
        <v>2026</v>
      </c>
      <c r="E222" s="413"/>
      <c r="F222" s="348"/>
      <c r="G222" s="348"/>
    </row>
    <row r="223" spans="1:7" ht="24.95" customHeight="1" x14ac:dyDescent="0.25">
      <c r="A223" s="350">
        <f>'BASE DE DATOS'!B224</f>
        <v>215</v>
      </c>
      <c r="B223" s="418" t="str">
        <f>VLOOKUP(A223,'BASE DE DATOS'!$B$2:$AB$702,2,0)</f>
        <v xml:space="preserve">LOPEZ LOPEZ CELINA </v>
      </c>
      <c r="C223" s="418" t="str">
        <f>VLOOKUP(A223,'BASE DE DATOS'!$B$2:$AB$6821,12,0)</f>
        <v>CALLE 7 SUR NO. 1701 ESQUINA 15 PTE</v>
      </c>
      <c r="D223" s="419">
        <f>VLOOKUP(A223,'BASE DE DATOS'!$B$2:$AB$6821,13,0)</f>
        <v>2026</v>
      </c>
      <c r="E223" s="413"/>
      <c r="F223" s="348"/>
      <c r="G223" s="348"/>
    </row>
    <row r="224" spans="1:7" ht="24.95" hidden="1" customHeight="1" x14ac:dyDescent="0.25">
      <c r="A224" s="350">
        <f>'BASE DE DATOS'!B225</f>
        <v>216</v>
      </c>
      <c r="B224" s="418" t="str">
        <f>VLOOKUP(A224,'BASE DE DATOS'!$B$2:$AB$702,2,0)</f>
        <v>LOPEZ LOPEZ MARGARITA</v>
      </c>
      <c r="C224" s="418" t="str">
        <f>VLOOKUP(A224,'BASE DE DATOS'!$B$2:$AB$6821,12,0)</f>
        <v>CALLE 7 SUR NO. 1701</v>
      </c>
      <c r="D224" s="419">
        <f>VLOOKUP(A224,'BASE DE DATOS'!$B$2:$AB$6821,13,0)</f>
        <v>2026</v>
      </c>
      <c r="E224" s="413"/>
      <c r="F224" s="348"/>
      <c r="G224" s="348"/>
    </row>
    <row r="225" spans="1:7" ht="24.95" hidden="1" customHeight="1" x14ac:dyDescent="0.25">
      <c r="A225" s="350">
        <f>'BASE DE DATOS'!B226</f>
        <v>217</v>
      </c>
      <c r="B225" s="418" t="str">
        <f>VLOOKUP(A225,'BASE DE DATOS'!$B$2:$AB$702,2,0)</f>
        <v>LOPEZ LOPEZ REINA</v>
      </c>
      <c r="C225" s="418" t="str">
        <f>VLOOKUP(A225,'BASE DE DATOS'!$B$2:$AB$6821,12,0)</f>
        <v xml:space="preserve">15 PTE. ESQ . 7 SUR .   </v>
      </c>
      <c r="D225" s="419">
        <f>VLOOKUP(A225,'BASE DE DATOS'!$B$2:$AB$6821,13,0)</f>
        <v>2026</v>
      </c>
      <c r="E225" s="413"/>
      <c r="F225" s="348"/>
      <c r="G225" s="348"/>
    </row>
    <row r="226" spans="1:7" ht="24.95" hidden="1" customHeight="1" x14ac:dyDescent="0.25">
      <c r="A226" s="350">
        <f>'BASE DE DATOS'!B227</f>
        <v>218</v>
      </c>
      <c r="B226" s="418" t="str">
        <f>VLOOKUP(A226,'BASE DE DATOS'!$B$2:$AB$702,2,0)</f>
        <v xml:space="preserve">LOPEZ GAMEZ MARIA DEL CARMEN </v>
      </c>
      <c r="C226" s="418" t="str">
        <f>VLOOKUP(A226,'BASE DE DATOS'!$B$2:$AB$6821,12,0)</f>
        <v xml:space="preserve">13 SUR  S/N </v>
      </c>
      <c r="D226" s="419">
        <f>VLOOKUP(A226,'BASE DE DATOS'!$B$2:$AB$6821,13,0)</f>
        <v>2026</v>
      </c>
      <c r="E226" s="413"/>
      <c r="F226" s="348"/>
      <c r="G226" s="348"/>
    </row>
    <row r="227" spans="1:7" ht="24.95" hidden="1" customHeight="1" x14ac:dyDescent="0.25">
      <c r="A227" s="350">
        <f>'BASE DE DATOS'!B228</f>
        <v>219</v>
      </c>
      <c r="B227" s="418" t="str">
        <f>VLOOKUP(A227,'BASE DE DATOS'!$B$2:$AB$702,2,0)</f>
        <v>LOPEZ SANCHEZ ANTONIA</v>
      </c>
      <c r="C227" s="418">
        <f>VLOOKUP(A227,'BASE DE DATOS'!$B$2:$AB$6821,12,0)</f>
        <v>0</v>
      </c>
      <c r="D227" s="419">
        <f>VLOOKUP(A227,'BASE DE DATOS'!$B$2:$AB$6821,13,0)</f>
        <v>0</v>
      </c>
      <c r="E227" s="413"/>
      <c r="F227" s="348"/>
      <c r="G227" s="348"/>
    </row>
    <row r="228" spans="1:7" ht="24.95" customHeight="1" x14ac:dyDescent="0.25">
      <c r="A228" s="350">
        <f>'BASE DE DATOS'!B229</f>
        <v>220</v>
      </c>
      <c r="B228" s="418" t="str">
        <f>VLOOKUP(A228,'BASE DE DATOS'!$B$2:$AB$702,2,0)</f>
        <v>LOPEZ SANCHEZ ANTONIO</v>
      </c>
      <c r="C228" s="418" t="str">
        <f>VLOOKUP(A228,'BASE DE DATOS'!$B$2:$AB$6821,12,0)</f>
        <v>13 SUR ENTRE 21 Y LATERAL</v>
      </c>
      <c r="D228" s="419">
        <f>VLOOKUP(A228,'BASE DE DATOS'!$B$2:$AB$6821,13,0)</f>
        <v>2025</v>
      </c>
      <c r="E228" s="413"/>
      <c r="F228" s="348"/>
      <c r="G228" s="348"/>
    </row>
    <row r="229" spans="1:7" ht="24.95" hidden="1" customHeight="1" x14ac:dyDescent="0.25">
      <c r="A229" s="350">
        <f>'BASE DE DATOS'!B231</f>
        <v>221</v>
      </c>
      <c r="B229" s="418" t="str">
        <f>VLOOKUP(A229,'BASE DE DATOS'!$B$2:$AB$702,2,0)</f>
        <v>LOPEZ SANTOS ARACELI</v>
      </c>
      <c r="C229" s="418" t="str">
        <f>VLOOKUP(A229,'BASE DE DATOS'!$B$2:$AB$6821,12,0)</f>
        <v xml:space="preserve">13 PONIENTE Y PRIV. DE LA 7  SUR </v>
      </c>
      <c r="D229" s="419">
        <f>VLOOKUP(A229,'BASE DE DATOS'!$B$2:$AB$6821,13,0)</f>
        <v>0</v>
      </c>
      <c r="E229" s="413"/>
      <c r="F229" s="348"/>
      <c r="G229" s="348"/>
    </row>
    <row r="230" spans="1:7" ht="24.95" hidden="1" customHeight="1" x14ac:dyDescent="0.25">
      <c r="A230" s="350">
        <f>'BASE DE DATOS'!B232</f>
        <v>222</v>
      </c>
      <c r="B230" s="418" t="str">
        <f>VLOOKUP(A230,'BASE DE DATOS'!$B$2:$AB$702,2,0)</f>
        <v>LOPEZ SANCHEZ ENRIQUE</v>
      </c>
      <c r="C230" s="418" t="str">
        <f>VLOOKUP(A230,'BASE DE DATOS'!$B$2:$AB$6821,12,0)</f>
        <v>21 PTE ESQ. 13 SUR</v>
      </c>
      <c r="D230" s="419">
        <f>VLOOKUP(A230,'BASE DE DATOS'!$B$2:$AB$6821,13,0)</f>
        <v>2026</v>
      </c>
      <c r="E230" s="413"/>
      <c r="F230" s="348"/>
      <c r="G230" s="348"/>
    </row>
    <row r="231" spans="1:7" ht="24.95" hidden="1" customHeight="1" x14ac:dyDescent="0.25">
      <c r="A231" s="350">
        <f>'BASE DE DATOS'!B233</f>
        <v>223</v>
      </c>
      <c r="B231" s="418" t="str">
        <f>VLOOKUP(A231,'BASE DE DATOS'!$B$2:$AB$702,2,0)</f>
        <v xml:space="preserve">LOPEZ SANCHEZ FIDEL </v>
      </c>
      <c r="C231" s="418" t="str">
        <f>VLOOKUP(A231,'BASE DE DATOS'!$B$2:$AB$6821,12,0)</f>
        <v>21 PTE. ENTRE 13 SUR Y CANAL</v>
      </c>
      <c r="D231" s="419">
        <f>VLOOKUP(A231,'BASE DE DATOS'!$B$2:$AB$6821,13,0)</f>
        <v>2025</v>
      </c>
      <c r="E231" s="413"/>
      <c r="F231" s="348"/>
      <c r="G231" s="348"/>
    </row>
    <row r="232" spans="1:7" ht="24.95" hidden="1" customHeight="1" x14ac:dyDescent="0.25">
      <c r="A232" s="350">
        <f>'BASE DE DATOS'!B234</f>
        <v>224</v>
      </c>
      <c r="B232" s="418" t="str">
        <f>VLOOKUP(A232,'BASE DE DATOS'!$B$2:$AB$702,2,0)</f>
        <v>LOPEZ SANCHEZ MARIA  SOLEDAD</v>
      </c>
      <c r="C232" s="418" t="str">
        <f>VLOOKUP(A232,'BASE DE DATOS'!$B$2:$AB$6821,12,0)</f>
        <v>13 SUR  21 PTE Y CANAL</v>
      </c>
      <c r="D232" s="419">
        <f>VLOOKUP(A232,'BASE DE DATOS'!$B$2:$AB$6821,13,0)</f>
        <v>2020</v>
      </c>
      <c r="E232" s="413"/>
      <c r="F232" s="348"/>
      <c r="G232" s="348"/>
    </row>
    <row r="233" spans="1:7" ht="24.95" hidden="1" customHeight="1" x14ac:dyDescent="0.25">
      <c r="A233" s="350">
        <f>'BASE DE DATOS'!B235</f>
        <v>225</v>
      </c>
      <c r="B233" s="418" t="str">
        <f>VLOOKUP(A233,'BASE DE DATOS'!$B$2:$AB$702,2,0)</f>
        <v>LOPEZ SANCHEZ MARIA AMALIA</v>
      </c>
      <c r="C233" s="418" t="str">
        <f>VLOOKUP(A233,'BASE DE DATOS'!$B$2:$AB$6821,12,0)</f>
        <v xml:space="preserve">15 PTE ENTRE 7 Y 9 SUR </v>
      </c>
      <c r="D233" s="419">
        <f>VLOOKUP(A233,'BASE DE DATOS'!$B$2:$AB$6821,13,0)</f>
        <v>2026</v>
      </c>
      <c r="E233" s="413"/>
      <c r="F233" s="348"/>
      <c r="G233" s="348"/>
    </row>
    <row r="234" spans="1:7" ht="24.95" hidden="1" customHeight="1" x14ac:dyDescent="0.25">
      <c r="A234" s="350">
        <f>'BASE DE DATOS'!B236</f>
        <v>226</v>
      </c>
      <c r="B234" s="418" t="str">
        <f>VLOOKUP(A234,'BASE DE DATOS'!$B$2:$AB$702,2,0)</f>
        <v>LOPEZ SANCHEZ MARIA CANDELARIA</v>
      </c>
      <c r="C234" s="418" t="str">
        <f>VLOOKUP(A234,'BASE DE DATOS'!$B$2:$AB$6821,12,0)</f>
        <v>13 SUR ENTRE 21 PTE Y CANAL</v>
      </c>
      <c r="D234" s="419">
        <f>VLOOKUP(A234,'BASE DE DATOS'!$B$2:$AB$6821,13,0)</f>
        <v>2025</v>
      </c>
      <c r="E234" s="413"/>
      <c r="F234" s="348"/>
      <c r="G234" s="348"/>
    </row>
    <row r="235" spans="1:7" ht="24.95" hidden="1" customHeight="1" x14ac:dyDescent="0.25">
      <c r="A235" s="350">
        <f>'BASE DE DATOS'!B237</f>
        <v>227</v>
      </c>
      <c r="B235" s="418" t="str">
        <f>VLOOKUP(A235,'BASE DE DATOS'!$B$2:$AB$702,2,0)</f>
        <v>LOPEZ SANCHEZ MARIA DE  LOURDES</v>
      </c>
      <c r="C235" s="418" t="str">
        <f>VLOOKUP(A235,'BASE DE DATOS'!$B$2:$AB$6821,12,0)</f>
        <v>21 PONIENTE ENTRE 13 Y 15 SUR</v>
      </c>
      <c r="D235" s="419">
        <f>VLOOKUP(A235,'BASE DE DATOS'!$B$2:$AB$6821,13,0)</f>
        <v>2026</v>
      </c>
      <c r="E235" s="413"/>
      <c r="F235" s="348"/>
      <c r="G235" s="348"/>
    </row>
    <row r="236" spans="1:7" ht="24.95" hidden="1" customHeight="1" x14ac:dyDescent="0.25">
      <c r="A236" s="350">
        <f>'BASE DE DATOS'!B238</f>
        <v>228</v>
      </c>
      <c r="B236" s="418" t="str">
        <f>VLOOKUP(A236,'BASE DE DATOS'!$B$2:$AB$702,2,0)</f>
        <v>MONTIEL JIMENEZ MARCO ANTONIO</v>
      </c>
      <c r="C236" s="418" t="str">
        <f>VLOOKUP(A236,'BASE DE DATOS'!$B$2:$AB$6821,12,0)</f>
        <v xml:space="preserve">15 PTE  15 SUR </v>
      </c>
      <c r="D236" s="419">
        <f>VLOOKUP(A236,'BASE DE DATOS'!$B$2:$AB$6821,13,0)</f>
        <v>2026</v>
      </c>
      <c r="E236" s="413"/>
      <c r="F236" s="348"/>
      <c r="G236" s="348"/>
    </row>
    <row r="237" spans="1:7" ht="24.95" hidden="1" customHeight="1" x14ac:dyDescent="0.25">
      <c r="A237" s="350">
        <f>'BASE DE DATOS'!B239</f>
        <v>229</v>
      </c>
      <c r="B237" s="418" t="str">
        <f>VLOOKUP(A237,'BASE DE DATOS'!$B$2:$AB$702,2,0)</f>
        <v xml:space="preserve">LOPEZ SANCHEZ MARTIN </v>
      </c>
      <c r="C237" s="418" t="str">
        <f>VLOOKUP(A237,'BASE DE DATOS'!$B$2:$AB$6821,12,0)</f>
        <v>13 SUR ENTRE 21 PTE Y CANAL</v>
      </c>
      <c r="D237" s="419">
        <f>VLOOKUP(A237,'BASE DE DATOS'!$B$2:$AB$6821,13,0)</f>
        <v>2026</v>
      </c>
      <c r="E237" s="413"/>
      <c r="F237" s="348"/>
      <c r="G237" s="348"/>
    </row>
    <row r="238" spans="1:7" ht="24.95" hidden="1" customHeight="1" x14ac:dyDescent="0.25">
      <c r="A238" s="350">
        <f>'BASE DE DATOS'!B240</f>
        <v>230</v>
      </c>
      <c r="B238" s="418" t="str">
        <f>VLOOKUP(A238,'BASE DE DATOS'!$B$2:$AB$702,2,0)</f>
        <v>LOPEZ SANCHEZ RUFINO</v>
      </c>
      <c r="C238" s="418" t="str">
        <f>VLOOKUP(A238,'BASE DE DATOS'!$B$2:$AB$6821,12,0)</f>
        <v xml:space="preserve">15 PTE. ENTRE 7 Y 9 SUR </v>
      </c>
      <c r="D238" s="419">
        <f>VLOOKUP(A238,'BASE DE DATOS'!$B$2:$AB$6821,13,0)</f>
        <v>2026</v>
      </c>
      <c r="E238" s="413"/>
      <c r="F238" s="348"/>
      <c r="G238" s="348"/>
    </row>
    <row r="239" spans="1:7" ht="24.95" hidden="1" customHeight="1" x14ac:dyDescent="0.25">
      <c r="A239" s="350">
        <f>'BASE DE DATOS'!B241</f>
        <v>231</v>
      </c>
      <c r="B239" s="418" t="str">
        <f>VLOOKUP(A239,'BASE DE DATOS'!$B$2:$AB$702,2,0)</f>
        <v>LOPEZ SANCHEZ SERGIO</v>
      </c>
      <c r="C239" s="418" t="str">
        <f>VLOOKUP(A239,'BASE DE DATOS'!$B$2:$AB$6821,12,0)</f>
        <v>15 PONIENTE ENTRE PRIV 7 SURY 9 SUR</v>
      </c>
      <c r="D239" s="419">
        <f>VLOOKUP(A239,'BASE DE DATOS'!$B$2:$AB$6821,13,0)</f>
        <v>2026</v>
      </c>
      <c r="E239" s="413"/>
      <c r="F239" s="348"/>
      <c r="G239" s="348"/>
    </row>
    <row r="240" spans="1:7" ht="24.95" hidden="1" customHeight="1" x14ac:dyDescent="0.25">
      <c r="A240" s="350">
        <f>'BASE DE DATOS'!B242</f>
        <v>232</v>
      </c>
      <c r="B240" s="418" t="str">
        <f>VLOOKUP(A240,'BASE DE DATOS'!$B$2:$AB$702,2,0)</f>
        <v>LOPEZ SANTOS JAVIER</v>
      </c>
      <c r="C240" s="418" t="str">
        <f>VLOOKUP(A240,'BASE DE DATOS'!$B$2:$AB$6821,12,0)</f>
        <v>13 PTE. NO. 908</v>
      </c>
      <c r="D240" s="419">
        <f>VLOOKUP(A240,'BASE DE DATOS'!$B$2:$AB$6821,13,0)</f>
        <v>2026</v>
      </c>
      <c r="E240" s="413"/>
      <c r="F240" s="348"/>
      <c r="G240" s="348"/>
    </row>
    <row r="241" spans="1:7" ht="24.95" hidden="1" customHeight="1" x14ac:dyDescent="0.25">
      <c r="A241" s="350" t="str">
        <f>'BASE DE DATOS'!B243</f>
        <v>232A</v>
      </c>
      <c r="B241" s="418" t="str">
        <f>VLOOKUP(A241,'BASE DE DATOS'!$B$2:$AB$702,2,0)</f>
        <v>LOPEZ SANCHEZ MAYRA</v>
      </c>
      <c r="C241" s="418" t="str">
        <f>VLOOKUP(A241,'BASE DE DATOS'!$B$2:$AB$6821,12,0)</f>
        <v>13 PTE  No. 908</v>
      </c>
      <c r="D241" s="419">
        <f>VLOOKUP(A241,'BASE DE DATOS'!$B$2:$AB$6821,13,0)</f>
        <v>2026</v>
      </c>
      <c r="E241" s="413"/>
      <c r="F241" s="348"/>
      <c r="G241" s="348"/>
    </row>
    <row r="242" spans="1:7" ht="24.95" hidden="1" customHeight="1" x14ac:dyDescent="0.25">
      <c r="A242" s="350">
        <f>'BASE DE DATOS'!B244</f>
        <v>233</v>
      </c>
      <c r="B242" s="418" t="str">
        <f>VLOOKUP(A242,'BASE DE DATOS'!$B$2:$AB$702,2,0)</f>
        <v xml:space="preserve">LOPEZ SANTOS JOSE LUIS </v>
      </c>
      <c r="C242" s="418" t="str">
        <f>VLOOKUP(A242,'BASE DE DATOS'!$B$2:$AB$6821,12,0)</f>
        <v xml:space="preserve">13 PTE. ENTRE 9 Y 11 SUR </v>
      </c>
      <c r="D242" s="419">
        <f>VLOOKUP(A242,'BASE DE DATOS'!$B$2:$AB$6821,13,0)</f>
        <v>2026</v>
      </c>
      <c r="E242" s="413"/>
      <c r="F242" s="348"/>
      <c r="G242" s="348"/>
    </row>
    <row r="243" spans="1:7" s="88" customFormat="1" ht="24.95" hidden="1" customHeight="1" x14ac:dyDescent="0.25">
      <c r="A243" s="350">
        <f>'BASE DE DATOS'!B245</f>
        <v>234</v>
      </c>
      <c r="B243" s="418" t="str">
        <f>VLOOKUP(A243,'BASE DE DATOS'!$B$2:$AB$702,2,0)</f>
        <v>LOPEZ SANTOS LAURA</v>
      </c>
      <c r="C243" s="418" t="str">
        <f>VLOOKUP(A243,'BASE DE DATOS'!$B$2:$AB$6821,12,0)</f>
        <v xml:space="preserve">13 PONIENTE Y PRIV. DE LA 7 SUR </v>
      </c>
      <c r="D243" s="419">
        <f>VLOOKUP(A243,'BASE DE DATOS'!$B$2:$AB$6821,13,0)</f>
        <v>2026</v>
      </c>
      <c r="E243" s="414"/>
      <c r="F243" s="352"/>
      <c r="G243" s="352"/>
    </row>
    <row r="244" spans="1:7" ht="24.95" hidden="1" customHeight="1" x14ac:dyDescent="0.25">
      <c r="A244" s="350">
        <f>'BASE DE DATOS'!B246</f>
        <v>235</v>
      </c>
      <c r="B244" s="418" t="str">
        <f>VLOOKUP(A244,'BASE DE DATOS'!$B$2:$AB$702,2,0)</f>
        <v xml:space="preserve">LOPEZ SANTOS MARIA ESPERANZA </v>
      </c>
      <c r="C244" s="418" t="str">
        <f>VLOOKUP(A244,'BASE DE DATOS'!$B$2:$AB$6821,12,0)</f>
        <v xml:space="preserve">15 PTE. ENTRE 7 Y 9 SUR </v>
      </c>
      <c r="D244" s="419">
        <f>VLOOKUP(A244,'BASE DE DATOS'!$B$2:$AB$6821,13,0)</f>
        <v>2026</v>
      </c>
      <c r="E244" s="413"/>
      <c r="F244" s="348"/>
      <c r="G244" s="348"/>
    </row>
    <row r="245" spans="1:7" ht="24.95" hidden="1" customHeight="1" x14ac:dyDescent="0.25">
      <c r="A245" s="350">
        <f>'BASE DE DATOS'!B247</f>
        <v>236</v>
      </c>
      <c r="B245" s="418" t="str">
        <f>VLOOKUP(A245,'BASE DE DATOS'!$B$2:$AB$702,2,0)</f>
        <v>LOPEZ SANTOS RICARDO</v>
      </c>
      <c r="C245" s="418" t="str">
        <f>VLOOKUP(A245,'BASE DE DATOS'!$B$2:$AB$6821,12,0)</f>
        <v>15 PTE. ESQ. 7 SUR</v>
      </c>
      <c r="D245" s="419">
        <f>VLOOKUP(A245,'BASE DE DATOS'!$B$2:$AB$6821,13,0)</f>
        <v>2026</v>
      </c>
      <c r="E245" s="413"/>
      <c r="F245" s="348"/>
      <c r="G245" s="348"/>
    </row>
    <row r="246" spans="1:7" ht="24.95" hidden="1" customHeight="1" x14ac:dyDescent="0.25">
      <c r="A246" s="350">
        <f>'BASE DE DATOS'!B248</f>
        <v>237</v>
      </c>
      <c r="B246" s="418" t="str">
        <f>VLOOKUP(A246,'BASE DE DATOS'!$B$2:$AB$702,2,0)</f>
        <v>LOPEZ ZAMORA DELFINO</v>
      </c>
      <c r="C246" s="418" t="str">
        <f>VLOOKUP(A246,'BASE DE DATOS'!$B$2:$AB$6821,12,0)</f>
        <v xml:space="preserve">15 PTE. ENTRE 7 Y 9 SUR </v>
      </c>
      <c r="D246" s="419">
        <f>VLOOKUP(A246,'BASE DE DATOS'!$B$2:$AB$6821,13,0)</f>
        <v>2026</v>
      </c>
      <c r="E246" s="413"/>
      <c r="F246" s="348"/>
      <c r="G246" s="348"/>
    </row>
    <row r="247" spans="1:7" ht="24.95" hidden="1" customHeight="1" x14ac:dyDescent="0.25">
      <c r="A247" s="350">
        <f>'BASE DE DATOS'!B250</f>
        <v>238</v>
      </c>
      <c r="B247" s="418" t="str">
        <f>VLOOKUP(A247,'BASE DE DATOS'!$B$2:$AB$702,2,0)</f>
        <v>LUNA DOROTEO MICAELA FRANCISCA</v>
      </c>
      <c r="C247" s="418" t="str">
        <f>VLOOKUP(A247,'BASE DE DATOS'!$B$2:$AB$6821,12,0)</f>
        <v>19 SUR ESQ. 17 PTE</v>
      </c>
      <c r="D247" s="419">
        <f>VLOOKUP(A247,'BASE DE DATOS'!$B$2:$AB$6821,13,0)</f>
        <v>2026</v>
      </c>
      <c r="E247" s="413"/>
      <c r="F247" s="348"/>
      <c r="G247" s="348"/>
    </row>
    <row r="248" spans="1:7" ht="24.95" hidden="1" customHeight="1" x14ac:dyDescent="0.25">
      <c r="A248" s="350">
        <f>'BASE DE DATOS'!B251</f>
        <v>239</v>
      </c>
      <c r="B248" s="418" t="str">
        <f>VLOOKUP(A248,'BASE DE DATOS'!$B$2:$AB$702,2,0)</f>
        <v>LUNA FUENTES EMILIA ROSALIA</v>
      </c>
      <c r="C248" s="418" t="str">
        <f>VLOOKUP(A248,'BASE DE DATOS'!$B$2:$AB$6821,12,0)</f>
        <v>13 PTE. NO. 1109</v>
      </c>
      <c r="D248" s="419">
        <f>VLOOKUP(A248,'BASE DE DATOS'!$B$2:$AB$6821,13,0)</f>
        <v>2026</v>
      </c>
      <c r="E248" s="413"/>
      <c r="F248" s="348"/>
      <c r="G248" s="348"/>
    </row>
    <row r="249" spans="1:7" ht="24.95" hidden="1" customHeight="1" x14ac:dyDescent="0.25">
      <c r="A249" s="350">
        <f>'BASE DE DATOS'!B252</f>
        <v>240</v>
      </c>
      <c r="B249" s="418" t="str">
        <f>VLOOKUP(A249,'BASE DE DATOS'!$B$2:$AB$702,2,0)</f>
        <v>LUNA VELAZQUEZ GUILLERMO</v>
      </c>
      <c r="C249" s="418" t="str">
        <f>VLOOKUP(A249,'BASE DE DATOS'!$B$2:$AB$6821,12,0)</f>
        <v>17 SUR ENTRE 15 Y 17 PTE.</v>
      </c>
      <c r="D249" s="419">
        <f>VLOOKUP(A249,'BASE DE DATOS'!$B$2:$AB$6821,13,0)</f>
        <v>2026</v>
      </c>
      <c r="E249" s="413"/>
      <c r="F249" s="348"/>
      <c r="G249" s="348"/>
    </row>
    <row r="250" spans="1:7" ht="24.95" hidden="1" customHeight="1" x14ac:dyDescent="0.25">
      <c r="A250" s="350">
        <f>'BASE DE DATOS'!B253</f>
        <v>241</v>
      </c>
      <c r="B250" s="418" t="str">
        <f>VLOOKUP(A250,'BASE DE DATOS'!$B$2:$AB$702,2,0)</f>
        <v>MACHORRO ROMAN AMADO</v>
      </c>
      <c r="C250" s="418" t="str">
        <f>VLOOKUP(A250,'BASE DE DATOS'!$B$2:$AB$6821,12,0)</f>
        <v xml:space="preserve">15 PTE ENTRE 11 Y 13 SUR </v>
      </c>
      <c r="D250" s="419">
        <f>VLOOKUP(A250,'BASE DE DATOS'!$B$2:$AB$6821,13,0)</f>
        <v>2026</v>
      </c>
      <c r="E250" s="413"/>
      <c r="F250" s="348"/>
      <c r="G250" s="348"/>
    </row>
    <row r="251" spans="1:7" s="84" customFormat="1" ht="24.95" hidden="1" customHeight="1" x14ac:dyDescent="0.25">
      <c r="A251" s="350">
        <f>'BASE DE DATOS'!B254</f>
        <v>242</v>
      </c>
      <c r="B251" s="418" t="str">
        <f>VLOOKUP(A251,'BASE DE DATOS'!$B$2:$AB$702,2,0)</f>
        <v xml:space="preserve">MACHORRO ROMAN MARCELINO </v>
      </c>
      <c r="C251" s="418" t="str">
        <f>VLOOKUP(A251,'BASE DE DATOS'!$B$2:$AB$6821,12,0)</f>
        <v>2.-13 SUR 1504 . 1.-11 PTE. 710</v>
      </c>
      <c r="D251" s="419">
        <f>VLOOKUP(A251,'BASE DE DATOS'!$B$2:$AB$6821,13,0)</f>
        <v>2026</v>
      </c>
      <c r="E251" s="416"/>
      <c r="F251" s="351"/>
      <c r="G251" s="351"/>
    </row>
    <row r="252" spans="1:7" ht="24.95" hidden="1" customHeight="1" x14ac:dyDescent="0.25">
      <c r="A252" s="350">
        <f>'BASE DE DATOS'!B255</f>
        <v>243</v>
      </c>
      <c r="B252" s="418" t="str">
        <f>VLOOKUP(A252,'BASE DE DATOS'!$B$2:$AB$702,2,0)</f>
        <v>MACHORRO ROMAN NICOLAS</v>
      </c>
      <c r="C252" s="418" t="str">
        <f>VLOOKUP(A252,'BASE DE DATOS'!$B$2:$AB$6821,12,0)</f>
        <v xml:space="preserve"> PRIV 7 SUR ENTRE 11 Y 13 PTE. : 9 SUR ENTRE 13 Y 15 PTE; 2 15 PTE ESQUINA 13 SUR</v>
      </c>
      <c r="D252" s="419">
        <f>VLOOKUP(A252,'BASE DE DATOS'!$B$2:$AB$6821,13,0)</f>
        <v>2026</v>
      </c>
      <c r="E252" s="413"/>
      <c r="F252" s="348"/>
      <c r="G252" s="348"/>
    </row>
    <row r="253" spans="1:7" ht="24.95" hidden="1" customHeight="1" x14ac:dyDescent="0.25">
      <c r="A253" s="350">
        <f>'BASE DE DATOS'!B256</f>
        <v>244</v>
      </c>
      <c r="B253" s="418" t="str">
        <f>VLOOKUP(A253,'BASE DE DATOS'!$B$2:$AB$702,2,0)</f>
        <v>MALDONADO PELAEZ ALEJANDRO</v>
      </c>
      <c r="C253" s="418" t="str">
        <f>VLOOKUP(A253,'BASE DE DATOS'!$B$2:$AB$6821,12,0)</f>
        <v>17 PTE. ENTRE 15 Y 17 SUR</v>
      </c>
      <c r="D253" s="419">
        <f>VLOOKUP(A253,'BASE DE DATOS'!$B$2:$AB$6821,13,0)</f>
        <v>0</v>
      </c>
      <c r="E253" s="413"/>
      <c r="F253" s="348"/>
      <c r="G253" s="348"/>
    </row>
    <row r="254" spans="1:7" ht="24.95" hidden="1" customHeight="1" x14ac:dyDescent="0.25">
      <c r="A254" s="350">
        <f>'BASE DE DATOS'!B257</f>
        <v>245</v>
      </c>
      <c r="B254" s="418" t="str">
        <f>VLOOKUP(A254,'BASE DE DATOS'!$B$2:$AB$702,2,0)</f>
        <v>MARIA CASTRO MIGUEL</v>
      </c>
      <c r="C254" s="418" t="str">
        <f>VLOOKUP(A254,'BASE DE DATOS'!$B$2:$AB$6821,12,0)</f>
        <v>7 SUR ENTRE 11 Y 13 PTE.</v>
      </c>
      <c r="D254" s="419">
        <f>VLOOKUP(A254,'BASE DE DATOS'!$B$2:$AB$6821,13,0)</f>
        <v>2026</v>
      </c>
      <c r="E254" s="413"/>
      <c r="F254" s="348"/>
      <c r="G254" s="348"/>
    </row>
    <row r="255" spans="1:7" ht="24.95" hidden="1" customHeight="1" x14ac:dyDescent="0.25">
      <c r="A255" s="350">
        <f>'BASE DE DATOS'!B258</f>
        <v>246</v>
      </c>
      <c r="B255" s="418" t="str">
        <f>VLOOKUP(A255,'BASE DE DATOS'!$B$2:$AB$702,2,0)</f>
        <v>ALONSO  PELAEZ ANALLELY</v>
      </c>
      <c r="C255" s="418" t="str">
        <f>VLOOKUP(A255,'BASE DE DATOS'!$B$2:$AB$6821,12,0)</f>
        <v xml:space="preserve">CAMINO REAL SI NUMERO </v>
      </c>
      <c r="D255" s="419">
        <f>VLOOKUP(A255,'BASE DE DATOS'!$B$2:$AB$6821,13,0)</f>
        <v>2026</v>
      </c>
      <c r="E255" s="413"/>
      <c r="F255" s="348"/>
      <c r="G255" s="348"/>
    </row>
    <row r="256" spans="1:7" ht="24.95" hidden="1" customHeight="1" x14ac:dyDescent="0.25">
      <c r="A256" s="350">
        <f>'BASE DE DATOS'!B259</f>
        <v>247</v>
      </c>
      <c r="B256" s="418" t="str">
        <f>VLOOKUP(A256,'BASE DE DATOS'!$B$2:$AB$702,2,0)</f>
        <v xml:space="preserve">MARIN MORO PAULA </v>
      </c>
      <c r="C256" s="418" t="str">
        <f>VLOOKUP(A256,'BASE DE DATOS'!$B$2:$AB$6821,12,0)</f>
        <v>13 SUR ENTRE 13 Y 15 PTE.</v>
      </c>
      <c r="D256" s="419">
        <f>VLOOKUP(A256,'BASE DE DATOS'!$B$2:$AB$6821,13,0)</f>
        <v>2026</v>
      </c>
      <c r="E256" s="413"/>
      <c r="F256" s="348"/>
      <c r="G256" s="348"/>
    </row>
    <row r="257" spans="1:7" ht="24.95" customHeight="1" x14ac:dyDescent="0.25">
      <c r="A257" s="350">
        <f>'BASE DE DATOS'!B260</f>
        <v>248</v>
      </c>
      <c r="B257" s="418" t="str">
        <f>VLOOKUP(A257,'BASE DE DATOS'!$B$2:$AB$702,2,0)</f>
        <v xml:space="preserve">MARTINEZ GONZALEZ JOSE LUIS </v>
      </c>
      <c r="C257" s="418" t="str">
        <f>VLOOKUP(A257,'BASE DE DATOS'!$B$2:$AB$6821,12,0)</f>
        <v>17 SUR ENTRE 17 PTE. Y CANAL</v>
      </c>
      <c r="D257" s="419">
        <f>VLOOKUP(A257,'BASE DE DATOS'!$B$2:$AB$6821,13,0)</f>
        <v>2025</v>
      </c>
      <c r="E257" s="413"/>
      <c r="F257" s="348"/>
      <c r="G257" s="348"/>
    </row>
    <row r="258" spans="1:7" ht="24.95" hidden="1" customHeight="1" x14ac:dyDescent="0.25">
      <c r="A258" s="350">
        <f>'BASE DE DATOS'!B261</f>
        <v>249</v>
      </c>
      <c r="B258" s="418" t="str">
        <f>VLOOKUP(A258,'BASE DE DATOS'!$B$2:$AB$702,2,0)</f>
        <v xml:space="preserve">MARTINEZ OREA JOSE LUIS </v>
      </c>
      <c r="C258" s="418" t="str">
        <f>VLOOKUP(A258,'BASE DE DATOS'!$B$2:$AB$6821,12,0)</f>
        <v>17 SUR NO. 1708  ENTRE 17 PTE Y CANAL</v>
      </c>
      <c r="D258" s="419">
        <f>VLOOKUP(A258,'BASE DE DATOS'!$B$2:$AB$6821,13,0)</f>
        <v>2026</v>
      </c>
      <c r="E258" s="413"/>
      <c r="F258" s="348"/>
      <c r="G258" s="348"/>
    </row>
    <row r="259" spans="1:7" ht="24.95" hidden="1" customHeight="1" x14ac:dyDescent="0.25">
      <c r="A259" s="350">
        <f>'BASE DE DATOS'!B262</f>
        <v>250</v>
      </c>
      <c r="B259" s="418" t="str">
        <f>VLOOKUP(A259,'BASE DE DATOS'!$B$2:$AB$702,2,0)</f>
        <v xml:space="preserve">JIMENEZ  MARTINEZ  MARICELA </v>
      </c>
      <c r="C259" s="418" t="str">
        <f>VLOOKUP(A259,'BASE DE DATOS'!$B$2:$AB$6821,12,0)</f>
        <v xml:space="preserve">13 PTE. Y 9 SUR </v>
      </c>
      <c r="D259" s="419">
        <f>VLOOKUP(A259,'BASE DE DATOS'!$B$2:$AB$6821,13,0)</f>
        <v>2026</v>
      </c>
      <c r="E259" s="413"/>
      <c r="F259" s="348"/>
      <c r="G259" s="348"/>
    </row>
    <row r="260" spans="1:7" ht="24.95" hidden="1" customHeight="1" x14ac:dyDescent="0.25">
      <c r="A260" s="350" t="str">
        <f>'BASE DE DATOS'!B263</f>
        <v>250A</v>
      </c>
      <c r="B260" s="418" t="str">
        <f>VLOOKUP(A260,'BASE DE DATOS'!$B$2:$AB$702,2,0)</f>
        <v>JIMENEZ RODRIGUEZ JESUS</v>
      </c>
      <c r="C260" s="418" t="str">
        <f>VLOOKUP(A260,'BASE DE DATOS'!$B$2:$AB$6821,12,0)</f>
        <v>FRENTE VIA TREN ENTRE 9 SUR Y 13 PTE</v>
      </c>
      <c r="D260" s="419">
        <f>VLOOKUP(A260,'BASE DE DATOS'!$B$2:$AB$6821,13,0)</f>
        <v>2026</v>
      </c>
      <c r="E260" s="413"/>
      <c r="F260" s="348"/>
      <c r="G260" s="348"/>
    </row>
    <row r="261" spans="1:7" ht="24.95" hidden="1" customHeight="1" x14ac:dyDescent="0.25">
      <c r="A261" s="350">
        <f>'BASE DE DATOS'!B264</f>
        <v>251</v>
      </c>
      <c r="B261" s="418" t="str">
        <f>VLOOKUP(A261,'BASE DE DATOS'!$B$2:$AB$702,2,0)</f>
        <v>MARTINEZ RAMIREZ GREGORIA</v>
      </c>
      <c r="C261" s="418" t="str">
        <f>VLOOKUP(A261,'BASE DE DATOS'!$B$2:$AB$6821,12,0)</f>
        <v xml:space="preserve">15 SUR ENTRE 19 Y 21 PTE. </v>
      </c>
      <c r="D261" s="419">
        <f>VLOOKUP(A261,'BASE DE DATOS'!$B$2:$AB$6821,13,0)</f>
        <v>2020</v>
      </c>
      <c r="E261" s="413"/>
      <c r="F261" s="348"/>
      <c r="G261" s="348"/>
    </row>
    <row r="262" spans="1:7" ht="24.95" hidden="1" customHeight="1" x14ac:dyDescent="0.25">
      <c r="A262" s="350">
        <f>'BASE DE DATOS'!B265</f>
        <v>252</v>
      </c>
      <c r="B262" s="418" t="str">
        <f>VLOOKUP(A262,'BASE DE DATOS'!$B$2:$AB$702,2,0)</f>
        <v>MELENDEZ SANTOS DOLORES</v>
      </c>
      <c r="C262" s="418" t="str">
        <f>VLOOKUP(A262,'BASE DE DATOS'!$B$2:$AB$6821,12,0)</f>
        <v>19 SUR ENTRE 13 Y 15 PTE.</v>
      </c>
      <c r="D262" s="419">
        <f>VLOOKUP(A262,'BASE DE DATOS'!$B$2:$AB$6821,13,0)</f>
        <v>2026</v>
      </c>
      <c r="E262" s="413"/>
      <c r="F262" s="348"/>
      <c r="G262" s="348"/>
    </row>
    <row r="263" spans="1:7" ht="24.95" hidden="1" customHeight="1" x14ac:dyDescent="0.25">
      <c r="A263" s="350">
        <f>'BASE DE DATOS'!B266</f>
        <v>253</v>
      </c>
      <c r="B263" s="418" t="str">
        <f>VLOOKUP(A263,'BASE DE DATOS'!$B$2:$AB$702,2,0)</f>
        <v>MELENDEZ SANTOS EDUARDO</v>
      </c>
      <c r="C263" s="418" t="str">
        <f>VLOOKUP(A263,'BASE DE DATOS'!$B$2:$AB$6821,12,0)</f>
        <v xml:space="preserve">13 PONIENTE 1115 7 SUR </v>
      </c>
      <c r="D263" s="419">
        <f>VLOOKUP(A263,'BASE DE DATOS'!$B$2:$AB$6821,13,0)</f>
        <v>2026</v>
      </c>
      <c r="E263" s="413"/>
      <c r="F263" s="348"/>
      <c r="G263" s="348"/>
    </row>
    <row r="264" spans="1:7" ht="24.95" hidden="1" customHeight="1" x14ac:dyDescent="0.25">
      <c r="A264" s="350">
        <f>'BASE DE DATOS'!B267</f>
        <v>254</v>
      </c>
      <c r="B264" s="418" t="str">
        <f>VLOOKUP(A264,'BASE DE DATOS'!$B$2:$AB$702,2,0)</f>
        <v>MELENDEZ SANTOS JUANA</v>
      </c>
      <c r="C264" s="418" t="str">
        <f>VLOOKUP(A264,'BASE DE DATOS'!$B$2:$AB$6821,12,0)</f>
        <v>7 SUR ENTRE 11 Y 13 PTE.</v>
      </c>
      <c r="D264" s="419">
        <f>VLOOKUP(A264,'BASE DE DATOS'!$B$2:$AB$6821,13,0)</f>
        <v>2026</v>
      </c>
      <c r="E264" s="413"/>
      <c r="F264" s="348"/>
      <c r="G264" s="348"/>
    </row>
    <row r="265" spans="1:7" ht="24.95" hidden="1" customHeight="1" x14ac:dyDescent="0.25">
      <c r="A265" s="350">
        <f>'BASE DE DATOS'!B268</f>
        <v>255</v>
      </c>
      <c r="B265" s="418" t="str">
        <f>VLOOKUP(A265,'BASE DE DATOS'!$B$2:$AB$702,2,0)</f>
        <v>MENDEZ SANTOS ELADIO</v>
      </c>
      <c r="C265" s="418" t="str">
        <f>VLOOKUP(A265,'BASE DE DATOS'!$B$2:$AB$6821,12,0)</f>
        <v>17 SUR ENTRE 17 PTE Y CANAL</v>
      </c>
      <c r="D265" s="419">
        <f>VLOOKUP(A265,'BASE DE DATOS'!$B$2:$AB$6821,13,0)</f>
        <v>2026</v>
      </c>
      <c r="E265" s="413"/>
      <c r="F265" s="348"/>
      <c r="G265" s="348"/>
    </row>
    <row r="266" spans="1:7" ht="24.95" hidden="1" customHeight="1" x14ac:dyDescent="0.25">
      <c r="A266" s="350">
        <f>'BASE DE DATOS'!B269</f>
        <v>256</v>
      </c>
      <c r="B266" s="418" t="str">
        <f>VLOOKUP(A266,'BASE DE DATOS'!$B$2:$AB$702,2,0)</f>
        <v>MENDEZ SANTOS VALENTIN</v>
      </c>
      <c r="C266" s="418" t="str">
        <f>VLOOKUP(A266,'BASE DE DATOS'!$B$2:$AB$6821,12,0)</f>
        <v>17 SUR ENTRE 17 PTE Y CANAL</v>
      </c>
      <c r="D266" s="419">
        <f>VLOOKUP(A266,'BASE DE DATOS'!$B$2:$AB$6821,13,0)</f>
        <v>2026</v>
      </c>
      <c r="E266" s="413"/>
      <c r="F266" s="348"/>
      <c r="G266" s="348"/>
    </row>
    <row r="267" spans="1:7" ht="24.95" hidden="1" customHeight="1" x14ac:dyDescent="0.25">
      <c r="A267" s="350">
        <f>'BASE DE DATOS'!B270</f>
        <v>257</v>
      </c>
      <c r="B267" s="418" t="str">
        <f>VLOOKUP(A267,'BASE DE DATOS'!$B$2:$AB$702,2,0)</f>
        <v>MONTIEL JIMENEZ ARTURO</v>
      </c>
      <c r="C267" s="418" t="str">
        <f>VLOOKUP(A267,'BASE DE DATOS'!$B$2:$AB$6821,12,0)</f>
        <v xml:space="preserve">15 SUR ENTRE 19 Y 21 PTE. </v>
      </c>
      <c r="D267" s="419">
        <f>VLOOKUP(A267,'BASE DE DATOS'!$B$2:$AB$6821,13,0)</f>
        <v>2026</v>
      </c>
      <c r="E267" s="413"/>
      <c r="F267" s="348"/>
      <c r="G267" s="348"/>
    </row>
    <row r="268" spans="1:7" ht="24.95" hidden="1" customHeight="1" x14ac:dyDescent="0.25">
      <c r="A268" s="350">
        <f>'BASE DE DATOS'!B271</f>
        <v>258</v>
      </c>
      <c r="B268" s="418" t="str">
        <f>VLOOKUP(A268,'BASE DE DATOS'!$B$2:$AB$702,2,0)</f>
        <v>MONTIEL JIMENEZ ESTHER</v>
      </c>
      <c r="C268" s="418" t="str">
        <f>VLOOKUP(A268,'BASE DE DATOS'!$B$2:$AB$6821,12,0)</f>
        <v xml:space="preserve">15 PTE. Y 15 SUR </v>
      </c>
      <c r="D268" s="419">
        <f>VLOOKUP(A268,'BASE DE DATOS'!$B$2:$AB$6821,13,0)</f>
        <v>2026</v>
      </c>
      <c r="E268" s="413"/>
      <c r="F268" s="348"/>
      <c r="G268" s="348"/>
    </row>
    <row r="269" spans="1:7" ht="24.95" hidden="1" customHeight="1" x14ac:dyDescent="0.25">
      <c r="A269" s="350">
        <f>'BASE DE DATOS'!B272</f>
        <v>259</v>
      </c>
      <c r="B269" s="418" t="str">
        <f>VLOOKUP(A269,'BASE DE DATOS'!$B$2:$AB$702,2,0)</f>
        <v>MONTIEL JIMENEZ FIDEL</v>
      </c>
      <c r="C269" s="418" t="str">
        <f>VLOOKUP(A269,'BASE DE DATOS'!$B$2:$AB$6821,12,0)</f>
        <v>2.-15 PTE. 1511 Y 1506, 1.- 17 PTE ENTRE 15 Y 17 SUR</v>
      </c>
      <c r="D269" s="419">
        <f>VLOOKUP(A269,'BASE DE DATOS'!$B$2:$AB$6821,13,0)</f>
        <v>2026</v>
      </c>
      <c r="E269" s="413"/>
      <c r="F269" s="348"/>
      <c r="G269" s="348"/>
    </row>
    <row r="270" spans="1:7" ht="24.95" hidden="1" customHeight="1" x14ac:dyDescent="0.25">
      <c r="A270" s="350">
        <f>'BASE DE DATOS'!B273</f>
        <v>260</v>
      </c>
      <c r="B270" s="418" t="str">
        <f>VLOOKUP(A270,'BASE DE DATOS'!$B$2:$AB$702,2,0)</f>
        <v xml:space="preserve">MONTIEL JIMENEZ JULIO </v>
      </c>
      <c r="C270" s="418" t="str">
        <f>VLOOKUP(A270,'BASE DE DATOS'!$B$2:$AB$6821,12,0)</f>
        <v xml:space="preserve">15 SUR ESQ. 21 PTE. </v>
      </c>
      <c r="D270" s="419">
        <f>VLOOKUP(A270,'BASE DE DATOS'!$B$2:$AB$6821,13,0)</f>
        <v>2025</v>
      </c>
      <c r="E270" s="413"/>
      <c r="F270" s="348"/>
      <c r="G270" s="348"/>
    </row>
    <row r="271" spans="1:7" ht="24.95" hidden="1" customHeight="1" x14ac:dyDescent="0.25">
      <c r="A271" s="350">
        <f>'BASE DE DATOS'!B274</f>
        <v>261</v>
      </c>
      <c r="B271" s="418" t="str">
        <f>VLOOKUP(A271,'BASE DE DATOS'!$B$2:$AB$702,2,0)</f>
        <v xml:space="preserve">MONTIEL JIMENEZ VICTOR </v>
      </c>
      <c r="C271" s="418" t="str">
        <f>VLOOKUP(A271,'BASE DE DATOS'!$B$2:$AB$6821,12,0)</f>
        <v xml:space="preserve">15 PTE. Y 15 SUR </v>
      </c>
      <c r="D271" s="419">
        <f>VLOOKUP(A271,'BASE DE DATOS'!$B$2:$AB$6821,13,0)</f>
        <v>2026</v>
      </c>
      <c r="E271" s="413"/>
      <c r="F271" s="348"/>
      <c r="G271" s="348"/>
    </row>
    <row r="272" spans="1:7" ht="24.95" hidden="1" customHeight="1" x14ac:dyDescent="0.25">
      <c r="A272" s="350">
        <f>'BASE DE DATOS'!B275</f>
        <v>262</v>
      </c>
      <c r="B272" s="418" t="str">
        <f>VLOOKUP(A272,'BASE DE DATOS'!$B$2:$AB$702,2,0)</f>
        <v>MONTIEL OREA ISIDORA</v>
      </c>
      <c r="C272" s="418" t="str">
        <f>VLOOKUP(A272,'BASE DE DATOS'!$B$2:$AB$6821,12,0)</f>
        <v xml:space="preserve">11 SUR  2105 11 Y 21 </v>
      </c>
      <c r="D272" s="419">
        <f>VLOOKUP(A272,'BASE DE DATOS'!$B$2:$AB$6821,13,0)</f>
        <v>2026</v>
      </c>
      <c r="E272" s="413"/>
      <c r="F272" s="348"/>
      <c r="G272" s="348"/>
    </row>
    <row r="273" spans="1:7" ht="24.95" hidden="1" customHeight="1" x14ac:dyDescent="0.25">
      <c r="A273" s="350">
        <f>'BASE DE DATOS'!B276</f>
        <v>263</v>
      </c>
      <c r="B273" s="418" t="str">
        <f>VLOOKUP(A273,'BASE DE DATOS'!$B$2:$AB$702,2,0)</f>
        <v xml:space="preserve">MONTIEL OREA  MOISES MAXIMILIANO </v>
      </c>
      <c r="C273" s="418" t="str">
        <f>VLOOKUP(A273,'BASE DE DATOS'!$B$2:$AB$6821,12,0)</f>
        <v>13 SUR ENTRE 19 Y 21 PTE.</v>
      </c>
      <c r="D273" s="419">
        <f>VLOOKUP(A273,'BASE DE DATOS'!$B$2:$AB$6821,13,0)</f>
        <v>2026</v>
      </c>
      <c r="E273" s="413"/>
      <c r="F273" s="348"/>
      <c r="G273" s="348"/>
    </row>
    <row r="274" spans="1:7" ht="24.95" hidden="1" customHeight="1" x14ac:dyDescent="0.25">
      <c r="A274" s="350">
        <f>'BASE DE DATOS'!B277</f>
        <v>264</v>
      </c>
      <c r="B274" s="418" t="str">
        <f>VLOOKUP(A274,'BASE DE DATOS'!$B$2:$AB$702,2,0)</f>
        <v>MONTIEL ROMAN ELEAZAR</v>
      </c>
      <c r="C274" s="418" t="str">
        <f>VLOOKUP(A274,'BASE DE DATOS'!$B$2:$AB$6821,12,0)</f>
        <v>11 SUR ENTRE 19 Y 21 PTE.</v>
      </c>
      <c r="D274" s="419">
        <f>VLOOKUP(A274,'BASE DE DATOS'!$B$2:$AB$6821,13,0)</f>
        <v>2026</v>
      </c>
      <c r="E274" s="413"/>
      <c r="F274" s="348"/>
      <c r="G274" s="348"/>
    </row>
    <row r="275" spans="1:7" ht="24.95" customHeight="1" x14ac:dyDescent="0.25">
      <c r="A275" s="350">
        <f>'BASE DE DATOS'!B278</f>
        <v>265</v>
      </c>
      <c r="B275" s="418" t="str">
        <f>VLOOKUP(A275,'BASE DE DATOS'!$B$2:$AB$702,2,0)</f>
        <v xml:space="preserve">MONTIEL ROMAN FELIPE </v>
      </c>
      <c r="C275" s="418" t="str">
        <f>VLOOKUP(A275,'BASE DE DATOS'!$B$2:$AB$6821,12,0)</f>
        <v xml:space="preserve">15 SUR ENTRE 19 Y 21 PTE. </v>
      </c>
      <c r="D275" s="419">
        <f>VLOOKUP(A275,'BASE DE DATOS'!$B$2:$AB$6821,13,0)</f>
        <v>2026</v>
      </c>
      <c r="E275" s="413"/>
      <c r="F275" s="348"/>
      <c r="G275" s="348"/>
    </row>
    <row r="276" spans="1:7" ht="24.95" hidden="1" customHeight="1" x14ac:dyDescent="0.25">
      <c r="A276" s="350">
        <f>'BASE DE DATOS'!B279</f>
        <v>266</v>
      </c>
      <c r="B276" s="418" t="str">
        <f>VLOOKUP(A276,'BASE DE DATOS'!$B$2:$AB$702,2,0)</f>
        <v>MONTIEL ROMAN FERNANDO</v>
      </c>
      <c r="C276" s="418" t="str">
        <f>VLOOKUP(A276,'BASE DE DATOS'!$B$2:$AB$6821,12,0)</f>
        <v>11 SUR ENTRE 19 Y 21 PTE.</v>
      </c>
      <c r="D276" s="419">
        <f>VLOOKUP(A276,'BASE DE DATOS'!$B$2:$AB$6821,13,0)</f>
        <v>2026</v>
      </c>
      <c r="E276" s="413"/>
      <c r="F276" s="348"/>
      <c r="G276" s="348"/>
    </row>
    <row r="277" spans="1:7" ht="24.95" customHeight="1" x14ac:dyDescent="0.25">
      <c r="A277" s="350">
        <f>'BASE DE DATOS'!B280</f>
        <v>267</v>
      </c>
      <c r="B277" s="418" t="str">
        <f>VLOOKUP(A277,'BASE DE DATOS'!$B$2:$AB$702,2,0)</f>
        <v>MONTIEL ROMAN GUADALUPE</v>
      </c>
      <c r="C277" s="418" t="str">
        <f>VLOOKUP(A277,'BASE DE DATOS'!$B$2:$AB$6821,12,0)</f>
        <v xml:space="preserve">11 SUR 1901 ENTRE 19 Y 21 PTE. </v>
      </c>
      <c r="D277" s="419">
        <f>VLOOKUP(A277,'BASE DE DATOS'!$B$2:$AB$6821,13,0)</f>
        <v>2026</v>
      </c>
      <c r="E277" s="413"/>
      <c r="F277" s="348"/>
      <c r="G277" s="348"/>
    </row>
    <row r="278" spans="1:7" ht="24.95" hidden="1" customHeight="1" x14ac:dyDescent="0.25">
      <c r="A278" s="350">
        <f>'BASE DE DATOS'!B282</f>
        <v>268</v>
      </c>
      <c r="B278" s="418" t="str">
        <f>VLOOKUP(A278,'BASE DE DATOS'!$B$2:$AB$702,2,0)</f>
        <v>MONTIEL ROMAN  LUIS</v>
      </c>
      <c r="C278" s="418" t="str">
        <f>VLOOKUP(A278,'BASE DE DATOS'!$B$2:$AB$6821,12,0)</f>
        <v>11 SUR 1909 ENTRE 19 Y 21 PTE.</v>
      </c>
      <c r="D278" s="419">
        <f>VLOOKUP(A278,'BASE DE DATOS'!$B$2:$AB$6821,13,0)</f>
        <v>2026</v>
      </c>
      <c r="E278" s="413"/>
      <c r="F278" s="348"/>
      <c r="G278" s="348"/>
    </row>
    <row r="279" spans="1:7" ht="24.95" hidden="1" customHeight="1" x14ac:dyDescent="0.25">
      <c r="A279" s="350">
        <f>'BASE DE DATOS'!B283</f>
        <v>269</v>
      </c>
      <c r="B279" s="418" t="str">
        <f>VLOOKUP(A279,'BASE DE DATOS'!$B$2:$AB$702,2,0)</f>
        <v>MONTIEL ROMAN MARINA</v>
      </c>
      <c r="C279" s="418" t="str">
        <f>VLOOKUP(A279,'BASE DE DATOS'!$B$2:$AB$6821,12,0)</f>
        <v xml:space="preserve">19 PTE. ENTRE 11 Y 13 SUR </v>
      </c>
      <c r="D279" s="419">
        <f>VLOOKUP(A279,'BASE DE DATOS'!$B$2:$AB$6821,13,0)</f>
        <v>2026</v>
      </c>
      <c r="E279" s="413"/>
      <c r="F279" s="348"/>
      <c r="G279" s="348"/>
    </row>
    <row r="280" spans="1:7" ht="24.95" hidden="1" customHeight="1" x14ac:dyDescent="0.25">
      <c r="A280" s="350">
        <f>'BASE DE DATOS'!B284</f>
        <v>270</v>
      </c>
      <c r="B280" s="418" t="str">
        <f>VLOOKUP(A280,'BASE DE DATOS'!$B$2:$AB$702,2,0)</f>
        <v>MONTIEL ROMAN SUSANA</v>
      </c>
      <c r="C280" s="418" t="str">
        <f>VLOOKUP(A280,'BASE DE DATOS'!$B$2:$AB$6821,12,0)</f>
        <v xml:space="preserve">19 PTE. ENTRE 11 Y 13 PTE. </v>
      </c>
      <c r="D280" s="419">
        <f>VLOOKUP(A280,'BASE DE DATOS'!$B$2:$AB$6821,13,0)</f>
        <v>2025</v>
      </c>
      <c r="E280" s="413"/>
      <c r="F280" s="348"/>
      <c r="G280" s="348"/>
    </row>
    <row r="281" spans="1:7" ht="24.95" customHeight="1" x14ac:dyDescent="0.25">
      <c r="A281" s="350">
        <f>'BASE DE DATOS'!B285</f>
        <v>271</v>
      </c>
      <c r="B281" s="418" t="str">
        <f>VLOOKUP(A281,'BASE DE DATOS'!$B$2:$AB$702,2,0)</f>
        <v xml:space="preserve">MONTIEL VILLEGAS ALMA ROSA </v>
      </c>
      <c r="C281" s="418" t="str">
        <f>VLOOKUP(A281,'BASE DE DATOS'!$B$2:$AB$6821,12,0)</f>
        <v xml:space="preserve">13 SUR ENTRE 19 Y 21 PTE- </v>
      </c>
      <c r="D281" s="419">
        <f>VLOOKUP(A281,'BASE DE DATOS'!$B$2:$AB$6821,13,0)</f>
        <v>2026</v>
      </c>
      <c r="E281" s="413"/>
      <c r="F281" s="348"/>
      <c r="G281" s="348"/>
    </row>
    <row r="282" spans="1:7" ht="24.95" hidden="1" customHeight="1" x14ac:dyDescent="0.25">
      <c r="A282" s="350">
        <f>'BASE DE DATOS'!B286</f>
        <v>272</v>
      </c>
      <c r="B282" s="418" t="str">
        <f>VLOOKUP(A282,'BASE DE DATOS'!$B$2:$AB$702,2,0)</f>
        <v>MONTIEL VILLEGAS KARINA</v>
      </c>
      <c r="C282" s="418" t="str">
        <f>VLOOKUP(A282,'BASE DE DATOS'!$B$2:$AB$6821,12,0)</f>
        <v>13 SUR ENTRE 19 Y 21 PTE.</v>
      </c>
      <c r="D282" s="419">
        <f>VLOOKUP(A282,'BASE DE DATOS'!$B$2:$AB$6821,13,0)</f>
        <v>2026</v>
      </c>
      <c r="E282" s="413"/>
      <c r="F282" s="348"/>
      <c r="G282" s="348"/>
    </row>
    <row r="283" spans="1:7" ht="24.95" hidden="1" customHeight="1" x14ac:dyDescent="0.25">
      <c r="A283" s="350">
        <f>'BASE DE DATOS'!B287</f>
        <v>273</v>
      </c>
      <c r="B283" s="418" t="str">
        <f>VLOOKUP(A283,'BASE DE DATOS'!$B$2:$AB$702,2,0)</f>
        <v>MONTIEL VILLEGAS MARINA</v>
      </c>
      <c r="C283" s="418" t="str">
        <f>VLOOKUP(A283,'BASE DE DATOS'!$B$2:$AB$6821,12,0)</f>
        <v>13 SUR ENTRE 19 Y 21 PTE.</v>
      </c>
      <c r="D283" s="419">
        <f>VLOOKUP(A283,'BASE DE DATOS'!$B$2:$AB$6821,13,0)</f>
        <v>0</v>
      </c>
      <c r="E283" s="413"/>
      <c r="F283" s="348"/>
      <c r="G283" s="348"/>
    </row>
    <row r="284" spans="1:7" ht="24.95" hidden="1" customHeight="1" x14ac:dyDescent="0.25">
      <c r="A284" s="350">
        <f>'BASE DE DATOS'!B288</f>
        <v>274</v>
      </c>
      <c r="B284" s="418" t="str">
        <f>VLOOKUP(A284,'BASE DE DATOS'!$B$2:$AB$702,2,0)</f>
        <v>MONTIEL VILLEGAS NOEMI</v>
      </c>
      <c r="C284" s="418" t="str">
        <f>VLOOKUP(A284,'BASE DE DATOS'!$B$2:$AB$6821,12,0)</f>
        <v>13 SUR ESQ. 19 PONIENTE</v>
      </c>
      <c r="D284" s="419">
        <f>VLOOKUP(A284,'BASE DE DATOS'!$B$2:$AB$6821,13,0)</f>
        <v>2026</v>
      </c>
      <c r="E284" s="413"/>
      <c r="F284" s="348"/>
      <c r="G284" s="348"/>
    </row>
    <row r="285" spans="1:7" ht="24.95" hidden="1" customHeight="1" x14ac:dyDescent="0.25">
      <c r="A285" s="350">
        <f>'BASE DE DATOS'!B289</f>
        <v>275</v>
      </c>
      <c r="B285" s="418" t="str">
        <f>VLOOKUP(A285,'BASE DE DATOS'!$B$2:$AB$702,2,0)</f>
        <v>MORALES AGUILERA ANA ELSA</v>
      </c>
      <c r="C285" s="418" t="str">
        <f>VLOOKUP(A285,'BASE DE DATOS'!$B$2:$AB$6821,12,0)</f>
        <v>15 SUR ENTRE 17 PTE. Y CANAL</v>
      </c>
      <c r="D285" s="419">
        <f>VLOOKUP(A285,'BASE DE DATOS'!$B$2:$AB$6821,13,0)</f>
        <v>2026</v>
      </c>
      <c r="E285" s="413"/>
      <c r="F285" s="348"/>
      <c r="G285" s="348"/>
    </row>
    <row r="286" spans="1:7" ht="24.95" hidden="1" customHeight="1" x14ac:dyDescent="0.25">
      <c r="A286" s="350">
        <f>'BASE DE DATOS'!B290</f>
        <v>276</v>
      </c>
      <c r="B286" s="418" t="str">
        <f>VLOOKUP(A286,'BASE DE DATOS'!$B$2:$AB$702,2,0)</f>
        <v>MORALES DE LOS SANTOS GONZALO</v>
      </c>
      <c r="C286" s="418" t="str">
        <f>VLOOKUP(A286,'BASE DE DATOS'!$B$2:$AB$6821,12,0)</f>
        <v xml:space="preserve">13 PTE ENTRE 17 Y 19 SUR </v>
      </c>
      <c r="D286" s="419">
        <f>VLOOKUP(A286,'BASE DE DATOS'!$B$2:$AB$6821,13,0)</f>
        <v>2026</v>
      </c>
      <c r="E286" s="413"/>
      <c r="F286" s="348"/>
      <c r="G286" s="348"/>
    </row>
    <row r="287" spans="1:7" ht="24.95" hidden="1" customHeight="1" x14ac:dyDescent="0.25">
      <c r="A287" s="350">
        <f>'BASE DE DATOS'!B291</f>
        <v>277</v>
      </c>
      <c r="B287" s="418" t="str">
        <f>VLOOKUP(A287,'BASE DE DATOS'!$B$2:$AB$702,2,0)</f>
        <v>MORALES DE LOS SANTOS MARTHA</v>
      </c>
      <c r="C287" s="418" t="str">
        <f>VLOOKUP(A287,'BASE DE DATOS'!$B$2:$AB$6821,12,0)</f>
        <v xml:space="preserve">13 PTE. ENTRE 17 Y 19 SUR </v>
      </c>
      <c r="D287" s="419">
        <f>VLOOKUP(A287,'BASE DE DATOS'!$B$2:$AB$6821,13,0)</f>
        <v>2026</v>
      </c>
      <c r="E287" s="413"/>
      <c r="F287" s="348"/>
      <c r="G287" s="348"/>
    </row>
    <row r="288" spans="1:7" ht="24.95" customHeight="1" x14ac:dyDescent="0.25">
      <c r="A288" s="350">
        <f>'BASE DE DATOS'!B292</f>
        <v>278</v>
      </c>
      <c r="B288" s="418" t="str">
        <f>VLOOKUP(A288,'BASE DE DATOS'!$B$2:$AB$702,2,0)</f>
        <v xml:space="preserve">MORALES GONZALEZ MANUEL </v>
      </c>
      <c r="C288" s="418" t="str">
        <f>VLOOKUP(A288,'BASE DE DATOS'!$B$2:$AB$6821,12,0)</f>
        <v xml:space="preserve">17 PTE. ENTRE 9 Y 11 SUR </v>
      </c>
      <c r="D288" s="419">
        <f>VLOOKUP(A288,'BASE DE DATOS'!$B$2:$AB$6821,13,0)</f>
        <v>2026</v>
      </c>
      <c r="E288" s="413"/>
      <c r="F288" s="348"/>
      <c r="G288" s="348"/>
    </row>
    <row r="289" spans="1:7" ht="24.95" hidden="1" customHeight="1" x14ac:dyDescent="0.25">
      <c r="A289" s="350">
        <f>'BASE DE DATOS'!B293</f>
        <v>279</v>
      </c>
      <c r="B289" s="418" t="str">
        <f>VLOOKUP(A289,'BASE DE DATOS'!$B$2:$AB$702,2,0)</f>
        <v>MORALES SANTOS ANGEL</v>
      </c>
      <c r="C289" s="418" t="str">
        <f>VLOOKUP(A289,'BASE DE DATOS'!$B$2:$AB$6821,12,0)</f>
        <v xml:space="preserve">21 PTE. ENTRE 13 Y 15 SUR </v>
      </c>
      <c r="D289" s="419">
        <f>VLOOKUP(A289,'BASE DE DATOS'!$B$2:$AB$6821,13,0)</f>
        <v>2026</v>
      </c>
      <c r="E289" s="413"/>
      <c r="F289" s="348"/>
      <c r="G289" s="348"/>
    </row>
    <row r="290" spans="1:7" ht="24.95" hidden="1" customHeight="1" x14ac:dyDescent="0.25">
      <c r="A290" s="350">
        <f>'BASE DE DATOS'!B294</f>
        <v>280</v>
      </c>
      <c r="B290" s="418" t="str">
        <f>VLOOKUP(A290,'BASE DE DATOS'!$B$2:$AB$702,2,0)</f>
        <v xml:space="preserve">MORO ORTIZ INES </v>
      </c>
      <c r="C290" s="418" t="str">
        <f>VLOOKUP(A290,'BASE DE DATOS'!$B$2:$AB$6821,12,0)</f>
        <v>15 PTE. ENTRE 11 Y 13 SUR</v>
      </c>
      <c r="D290" s="419">
        <f>VLOOKUP(A290,'BASE DE DATOS'!$B$2:$AB$6821,13,0)</f>
        <v>2026</v>
      </c>
      <c r="E290" s="413"/>
      <c r="F290" s="348"/>
      <c r="G290" s="348"/>
    </row>
    <row r="291" spans="1:7" ht="24.95" hidden="1" customHeight="1" x14ac:dyDescent="0.25">
      <c r="A291" s="350">
        <f>'BASE DE DATOS'!B295</f>
        <v>281</v>
      </c>
      <c r="B291" s="418" t="str">
        <f>VLOOKUP(A291,'BASE DE DATOS'!$B$2:$AB$702,2,0)</f>
        <v xml:space="preserve">MORO ORTIZ TOMASA </v>
      </c>
      <c r="C291" s="418" t="str">
        <f>VLOOKUP(A291,'BASE DE DATOS'!$B$2:$AB$6821,12,0)</f>
        <v xml:space="preserve">15 PTE. ENTRE 11 Y 13 SUR </v>
      </c>
      <c r="D291" s="419">
        <f>VLOOKUP(A291,'BASE DE DATOS'!$B$2:$AB$6821,13,0)</f>
        <v>0</v>
      </c>
      <c r="E291" s="413"/>
      <c r="F291" s="348"/>
      <c r="G291" s="348"/>
    </row>
    <row r="292" spans="1:7" ht="24.95" customHeight="1" x14ac:dyDescent="0.25">
      <c r="A292" s="350">
        <f>'BASE DE DATOS'!B296</f>
        <v>282</v>
      </c>
      <c r="B292" s="418" t="str">
        <f>VLOOKUP(A292,'BASE DE DATOS'!$B$2:$AB$702,2,0)</f>
        <v>MOYA DIAZ FRANCISCO JAVIER</v>
      </c>
      <c r="C292" s="418" t="str">
        <f>VLOOKUP(A292,'BASE DE DATOS'!$B$2:$AB$6821,12,0)</f>
        <v>9 SUR ENTRE 21 PTE. Y CANAL</v>
      </c>
      <c r="D292" s="419">
        <f>VLOOKUP(A292,'BASE DE DATOS'!$B$2:$AB$6821,13,0)</f>
        <v>2026</v>
      </c>
      <c r="E292" s="413"/>
      <c r="F292" s="348"/>
      <c r="G292" s="348"/>
    </row>
    <row r="293" spans="1:7" ht="24.95" hidden="1" customHeight="1" x14ac:dyDescent="0.25">
      <c r="A293" s="350">
        <f>'BASE DE DATOS'!B297</f>
        <v>283</v>
      </c>
      <c r="B293" s="418" t="str">
        <f>VLOOKUP(A293,'BASE DE DATOS'!$B$2:$AB$702,2,0)</f>
        <v xml:space="preserve">MOYA LOPEZ TOMAS RAFAEL </v>
      </c>
      <c r="C293" s="418" t="str">
        <f>VLOOKUP(A293,'BASE DE DATOS'!$B$2:$AB$6821,12,0)</f>
        <v xml:space="preserve">21 PTE. ENTRE 7 SUR </v>
      </c>
      <c r="D293" s="419">
        <f>VLOOKUP(A293,'BASE DE DATOS'!$B$2:$AB$6821,13,0)</f>
        <v>2026</v>
      </c>
      <c r="E293" s="413"/>
      <c r="F293" s="348"/>
      <c r="G293" s="348"/>
    </row>
    <row r="294" spans="1:7" ht="24.95" hidden="1" customHeight="1" x14ac:dyDescent="0.25">
      <c r="A294" s="350">
        <f>'BASE DE DATOS'!B298</f>
        <v>284</v>
      </c>
      <c r="B294" s="418" t="str">
        <f>VLOOKUP(A294,'BASE DE DATOS'!$B$2:$AB$702,2,0)</f>
        <v>MOYA OREA FACUNDO</v>
      </c>
      <c r="C294" s="418" t="str">
        <f>VLOOKUP(A294,'BASE DE DATOS'!$B$2:$AB$6821,12,0)</f>
        <v xml:space="preserve">17 PTE. ENTRE 17 Y 19 SUR </v>
      </c>
      <c r="D294" s="419">
        <f>VLOOKUP(A294,'BASE DE DATOS'!$B$2:$AB$6821,13,0)</f>
        <v>2026</v>
      </c>
      <c r="E294" s="413"/>
      <c r="F294" s="348"/>
      <c r="G294" s="348"/>
    </row>
    <row r="295" spans="1:7" ht="24.95" hidden="1" customHeight="1" x14ac:dyDescent="0.25">
      <c r="A295" s="350">
        <f>'BASE DE DATOS'!B299</f>
        <v>285</v>
      </c>
      <c r="B295" s="418" t="str">
        <f>VLOOKUP(A295,'BASE DE DATOS'!$B$2:$AB$702,2,0)</f>
        <v xml:space="preserve">MOYA SANTOS CLAUDIA </v>
      </c>
      <c r="C295" s="418" t="str">
        <f>VLOOKUP(A295,'BASE DE DATOS'!$B$2:$AB$6821,12,0)</f>
        <v xml:space="preserve">21 PTE. ENTRE 7 Y 9 SUR </v>
      </c>
      <c r="D295" s="419">
        <f>VLOOKUP(A295,'BASE DE DATOS'!$B$2:$AB$6821,13,0)</f>
        <v>2026</v>
      </c>
      <c r="E295" s="413"/>
      <c r="F295" s="348"/>
      <c r="G295" s="348"/>
    </row>
    <row r="296" spans="1:7" ht="24.95" hidden="1" customHeight="1" x14ac:dyDescent="0.25">
      <c r="A296" s="350">
        <f>'BASE DE DATOS'!B300</f>
        <v>286</v>
      </c>
      <c r="B296" s="418" t="str">
        <f>VLOOKUP(A296,'BASE DE DATOS'!$B$2:$AB$702,2,0)</f>
        <v>MOYA LOPEZ TOMAS RAFAEL</v>
      </c>
      <c r="C296" s="418" t="str">
        <f>VLOOKUP(A296,'BASE DE DATOS'!$B$2:$AB$6821,12,0)</f>
        <v>21 PTE. ENTRE 7 Y 9 SUR</v>
      </c>
      <c r="D296" s="419">
        <f>VLOOKUP(A296,'BASE DE DATOS'!$B$2:$AB$6821,13,0)</f>
        <v>2026</v>
      </c>
      <c r="E296" s="413"/>
      <c r="F296" s="348"/>
      <c r="G296" s="348"/>
    </row>
    <row r="297" spans="1:7" ht="24.95" hidden="1" customHeight="1" x14ac:dyDescent="0.25">
      <c r="A297" s="350">
        <f>'BASE DE DATOS'!B301</f>
        <v>287</v>
      </c>
      <c r="B297" s="418" t="str">
        <f>VLOOKUP(A297,'BASE DE DATOS'!$B$2:$AB$702,2,0)</f>
        <v>MOYA ZAMBRANO ALICIA</v>
      </c>
      <c r="C297" s="418" t="str">
        <f>VLOOKUP(A297,'BASE DE DATOS'!$B$2:$AB$6821,12,0)</f>
        <v>9 SUR NO. 2008 ENTRE 21 PTE. Y CANAL</v>
      </c>
      <c r="D297" s="419">
        <f>VLOOKUP(A297,'BASE DE DATOS'!$B$2:$AB$6821,13,0)</f>
        <v>2016</v>
      </c>
      <c r="E297" s="413"/>
      <c r="F297" s="348"/>
      <c r="G297" s="348"/>
    </row>
    <row r="298" spans="1:7" ht="24.95" customHeight="1" x14ac:dyDescent="0.25">
      <c r="A298" s="350">
        <f>'BASE DE DATOS'!B302</f>
        <v>288</v>
      </c>
      <c r="B298" s="418" t="str">
        <f>VLOOKUP(A298,'BASE DE DATOS'!$B$2:$AB$702,2,0)</f>
        <v>MOYA ZAMBRANO ROSA</v>
      </c>
      <c r="C298" s="418" t="str">
        <f>VLOOKUP(A298,'BASE DE DATOS'!$B$2:$AB$6821,12,0)</f>
        <v>9 SUR NO. 2008 ENTRE 21 PTE. Y CANAL</v>
      </c>
      <c r="D298" s="419">
        <f>VLOOKUP(A298,'BASE DE DATOS'!$B$2:$AB$6821,13,0)</f>
        <v>2026</v>
      </c>
      <c r="E298" s="413"/>
      <c r="F298" s="348"/>
      <c r="G298" s="348"/>
    </row>
    <row r="299" spans="1:7" ht="24.95" hidden="1" customHeight="1" x14ac:dyDescent="0.25">
      <c r="A299" s="350">
        <f>'BASE DE DATOS'!B303</f>
        <v>289</v>
      </c>
      <c r="B299" s="418" t="str">
        <f>VLOOKUP(A299,'BASE DE DATOS'!$B$2:$AB$702,2,0)</f>
        <v>RODRIGUEZ SANTOS MAURICIO</v>
      </c>
      <c r="C299" s="418" t="str">
        <f>VLOOKUP(A299,'BASE DE DATOS'!$B$2:$AB$6821,12,0)</f>
        <v xml:space="preserve">CALLE NO 19 PONIENTE NO 1702 </v>
      </c>
      <c r="D299" s="419">
        <f>VLOOKUP(A299,'BASE DE DATOS'!$B$2:$AB$6821,13,0)</f>
        <v>2026</v>
      </c>
      <c r="E299" s="413"/>
      <c r="F299" s="348"/>
      <c r="G299" s="348"/>
    </row>
    <row r="300" spans="1:7" ht="24.95" hidden="1" customHeight="1" x14ac:dyDescent="0.25">
      <c r="A300" s="350">
        <f>'BASE DE DATOS'!B304</f>
        <v>290</v>
      </c>
      <c r="B300" s="418" t="str">
        <f>VLOOKUP(A300,'BASE DE DATOS'!$B$2:$AB$702,2,0)</f>
        <v>NIÑO ROMERO NOE</v>
      </c>
      <c r="C300" s="418" t="str">
        <f>VLOOKUP(A300,'BASE DE DATOS'!$B$2:$AB$6821,12,0)</f>
        <v>DIAGONAL PREPA</v>
      </c>
      <c r="D300" s="419">
        <f>VLOOKUP(A300,'BASE DE DATOS'!$B$2:$AB$6821,13,0)</f>
        <v>2026</v>
      </c>
      <c r="E300" s="413"/>
      <c r="F300" s="348"/>
      <c r="G300" s="348"/>
    </row>
    <row r="301" spans="1:7" ht="24.95" hidden="1" customHeight="1" x14ac:dyDescent="0.25">
      <c r="A301" s="350">
        <f>'BASE DE DATOS'!B305</f>
        <v>291</v>
      </c>
      <c r="B301" s="418" t="str">
        <f>VLOOKUP(A301,'BASE DE DATOS'!$B$2:$AB$702,2,0)</f>
        <v xml:space="preserve">NIÑO ROMERO RUBEN </v>
      </c>
      <c r="C301" s="418" t="str">
        <f>VLOOKUP(A301,'BASE DE DATOS'!$B$2:$AB$6821,12,0)</f>
        <v xml:space="preserve">DIAGONAL PREPA </v>
      </c>
      <c r="D301" s="419">
        <f>VLOOKUP(A301,'BASE DE DATOS'!$B$2:$AB$6821,13,0)</f>
        <v>2026</v>
      </c>
      <c r="E301" s="413"/>
      <c r="F301" s="348"/>
      <c r="G301" s="348"/>
    </row>
    <row r="302" spans="1:7" ht="24.95" hidden="1" customHeight="1" x14ac:dyDescent="0.25">
      <c r="A302" s="350">
        <f>'BASE DE DATOS'!B307</f>
        <v>292</v>
      </c>
      <c r="B302" s="418" t="str">
        <f>VLOOKUP(A302,'BASE DE DATOS'!$B$2:$AB$702,2,0)</f>
        <v>NOGALES REYES MARGARITA</v>
      </c>
      <c r="C302" s="418" t="str">
        <f>VLOOKUP(A302,'BASE DE DATOS'!$B$2:$AB$6821,12,0)</f>
        <v xml:space="preserve">15 SUR ENTRE 19 Y 21 PTE. </v>
      </c>
      <c r="D302" s="419">
        <f>VLOOKUP(A302,'BASE DE DATOS'!$B$2:$AB$6821,13,0)</f>
        <v>2019</v>
      </c>
      <c r="E302" s="413"/>
      <c r="F302" s="348"/>
      <c r="G302" s="348"/>
    </row>
    <row r="303" spans="1:7" ht="24.95" hidden="1" customHeight="1" x14ac:dyDescent="0.25">
      <c r="A303" s="350">
        <f>'BASE DE DATOS'!B308</f>
        <v>293</v>
      </c>
      <c r="B303" s="418" t="str">
        <f>VLOOKUP(A303,'BASE DE DATOS'!$B$2:$AB$702,2,0)</f>
        <v xml:space="preserve">NORATO DE LA ROSA JUAN </v>
      </c>
      <c r="C303" s="418" t="str">
        <f>VLOOKUP(A303,'BASE DE DATOS'!$B$2:$AB$6821,12,0)</f>
        <v>13 SUR 1511  ENTRE 15 Y 17 PTE.</v>
      </c>
      <c r="D303" s="419">
        <f>VLOOKUP(A303,'BASE DE DATOS'!$B$2:$AB$6821,13,0)</f>
        <v>2026</v>
      </c>
      <c r="E303" s="413"/>
      <c r="F303" s="348"/>
      <c r="G303" s="348"/>
    </row>
    <row r="304" spans="1:7" ht="24.95" hidden="1" customHeight="1" x14ac:dyDescent="0.25">
      <c r="A304" s="350">
        <f>'BASE DE DATOS'!B309</f>
        <v>294</v>
      </c>
      <c r="B304" s="418" t="str">
        <f>VLOOKUP(A304,'BASE DE DATOS'!$B$2:$AB$702,2,0)</f>
        <v>NOTARIO LEON JOSE LUIS</v>
      </c>
      <c r="C304" s="418" t="str">
        <f>VLOOKUP(A304,'BASE DE DATOS'!$B$2:$AB$6821,12,0)</f>
        <v xml:space="preserve">9 SUR ENTE 13 Y 15 PTE. </v>
      </c>
      <c r="D304" s="419">
        <f>VLOOKUP(A304,'BASE DE DATOS'!$B$2:$AB$6821,13,0)</f>
        <v>2026</v>
      </c>
      <c r="E304" s="413"/>
      <c r="F304" s="348"/>
      <c r="G304" s="348"/>
    </row>
    <row r="305" spans="1:7" ht="24.95" hidden="1" customHeight="1" x14ac:dyDescent="0.25">
      <c r="A305" s="350">
        <f>'BASE DE DATOS'!B310</f>
        <v>295</v>
      </c>
      <c r="B305" s="418" t="str">
        <f>VLOOKUP(A305,'BASE DE DATOS'!$B$2:$AB$702,2,0)</f>
        <v>NOTARIO LEON CARLOS</v>
      </c>
      <c r="C305" s="418" t="str">
        <f>VLOOKUP(A305,'BASE DE DATOS'!$B$2:$AB$6821,12,0)</f>
        <v>9 SUR ENTRE 13 Y 15 PTE</v>
      </c>
      <c r="D305" s="419">
        <f>VLOOKUP(A305,'BASE DE DATOS'!$B$2:$AB$6821,13,0)</f>
        <v>2026</v>
      </c>
      <c r="E305" s="413"/>
      <c r="F305" s="348"/>
      <c r="G305" s="348"/>
    </row>
    <row r="306" spans="1:7" ht="24.95" hidden="1" customHeight="1" x14ac:dyDescent="0.25">
      <c r="A306" s="350">
        <f>'BASE DE DATOS'!B312</f>
        <v>296</v>
      </c>
      <c r="B306" s="418" t="str">
        <f>VLOOKUP(A306,'BASE DE DATOS'!$B$2:$AB$702,2,0)</f>
        <v>NOTARIO LIMON  CONCEPCION</v>
      </c>
      <c r="C306" s="418" t="str">
        <f>VLOOKUP(A306,'BASE DE DATOS'!$B$2:$AB$6821,12,0)</f>
        <v xml:space="preserve">17 PTE. Y 13 SUR </v>
      </c>
      <c r="D306" s="419">
        <f>VLOOKUP(A306,'BASE DE DATOS'!$B$2:$AB$6821,13,0)</f>
        <v>2026</v>
      </c>
      <c r="E306" s="413"/>
      <c r="F306" s="348"/>
      <c r="G306" s="348"/>
    </row>
    <row r="307" spans="1:7" ht="24.95" hidden="1" customHeight="1" x14ac:dyDescent="0.25">
      <c r="A307" s="350">
        <f>'BASE DE DATOS'!B313</f>
        <v>297</v>
      </c>
      <c r="B307" s="418" t="str">
        <f>VLOOKUP(A307,'BASE DE DATOS'!$B$2:$AB$702,2,0)</f>
        <v xml:space="preserve">PELAEZ VALENTIN ALEJANDRA ISAMAR </v>
      </c>
      <c r="C307" s="418" t="str">
        <f>VLOOKUP(A307,'BASE DE DATOS'!$B$2:$AB$6821,12,0)</f>
        <v xml:space="preserve">17 SUR 1702 A </v>
      </c>
      <c r="D307" s="419">
        <f>VLOOKUP(A307,'BASE DE DATOS'!$B$2:$AB$6821,13,0)</f>
        <v>0</v>
      </c>
      <c r="E307" s="413"/>
      <c r="F307" s="348"/>
      <c r="G307" s="348"/>
    </row>
    <row r="308" spans="1:7" ht="24.95" hidden="1" customHeight="1" x14ac:dyDescent="0.25">
      <c r="A308" s="350">
        <f>'BASE DE DATOS'!B314</f>
        <v>298</v>
      </c>
      <c r="B308" s="418" t="str">
        <f>VLOOKUP(A308,'BASE DE DATOS'!$B$2:$AB$702,2,0)</f>
        <v>NOTARIO LEON MIGUEL</v>
      </c>
      <c r="C308" s="418" t="str">
        <f>VLOOKUP(A308,'BASE DE DATOS'!$B$2:$AB$6821,12,0)</f>
        <v xml:space="preserve">9 SUR ENTRE 13 Y 15 PTE. </v>
      </c>
      <c r="D308" s="419">
        <f>VLOOKUP(A308,'BASE DE DATOS'!$B$2:$AB$6821,13,0)</f>
        <v>0</v>
      </c>
      <c r="E308" s="413"/>
      <c r="F308" s="348"/>
      <c r="G308" s="348"/>
    </row>
    <row r="309" spans="1:7" ht="24.95" hidden="1" customHeight="1" x14ac:dyDescent="0.25">
      <c r="A309" s="350">
        <f>'BASE DE DATOS'!B315</f>
        <v>299</v>
      </c>
      <c r="B309" s="418" t="str">
        <f>VLOOKUP(A309,'BASE DE DATOS'!$B$2:$AB$702,2,0)</f>
        <v xml:space="preserve">OJEDA NOTARIO AGUSTIN </v>
      </c>
      <c r="C309" s="418" t="str">
        <f>VLOOKUP(A309,'BASE DE DATOS'!$B$2:$AB$6821,12,0)</f>
        <v>DIAGONAL PREPA</v>
      </c>
      <c r="D309" s="419">
        <f>VLOOKUP(A309,'BASE DE DATOS'!$B$2:$AB$6821,13,0)</f>
        <v>0</v>
      </c>
      <c r="E309" s="413"/>
      <c r="F309" s="348"/>
      <c r="G309" s="348"/>
    </row>
    <row r="310" spans="1:7" ht="24.95" hidden="1" customHeight="1" x14ac:dyDescent="0.25">
      <c r="A310" s="350">
        <f>'BASE DE DATOS'!B316</f>
        <v>300</v>
      </c>
      <c r="B310" s="418" t="str">
        <f>VLOOKUP(A310,'BASE DE DATOS'!$B$2:$AB$702,2,0)</f>
        <v xml:space="preserve">OJEDA NOTARIO ROMAN </v>
      </c>
      <c r="C310" s="418" t="str">
        <f>VLOOKUP(A310,'BASE DE DATOS'!$B$2:$AB$6821,12,0)</f>
        <v>19 SUR ENTRE 15 Y 17 PTE.</v>
      </c>
      <c r="D310" s="419">
        <f>VLOOKUP(A310,'BASE DE DATOS'!$B$2:$AB$6821,13,0)</f>
        <v>2026</v>
      </c>
      <c r="E310" s="413"/>
      <c r="F310" s="348"/>
      <c r="G310" s="348"/>
    </row>
    <row r="311" spans="1:7" ht="24.95" hidden="1" customHeight="1" x14ac:dyDescent="0.25">
      <c r="A311" s="350">
        <f>'BASE DE DATOS'!B317</f>
        <v>301</v>
      </c>
      <c r="B311" s="418" t="str">
        <f>VLOOKUP(A311,'BASE DE DATOS'!$B$2:$AB$702,2,0)</f>
        <v>OJEDA RODRIGUEZ CONCEPCION</v>
      </c>
      <c r="C311" s="418" t="str">
        <f>VLOOKUP(A311,'BASE DE DATOS'!$B$2:$AB$6821,12,0)</f>
        <v>19 SUR ENTRE 15 Y 17 PTE</v>
      </c>
      <c r="D311" s="419">
        <f>VLOOKUP(A311,'BASE DE DATOS'!$B$2:$AB$6821,13,0)</f>
        <v>2020</v>
      </c>
      <c r="E311" s="413"/>
      <c r="F311" s="348"/>
      <c r="G311" s="348"/>
    </row>
    <row r="312" spans="1:7" ht="24.95" hidden="1" customHeight="1" x14ac:dyDescent="0.25">
      <c r="A312" s="350">
        <f>'BASE DE DATOS'!B318</f>
        <v>302</v>
      </c>
      <c r="B312" s="418" t="str">
        <f>VLOOKUP(A312,'BASE DE DATOS'!$B$2:$AB$702,2,0)</f>
        <v>MOYA OREA EDGAR</v>
      </c>
      <c r="C312" s="418" t="str">
        <f>VLOOKUP(A312,'BASE DE DATOS'!$B$2:$AB$6821,12,0)</f>
        <v>15 PTE. ENTRE 11 Y 13 SUR</v>
      </c>
      <c r="D312" s="419">
        <f>VLOOKUP(A312,'BASE DE DATOS'!$B$2:$AB$6821,13,0)</f>
        <v>2026</v>
      </c>
      <c r="E312" s="413"/>
      <c r="F312" s="348"/>
      <c r="G312" s="348"/>
    </row>
    <row r="313" spans="1:7" ht="24.95" hidden="1" customHeight="1" x14ac:dyDescent="0.25">
      <c r="A313" s="350">
        <f>'BASE DE DATOS'!B319</f>
        <v>303</v>
      </c>
      <c r="B313" s="418" t="str">
        <f>VLOOKUP(A313,'BASE DE DATOS'!$B$2:$AB$702,2,0)</f>
        <v xml:space="preserve">BARCENAS AVELINO RUBEN </v>
      </c>
      <c r="C313" s="418" t="str">
        <f>VLOOKUP(A313,'BASE DE DATOS'!$B$2:$AB$6821,12,0)</f>
        <v>PRIV DE LA 7 SUR  NO 1504</v>
      </c>
      <c r="D313" s="419">
        <f>VLOOKUP(A313,'BASE DE DATOS'!$B$2:$AB$6821,13,0)</f>
        <v>2019</v>
      </c>
      <c r="E313" s="413"/>
      <c r="F313" s="348"/>
      <c r="G313" s="348"/>
    </row>
    <row r="314" spans="1:7" ht="24.95" hidden="1" customHeight="1" x14ac:dyDescent="0.25">
      <c r="A314" s="350">
        <f>'BASE DE DATOS'!B320</f>
        <v>304</v>
      </c>
      <c r="B314" s="418" t="str">
        <f>VLOOKUP(A314,'BASE DE DATOS'!$B$2:$AB$702,2,0)</f>
        <v>ORTIZ REYES ALEJANDRO</v>
      </c>
      <c r="C314" s="418" t="str">
        <f>VLOOKUP(A314,'BASE DE DATOS'!$B$2:$AB$6821,12,0)</f>
        <v>15 SUR ENTRE 13 Y 15 PTE.</v>
      </c>
      <c r="D314" s="419">
        <f>VLOOKUP(A314,'BASE DE DATOS'!$B$2:$AB$6821,13,0)</f>
        <v>0</v>
      </c>
      <c r="E314" s="413"/>
      <c r="F314" s="348"/>
      <c r="G314" s="348"/>
    </row>
    <row r="315" spans="1:7" ht="24.95" hidden="1" customHeight="1" x14ac:dyDescent="0.25">
      <c r="A315" s="350">
        <f>'BASE DE DATOS'!B321</f>
        <v>305</v>
      </c>
      <c r="B315" s="418" t="str">
        <f>VLOOKUP(A315,'BASE DE DATOS'!$B$2:$AB$702,2,0)</f>
        <v xml:space="preserve">OYARZABAL MONTERROSAS MA. SILVINA </v>
      </c>
      <c r="C315" s="418" t="str">
        <f>VLOOKUP(A315,'BASE DE DATOS'!$B$2:$AB$6821,12,0)</f>
        <v xml:space="preserve">17 PTE. ENTRE 11 Y 13 SUR </v>
      </c>
      <c r="D315" s="419">
        <f>VLOOKUP(A315,'BASE DE DATOS'!$B$2:$AB$6821,13,0)</f>
        <v>2025</v>
      </c>
      <c r="E315" s="413"/>
      <c r="F315" s="348"/>
      <c r="G315" s="348"/>
    </row>
    <row r="316" spans="1:7" ht="24.95" hidden="1" customHeight="1" x14ac:dyDescent="0.25">
      <c r="A316" s="350">
        <f>'BASE DE DATOS'!B322</f>
        <v>306</v>
      </c>
      <c r="B316" s="418" t="str">
        <f>VLOOKUP(A316,'BASE DE DATOS'!$B$2:$AB$702,2,0)</f>
        <v>PELAEZ CRUZ JORGE</v>
      </c>
      <c r="C316" s="418" t="str">
        <f>VLOOKUP(A316,'BASE DE DATOS'!$B$2:$AB$6821,12,0)</f>
        <v>17 SUR ENTRE 17 Y CANAL</v>
      </c>
      <c r="D316" s="419">
        <f>VLOOKUP(A316,'BASE DE DATOS'!$B$2:$AB$6821,13,0)</f>
        <v>2026</v>
      </c>
      <c r="E316" s="413"/>
      <c r="F316" s="348"/>
      <c r="G316" s="348"/>
    </row>
    <row r="317" spans="1:7" ht="24.95" customHeight="1" x14ac:dyDescent="0.25">
      <c r="A317" s="350">
        <f>'BASE DE DATOS'!B323</f>
        <v>307</v>
      </c>
      <c r="B317" s="418" t="str">
        <f>VLOOKUP(A317,'BASE DE DATOS'!$B$2:$AB$702,2,0)</f>
        <v>PELAEZ JIMENEZ  FERNANDO</v>
      </c>
      <c r="C317" s="418" t="str">
        <f>VLOOKUP(A317,'BASE DE DATOS'!$B$2:$AB$6821,12,0)</f>
        <v xml:space="preserve">13 PTE. ENTRE 17 Y 19 SUR </v>
      </c>
      <c r="D317" s="419">
        <f>VLOOKUP(A317,'BASE DE DATOS'!$B$2:$AB$6821,13,0)</f>
        <v>2026</v>
      </c>
      <c r="E317" s="413"/>
      <c r="F317" s="348"/>
      <c r="G317" s="348"/>
    </row>
    <row r="318" spans="1:7" ht="24.95" hidden="1" customHeight="1" x14ac:dyDescent="0.25">
      <c r="A318" s="350">
        <f>'BASE DE DATOS'!B324</f>
        <v>308</v>
      </c>
      <c r="B318" s="418" t="str">
        <f>VLOOKUP(A318,'BASE DE DATOS'!$B$2:$AB$702,2,0)</f>
        <v>PELAEZ JIMENEZ  ESTEBAN</v>
      </c>
      <c r="C318" s="418" t="str">
        <f>VLOOKUP(A318,'BASE DE DATOS'!$B$2:$AB$6821,12,0)</f>
        <v xml:space="preserve">13 PTE ENTRE 17 Y 19 SUR </v>
      </c>
      <c r="D318" s="419">
        <f>VLOOKUP(A318,'BASE DE DATOS'!$B$2:$AB$6821,13,0)</f>
        <v>2026</v>
      </c>
      <c r="E318" s="413"/>
      <c r="F318" s="348"/>
      <c r="G318" s="348"/>
    </row>
    <row r="319" spans="1:7" ht="24.95" customHeight="1" x14ac:dyDescent="0.25">
      <c r="A319" s="350">
        <f>'BASE DE DATOS'!B325</f>
        <v>309</v>
      </c>
      <c r="B319" s="418" t="str">
        <f>VLOOKUP(A319,'BASE DE DATOS'!$B$2:$AB$702,2,0)</f>
        <v>PELAEZ JIMENEZ FRANCISCO</v>
      </c>
      <c r="C319" s="418" t="str">
        <f>VLOOKUP(A319,'BASE DE DATOS'!$B$2:$AB$6821,12,0)</f>
        <v>13 PTE. ETRE 17 Y 19 SUR</v>
      </c>
      <c r="D319" s="419">
        <f>VLOOKUP(A319,'BASE DE DATOS'!$B$2:$AB$6821,13,0)</f>
        <v>2026</v>
      </c>
      <c r="E319" s="413"/>
      <c r="F319" s="348"/>
      <c r="G319" s="348"/>
    </row>
    <row r="320" spans="1:7" ht="24.95" hidden="1" customHeight="1" x14ac:dyDescent="0.25">
      <c r="A320" s="350">
        <f>'BASE DE DATOS'!B326</f>
        <v>310</v>
      </c>
      <c r="B320" s="418" t="str">
        <f>VLOOKUP(A320,'BASE DE DATOS'!$B$2:$AB$702,2,0)</f>
        <v>PELAEZ JIMENEZ MARCELA</v>
      </c>
      <c r="C320" s="418" t="str">
        <f>VLOOKUP(A320,'BASE DE DATOS'!$B$2:$AB$6821,12,0)</f>
        <v>13 SUR ENTRE 19 Y 21 PTE</v>
      </c>
      <c r="D320" s="419">
        <f>VLOOKUP(A320,'BASE DE DATOS'!$B$2:$AB$6821,13,0)</f>
        <v>2026</v>
      </c>
      <c r="E320" s="413"/>
      <c r="F320" s="348"/>
      <c r="G320" s="348"/>
    </row>
    <row r="321" spans="1:71" ht="24.95" hidden="1" customHeight="1" x14ac:dyDescent="0.25">
      <c r="A321" s="350">
        <f>'BASE DE DATOS'!B327</f>
        <v>311</v>
      </c>
      <c r="B321" s="418" t="str">
        <f>VLOOKUP(A321,'BASE DE DATOS'!$B$2:$AB$702,2,0)</f>
        <v>PELAEZ JIMENEZ MARIA DEL CARMEN</v>
      </c>
      <c r="C321" s="418" t="str">
        <f>VLOOKUP(A321,'BASE DE DATOS'!$B$2:$AB$6821,12,0)</f>
        <v>13 SUR ENTRE 19 Y 21 PTE.</v>
      </c>
      <c r="D321" s="419">
        <f>VLOOKUP(A321,'BASE DE DATOS'!$B$2:$AB$6821,13,0)</f>
        <v>0</v>
      </c>
      <c r="E321" s="413"/>
      <c r="F321" s="348"/>
      <c r="G321" s="348"/>
    </row>
    <row r="322" spans="1:71" ht="24.95" hidden="1" customHeight="1" x14ac:dyDescent="0.25">
      <c r="A322" s="350">
        <f>'BASE DE DATOS'!B328</f>
        <v>312</v>
      </c>
      <c r="B322" s="418" t="str">
        <f>VLOOKUP(A322,'BASE DE DATOS'!$B$2:$AB$702,2,0)</f>
        <v>PELAEZ JIMENEZ SALVADOR</v>
      </c>
      <c r="C322" s="418" t="str">
        <f>VLOOKUP(A322,'BASE DE DATOS'!$B$2:$AB$6821,12,0)</f>
        <v xml:space="preserve">13 PTE ENTRE 17 Y 19 SUR </v>
      </c>
      <c r="D322" s="419">
        <f>VLOOKUP(A322,'BASE DE DATOS'!$B$2:$AB$6821,13,0)</f>
        <v>2026</v>
      </c>
      <c r="E322" s="413"/>
      <c r="F322" s="348"/>
      <c r="G322" s="348"/>
    </row>
    <row r="323" spans="1:71" ht="24.95" hidden="1" customHeight="1" x14ac:dyDescent="0.25">
      <c r="A323" s="350">
        <f>'BASE DE DATOS'!B329</f>
        <v>313</v>
      </c>
      <c r="B323" s="418" t="str">
        <f>VLOOKUP(A323,'BASE DE DATOS'!$B$2:$AB$702,2,0)</f>
        <v>PELAEZ JUAREZ ANITA</v>
      </c>
      <c r="C323" s="418" t="str">
        <f>VLOOKUP(A323,'BASE DE DATOS'!$B$2:$AB$6821,12,0)</f>
        <v>CALLE SAN ANTONIO  Y 17 PTE ENTRE 15 Y 17 SUR</v>
      </c>
      <c r="D323" s="419">
        <f>VLOOKUP(A323,'BASE DE DATOS'!$B$2:$AB$6821,13,0)</f>
        <v>2026</v>
      </c>
      <c r="E323" s="413"/>
      <c r="F323" s="348"/>
      <c r="G323" s="348"/>
    </row>
    <row r="324" spans="1:71" ht="24.95" hidden="1" customHeight="1" x14ac:dyDescent="0.25">
      <c r="A324" s="350">
        <f>'BASE DE DATOS'!B330</f>
        <v>314</v>
      </c>
      <c r="B324" s="418" t="str">
        <f>VLOOKUP(A324,'BASE DE DATOS'!$B$2:$AB$702,2,0)</f>
        <v>PELAEZ JUAREZ JUAN GABRIEL</v>
      </c>
      <c r="C324" s="418" t="str">
        <f>VLOOKUP(A324,'BASE DE DATOS'!$B$2:$AB$6821,12,0)</f>
        <v>17 SUR ENTRE 11 Y 13 PTE.</v>
      </c>
      <c r="D324" s="419">
        <f>VLOOKUP(A324,'BASE DE DATOS'!$B$2:$AB$6821,13,0)</f>
        <v>2026</v>
      </c>
      <c r="E324" s="413"/>
      <c r="F324" s="348"/>
      <c r="G324" s="348"/>
    </row>
    <row r="325" spans="1:71" ht="24.95" hidden="1" customHeight="1" x14ac:dyDescent="0.25">
      <c r="A325" s="350">
        <f>'BASE DE DATOS'!B331</f>
        <v>315</v>
      </c>
      <c r="B325" s="418" t="str">
        <f>VLOOKUP(A325,'BASE DE DATOS'!$B$2:$AB$702,2,0)</f>
        <v>PELAEZ JUAREZ MARIA DE LOURDES</v>
      </c>
      <c r="C325" s="418" t="str">
        <f>VLOOKUP(A325,'BASE DE DATOS'!$B$2:$AB$6821,12,0)</f>
        <v xml:space="preserve">17 SUR ENTRE 11 Y 13 PTE. </v>
      </c>
      <c r="D325" s="419">
        <f>VLOOKUP(A325,'BASE DE DATOS'!$B$2:$AB$6821,13,0)</f>
        <v>2026</v>
      </c>
      <c r="E325" s="413"/>
      <c r="F325" s="348"/>
      <c r="G325" s="348"/>
    </row>
    <row r="326" spans="1:71" ht="24.95" hidden="1" customHeight="1" x14ac:dyDescent="0.25">
      <c r="A326" s="350">
        <f>'BASE DE DATOS'!B332</f>
        <v>316</v>
      </c>
      <c r="B326" s="418" t="str">
        <f>VLOOKUP(A326,'BASE DE DATOS'!$B$2:$AB$702,2,0)</f>
        <v>PELAEZ JUAREZ JOSE LUIS</v>
      </c>
      <c r="C326" s="418" t="str">
        <f>VLOOKUP(A326,'BASE DE DATOS'!$B$2:$AB$6821,12,0)</f>
        <v>17 SUR ENTRE 11 Y 13 PTE.</v>
      </c>
      <c r="D326" s="419">
        <f>VLOOKUP(A326,'BASE DE DATOS'!$B$2:$AB$6821,13,0)</f>
        <v>2026</v>
      </c>
      <c r="E326" s="413"/>
      <c r="F326" s="348"/>
      <c r="G326" s="348"/>
    </row>
    <row r="327" spans="1:71" ht="24.95" hidden="1" customHeight="1" x14ac:dyDescent="0.25">
      <c r="A327" s="350">
        <f>'BASE DE DATOS'!B333</f>
        <v>317</v>
      </c>
      <c r="B327" s="418" t="str">
        <f>VLOOKUP(A327,'BASE DE DATOS'!$B$2:$AB$702,2,0)</f>
        <v>PELAEZ RIOS CARLOS</v>
      </c>
      <c r="C327" s="418" t="str">
        <f>VLOOKUP(A327,'BASE DE DATOS'!$B$2:$AB$6821,12,0)</f>
        <v>17 SUR ENTRE 17 PTE. Y CANAL</v>
      </c>
      <c r="D327" s="419">
        <f>VLOOKUP(A327,'BASE DE DATOS'!$B$2:$AB$6821,13,0)</f>
        <v>2026</v>
      </c>
      <c r="E327" s="413"/>
      <c r="F327" s="348"/>
      <c r="G327" s="348"/>
      <c r="BS327" s="4" t="s">
        <v>587</v>
      </c>
    </row>
    <row r="328" spans="1:71" ht="24.95" hidden="1" customHeight="1" x14ac:dyDescent="0.25">
      <c r="A328" s="350">
        <f>'BASE DE DATOS'!B334</f>
        <v>318</v>
      </c>
      <c r="B328" s="418" t="str">
        <f>VLOOKUP(A328,'BASE DE DATOS'!$B$2:$AB$702,2,0)</f>
        <v>PELAEZ RIOS DELIA</v>
      </c>
      <c r="C328" s="418" t="str">
        <f>VLOOKUP(A328,'BASE DE DATOS'!$B$2:$AB$6821,12,0)</f>
        <v>17 SUR 1105 ENTRE 11 Y 13 PTE.</v>
      </c>
      <c r="D328" s="419">
        <f>VLOOKUP(A328,'BASE DE DATOS'!$B$2:$AB$6821,13,0)</f>
        <v>2026</v>
      </c>
      <c r="E328" s="413"/>
      <c r="F328" s="348"/>
      <c r="G328" s="348"/>
    </row>
    <row r="329" spans="1:71" ht="24.95" hidden="1" customHeight="1" x14ac:dyDescent="0.25">
      <c r="A329" s="350">
        <f>'BASE DE DATOS'!B335</f>
        <v>319</v>
      </c>
      <c r="B329" s="418" t="str">
        <f>VLOOKUP(A329,'BASE DE DATOS'!$B$2:$AB$702,2,0)</f>
        <v>PELAEZ RIOS ESTEBAN</v>
      </c>
      <c r="C329" s="418" t="str">
        <f>VLOOKUP(A329,'BASE DE DATOS'!$B$2:$AB$6821,12,0)</f>
        <v>17 SUR ENTRE 11 Y 13 PTE.</v>
      </c>
      <c r="D329" s="419">
        <f>VLOOKUP(A329,'BASE DE DATOS'!$B$2:$AB$6821,13,0)</f>
        <v>2026</v>
      </c>
      <c r="E329" s="413"/>
      <c r="F329" s="348"/>
      <c r="G329" s="348"/>
    </row>
    <row r="330" spans="1:71" ht="24.95" hidden="1" customHeight="1" x14ac:dyDescent="0.25">
      <c r="A330" s="350">
        <f>'BASE DE DATOS'!B336</f>
        <v>320</v>
      </c>
      <c r="B330" s="418" t="str">
        <f>VLOOKUP(A330,'BASE DE DATOS'!$B$2:$AB$702,2,0)</f>
        <v>PELAEZ RIOS IRENE</v>
      </c>
      <c r="C330" s="418" t="str">
        <f>VLOOKUP(A330,'BASE DE DATOS'!$B$2:$AB$6821,12,0)</f>
        <v>17 PTE. ENTRE 15 Y 17 SUR</v>
      </c>
      <c r="D330" s="419">
        <f>VLOOKUP(A330,'BASE DE DATOS'!$B$2:$AB$6821,13,0)</f>
        <v>2026</v>
      </c>
      <c r="E330" s="413"/>
      <c r="F330" s="348"/>
      <c r="G330" s="348"/>
    </row>
    <row r="331" spans="1:71" ht="24.95" hidden="1" customHeight="1" x14ac:dyDescent="0.25">
      <c r="A331" s="350">
        <f>'BASE DE DATOS'!B337</f>
        <v>321</v>
      </c>
      <c r="B331" s="418" t="str">
        <f>VLOOKUP(A331,'BASE DE DATOS'!$B$2:$AB$702,2,0)</f>
        <v>PELAEZ RIOS JOSEFINA</v>
      </c>
      <c r="C331" s="418" t="str">
        <f>VLOOKUP(A331,'BASE DE DATOS'!$B$2:$AB$6821,12,0)</f>
        <v>17 SUR ENTRE 17 PTE Y CANAL</v>
      </c>
      <c r="D331" s="419">
        <f>VLOOKUP(A331,'BASE DE DATOS'!$B$2:$AB$6821,13,0)</f>
        <v>0</v>
      </c>
      <c r="E331" s="413"/>
      <c r="F331" s="348"/>
      <c r="G331" s="348"/>
    </row>
    <row r="332" spans="1:71" ht="24.95" hidden="1" customHeight="1" x14ac:dyDescent="0.25">
      <c r="A332" s="350">
        <f>'BASE DE DATOS'!B338</f>
        <v>322</v>
      </c>
      <c r="B332" s="418" t="str">
        <f>VLOOKUP(A332,'BASE DE DATOS'!$B$2:$AB$702,2,0)</f>
        <v>PELAEZ RIOS JOSEFINA</v>
      </c>
      <c r="C332" s="418" t="str">
        <f>VLOOKUP(A332,'BASE DE DATOS'!$B$2:$AB$6821,12,0)</f>
        <v xml:space="preserve">17 SUR ENTRE 11 Y 13 PTE. </v>
      </c>
      <c r="D332" s="419">
        <f>VLOOKUP(A332,'BASE DE DATOS'!$B$2:$AB$6821,13,0)</f>
        <v>2026</v>
      </c>
      <c r="E332" s="413"/>
      <c r="F332" s="348"/>
      <c r="G332" s="348"/>
    </row>
    <row r="333" spans="1:71" ht="24.95" hidden="1" customHeight="1" x14ac:dyDescent="0.25">
      <c r="A333" s="350">
        <f>'BASE DE DATOS'!B339</f>
        <v>323</v>
      </c>
      <c r="B333" s="418" t="str">
        <f>VLOOKUP(A333,'BASE DE DATOS'!$B$2:$AB$702,2,0)</f>
        <v>PELAEZ VAZQUEZ JOEL</v>
      </c>
      <c r="C333" s="418" t="str">
        <f>VLOOKUP(A333,'BASE DE DATOS'!$B$2:$AB$6821,12,0)</f>
        <v>15 SUR ENTRE 15 Y 17 PTE.</v>
      </c>
      <c r="D333" s="419">
        <f>VLOOKUP(A333,'BASE DE DATOS'!$B$2:$AB$6821,13,0)</f>
        <v>2025</v>
      </c>
      <c r="E333" s="413"/>
      <c r="F333" s="348"/>
      <c r="G333" s="348"/>
    </row>
    <row r="334" spans="1:71" ht="24.95" hidden="1" customHeight="1" x14ac:dyDescent="0.25">
      <c r="A334" s="350">
        <f>'BASE DE DATOS'!B340</f>
        <v>324</v>
      </c>
      <c r="B334" s="418" t="str">
        <f>VLOOKUP(A334,'BASE DE DATOS'!$B$2:$AB$702,2,0)</f>
        <v>PELAEZ VAZQUEZ MIGUEL ANGEL</v>
      </c>
      <c r="C334" s="418" t="str">
        <f>VLOOKUP(A334,'BASE DE DATOS'!$B$2:$AB$6821,12,0)</f>
        <v>15 SUR ENTRE 15 Y 17 PTE.</v>
      </c>
      <c r="D334" s="419">
        <f>VLOOKUP(A334,'BASE DE DATOS'!$B$2:$AB$6821,13,0)</f>
        <v>2025</v>
      </c>
      <c r="E334" s="413"/>
      <c r="F334" s="348"/>
      <c r="G334" s="348"/>
    </row>
    <row r="335" spans="1:71" ht="24.95" hidden="1" customHeight="1" x14ac:dyDescent="0.25">
      <c r="A335" s="350">
        <f>'BASE DE DATOS'!B341</f>
        <v>325</v>
      </c>
      <c r="B335" s="418" t="str">
        <f>VLOOKUP(A335,'BASE DE DATOS'!$B$2:$AB$702,2,0)</f>
        <v>PELAEZ JIMENEZ YOLANDA</v>
      </c>
      <c r="C335" s="418" t="str">
        <f>VLOOKUP(A335,'BASE DE DATOS'!$B$2:$AB$6821,12,0)</f>
        <v>13 SUR ENTRE 19 Y 21 PTE.</v>
      </c>
      <c r="D335" s="419">
        <f>VLOOKUP(A335,'BASE DE DATOS'!$B$2:$AB$6821,13,0)</f>
        <v>2026</v>
      </c>
      <c r="E335" s="413"/>
      <c r="F335" s="348"/>
      <c r="G335" s="348"/>
    </row>
    <row r="336" spans="1:71" ht="24.95" hidden="1" customHeight="1" x14ac:dyDescent="0.25">
      <c r="A336" s="350">
        <f>'BASE DE DATOS'!B342</f>
        <v>326</v>
      </c>
      <c r="B336" s="418" t="str">
        <f>VLOOKUP(A336,'BASE DE DATOS'!$B$2:$AB$702,2,0)</f>
        <v>PERALTA TENTLE JUAN</v>
      </c>
      <c r="C336" s="418" t="str">
        <f>VLOOKUP(A336,'BASE DE DATOS'!$B$2:$AB$6821,12,0)</f>
        <v>PRIV. 7 SUR ENTRE 11 Y 13 PONIENTE</v>
      </c>
      <c r="D336" s="419">
        <f>VLOOKUP(A336,'BASE DE DATOS'!$B$2:$AB$6821,13,0)</f>
        <v>2026</v>
      </c>
      <c r="E336" s="413"/>
      <c r="F336" s="348"/>
      <c r="G336" s="348"/>
    </row>
    <row r="337" spans="1:7" ht="24.95" hidden="1" customHeight="1" x14ac:dyDescent="0.25">
      <c r="A337" s="350">
        <f>'BASE DE DATOS'!B343</f>
        <v>327</v>
      </c>
      <c r="B337" s="418" t="str">
        <f>VLOOKUP(A337,'BASE DE DATOS'!$B$2:$AB$702,2,0)</f>
        <v>PEREZ CASTRO ADALID</v>
      </c>
      <c r="C337" s="418" t="str">
        <f>VLOOKUP(A337,'BASE DE DATOS'!$B$2:$AB$6821,12,0)</f>
        <v xml:space="preserve">AV 11 PONIENTE NO 706 ENTRE PRIV 7 SUR Y 7 SUR </v>
      </c>
      <c r="D337" s="419">
        <f>VLOOKUP(A337,'BASE DE DATOS'!$B$2:$AB$6821,13,0)</f>
        <v>2026</v>
      </c>
      <c r="E337" s="413"/>
      <c r="F337" s="348"/>
      <c r="G337" s="348"/>
    </row>
    <row r="338" spans="1:7" ht="24.95" hidden="1" customHeight="1" x14ac:dyDescent="0.25">
      <c r="A338" s="350">
        <f>'BASE DE DATOS'!B344</f>
        <v>328</v>
      </c>
      <c r="B338" s="418" t="str">
        <f>VLOOKUP(A338,'BASE DE DATOS'!$B$2:$AB$702,2,0)</f>
        <v>PEREZ FLORES JAIME</v>
      </c>
      <c r="C338" s="418" t="str">
        <f>VLOOKUP(A338,'BASE DE DATOS'!$B$2:$AB$6821,12,0)</f>
        <v>21 PTE. PRIVADA 7 SUR XOCHITLAN</v>
      </c>
      <c r="D338" s="419">
        <f>VLOOKUP(A338,'BASE DE DATOS'!$B$2:$AB$6821,13,0)</f>
        <v>2026</v>
      </c>
      <c r="E338" s="413"/>
      <c r="F338" s="348"/>
      <c r="G338" s="348"/>
    </row>
    <row r="339" spans="1:7" ht="24.95" hidden="1" customHeight="1" x14ac:dyDescent="0.25">
      <c r="A339" s="350">
        <f>'BASE DE DATOS'!B345</f>
        <v>329</v>
      </c>
      <c r="B339" s="418" t="str">
        <f>VLOOKUP(A339,'BASE DE DATOS'!$B$2:$AB$702,2,0)</f>
        <v>PEREZ GALINDO ROSA</v>
      </c>
      <c r="C339" s="418" t="str">
        <f>VLOOKUP(A339,'BASE DE DATOS'!$B$2:$AB$6821,12,0)</f>
        <v>PRV 7 SUR NO. 1112</v>
      </c>
      <c r="D339" s="419">
        <f>VLOOKUP(A339,'BASE DE DATOS'!$B$2:$AB$6821,13,0)</f>
        <v>2026</v>
      </c>
      <c r="E339" s="413"/>
      <c r="F339" s="348"/>
      <c r="G339" s="348"/>
    </row>
    <row r="340" spans="1:7" ht="24.95" hidden="1" customHeight="1" x14ac:dyDescent="0.25">
      <c r="A340" s="350">
        <f>'BASE DE DATOS'!B346</f>
        <v>330</v>
      </c>
      <c r="B340" s="418" t="str">
        <f>VLOOKUP(A340,'BASE DE DATOS'!$B$2:$AB$702,2,0)</f>
        <v xml:space="preserve">PORRAS HUERTA MARIA DE LOS ANGELES </v>
      </c>
      <c r="C340" s="418" t="str">
        <f>VLOOKUP(A340,'BASE DE DATOS'!$B$2:$AB$6821,12,0)</f>
        <v xml:space="preserve">21 PTE. ENTRE 9 Y 11 SUR </v>
      </c>
      <c r="D340" s="419">
        <f>VLOOKUP(A340,'BASE DE DATOS'!$B$2:$AB$6821,13,0)</f>
        <v>2026</v>
      </c>
      <c r="E340" s="413"/>
      <c r="F340" s="348"/>
      <c r="G340" s="348"/>
    </row>
    <row r="341" spans="1:7" ht="24.95" hidden="1" customHeight="1" x14ac:dyDescent="0.25">
      <c r="A341" s="350">
        <f>'BASE DE DATOS'!B347</f>
        <v>331</v>
      </c>
      <c r="B341" s="418" t="str">
        <f>VLOOKUP(A341,'BASE DE DATOS'!$B$2:$AB$702,2,0)</f>
        <v>RAMIREZ CASTRO  JOSE MARINO</v>
      </c>
      <c r="C341" s="418" t="str">
        <f>VLOOKUP(A341,'BASE DE DATOS'!$B$2:$AB$6821,12,0)</f>
        <v>PRIVADA 7 SUR ENTRE 13 Y 15 PTE.</v>
      </c>
      <c r="D341" s="419">
        <f>VLOOKUP(A341,'BASE DE DATOS'!$B$2:$AB$6821,13,0)</f>
        <v>2026</v>
      </c>
      <c r="E341" s="413"/>
      <c r="F341" s="348"/>
      <c r="G341" s="348"/>
    </row>
    <row r="342" spans="1:7" ht="24.95" hidden="1" customHeight="1" x14ac:dyDescent="0.25">
      <c r="A342" s="350">
        <f>'BASE DE DATOS'!B348</f>
        <v>332</v>
      </c>
      <c r="B342" s="418" t="str">
        <f>VLOOKUP(A342,'BASE DE DATOS'!$B$2:$AB$702,2,0)</f>
        <v>RAMIREZ GONZALEZ EVERARDO</v>
      </c>
      <c r="C342" s="418" t="str">
        <f>VLOOKUP(A342,'BASE DE DATOS'!$B$2:$AB$6821,12,0)</f>
        <v>11 SUR ENTRE 13 Y 15 PTE.</v>
      </c>
      <c r="D342" s="419">
        <f>VLOOKUP(A342,'BASE DE DATOS'!$B$2:$AB$6821,13,0)</f>
        <v>2026</v>
      </c>
      <c r="E342" s="413"/>
      <c r="F342" s="348"/>
      <c r="G342" s="348"/>
    </row>
    <row r="343" spans="1:7" ht="24.95" hidden="1" customHeight="1" x14ac:dyDescent="0.25">
      <c r="A343" s="350">
        <f>'BASE DE DATOS'!B349</f>
        <v>333</v>
      </c>
      <c r="B343" s="418" t="str">
        <f>VLOOKUP(A343,'BASE DE DATOS'!$B$2:$AB$702,2,0)</f>
        <v>RAMIREZ RODRIGUEZ ANA MARIA</v>
      </c>
      <c r="C343" s="418" t="str">
        <f>VLOOKUP(A343,'BASE DE DATOS'!$B$2:$AB$6821,12,0)</f>
        <v>15 SUR ENTRE 13 Y 15 PTE.</v>
      </c>
      <c r="D343" s="419">
        <f>VLOOKUP(A343,'BASE DE DATOS'!$B$2:$AB$6821,13,0)</f>
        <v>2026</v>
      </c>
      <c r="E343" s="413"/>
      <c r="F343" s="348"/>
      <c r="G343" s="348"/>
    </row>
    <row r="344" spans="1:7" ht="24.95" hidden="1" customHeight="1" x14ac:dyDescent="0.25">
      <c r="A344" s="350">
        <f>'BASE DE DATOS'!B350</f>
        <v>334</v>
      </c>
      <c r="B344" s="418" t="str">
        <f>VLOOKUP(A344,'BASE DE DATOS'!$B$2:$AB$702,2,0)</f>
        <v xml:space="preserve">RAMIREZ RODRIGUEZ SANDRA </v>
      </c>
      <c r="C344" s="418" t="str">
        <f>VLOOKUP(A344,'BASE DE DATOS'!$B$2:$AB$6821,12,0)</f>
        <v>15 SUR ENTRE 15 Y 17 PTE.</v>
      </c>
      <c r="D344" s="419">
        <f>VLOOKUP(A344,'BASE DE DATOS'!$B$2:$AB$6821,13,0)</f>
        <v>2025</v>
      </c>
      <c r="E344" s="413"/>
      <c r="F344" s="348"/>
      <c r="G344" s="348"/>
    </row>
    <row r="345" spans="1:7" ht="24.95" hidden="1" customHeight="1" x14ac:dyDescent="0.25">
      <c r="A345" s="350">
        <f>'BASE DE DATOS'!B351</f>
        <v>335</v>
      </c>
      <c r="B345" s="418" t="str">
        <f>VLOOKUP(A345,'BASE DE DATOS'!$B$2:$AB$702,2,0)</f>
        <v>RAMIREZ RODRIGUEZ SULLY</v>
      </c>
      <c r="C345" s="418" t="str">
        <f>VLOOKUP(A345,'BASE DE DATOS'!$B$2:$AB$6821,12,0)</f>
        <v xml:space="preserve">21 PTE Y 15 SUR </v>
      </c>
      <c r="D345" s="419">
        <f>VLOOKUP(A345,'BASE DE DATOS'!$B$2:$AB$6821,13,0)</f>
        <v>2026</v>
      </c>
      <c r="E345" s="413"/>
      <c r="F345" s="348"/>
      <c r="G345" s="348"/>
    </row>
    <row r="346" spans="1:7" ht="24.95" hidden="1" customHeight="1" x14ac:dyDescent="0.25">
      <c r="A346" s="350">
        <f>'BASE DE DATOS'!B352</f>
        <v>336</v>
      </c>
      <c r="B346" s="418" t="str">
        <f>VLOOKUP(A346,'BASE DE DATOS'!$B$2:$AB$702,2,0)</f>
        <v>GARCIA FERNANDEZ FAUSTINO</v>
      </c>
      <c r="C346" s="418" t="str">
        <f>VLOOKUP(A346,'BASE DE DATOS'!$B$2:$AB$6821,12,0)</f>
        <v xml:space="preserve">CALLE 9 SUR NO 1504 ENRE 15 Y 17 </v>
      </c>
      <c r="D346" s="419">
        <f>VLOOKUP(A346,'BASE DE DATOS'!$B$2:$AB$6821,13,0)</f>
        <v>2026</v>
      </c>
      <c r="E346" s="413"/>
      <c r="F346" s="348"/>
      <c r="G346" s="348"/>
    </row>
    <row r="347" spans="1:7" ht="24.95" hidden="1" customHeight="1" x14ac:dyDescent="0.25">
      <c r="A347" s="350">
        <f>'BASE DE DATOS'!B353</f>
        <v>337</v>
      </c>
      <c r="B347" s="418" t="str">
        <f>VLOOKUP(A347,'BASE DE DATOS'!$B$2:$AB$702,2,0)</f>
        <v>REYES CARRERA FRANCISCO</v>
      </c>
      <c r="C347" s="418" t="str">
        <f>VLOOKUP(A347,'BASE DE DATOS'!$B$2:$AB$6821,12,0)</f>
        <v>13 PTE. NO. 1303 ENTRE 15 Y 17 PTE.</v>
      </c>
      <c r="D347" s="419">
        <f>VLOOKUP(A347,'BASE DE DATOS'!$B$2:$AB$6821,13,0)</f>
        <v>2026</v>
      </c>
      <c r="E347" s="413"/>
      <c r="F347" s="348"/>
      <c r="G347" s="348"/>
    </row>
    <row r="348" spans="1:7" ht="24.95" hidden="1" customHeight="1" x14ac:dyDescent="0.25">
      <c r="A348" s="350">
        <f>'BASE DE DATOS'!B354</f>
        <v>338</v>
      </c>
      <c r="B348" s="418" t="str">
        <f>VLOOKUP(A348,'BASE DE DATOS'!$B$2:$AB$702,2,0)</f>
        <v>REYES TELLEZ AMELIA</v>
      </c>
      <c r="C348" s="418" t="str">
        <f>VLOOKUP(A348,'BASE DE DATOS'!$B$2:$AB$6821,12,0)</f>
        <v>15 SUR ENTRE 13 Y 15 PTE.</v>
      </c>
      <c r="D348" s="419">
        <f>VLOOKUP(A348,'BASE DE DATOS'!$B$2:$AB$6821,13,0)</f>
        <v>0</v>
      </c>
      <c r="E348" s="413"/>
      <c r="F348" s="348"/>
      <c r="G348" s="348"/>
    </row>
    <row r="349" spans="1:7" ht="24.95" hidden="1" customHeight="1" x14ac:dyDescent="0.25">
      <c r="A349" s="350">
        <f>'BASE DE DATOS'!B355</f>
        <v>339</v>
      </c>
      <c r="B349" s="418" t="str">
        <f>VLOOKUP(A349,'BASE DE DATOS'!$B$2:$AB$702,2,0)</f>
        <v>REYES TELLEZ GUADALUPE</v>
      </c>
      <c r="C349" s="418" t="str">
        <f>VLOOKUP(A349,'BASE DE DATOS'!$B$2:$AB$6821,12,0)</f>
        <v>15 SUR ENTRE 13 Y 15 PTE-</v>
      </c>
      <c r="D349" s="419">
        <f>VLOOKUP(A349,'BASE DE DATOS'!$B$2:$AB$6821,13,0)</f>
        <v>2020</v>
      </c>
      <c r="E349" s="413"/>
      <c r="F349" s="348"/>
      <c r="G349" s="348"/>
    </row>
    <row r="350" spans="1:7" ht="24.95" hidden="1" customHeight="1" x14ac:dyDescent="0.25">
      <c r="A350" s="350">
        <f>'BASE DE DATOS'!B356</f>
        <v>340</v>
      </c>
      <c r="B350" s="418" t="str">
        <f>VLOOKUP(A350,'BASE DE DATOS'!$B$2:$AB$702,2,0)</f>
        <v>REYES TELLEZ ROSA</v>
      </c>
      <c r="C350" s="418" t="str">
        <f>VLOOKUP(A350,'BASE DE DATOS'!$B$2:$AB$6821,12,0)</f>
        <v xml:space="preserve">15 SUR ENTRE 13 Y 15 PTE. </v>
      </c>
      <c r="D350" s="419">
        <f>VLOOKUP(A350,'BASE DE DATOS'!$B$2:$AB$6821,13,0)</f>
        <v>2026</v>
      </c>
      <c r="E350" s="413"/>
      <c r="F350" s="348"/>
      <c r="G350" s="348"/>
    </row>
    <row r="351" spans="1:7" ht="24.95" hidden="1" customHeight="1" x14ac:dyDescent="0.25">
      <c r="A351" s="350">
        <f>'BASE DE DATOS'!B357</f>
        <v>341</v>
      </c>
      <c r="B351" s="418" t="str">
        <f>VLOOKUP(A351,'BASE DE DATOS'!$B$2:$AB$702,2,0)</f>
        <v>RODRIGUEZ AVELINO ARTURO</v>
      </c>
      <c r="C351" s="418" t="str">
        <f>VLOOKUP(A351,'BASE DE DATOS'!$B$2:$AB$6821,12,0)</f>
        <v>21 PTE. Y 7 SUR SN ANTONIO TECAMACHALCO</v>
      </c>
      <c r="D351" s="419">
        <f>VLOOKUP(A351,'BASE DE DATOS'!$B$2:$AB$6821,13,0)</f>
        <v>2026</v>
      </c>
      <c r="E351" s="413"/>
      <c r="F351" s="348"/>
      <c r="G351" s="348"/>
    </row>
    <row r="352" spans="1:7" ht="24.95" hidden="1" customHeight="1" x14ac:dyDescent="0.25">
      <c r="A352" s="350">
        <f>'BASE DE DATOS'!B358</f>
        <v>342</v>
      </c>
      <c r="B352" s="418" t="str">
        <f>VLOOKUP(A352,'BASE DE DATOS'!$B$2:$AB$702,2,0)</f>
        <v xml:space="preserve">RODRIGUEZ AVELINO JOSE FABIAN </v>
      </c>
      <c r="C352" s="418" t="str">
        <f>VLOOKUP(A352,'BASE DE DATOS'!$B$2:$AB$6821,12,0)</f>
        <v>7 SUR ENTRE 19 Y 21 PTE</v>
      </c>
      <c r="D352" s="419">
        <f>VLOOKUP(A352,'BASE DE DATOS'!$B$2:$AB$6821,13,0)</f>
        <v>2026</v>
      </c>
      <c r="E352" s="413"/>
      <c r="F352" s="348"/>
      <c r="G352" s="348"/>
    </row>
    <row r="353" spans="1:7" ht="24.95" hidden="1" customHeight="1" x14ac:dyDescent="0.25">
      <c r="A353" s="350">
        <f>'BASE DE DATOS'!B359</f>
        <v>343</v>
      </c>
      <c r="B353" s="418" t="str">
        <f>VLOOKUP(A353,'BASE DE DATOS'!$B$2:$AB$702,2,0)</f>
        <v>MONTIEL JIMENEZ OSCAR</v>
      </c>
      <c r="C353" s="418">
        <f>VLOOKUP(A353,'BASE DE DATOS'!$B$2:$AB$6821,12,0)</f>
        <v>0</v>
      </c>
      <c r="D353" s="419">
        <f>VLOOKUP(A353,'BASE DE DATOS'!$B$2:$AB$6821,13,0)</f>
        <v>0</v>
      </c>
      <c r="E353" s="413"/>
      <c r="F353" s="348"/>
      <c r="G353" s="348"/>
    </row>
    <row r="354" spans="1:7" ht="24.95" hidden="1" customHeight="1" x14ac:dyDescent="0.25">
      <c r="A354" s="350">
        <f>'BASE DE DATOS'!B360</f>
        <v>344</v>
      </c>
      <c r="B354" s="418" t="str">
        <f>VLOOKUP(A354,'BASE DE DATOS'!$B$2:$AB$702,2,0)</f>
        <v>RODRIGUEZ CASTRO SERGIO</v>
      </c>
      <c r="C354" s="418" t="str">
        <f>VLOOKUP(A354,'BASE DE DATOS'!$B$2:$AB$6821,12,0)</f>
        <v xml:space="preserve">15 SUR ENTRE 13 Y 15 PTE. </v>
      </c>
      <c r="D354" s="419">
        <f>VLOOKUP(A354,'BASE DE DATOS'!$B$2:$AB$6821,13,0)</f>
        <v>2026</v>
      </c>
      <c r="E354" s="413"/>
      <c r="F354" s="348"/>
      <c r="G354" s="348"/>
    </row>
    <row r="355" spans="1:7" ht="24.95" hidden="1" customHeight="1" x14ac:dyDescent="0.25">
      <c r="A355" s="350">
        <f>'BASE DE DATOS'!B361</f>
        <v>345</v>
      </c>
      <c r="B355" s="418" t="str">
        <f>VLOOKUP(A355,'BASE DE DATOS'!$B$2:$AB$702,2,0)</f>
        <v>RODRIGUEZ CRISTOBAL MARIA FELIX</v>
      </c>
      <c r="C355" s="418" t="str">
        <f>VLOOKUP(A355,'BASE DE DATOS'!$B$2:$AB$6821,12,0)</f>
        <v>9 SUR ENTRE 15 Y 17 PTE.</v>
      </c>
      <c r="D355" s="419">
        <f>VLOOKUP(A355,'BASE DE DATOS'!$B$2:$AB$6821,13,0)</f>
        <v>2026</v>
      </c>
      <c r="E355" s="413"/>
      <c r="F355" s="348"/>
      <c r="G355" s="348"/>
    </row>
    <row r="356" spans="1:7" ht="24.95" customHeight="1" x14ac:dyDescent="0.25">
      <c r="A356" s="350">
        <f>'BASE DE DATOS'!B362</f>
        <v>346</v>
      </c>
      <c r="B356" s="418" t="str">
        <f>VLOOKUP(A356,'BASE DE DATOS'!$B$2:$AB$702,2,0)</f>
        <v>RODRIGUEZ CRUZ SERGIO ABEL</v>
      </c>
      <c r="C356" s="418" t="str">
        <f>VLOOKUP(A356,'BASE DE DATOS'!$B$2:$AB$6821,12,0)</f>
        <v>13 SUR ENTRE 13 Y 15 PTE.</v>
      </c>
      <c r="D356" s="419">
        <f>VLOOKUP(A356,'BASE DE DATOS'!$B$2:$AB$6821,13,0)</f>
        <v>2026</v>
      </c>
      <c r="E356" s="413"/>
      <c r="F356" s="348"/>
      <c r="G356" s="348"/>
    </row>
    <row r="357" spans="1:7" ht="24.95" hidden="1" customHeight="1" x14ac:dyDescent="0.25">
      <c r="A357" s="350">
        <f>'BASE DE DATOS'!B363</f>
        <v>347</v>
      </c>
      <c r="B357" s="418" t="str">
        <f>VLOOKUP(A357,'BASE DE DATOS'!$B$2:$AB$702,2,0)</f>
        <v>RODRIGUEZ DE LOS SANTOS GUILLERMINA</v>
      </c>
      <c r="C357" s="418" t="str">
        <f>VLOOKUP(A357,'BASE DE DATOS'!$B$2:$AB$6821,12,0)</f>
        <v>17 PTE. ENTRE 19 SUR Y CANAL</v>
      </c>
      <c r="D357" s="419">
        <f>VLOOKUP(A357,'BASE DE DATOS'!$B$2:$AB$6821,13,0)</f>
        <v>2026</v>
      </c>
      <c r="E357" s="413"/>
      <c r="F357" s="348"/>
      <c r="G357" s="348"/>
    </row>
    <row r="358" spans="1:7" ht="24.95" hidden="1" customHeight="1" x14ac:dyDescent="0.25">
      <c r="A358" s="350">
        <f>'BASE DE DATOS'!B364</f>
        <v>348</v>
      </c>
      <c r="B358" s="418" t="str">
        <f>VLOOKUP(A358,'BASE DE DATOS'!$B$2:$AB$702,2,0)</f>
        <v>RODRIGUEZ DOROTEO CRISTOBAL</v>
      </c>
      <c r="C358" s="418" t="str">
        <f>VLOOKUP(A358,'BASE DE DATOS'!$B$2:$AB$6821,12,0)</f>
        <v>21 PONIENTE ENTRE 13 Y 15 SUR</v>
      </c>
      <c r="D358" s="419">
        <f>VLOOKUP(A358,'BASE DE DATOS'!$B$2:$AB$6821,13,0)</f>
        <v>2020</v>
      </c>
      <c r="E358" s="413"/>
      <c r="F358" s="348"/>
      <c r="G358" s="348"/>
    </row>
    <row r="359" spans="1:7" ht="24.95" hidden="1" customHeight="1" x14ac:dyDescent="0.25">
      <c r="A359" s="350">
        <f>'BASE DE DATOS'!B365</f>
        <v>349</v>
      </c>
      <c r="B359" s="418" t="str">
        <f>VLOOKUP(A359,'BASE DE DATOS'!$B$2:$AB$702,2,0)</f>
        <v>RODRIGUEZ DOROTEO MARGARITA</v>
      </c>
      <c r="C359" s="418" t="str">
        <f>VLOOKUP(A359,'BASE DE DATOS'!$B$2:$AB$6821,12,0)</f>
        <v xml:space="preserve">15 SUR ENTRE 13 Y 15 </v>
      </c>
      <c r="D359" s="419">
        <f>VLOOKUP(A359,'BASE DE DATOS'!$B$2:$AB$6821,13,0)</f>
        <v>2026</v>
      </c>
      <c r="E359" s="413"/>
      <c r="F359" s="348"/>
      <c r="G359" s="348"/>
    </row>
    <row r="360" spans="1:7" ht="24.95" hidden="1" customHeight="1" x14ac:dyDescent="0.25">
      <c r="A360" s="350">
        <f>'BASE DE DATOS'!B366</f>
        <v>350</v>
      </c>
      <c r="B360" s="418" t="str">
        <f>VLOOKUP(A360,'BASE DE DATOS'!$B$2:$AB$702,2,0)</f>
        <v>RODRIGUEZ GARCIA ALEJANDRO</v>
      </c>
      <c r="C360" s="418">
        <f>VLOOKUP(A360,'BASE DE DATOS'!$B$2:$AB$6821,12,0)</f>
        <v>0</v>
      </c>
      <c r="D360" s="419">
        <f>VLOOKUP(A360,'BASE DE DATOS'!$B$2:$AB$6821,13,0)</f>
        <v>0</v>
      </c>
      <c r="E360" s="413"/>
      <c r="F360" s="348"/>
      <c r="G360" s="348"/>
    </row>
    <row r="361" spans="1:7" ht="24.95" hidden="1" customHeight="1" x14ac:dyDescent="0.25">
      <c r="A361" s="350">
        <f>'BASE DE DATOS'!B367</f>
        <v>351</v>
      </c>
      <c r="B361" s="418" t="str">
        <f>VLOOKUP(A361,'BASE DE DATOS'!$B$2:$AB$702,2,0)</f>
        <v>RODRIGUEZ GONZALEZ FRANCISCO JAVIER</v>
      </c>
      <c r="C361" s="418" t="str">
        <f>VLOOKUP(A361,'BASE DE DATOS'!$B$2:$AB$6821,12,0)</f>
        <v>15 SUR ENTRE 13 Y 17 PTE.</v>
      </c>
      <c r="D361" s="419">
        <f>VLOOKUP(A361,'BASE DE DATOS'!$B$2:$AB$6821,13,0)</f>
        <v>2025</v>
      </c>
      <c r="E361" s="413"/>
      <c r="F361" s="348"/>
      <c r="G361" s="348"/>
    </row>
    <row r="362" spans="1:7" ht="24.95" customHeight="1" x14ac:dyDescent="0.25">
      <c r="A362" s="350">
        <f>'BASE DE DATOS'!B368</f>
        <v>352</v>
      </c>
      <c r="B362" s="418" t="str">
        <f>VLOOKUP(A362,'BASE DE DATOS'!$B$2:$AB$702,2,0)</f>
        <v>RODRIGUEZ GONZALEZ LUIS</v>
      </c>
      <c r="C362" s="418" t="str">
        <f>VLOOKUP(A362,'BASE DE DATOS'!$B$2:$AB$6821,12,0)</f>
        <v>15 SUR ENTRE 13 Y 15 PTE</v>
      </c>
      <c r="D362" s="419">
        <f>VLOOKUP(A362,'BASE DE DATOS'!$B$2:$AB$6821,13,0)</f>
        <v>2024</v>
      </c>
      <c r="E362" s="413"/>
      <c r="F362" s="348"/>
      <c r="G362" s="348"/>
    </row>
    <row r="363" spans="1:7" ht="24.95" hidden="1" customHeight="1" x14ac:dyDescent="0.25">
      <c r="A363" s="350">
        <f>'BASE DE DATOS'!B369</f>
        <v>353</v>
      </c>
      <c r="B363" s="418" t="str">
        <f>VLOOKUP(A363,'BASE DE DATOS'!$B$2:$AB$702,2,0)</f>
        <v>RODRIGUEZ GONZALEZ MARCOS</v>
      </c>
      <c r="C363" s="418" t="str">
        <f>VLOOKUP(A363,'BASE DE DATOS'!$B$2:$AB$6821,12,0)</f>
        <v>15 SUR N. 1104 ENTRE 11 Y 13 PTE</v>
      </c>
      <c r="D363" s="419">
        <f>VLOOKUP(A363,'BASE DE DATOS'!$B$2:$AB$6821,13,0)</f>
        <v>2026</v>
      </c>
      <c r="E363" s="413"/>
      <c r="F363" s="348"/>
      <c r="G363" s="348"/>
    </row>
    <row r="364" spans="1:7" ht="24.95" hidden="1" customHeight="1" x14ac:dyDescent="0.25">
      <c r="A364" s="350">
        <f>'BASE DE DATOS'!B370</f>
        <v>354</v>
      </c>
      <c r="B364" s="418" t="str">
        <f>VLOOKUP(A364,'BASE DE DATOS'!$B$2:$AB$702,2,0)</f>
        <v>RODRIGUEZ GONZALEZ  JOSE RAUL CESARIO</v>
      </c>
      <c r="C364" s="418" t="str">
        <f>VLOOKUP(A364,'BASE DE DATOS'!$B$2:$AB$6821,12,0)</f>
        <v>13 PTE ESQUINA 17 SUR</v>
      </c>
      <c r="D364" s="419">
        <f>VLOOKUP(A364,'BASE DE DATOS'!$B$2:$AB$6821,13,0)</f>
        <v>2026</v>
      </c>
      <c r="E364" s="413"/>
      <c r="F364" s="348"/>
      <c r="G364" s="348"/>
    </row>
    <row r="365" spans="1:7" ht="24.95" hidden="1" customHeight="1" x14ac:dyDescent="0.25">
      <c r="A365" s="350">
        <f>'BASE DE DATOS'!B371</f>
        <v>355</v>
      </c>
      <c r="B365" s="418" t="str">
        <f>VLOOKUP(A365,'BASE DE DATOS'!$B$2:$AB$702,2,0)</f>
        <v>RODRIGUEZ GONZALEZ ROSA</v>
      </c>
      <c r="C365" s="418" t="str">
        <f>VLOOKUP(A365,'BASE DE DATOS'!$B$2:$AB$6821,12,0)</f>
        <v xml:space="preserve">13 PONIENTE  17 SUR </v>
      </c>
      <c r="D365" s="419">
        <f>VLOOKUP(A365,'BASE DE DATOS'!$B$2:$AB$6821,13,0)</f>
        <v>2026</v>
      </c>
      <c r="E365" s="413"/>
      <c r="F365" s="348"/>
      <c r="G365" s="348"/>
    </row>
    <row r="366" spans="1:7" ht="24.95" hidden="1" customHeight="1" x14ac:dyDescent="0.25">
      <c r="A366" s="350">
        <f>'BASE DE DATOS'!B372</f>
        <v>356</v>
      </c>
      <c r="B366" s="418" t="str">
        <f>VLOOKUP(A366,'BASE DE DATOS'!$B$2:$AB$702,2,0)</f>
        <v>RODRIGUEZ JIMENEZ ANDRES</v>
      </c>
      <c r="C366" s="418" t="str">
        <f>VLOOKUP(A366,'BASE DE DATOS'!$B$2:$AB$6821,12,0)</f>
        <v xml:space="preserve">AV 15 PONIENTE  1105 SAN ANTONIO </v>
      </c>
      <c r="D366" s="419">
        <f>VLOOKUP(A366,'BASE DE DATOS'!$B$2:$AB$6821,13,0)</f>
        <v>2026</v>
      </c>
      <c r="E366" s="413"/>
      <c r="F366" s="348"/>
      <c r="G366" s="348"/>
    </row>
    <row r="367" spans="1:7" ht="24.95" hidden="1" customHeight="1" x14ac:dyDescent="0.25">
      <c r="A367" s="350">
        <f>'BASE DE DATOS'!B373</f>
        <v>357</v>
      </c>
      <c r="B367" s="418" t="str">
        <f>VLOOKUP(A367,'BASE DE DATOS'!$B$2:$AB$702,2,0)</f>
        <v>RORIGUEZ JIMENEZ JOSE DE JESUS</v>
      </c>
      <c r="C367" s="418">
        <f>VLOOKUP(A367,'BASE DE DATOS'!$B$2:$AB$6821,12,0)</f>
        <v>0</v>
      </c>
      <c r="D367" s="419">
        <f>VLOOKUP(A367,'BASE DE DATOS'!$B$2:$AB$6821,13,0)</f>
        <v>0</v>
      </c>
      <c r="E367" s="413"/>
      <c r="F367" s="348"/>
      <c r="G367" s="348"/>
    </row>
    <row r="368" spans="1:7" ht="24.95" hidden="1" customHeight="1" x14ac:dyDescent="0.25">
      <c r="A368" s="350">
        <f>'BASE DE DATOS'!B374</f>
        <v>358</v>
      </c>
      <c r="B368" s="418" t="str">
        <f>VLOOKUP(A368,'BASE DE DATOS'!$B$2:$AB$702,2,0)</f>
        <v>RODRIGUEZ JIMENEZ JOSE GUADALUPE</v>
      </c>
      <c r="C368" s="418" t="str">
        <f>VLOOKUP(A368,'BASE DE DATOS'!$B$2:$AB$6821,12,0)</f>
        <v>15 PONIENTE ENTRE 11 Y 13 SUR</v>
      </c>
      <c r="D368" s="419">
        <f>VLOOKUP(A368,'BASE DE DATOS'!$B$2:$AB$6821,13,0)</f>
        <v>2026</v>
      </c>
      <c r="E368" s="413"/>
      <c r="F368" s="348"/>
      <c r="G368" s="348"/>
    </row>
    <row r="369" spans="1:7" ht="24.95" hidden="1" customHeight="1" x14ac:dyDescent="0.25">
      <c r="A369" s="350">
        <f>'BASE DE DATOS'!B375</f>
        <v>359</v>
      </c>
      <c r="B369" s="418" t="str">
        <f>VLOOKUP(A369,'BASE DE DATOS'!$B$2:$AB$702,2,0)</f>
        <v xml:space="preserve">GONZALEZ BAUTISTA MISAEL </v>
      </c>
      <c r="C369" s="418">
        <f>VLOOKUP(A369,'BASE DE DATOS'!$B$2:$AB$6821,12,0)</f>
        <v>0</v>
      </c>
      <c r="D369" s="419">
        <f>VLOOKUP(A369,'BASE DE DATOS'!$B$2:$AB$6821,13,0)</f>
        <v>2016</v>
      </c>
      <c r="E369" s="413"/>
      <c r="F369" s="348"/>
      <c r="G369" s="348"/>
    </row>
    <row r="370" spans="1:7" ht="24.95" hidden="1" customHeight="1" x14ac:dyDescent="0.25">
      <c r="A370" s="350">
        <f>'BASE DE DATOS'!B376</f>
        <v>360</v>
      </c>
      <c r="B370" s="418" t="str">
        <f>VLOOKUP(A370,'BASE DE DATOS'!$B$2:$AB$702,2,0)</f>
        <v>RODRIGUEZ JIMENEZ  JOSE RAUL</v>
      </c>
      <c r="C370" s="418" t="str">
        <f>VLOOKUP(A370,'BASE DE DATOS'!$B$2:$AB$6821,12,0)</f>
        <v>13 PONIENTE ESQUINA 17 SUR</v>
      </c>
      <c r="D370" s="419">
        <f>VLOOKUP(A370,'BASE DE DATOS'!$B$2:$AB$6821,13,0)</f>
        <v>2026</v>
      </c>
      <c r="E370" s="413"/>
      <c r="F370" s="348"/>
      <c r="G370" s="348"/>
    </row>
    <row r="371" spans="1:7" ht="24.95" hidden="1" customHeight="1" x14ac:dyDescent="0.25">
      <c r="A371" s="350">
        <f>'BASE DE DATOS'!B377</f>
        <v>361</v>
      </c>
      <c r="B371" s="418" t="str">
        <f>VLOOKUP(A371,'BASE DE DATOS'!$B$2:$AB$702,2,0)</f>
        <v>RODRIGUEZ LOPEZ ELADIO</v>
      </c>
      <c r="C371" s="418" t="str">
        <f>VLOOKUP(A371,'BASE DE DATOS'!$B$2:$AB$6821,12,0)</f>
        <v>13 PTE ENTRE 15 Y 17 SUR</v>
      </c>
      <c r="D371" s="419">
        <f>VLOOKUP(A371,'BASE DE DATOS'!$B$2:$AB$6821,13,0)</f>
        <v>2026</v>
      </c>
      <c r="E371" s="413"/>
      <c r="F371" s="348"/>
      <c r="G371" s="348"/>
    </row>
    <row r="372" spans="1:7" ht="24.95" hidden="1" customHeight="1" x14ac:dyDescent="0.25">
      <c r="A372" s="350">
        <f>'BASE DE DATOS'!B378</f>
        <v>362</v>
      </c>
      <c r="B372" s="418" t="str">
        <f>VLOOKUP(A372,'BASE DE DATOS'!$B$2:$AB$702,2,0)</f>
        <v>RODRIGUEZ LOPEZ HORTENCIA</v>
      </c>
      <c r="C372" s="418" t="str">
        <f>VLOOKUP(A372,'BASE DE DATOS'!$B$2:$AB$6821,12,0)</f>
        <v>15 PTE ENTRE 21 SUR Y PREPA</v>
      </c>
      <c r="D372" s="419">
        <f>VLOOKUP(A372,'BASE DE DATOS'!$B$2:$AB$6821,13,0)</f>
        <v>0</v>
      </c>
      <c r="E372" s="413"/>
      <c r="F372" s="348"/>
      <c r="G372" s="348"/>
    </row>
    <row r="373" spans="1:7" ht="24.95" hidden="1" customHeight="1" x14ac:dyDescent="0.25">
      <c r="A373" s="350">
        <f>'BASE DE DATOS'!B379</f>
        <v>363</v>
      </c>
      <c r="B373" s="418" t="str">
        <f>VLOOKUP(A373,'BASE DE DATOS'!$B$2:$AB$702,2,0)</f>
        <v>RODRIGUEZ LOPEZ JOSE</v>
      </c>
      <c r="C373" s="418" t="str">
        <f>VLOOKUP(A373,'BASE DE DATOS'!$B$2:$AB$6821,12,0)</f>
        <v>15 SUR ENTRE LATERAL Y BARRANCA</v>
      </c>
      <c r="D373" s="419">
        <f>VLOOKUP(A373,'BASE DE DATOS'!$B$2:$AB$6821,13,0)</f>
        <v>2026</v>
      </c>
      <c r="E373" s="413"/>
      <c r="F373" s="348"/>
      <c r="G373" s="348"/>
    </row>
    <row r="374" spans="1:7" ht="24.95" hidden="1" customHeight="1" x14ac:dyDescent="0.25">
      <c r="A374" s="350">
        <f>'BASE DE DATOS'!B381</f>
        <v>364</v>
      </c>
      <c r="B374" s="418" t="str">
        <f>VLOOKUP(A374,'BASE DE DATOS'!$B$2:$AB$702,2,0)</f>
        <v>RODRIGUEZ LOPEZ JUANA</v>
      </c>
      <c r="C374" s="418" t="str">
        <f>VLOOKUP(A374,'BASE DE DATOS'!$B$2:$AB$6821,12,0)</f>
        <v>CALLE DIAGONAL PREPA</v>
      </c>
      <c r="D374" s="419">
        <f>VLOOKUP(A374,'BASE DE DATOS'!$B$2:$AB$6821,13,0)</f>
        <v>2026</v>
      </c>
      <c r="E374" s="413"/>
      <c r="F374" s="348"/>
      <c r="G374" s="348"/>
    </row>
    <row r="375" spans="1:7" ht="24.95" hidden="1" customHeight="1" x14ac:dyDescent="0.25">
      <c r="A375" s="350">
        <f>'BASE DE DATOS'!B382</f>
        <v>365</v>
      </c>
      <c r="B375" s="418" t="str">
        <f>VLOOKUP(A375,'BASE DE DATOS'!$B$2:$AB$702,2,0)</f>
        <v>RODRIGUEZ LOPEZ VICENTE</v>
      </c>
      <c r="C375" s="418" t="str">
        <f>VLOOKUP(A375,'BASE DE DATOS'!$B$2:$AB$6821,12,0)</f>
        <v xml:space="preserve">13 PTE. ENTRE 15 Y 17SUR </v>
      </c>
      <c r="D375" s="419">
        <f>VLOOKUP(A375,'BASE DE DATOS'!$B$2:$AB$6821,13,0)</f>
        <v>2026</v>
      </c>
      <c r="E375" s="413"/>
      <c r="F375" s="348"/>
      <c r="G375" s="348"/>
    </row>
    <row r="376" spans="1:7" ht="24.95" hidden="1" customHeight="1" x14ac:dyDescent="0.25">
      <c r="A376" s="350">
        <f>'BASE DE DATOS'!B383</f>
        <v>366</v>
      </c>
      <c r="B376" s="418" t="str">
        <f>VLOOKUP(A376,'BASE DE DATOS'!$B$2:$AB$702,2,0)</f>
        <v>RODRIGUEZ MACHORRO RAUL</v>
      </c>
      <c r="C376" s="418" t="str">
        <f>VLOOKUP(A376,'BASE DE DATOS'!$B$2:$AB$6821,12,0)</f>
        <v>11 PONENTE NO 706 PRIVADA 7 SUR .</v>
      </c>
      <c r="D376" s="419">
        <f>VLOOKUP(A376,'BASE DE DATOS'!$B$2:$AB$6821,13,0)</f>
        <v>2026</v>
      </c>
      <c r="E376" s="413"/>
      <c r="F376" s="348"/>
      <c r="G376" s="348"/>
    </row>
    <row r="377" spans="1:7" ht="24.95" hidden="1" customHeight="1" x14ac:dyDescent="0.25">
      <c r="A377" s="350">
        <f>'BASE DE DATOS'!B384</f>
        <v>367</v>
      </c>
      <c r="B377" s="418" t="str">
        <f>VLOOKUP(A377,'BASE DE DATOS'!$B$2:$AB$702,2,0)</f>
        <v>RODRIGUEZ MALDONADO CARMELO</v>
      </c>
      <c r="C377" s="418" t="str">
        <f>VLOOKUP(A377,'BASE DE DATOS'!$B$2:$AB$6821,12,0)</f>
        <v>15 PTE NO 1113. ENTRE 11 Y 13 SUR</v>
      </c>
      <c r="D377" s="419">
        <f>VLOOKUP(A377,'BASE DE DATOS'!$B$2:$AB$6821,13,0)</f>
        <v>2025</v>
      </c>
      <c r="E377" s="413"/>
      <c r="F377" s="348"/>
      <c r="G377" s="348"/>
    </row>
    <row r="378" spans="1:7" ht="24.95" hidden="1" customHeight="1" x14ac:dyDescent="0.25">
      <c r="A378" s="350">
        <f>'BASE DE DATOS'!B385</f>
        <v>368</v>
      </c>
      <c r="B378" s="418" t="str">
        <f>VLOOKUP(A378,'BASE DE DATOS'!$B$2:$AB$702,2,0)</f>
        <v>RODRIGUEZ MALDONADO EVELIO</v>
      </c>
      <c r="C378" s="418" t="str">
        <f>VLOOKUP(A378,'BASE DE DATOS'!$B$2:$AB$6821,12,0)</f>
        <v>15 PTE. ENTRE 19  SUR y DiAGONAL</v>
      </c>
      <c r="D378" s="419">
        <f>VLOOKUP(A378,'BASE DE DATOS'!$B$2:$AB$6821,13,0)</f>
        <v>2026</v>
      </c>
      <c r="E378" s="413"/>
      <c r="F378" s="348"/>
      <c r="G378" s="348"/>
    </row>
    <row r="379" spans="1:7" ht="24.95" hidden="1" customHeight="1" x14ac:dyDescent="0.25">
      <c r="A379" s="350">
        <f>'BASE DE DATOS'!B386</f>
        <v>369</v>
      </c>
      <c r="B379" s="418" t="str">
        <f>VLOOKUP(A379,'BASE DE DATOS'!$B$2:$AB$702,2,0)</f>
        <v>RODRIGUEZ MALDONADO GABINO</v>
      </c>
      <c r="C379" s="418" t="str">
        <f>VLOOKUP(A379,'BASE DE DATOS'!$B$2:$AB$6821,12,0)</f>
        <v>15 SUR NO. 1106</v>
      </c>
      <c r="D379" s="419">
        <f>VLOOKUP(A379,'BASE DE DATOS'!$B$2:$AB$6821,13,0)</f>
        <v>2026</v>
      </c>
      <c r="E379" s="413"/>
      <c r="F379" s="348"/>
      <c r="G379" s="348"/>
    </row>
    <row r="380" spans="1:7" ht="24.95" hidden="1" customHeight="1" x14ac:dyDescent="0.25">
      <c r="A380" s="350">
        <f>'BASE DE DATOS'!B387</f>
        <v>370</v>
      </c>
      <c r="B380" s="418" t="str">
        <f>VLOOKUP(A380,'BASE DE DATOS'!$B$2:$AB$702,2,0)</f>
        <v>RODRIGUEZ MALDONADO LEOBARDO</v>
      </c>
      <c r="C380" s="418" t="str">
        <f>VLOOKUP(A380,'BASE DE DATOS'!$B$2:$AB$6821,12,0)</f>
        <v>19 SUR ENTRE 15 Y 17 PTE.</v>
      </c>
      <c r="D380" s="419">
        <f>VLOOKUP(A380,'BASE DE DATOS'!$B$2:$AB$6821,13,0)</f>
        <v>2026</v>
      </c>
      <c r="E380" s="413"/>
      <c r="F380" s="348"/>
      <c r="G380" s="348"/>
    </row>
    <row r="381" spans="1:7" ht="24.95" hidden="1" customHeight="1" x14ac:dyDescent="0.25">
      <c r="A381" s="350">
        <f>'BASE DE DATOS'!B388</f>
        <v>371</v>
      </c>
      <c r="B381" s="418" t="str">
        <f>VLOOKUP(A381,'BASE DE DATOS'!$B$2:$AB$702,2,0)</f>
        <v>RODRIGUEZ MALDONADO LUCAS</v>
      </c>
      <c r="C381" s="418" t="str">
        <f>VLOOKUP(A381,'BASE DE DATOS'!$B$2:$AB$6821,12,0)</f>
        <v xml:space="preserve">13 PONIENTEE 1303 </v>
      </c>
      <c r="D381" s="419">
        <f>VLOOKUP(A381,'BASE DE DATOS'!$B$2:$AB$6821,13,0)</f>
        <v>2026</v>
      </c>
      <c r="E381" s="413"/>
      <c r="F381" s="348"/>
      <c r="G381" s="348"/>
    </row>
    <row r="382" spans="1:7" ht="24.95" hidden="1" customHeight="1" x14ac:dyDescent="0.25">
      <c r="A382" s="350">
        <f>'BASE DE DATOS'!B389</f>
        <v>372</v>
      </c>
      <c r="B382" s="418" t="str">
        <f>VLOOKUP(A382,'BASE DE DATOS'!$B$2:$AB$702,2,0)</f>
        <v>RODRIGUEZ MALDONADO LUIS</v>
      </c>
      <c r="C382" s="418" t="str">
        <f>VLOOKUP(A382,'BASE DE DATOS'!$B$2:$AB$6821,12,0)</f>
        <v>13 PTE. ENTRE 13 Y 15 PTE.</v>
      </c>
      <c r="D382" s="419">
        <f>VLOOKUP(A382,'BASE DE DATOS'!$B$2:$AB$6821,13,0)</f>
        <v>2026</v>
      </c>
      <c r="E382" s="413"/>
      <c r="F382" s="348"/>
      <c r="G382" s="348"/>
    </row>
    <row r="383" spans="1:7" ht="24.95" hidden="1" customHeight="1" x14ac:dyDescent="0.25">
      <c r="A383" s="350">
        <f>'BASE DE DATOS'!B390</f>
        <v>373</v>
      </c>
      <c r="B383" s="418" t="str">
        <f>VLOOKUP(A383,'BASE DE DATOS'!$B$2:$AB$702,2,0)</f>
        <v>RODRIGUEZ MALDONADO VIRGINIA</v>
      </c>
      <c r="C383" s="418" t="str">
        <f>VLOOKUP(A383,'BASE DE DATOS'!$B$2:$AB$6821,12,0)</f>
        <v>15 SUR ENTRE 11 Y 13 PTE. 2015</v>
      </c>
      <c r="D383" s="419">
        <f>VLOOKUP(A383,'BASE DE DATOS'!$B$2:$AB$6821,13,0)</f>
        <v>2026</v>
      </c>
      <c r="E383" s="413"/>
      <c r="F383" s="348"/>
      <c r="G383" s="348"/>
    </row>
    <row r="384" spans="1:7" ht="24.95" hidden="1" customHeight="1" x14ac:dyDescent="0.25">
      <c r="A384" s="350">
        <f>'BASE DE DATOS'!B391</f>
        <v>374</v>
      </c>
      <c r="B384" s="418" t="str">
        <f>VLOOKUP(A384,'BASE DE DATOS'!$B$2:$AB$702,2,0)</f>
        <v>RODRIGUEZ MALDONADO SERGIO</v>
      </c>
      <c r="C384" s="418" t="str">
        <f>VLOOKUP(A384,'BASE DE DATOS'!$B$2:$AB$6821,12,0)</f>
        <v>15 PONIENTE NO. 1904 ENTRRE 15 Y 19  DIAGONAL</v>
      </c>
      <c r="D384" s="419">
        <f>VLOOKUP(A384,'BASE DE DATOS'!$B$2:$AB$6821,13,0)</f>
        <v>2026</v>
      </c>
      <c r="E384" s="413"/>
      <c r="F384" s="348"/>
      <c r="G384" s="348"/>
    </row>
    <row r="385" spans="1:7" ht="24.95" hidden="1" customHeight="1" x14ac:dyDescent="0.25">
      <c r="A385" s="350">
        <f>'BASE DE DATOS'!B392</f>
        <v>375</v>
      </c>
      <c r="B385" s="418" t="str">
        <f>VLOOKUP(A385,'BASE DE DATOS'!$B$2:$AB$702,2,0)</f>
        <v>RODRIGUEZ MARTINEZ JOSE MANUEL</v>
      </c>
      <c r="C385" s="418" t="str">
        <f>VLOOKUP(A385,'BASE DE DATOS'!$B$2:$AB$6821,12,0)</f>
        <v>21 PTE NO. 1705</v>
      </c>
      <c r="D385" s="419">
        <f>VLOOKUP(A385,'BASE DE DATOS'!$B$2:$AB$6821,13,0)</f>
        <v>0</v>
      </c>
      <c r="E385" s="413"/>
      <c r="F385" s="348"/>
      <c r="G385" s="348"/>
    </row>
    <row r="386" spans="1:7" ht="24.95" customHeight="1" x14ac:dyDescent="0.25">
      <c r="A386" s="350">
        <f>'BASE DE DATOS'!B393</f>
        <v>376</v>
      </c>
      <c r="B386" s="418" t="str">
        <f>VLOOKUP(A386,'BASE DE DATOS'!$B$2:$AB$702,2,0)</f>
        <v xml:space="preserve">RODRIGUEZ MONTIEL LIBORIO </v>
      </c>
      <c r="C386" s="418" t="str">
        <f>VLOOKUP(A386,'BASE DE DATOS'!$B$2:$AB$6821,12,0)</f>
        <v>13 SUR  ESQUINA 13 PTE.</v>
      </c>
      <c r="D386" s="419">
        <f>VLOOKUP(A386,'BASE DE DATOS'!$B$2:$AB$6821,13,0)</f>
        <v>2026</v>
      </c>
      <c r="E386" s="413"/>
      <c r="F386" s="348"/>
      <c r="G386" s="348"/>
    </row>
    <row r="387" spans="1:7" ht="24.95" customHeight="1" x14ac:dyDescent="0.25">
      <c r="A387" s="350">
        <f>'BASE DE DATOS'!B394</f>
        <v>377</v>
      </c>
      <c r="B387" s="418" t="str">
        <f>VLOOKUP(A387,'BASE DE DATOS'!$B$2:$AB$702,2,0)</f>
        <v>RODRIGUEZ MOYA RAFAEL</v>
      </c>
      <c r="C387" s="418" t="str">
        <f>VLOOKUP(A387,'BASE DE DATOS'!$B$2:$AB$6821,12,0)</f>
        <v>5 SUR ENTRE 21 PTE. Y CANAL</v>
      </c>
      <c r="D387" s="419">
        <f>VLOOKUP(A387,'BASE DE DATOS'!$B$2:$AB$6821,13,0)</f>
        <v>2024</v>
      </c>
      <c r="E387" s="413"/>
      <c r="F387" s="348"/>
      <c r="G387" s="348"/>
    </row>
    <row r="388" spans="1:7" ht="24.95" hidden="1" customHeight="1" x14ac:dyDescent="0.25">
      <c r="A388" s="350">
        <f>'BASE DE DATOS'!B395</f>
        <v>378</v>
      </c>
      <c r="B388" s="418" t="str">
        <f>VLOOKUP(A388,'BASE DE DATOS'!$B$2:$AB$702,2,0)</f>
        <v xml:space="preserve">RODRIGUEZ PELAEZ ANA LILIA </v>
      </c>
      <c r="C388" s="418" t="str">
        <f>VLOOKUP(A388,'BASE DE DATOS'!$B$2:$AB$6821,12,0)</f>
        <v xml:space="preserve">17 PTE. ENTRE 13 Y 15 SUR </v>
      </c>
      <c r="D388" s="419">
        <f>VLOOKUP(A388,'BASE DE DATOS'!$B$2:$AB$6821,13,0)</f>
        <v>2026</v>
      </c>
      <c r="E388" s="413"/>
      <c r="F388" s="348"/>
      <c r="G388" s="348"/>
    </row>
    <row r="389" spans="1:7" ht="24.95" hidden="1" customHeight="1" x14ac:dyDescent="0.25">
      <c r="A389" s="350">
        <f>'BASE DE DATOS'!B396</f>
        <v>379</v>
      </c>
      <c r="B389" s="418" t="str">
        <f>VLOOKUP(A389,'BASE DE DATOS'!$B$2:$AB$702,2,0)</f>
        <v xml:space="preserve">RODRIGUEZ PELAEZ KARINA </v>
      </c>
      <c r="C389" s="418" t="str">
        <f>VLOOKUP(A389,'BASE DE DATOS'!$B$2:$AB$6821,12,0)</f>
        <v xml:space="preserve">17 PTE. ENTRE 13 Y 15 SUR </v>
      </c>
      <c r="D389" s="419">
        <f>VLOOKUP(A389,'BASE DE DATOS'!$B$2:$AB$6821,13,0)</f>
        <v>2026</v>
      </c>
      <c r="E389" s="413"/>
      <c r="F389" s="348"/>
      <c r="G389" s="348"/>
    </row>
    <row r="390" spans="1:7" ht="24.95" hidden="1" customHeight="1" x14ac:dyDescent="0.25">
      <c r="A390" s="350">
        <f>'BASE DE DATOS'!B397</f>
        <v>380</v>
      </c>
      <c r="B390" s="418" t="str">
        <f>VLOOKUP(A390,'BASE DE DATOS'!$B$2:$AB$702,2,0)</f>
        <v>RODRIGUEZ PELAEZ LAURA</v>
      </c>
      <c r="C390" s="418" t="str">
        <f>VLOOKUP(A390,'BASE DE DATOS'!$B$2:$AB$6821,12,0)</f>
        <v xml:space="preserve">13 PONIENTE NO 1308 ENTRE 13 Y 15 SUR </v>
      </c>
      <c r="D390" s="419">
        <f>VLOOKUP(A390,'BASE DE DATOS'!$B$2:$AB$6821,13,0)</f>
        <v>2026</v>
      </c>
      <c r="E390" s="413"/>
      <c r="F390" s="348"/>
      <c r="G390" s="348"/>
    </row>
    <row r="391" spans="1:7" ht="24.95" hidden="1" customHeight="1" x14ac:dyDescent="0.25">
      <c r="A391" s="350">
        <f>'BASE DE DATOS'!B398</f>
        <v>381</v>
      </c>
      <c r="B391" s="418" t="str">
        <f>VLOOKUP(A391,'BASE DE DATOS'!$B$2:$AB$702,2,0)</f>
        <v>RODRIGUEZ PELAEZ MARICELA</v>
      </c>
      <c r="C391" s="418" t="str">
        <f>VLOOKUP(A391,'BASE DE DATOS'!$B$2:$AB$6821,12,0)</f>
        <v xml:space="preserve">17 PTE. ENTRE 13 Y 15 SUR </v>
      </c>
      <c r="D391" s="419">
        <f>VLOOKUP(A391,'BASE DE DATOS'!$B$2:$AB$6821,13,0)</f>
        <v>2026</v>
      </c>
      <c r="E391" s="413"/>
      <c r="F391" s="348"/>
      <c r="G391" s="348"/>
    </row>
    <row r="392" spans="1:7" ht="24.95" hidden="1" customHeight="1" x14ac:dyDescent="0.25">
      <c r="A392" s="350">
        <f>'BASE DE DATOS'!B399</f>
        <v>382</v>
      </c>
      <c r="B392" s="418" t="str">
        <f>VLOOKUP(A392,'BASE DE DATOS'!$B$2:$AB$702,2,0)</f>
        <v>RODRIGUEZ PELAEZ ROSALVA</v>
      </c>
      <c r="C392" s="418" t="str">
        <f>VLOOKUP(A392,'BASE DE DATOS'!$B$2:$AB$6821,12,0)</f>
        <v xml:space="preserve">17 PONIENTE 1304 INT 4 </v>
      </c>
      <c r="D392" s="419">
        <f>VLOOKUP(A392,'BASE DE DATOS'!$B$2:$AB$6821,13,0)</f>
        <v>2026</v>
      </c>
      <c r="E392" s="413"/>
      <c r="F392" s="348"/>
      <c r="G392" s="348"/>
    </row>
    <row r="393" spans="1:7" ht="24.95" customHeight="1" x14ac:dyDescent="0.25">
      <c r="A393" s="350">
        <f>'BASE DE DATOS'!B400</f>
        <v>383</v>
      </c>
      <c r="B393" s="418" t="str">
        <f>VLOOKUP(A393,'BASE DE DATOS'!$B$2:$AB$702,2,0)</f>
        <v>RODRIGUEZ RODRIGUEZ ANGEL</v>
      </c>
      <c r="C393" s="418" t="str">
        <f>VLOOKUP(A393,'BASE DE DATOS'!$B$2:$AB$6821,12,0)</f>
        <v>13 SUR ENTRE 13 Y 15 PTE.</v>
      </c>
      <c r="D393" s="419">
        <f>VLOOKUP(A393,'BASE DE DATOS'!$B$2:$AB$6821,13,0)</f>
        <v>2026</v>
      </c>
      <c r="E393" s="413"/>
      <c r="F393" s="348"/>
      <c r="G393" s="348"/>
    </row>
    <row r="394" spans="1:7" ht="24.95" customHeight="1" x14ac:dyDescent="0.25">
      <c r="A394" s="350">
        <f>'BASE DE DATOS'!B401</f>
        <v>384</v>
      </c>
      <c r="B394" s="418" t="str">
        <f>VLOOKUP(A394,'BASE DE DATOS'!$B$2:$AB$702,2,0)</f>
        <v>RODRIGUEZ RODRIGUEZ DELFINO</v>
      </c>
      <c r="C394" s="418" t="str">
        <f>VLOOKUP(A394,'BASE DE DATOS'!$B$2:$AB$6821,12,0)</f>
        <v>17 SUR ESQUINA DE  13 PONIETE</v>
      </c>
      <c r="D394" s="419">
        <f>VLOOKUP(A394,'BASE DE DATOS'!$B$2:$AB$6821,13,0)</f>
        <v>2026</v>
      </c>
      <c r="E394" s="413"/>
      <c r="F394" s="348"/>
      <c r="G394" s="348"/>
    </row>
    <row r="395" spans="1:7" ht="24.95" hidden="1" customHeight="1" x14ac:dyDescent="0.25">
      <c r="A395" s="350" t="str">
        <f>'BASE DE DATOS'!B402</f>
        <v>384A</v>
      </c>
      <c r="B395" s="418" t="str">
        <f>VLOOKUP(A395,'BASE DE DATOS'!$B$2:$AB$702,2,0)</f>
        <v>RODRIGUEZ RODRIGUEZ JOSEFINA</v>
      </c>
      <c r="C395" s="418" t="str">
        <f>VLOOKUP(A395,'BASE DE DATOS'!$B$2:$AB$6821,12,0)</f>
        <v>15 SUR No. 1102</v>
      </c>
      <c r="D395" s="419">
        <f>VLOOKUP(A395,'BASE DE DATOS'!$B$2:$AB$6821,13,0)</f>
        <v>2026</v>
      </c>
      <c r="E395" s="413"/>
      <c r="F395" s="348"/>
      <c r="G395" s="348"/>
    </row>
    <row r="396" spans="1:7" ht="24.95" customHeight="1" x14ac:dyDescent="0.25">
      <c r="A396" s="350" t="str">
        <f>'BASE DE DATOS'!B403</f>
        <v>384B</v>
      </c>
      <c r="B396" s="418" t="str">
        <f>VLOOKUP(A396,'BASE DE DATOS'!$B$2:$AB$702,2,0)</f>
        <v>RODRIGUEZ RODRIGUEZ MANUEL</v>
      </c>
      <c r="C396" s="418" t="str">
        <f>VLOOKUP(A396,'BASE DE DATOS'!$B$2:$AB$6821,12,0)</f>
        <v>19 PONIENTE   ESQUINA CON  7 SUR</v>
      </c>
      <c r="D396" s="419">
        <f>VLOOKUP(A396,'BASE DE DATOS'!$B$2:$AB$6821,13,0)</f>
        <v>2024</v>
      </c>
      <c r="E396" s="413"/>
      <c r="F396" s="348"/>
      <c r="G396" s="348"/>
    </row>
    <row r="397" spans="1:7" ht="24.95" hidden="1" customHeight="1" x14ac:dyDescent="0.25">
      <c r="A397" s="350">
        <f>'BASE DE DATOS'!B404</f>
        <v>385</v>
      </c>
      <c r="B397" s="418" t="str">
        <f>VLOOKUP(A397,'BASE DE DATOS'!$B$2:$AB$702,2,0)</f>
        <v>RODRIGUEZ RODRIGUEZ JESUS</v>
      </c>
      <c r="C397" s="418" t="str">
        <f>VLOOKUP(A397,'BASE DE DATOS'!$B$2:$AB$6821,12,0)</f>
        <v xml:space="preserve">13 PONIENTE Y 15 SUR </v>
      </c>
      <c r="D397" s="419">
        <f>VLOOKUP(A397,'BASE DE DATOS'!$B$2:$AB$6821,13,0)</f>
        <v>0</v>
      </c>
      <c r="E397" s="413"/>
      <c r="F397" s="348"/>
      <c r="G397" s="348"/>
    </row>
    <row r="398" spans="1:7" ht="24.95" hidden="1" customHeight="1" x14ac:dyDescent="0.25">
      <c r="A398" s="350">
        <f>'BASE DE DATOS'!B405</f>
        <v>386</v>
      </c>
      <c r="B398" s="418" t="str">
        <f>VLOOKUP(A398,'BASE DE DATOS'!$B$2:$AB$702,2,0)</f>
        <v xml:space="preserve">RODRIGUEZ RODRIGUEZ JOSE </v>
      </c>
      <c r="C398" s="418" t="str">
        <f>VLOOKUP(A398,'BASE DE DATOS'!$B$2:$AB$6821,12,0)</f>
        <v xml:space="preserve">11 PTE. ENTRE 13 Y 15 SUR </v>
      </c>
      <c r="D398" s="419">
        <f>VLOOKUP(A398,'BASE DE DATOS'!$B$2:$AB$6821,13,0)</f>
        <v>2026</v>
      </c>
      <c r="E398" s="413"/>
      <c r="F398" s="348"/>
      <c r="G398" s="348"/>
    </row>
    <row r="399" spans="1:7" ht="24.95" hidden="1" customHeight="1" x14ac:dyDescent="0.25">
      <c r="A399" s="350">
        <f>'BASE DE DATOS'!B406</f>
        <v>387</v>
      </c>
      <c r="B399" s="418" t="str">
        <f>VLOOKUP(A399,'BASE DE DATOS'!$B$2:$AB$702,2,0)</f>
        <v>RODRIGUEZ RODRIGUEZ MAXIMO</v>
      </c>
      <c r="C399" s="418" t="str">
        <f>VLOOKUP(A399,'BASE DE DATOS'!$B$2:$AB$6821,12,0)</f>
        <v>19 PTE. ENTRE 7 Y 9 SUR</v>
      </c>
      <c r="D399" s="419">
        <f>VLOOKUP(A399,'BASE DE DATOS'!$B$2:$AB$6821,13,0)</f>
        <v>2021</v>
      </c>
      <c r="E399" s="413"/>
      <c r="F399" s="348"/>
      <c r="G399" s="348"/>
    </row>
    <row r="400" spans="1:7" ht="24.95" hidden="1" customHeight="1" x14ac:dyDescent="0.25">
      <c r="A400" s="350">
        <f>'BASE DE DATOS'!B407</f>
        <v>388</v>
      </c>
      <c r="B400" s="418" t="str">
        <f>VLOOKUP(A400,'BASE DE DATOS'!$B$2:$AB$702,2,0)</f>
        <v>RODRIGUEZ RODRIGUEZ RAMON</v>
      </c>
      <c r="C400" s="418" t="str">
        <f>VLOOKUP(A400,'BASE DE DATOS'!$B$2:$AB$6821,12,0)</f>
        <v>19 PTE. ENTRE 7 Y 9 SUR</v>
      </c>
      <c r="D400" s="419">
        <f>VLOOKUP(A400,'BASE DE DATOS'!$B$2:$AB$6821,13,0)</f>
        <v>2026</v>
      </c>
      <c r="E400" s="413"/>
      <c r="F400" s="348"/>
      <c r="G400" s="348"/>
    </row>
    <row r="401" spans="1:7" ht="24.95" hidden="1" customHeight="1" x14ac:dyDescent="0.25">
      <c r="A401" s="350">
        <f>'BASE DE DATOS'!B408</f>
        <v>389</v>
      </c>
      <c r="B401" s="418" t="str">
        <f>VLOOKUP(A401,'BASE DE DATOS'!$B$2:$AB$702,2,0)</f>
        <v>RODRIGUEZ ROSAS ENEDINA</v>
      </c>
      <c r="C401" s="418" t="str">
        <f>VLOOKUP(A401,'BASE DE DATOS'!$B$2:$AB$6821,12,0)</f>
        <v>15 PONIENTE NO 1113</v>
      </c>
      <c r="D401" s="419">
        <f>VLOOKUP(A401,'BASE DE DATOS'!$B$2:$AB$6821,13,0)</f>
        <v>0</v>
      </c>
      <c r="E401" s="413"/>
      <c r="F401" s="348"/>
      <c r="G401" s="348"/>
    </row>
    <row r="402" spans="1:7" ht="24.95" hidden="1" customHeight="1" x14ac:dyDescent="0.25">
      <c r="A402" s="350">
        <f>'BASE DE DATOS'!B409</f>
        <v>390</v>
      </c>
      <c r="B402" s="418" t="str">
        <f>VLOOKUP(A402,'BASE DE DATOS'!$B$2:$AB$702,2,0)</f>
        <v>RODRIGUEZ SANTOS ALFONSO</v>
      </c>
      <c r="C402" s="418" t="str">
        <f>VLOOKUP(A402,'BASE DE DATOS'!$B$2:$AB$6821,12,0)</f>
        <v>11 SUR 1508</v>
      </c>
      <c r="D402" s="419">
        <f>VLOOKUP(A402,'BASE DE DATOS'!$B$2:$AB$6821,13,0)</f>
        <v>2026</v>
      </c>
      <c r="E402" s="413"/>
      <c r="F402" s="348"/>
      <c r="G402" s="348"/>
    </row>
    <row r="403" spans="1:7" ht="24.95" hidden="1" customHeight="1" x14ac:dyDescent="0.25">
      <c r="A403" s="350">
        <f>'BASE DE DATOS'!B410</f>
        <v>391</v>
      </c>
      <c r="B403" s="418" t="str">
        <f>VLOOKUP(A403,'BASE DE DATOS'!$B$2:$AB$702,2,0)</f>
        <v xml:space="preserve">RODRIGUEZ SANTOS ANGELA </v>
      </c>
      <c r="C403" s="418" t="str">
        <f>VLOOKUP(A403,'BASE DE DATOS'!$B$2:$AB$6821,12,0)</f>
        <v>17 PTE. ENTRE 19 SUR Y CANAL</v>
      </c>
      <c r="D403" s="419">
        <f>VLOOKUP(A403,'BASE DE DATOS'!$B$2:$AB$6821,13,0)</f>
        <v>0</v>
      </c>
      <c r="E403" s="413"/>
      <c r="F403" s="348"/>
      <c r="G403" s="348"/>
    </row>
    <row r="404" spans="1:7" ht="24.95" hidden="1" customHeight="1" x14ac:dyDescent="0.25">
      <c r="A404" s="350">
        <f>'BASE DE DATOS'!B411</f>
        <v>392</v>
      </c>
      <c r="B404" s="418" t="str">
        <f>VLOOKUP(A404,'BASE DE DATOS'!$B$2:$AB$702,2,0)</f>
        <v>RODRIGUEZ SANTOS JUAN  CARLOS</v>
      </c>
      <c r="C404" s="418" t="str">
        <f>VLOOKUP(A404,'BASE DE DATOS'!$B$2:$AB$6821,12,0)</f>
        <v xml:space="preserve">15 PONIENTE NO.  1505 BARRIO SAN ANTONIO </v>
      </c>
      <c r="D404" s="419">
        <f>VLOOKUP(A404,'BASE DE DATOS'!$B$2:$AB$6821,13,0)</f>
        <v>2025</v>
      </c>
      <c r="E404" s="413"/>
      <c r="F404" s="348"/>
      <c r="G404" s="348"/>
    </row>
    <row r="405" spans="1:7" ht="24.95" hidden="1" customHeight="1" x14ac:dyDescent="0.25">
      <c r="A405" s="350">
        <f>'BASE DE DATOS'!B413</f>
        <v>393</v>
      </c>
      <c r="B405" s="418">
        <f>VLOOKUP(A405,'BASE DE DATOS'!$B$2:$AB$702,2,0)</f>
        <v>0</v>
      </c>
      <c r="C405" s="418" t="str">
        <f>VLOOKUP(A405,'BASE DE DATOS'!$B$2:$AB$6821,12,0)</f>
        <v xml:space="preserve">13 PONIENTE S N </v>
      </c>
      <c r="D405" s="419">
        <f>VLOOKUP(A405,'BASE DE DATOS'!$B$2:$AB$6821,13,0)</f>
        <v>2016</v>
      </c>
      <c r="E405" s="413"/>
      <c r="F405" s="348"/>
      <c r="G405" s="348"/>
    </row>
    <row r="406" spans="1:7" ht="24.95" hidden="1" customHeight="1" x14ac:dyDescent="0.25">
      <c r="A406" s="350">
        <f>'BASE DE DATOS'!B414</f>
        <v>394</v>
      </c>
      <c r="B406" s="418" t="str">
        <f>VLOOKUP(A406,'BASE DE DATOS'!$B$2:$AB$702,2,0)</f>
        <v>RODRIGUEZ SANTOS FILEMON GUADALUPE</v>
      </c>
      <c r="C406" s="418" t="str">
        <f>VLOOKUP(A406,'BASE DE DATOS'!$B$2:$AB$6821,12,0)</f>
        <v xml:space="preserve">11 SUR ENTRE 21 Y 23 PTE. </v>
      </c>
      <c r="D406" s="419">
        <f>VLOOKUP(A406,'BASE DE DATOS'!$B$2:$AB$6821,13,0)</f>
        <v>2026</v>
      </c>
      <c r="E406" s="413"/>
      <c r="F406" s="348"/>
      <c r="G406" s="348"/>
    </row>
    <row r="407" spans="1:7" ht="24.95" hidden="1" customHeight="1" x14ac:dyDescent="0.25">
      <c r="A407" s="350">
        <f>'BASE DE DATOS'!B415</f>
        <v>395</v>
      </c>
      <c r="B407" s="418" t="str">
        <f>VLOOKUP(A407,'BASE DE DATOS'!$B$2:$AB$702,2,0)</f>
        <v>RODRIGUEZ SANTOS JOSE LUIS</v>
      </c>
      <c r="C407" s="418" t="str">
        <f>VLOOKUP(A407,'BASE DE DATOS'!$B$2:$AB$6821,12,0)</f>
        <v xml:space="preserve">11 SUR ENTRE 15 Y 17 PTE. </v>
      </c>
      <c r="D407" s="419">
        <f>VLOOKUP(A407,'BASE DE DATOS'!$B$2:$AB$6821,13,0)</f>
        <v>2019</v>
      </c>
      <c r="E407" s="413"/>
      <c r="F407" s="348"/>
      <c r="G407" s="348"/>
    </row>
    <row r="408" spans="1:7" ht="24.95" hidden="1" customHeight="1" x14ac:dyDescent="0.25">
      <c r="A408" s="350">
        <f>'BASE DE DATOS'!B416</f>
        <v>396</v>
      </c>
      <c r="B408" s="418" t="str">
        <f>VLOOKUP(A408,'BASE DE DATOS'!$B$2:$AB$702,2,0)</f>
        <v>ROMERO LOPEZ VANESA</v>
      </c>
      <c r="C408" s="418" t="str">
        <f>VLOOKUP(A408,'BASE DE DATOS'!$B$2:$AB$6821,12,0)</f>
        <v>7 SUR NUM. 1701 INTERIOR No. 3</v>
      </c>
      <c r="D408" s="419">
        <f>VLOOKUP(A408,'BASE DE DATOS'!$B$2:$AB$6821,13,0)</f>
        <v>2026</v>
      </c>
      <c r="E408" s="413"/>
      <c r="F408" s="348"/>
      <c r="G408" s="348"/>
    </row>
    <row r="409" spans="1:7" ht="24.95" hidden="1" customHeight="1" x14ac:dyDescent="0.25">
      <c r="A409" s="350">
        <f>'BASE DE DATOS'!B417</f>
        <v>397</v>
      </c>
      <c r="B409" s="418" t="str">
        <f>VLOOKUP(A409,'BASE DE DATOS'!$B$2:$AB$702,2,0)</f>
        <v>RODRIGUEZ TELLEZ JUAN</v>
      </c>
      <c r="C409" s="418" t="str">
        <f>VLOOKUP(A409,'BASE DE DATOS'!$B$2:$AB$6821,12,0)</f>
        <v>15 SUR ENTRE 13 Y 15 PTE.</v>
      </c>
      <c r="D409" s="419">
        <f>VLOOKUP(A409,'BASE DE DATOS'!$B$2:$AB$6821,13,0)</f>
        <v>0</v>
      </c>
      <c r="E409" s="413"/>
      <c r="F409" s="348"/>
      <c r="G409" s="348"/>
    </row>
    <row r="410" spans="1:7" ht="24.95" hidden="1" customHeight="1" x14ac:dyDescent="0.25">
      <c r="A410" s="350">
        <f>'BASE DE DATOS'!B418</f>
        <v>398</v>
      </c>
      <c r="B410" s="418" t="str">
        <f>VLOOKUP(A410,'BASE DE DATOS'!$B$2:$AB$702,2,0)</f>
        <v xml:space="preserve">RODRIGUEZ VALLADARES ANTONIA </v>
      </c>
      <c r="C410" s="418" t="str">
        <f>VLOOKUP(A410,'BASE DE DATOS'!$B$2:$AB$6821,12,0)</f>
        <v>13 PTE. ESQUINA 15 SUR</v>
      </c>
      <c r="D410" s="419">
        <f>VLOOKUP(A410,'BASE DE DATOS'!$B$2:$AB$6821,13,0)</f>
        <v>2026</v>
      </c>
      <c r="E410" s="413"/>
      <c r="F410" s="348"/>
      <c r="G410" s="348"/>
    </row>
    <row r="411" spans="1:7" ht="24.95" hidden="1" customHeight="1" x14ac:dyDescent="0.25">
      <c r="A411" s="350">
        <f>'BASE DE DATOS'!B419</f>
        <v>399</v>
      </c>
      <c r="B411" s="418" t="str">
        <f>VLOOKUP(A411,'BASE DE DATOS'!$B$2:$AB$702,2,0)</f>
        <v>RODRIGUEZ VALLADARES CONCEPCION</v>
      </c>
      <c r="C411" s="418" t="str">
        <f>VLOOKUP(A411,'BASE DE DATOS'!$B$2:$AB$6821,12,0)</f>
        <v xml:space="preserve">11 SUR ENTRE 15 Y 17 PTE. </v>
      </c>
      <c r="D411" s="419">
        <f>VLOOKUP(A411,'BASE DE DATOS'!$B$2:$AB$6821,13,0)</f>
        <v>0</v>
      </c>
      <c r="E411" s="413"/>
      <c r="F411" s="348"/>
      <c r="G411" s="348"/>
    </row>
    <row r="412" spans="1:7" ht="24.95" hidden="1" customHeight="1" x14ac:dyDescent="0.25">
      <c r="A412" s="350">
        <f>'BASE DE DATOS'!B420</f>
        <v>400</v>
      </c>
      <c r="B412" s="418" t="str">
        <f>VLOOKUP(A412,'BASE DE DATOS'!$B$2:$AB$702,2,0)</f>
        <v>RODRIGUEZ VALLADARES CRISPIN</v>
      </c>
      <c r="C412" s="418" t="str">
        <f>VLOOKUP(A412,'BASE DE DATOS'!$B$2:$AB$6821,12,0)</f>
        <v xml:space="preserve">17 PTE. ENTRE 13 Y 15 SUR </v>
      </c>
      <c r="D412" s="419">
        <f>VLOOKUP(A412,'BASE DE DATOS'!$B$2:$AB$6821,13,0)</f>
        <v>2026</v>
      </c>
      <c r="E412" s="413"/>
      <c r="F412" s="348"/>
      <c r="G412" s="348"/>
    </row>
    <row r="413" spans="1:7" ht="24.95" hidden="1" customHeight="1" x14ac:dyDescent="0.25">
      <c r="A413" s="350">
        <f>'BASE DE DATOS'!B421</f>
        <v>401</v>
      </c>
      <c r="B413" s="418" t="str">
        <f>VLOOKUP(A413,'BASE DE DATOS'!$B$2:$AB$702,2,0)</f>
        <v xml:space="preserve">RODRIGUEZ VALLADARES GUADALUPE </v>
      </c>
      <c r="C413" s="418" t="str">
        <f>VLOOKUP(A413,'BASE DE DATOS'!$B$2:$AB$6821,12,0)</f>
        <v>11 SUR NO 1503 ENTRE 15 Y 17 PTE.</v>
      </c>
      <c r="D413" s="419">
        <f>VLOOKUP(A413,'BASE DE DATOS'!$B$2:$AB$6821,13,0)</f>
        <v>2026</v>
      </c>
      <c r="E413" s="413"/>
      <c r="F413" s="348"/>
      <c r="G413" s="348"/>
    </row>
    <row r="414" spans="1:7" ht="24.95" hidden="1" customHeight="1" x14ac:dyDescent="0.25">
      <c r="A414" s="350">
        <f>'BASE DE DATOS'!B422</f>
        <v>402</v>
      </c>
      <c r="B414" s="418" t="str">
        <f>VLOOKUP(A414,'BASE DE DATOS'!$B$2:$AB$702,2,0)</f>
        <v>RODRIGUEZ VELEZ ARACELI</v>
      </c>
      <c r="C414" s="418" t="str">
        <f>VLOOKUP(A414,'BASE DE DATOS'!$B$2:$AB$6821,12,0)</f>
        <v>15 PTE. ESQ, 19 SUR</v>
      </c>
      <c r="D414" s="419">
        <f>VLOOKUP(A414,'BASE DE DATOS'!$B$2:$AB$6821,13,0)</f>
        <v>2026</v>
      </c>
      <c r="E414" s="413"/>
      <c r="F414" s="348"/>
      <c r="G414" s="348"/>
    </row>
    <row r="415" spans="1:7" ht="24.95" hidden="1" customHeight="1" x14ac:dyDescent="0.25">
      <c r="A415" s="350">
        <f>'BASE DE DATOS'!B423</f>
        <v>403</v>
      </c>
      <c r="B415" s="418" t="str">
        <f>VLOOKUP(A415,'BASE DE DATOS'!$B$2:$AB$702,2,0)</f>
        <v>RODRIGUEZ VELEZ ROCIO</v>
      </c>
      <c r="C415" s="418" t="str">
        <f>VLOOKUP(A415,'BASE DE DATOS'!$B$2:$AB$6821,12,0)</f>
        <v>15 PTE. ESQ. 19 SUR</v>
      </c>
      <c r="D415" s="419">
        <f>VLOOKUP(A415,'BASE DE DATOS'!$B$2:$AB$6821,13,0)</f>
        <v>2026</v>
      </c>
      <c r="E415" s="413"/>
      <c r="F415" s="348"/>
      <c r="G415" s="348"/>
    </row>
    <row r="416" spans="1:7" ht="24.95" hidden="1" customHeight="1" x14ac:dyDescent="0.25">
      <c r="A416" s="350">
        <f>'BASE DE DATOS'!B424</f>
        <v>404</v>
      </c>
      <c r="B416" s="418" t="str">
        <f>VLOOKUP(A416,'BASE DE DATOS'!$B$2:$AB$702,2,0)</f>
        <v>ROMAN GONZALEZ JOSE MIGUEL</v>
      </c>
      <c r="C416" s="418" t="str">
        <f>VLOOKUP(A416,'BASE DE DATOS'!$B$2:$AB$6821,12,0)</f>
        <v>11 SUR NO. 1307 ENTRE 11 Y 13 PTE.</v>
      </c>
      <c r="D416" s="419">
        <f>VLOOKUP(A416,'BASE DE DATOS'!$B$2:$AB$6821,13,0)</f>
        <v>2026</v>
      </c>
      <c r="E416" s="413"/>
      <c r="F416" s="348"/>
      <c r="G416" s="348"/>
    </row>
    <row r="417" spans="1:7" ht="24.95" hidden="1" customHeight="1" x14ac:dyDescent="0.25">
      <c r="A417" s="350">
        <f>'BASE DE DATOS'!B425</f>
        <v>405</v>
      </c>
      <c r="B417" s="418" t="str">
        <f>VLOOKUP(A417,'BASE DE DATOS'!$B$2:$AB$702,2,0)</f>
        <v>ROMAN CASTRO JOSEFINA</v>
      </c>
      <c r="C417" s="418" t="str">
        <f>VLOOKUP(A417,'BASE DE DATOS'!$B$2:$AB$6821,12,0)</f>
        <v>11 PTE. ENTRE 5 Y 7 SUR</v>
      </c>
      <c r="D417" s="419">
        <f>VLOOKUP(A417,'BASE DE DATOS'!$B$2:$AB$6821,13,0)</f>
        <v>0</v>
      </c>
      <c r="E417" s="413"/>
      <c r="F417" s="348"/>
      <c r="G417" s="348"/>
    </row>
    <row r="418" spans="1:7" ht="24.95" hidden="1" customHeight="1" x14ac:dyDescent="0.25">
      <c r="A418" s="350">
        <f>'BASE DE DATOS'!B426</f>
        <v>406</v>
      </c>
      <c r="B418" s="418" t="str">
        <f>VLOOKUP(A418,'BASE DE DATOS'!$B$2:$AB$702,2,0)</f>
        <v>ANDRADE ROMAN GABRIELA</v>
      </c>
      <c r="C418" s="418" t="str">
        <f>VLOOKUP(A418,'BASE DE DATOS'!$B$2:$AB$6821,12,0)</f>
        <v>17 SUR ENTRE 17 PONIENTE Y CANAL</v>
      </c>
      <c r="D418" s="419">
        <f>VLOOKUP(A418,'BASE DE DATOS'!$B$2:$AB$6821,13,0)</f>
        <v>2026</v>
      </c>
      <c r="E418" s="413"/>
      <c r="F418" s="348"/>
      <c r="G418" s="348"/>
    </row>
    <row r="419" spans="1:7" ht="24.95" customHeight="1" x14ac:dyDescent="0.25">
      <c r="A419" s="350">
        <f>'BASE DE DATOS'!B427</f>
        <v>407</v>
      </c>
      <c r="B419" s="418" t="str">
        <f>VLOOKUP(A419,'BASE DE DATOS'!$B$2:$AB$702,2,0)</f>
        <v>TORRES MARTINEZ MARIA VIVIANA</v>
      </c>
      <c r="C419" s="418" t="str">
        <f>VLOOKUP(A419,'BASE DE DATOS'!$B$2:$AB$6821,12,0)</f>
        <v>PRIVADA 7 SUR ENTRE 21 PTE. Y CANAL</v>
      </c>
      <c r="D419" s="419">
        <f>VLOOKUP(A419,'BASE DE DATOS'!$B$2:$AB$6821,13,0)</f>
        <v>2026</v>
      </c>
      <c r="E419" s="413"/>
      <c r="F419" s="348"/>
      <c r="G419" s="348"/>
    </row>
    <row r="420" spans="1:7" ht="24.95" hidden="1" customHeight="1" x14ac:dyDescent="0.25">
      <c r="A420" s="350">
        <f>'BASE DE DATOS'!B428</f>
        <v>408</v>
      </c>
      <c r="B420" s="418" t="str">
        <f>VLOOKUP(A420,'BASE DE DATOS'!$B$2:$AB$702,2,0)</f>
        <v>ROMERO ISLAS HECTOR</v>
      </c>
      <c r="C420" s="418" t="str">
        <f>VLOOKUP(A420,'BASE DE DATOS'!$B$2:$AB$6821,12,0)</f>
        <v xml:space="preserve">11 SUR ENTRE 15 Y 17 PTE. </v>
      </c>
      <c r="D420" s="419">
        <f>VLOOKUP(A420,'BASE DE DATOS'!$B$2:$AB$6821,13,0)</f>
        <v>2026</v>
      </c>
      <c r="E420" s="413"/>
      <c r="F420" s="348"/>
      <c r="G420" s="348"/>
    </row>
    <row r="421" spans="1:7" ht="24.95" hidden="1" customHeight="1" x14ac:dyDescent="0.25">
      <c r="A421" s="350">
        <f>'BASE DE DATOS'!B429</f>
        <v>409</v>
      </c>
      <c r="B421" s="418" t="str">
        <f>VLOOKUP(A421,'BASE DE DATOS'!$B$2:$AB$702,2,0)</f>
        <v>ROMERO JUAREZ ANDRES</v>
      </c>
      <c r="C421" s="418" t="str">
        <f>VLOOKUP(A421,'BASE DE DATOS'!$B$2:$AB$6821,12,0)</f>
        <v>PRIVADA 7 SUR ENTRE 11Y 17 PTE.</v>
      </c>
      <c r="D421" s="419">
        <f>VLOOKUP(A421,'BASE DE DATOS'!$B$2:$AB$6821,13,0)</f>
        <v>2026</v>
      </c>
      <c r="E421" s="413"/>
      <c r="F421" s="348"/>
      <c r="G421" s="348"/>
    </row>
    <row r="422" spans="1:7" ht="24.95" hidden="1" customHeight="1" x14ac:dyDescent="0.25">
      <c r="A422" s="350">
        <f>'BASE DE DATOS'!B430</f>
        <v>410</v>
      </c>
      <c r="B422" s="418" t="str">
        <f>VLOOKUP(A422,'BASE DE DATOS'!$B$2:$AB$702,2,0)</f>
        <v xml:space="preserve">ROMERO JUAREZ JOSE LUIS </v>
      </c>
      <c r="C422" s="418" t="str">
        <f>VLOOKUP(A422,'BASE DE DATOS'!$B$2:$AB$6821,12,0)</f>
        <v>PRIVADA 7 SUR ENTRE 15 Y 17 PTE.</v>
      </c>
      <c r="D422" s="419">
        <f>VLOOKUP(A422,'BASE DE DATOS'!$B$2:$AB$6821,13,0)</f>
        <v>2026</v>
      </c>
      <c r="E422" s="413"/>
      <c r="F422" s="348"/>
      <c r="G422" s="348"/>
    </row>
    <row r="423" spans="1:7" ht="24.95" customHeight="1" x14ac:dyDescent="0.25">
      <c r="A423" s="350">
        <f>'BASE DE DATOS'!B431</f>
        <v>411</v>
      </c>
      <c r="B423" s="418" t="str">
        <f>VLOOKUP(A423,'BASE DE DATOS'!$B$2:$AB$702,2,0)</f>
        <v xml:space="preserve">ROMERO JUAREZ JUAN MANUEL </v>
      </c>
      <c r="C423" s="418" t="str">
        <f>VLOOKUP(A423,'BASE DE DATOS'!$B$2:$AB$6821,12,0)</f>
        <v>17 PTE. ENTRE 17 Y 19 SUR</v>
      </c>
      <c r="D423" s="419">
        <f>VLOOKUP(A423,'BASE DE DATOS'!$B$2:$AB$6821,13,0)</f>
        <v>2026</v>
      </c>
      <c r="E423" s="413"/>
      <c r="F423" s="348"/>
      <c r="G423" s="348"/>
    </row>
    <row r="424" spans="1:7" ht="24.95" hidden="1" customHeight="1" x14ac:dyDescent="0.25">
      <c r="A424" s="350">
        <f>'BASE DE DATOS'!B432</f>
        <v>412</v>
      </c>
      <c r="B424" s="418" t="str">
        <f>VLOOKUP(A424,'BASE DE DATOS'!$B$2:$AB$702,2,0)</f>
        <v>ROMERO MURRIETA ERICK</v>
      </c>
      <c r="C424" s="418" t="str">
        <f>VLOOKUP(A424,'BASE DE DATOS'!$B$2:$AB$6821,12,0)</f>
        <v>13 SUR ENTRE 13 Y 15 PTE.</v>
      </c>
      <c r="D424" s="419">
        <f>VLOOKUP(A424,'BASE DE DATOS'!$B$2:$AB$6821,13,0)</f>
        <v>2026</v>
      </c>
      <c r="E424" s="413"/>
      <c r="F424" s="348"/>
      <c r="G424" s="348"/>
    </row>
    <row r="425" spans="1:7" ht="24.95" customHeight="1" x14ac:dyDescent="0.25">
      <c r="A425" s="350">
        <f>'BASE DE DATOS'!B433</f>
        <v>413</v>
      </c>
      <c r="B425" s="418" t="str">
        <f>VLOOKUP(A425,'BASE DE DATOS'!$B$2:$AB$702,2,0)</f>
        <v>ROMERO OYORSABAL DANIEL</v>
      </c>
      <c r="C425" s="418" t="str">
        <f>VLOOKUP(A425,'BASE DE DATOS'!$B$2:$AB$6821,12,0)</f>
        <v xml:space="preserve">17 PTE. ENTRE 11 Y 13 SUR </v>
      </c>
      <c r="D425" s="419">
        <f>VLOOKUP(A425,'BASE DE DATOS'!$B$2:$AB$6821,13,0)</f>
        <v>2025</v>
      </c>
      <c r="E425" s="413"/>
      <c r="F425" s="348"/>
      <c r="G425" s="348"/>
    </row>
    <row r="426" spans="1:7" ht="24.95" hidden="1" customHeight="1" x14ac:dyDescent="0.25">
      <c r="A426" s="350">
        <f>'BASE DE DATOS'!B434</f>
        <v>414</v>
      </c>
      <c r="B426" s="418" t="str">
        <f>VLOOKUP(A426,'BASE DE DATOS'!$B$2:$AB$702,2,0)</f>
        <v xml:space="preserve">ROMERO ROBLES MARCIAL </v>
      </c>
      <c r="C426" s="418" t="str">
        <f>VLOOKUP(A426,'BASE DE DATOS'!$B$2:$AB$6821,12,0)</f>
        <v>RPIVADA 7 SUR ESQ. 11 PTE-</v>
      </c>
      <c r="D426" s="419">
        <f>VLOOKUP(A426,'BASE DE DATOS'!$B$2:$AB$6821,13,0)</f>
        <v>2025</v>
      </c>
      <c r="E426" s="413"/>
      <c r="F426" s="348"/>
      <c r="G426" s="348"/>
    </row>
    <row r="427" spans="1:7" ht="24.95" hidden="1" customHeight="1" x14ac:dyDescent="0.25">
      <c r="A427" s="350">
        <f>'BASE DE DATOS'!B435</f>
        <v>415</v>
      </c>
      <c r="B427" s="418" t="str">
        <f>VLOOKUP(A427,'BASE DE DATOS'!$B$2:$AB$702,2,0)</f>
        <v>ROMERO RODRIGUEZ ARMANDO</v>
      </c>
      <c r="C427" s="418" t="str">
        <f>VLOOKUP(A427,'BASE DE DATOS'!$B$2:$AB$6821,12,0)</f>
        <v xml:space="preserve">17 PTE. ENTRE 7 Y 9 SUR </v>
      </c>
      <c r="D427" s="419">
        <f>VLOOKUP(A427,'BASE DE DATOS'!$B$2:$AB$6821,13,0)</f>
        <v>2026</v>
      </c>
      <c r="E427" s="413"/>
      <c r="F427" s="348"/>
      <c r="G427" s="348"/>
    </row>
    <row r="428" spans="1:7" ht="24.95" hidden="1" customHeight="1" x14ac:dyDescent="0.25">
      <c r="A428" s="350">
        <f>'BASE DE DATOS'!B436</f>
        <v>416</v>
      </c>
      <c r="B428" s="418" t="str">
        <f>VLOOKUP(A428,'BASE DE DATOS'!$B$2:$AB$702,2,0)</f>
        <v>ROSAS CLAUDIO ANGEL</v>
      </c>
      <c r="C428" s="418" t="str">
        <f>VLOOKUP(A428,'BASE DE DATOS'!$B$2:$AB$6821,12,0)</f>
        <v xml:space="preserve">17 PTE. ENTRE 9 Y 11 SUR </v>
      </c>
      <c r="D428" s="419">
        <f>VLOOKUP(A428,'BASE DE DATOS'!$B$2:$AB$6821,13,0)</f>
        <v>2026</v>
      </c>
      <c r="E428" s="413"/>
      <c r="F428" s="348"/>
      <c r="G428" s="348"/>
    </row>
    <row r="429" spans="1:7" ht="24.95" hidden="1" customHeight="1" x14ac:dyDescent="0.25">
      <c r="A429" s="350">
        <f>'BASE DE DATOS'!B437</f>
        <v>417</v>
      </c>
      <c r="B429" s="418" t="str">
        <f>VLOOKUP(A429,'BASE DE DATOS'!$B$2:$AB$702,2,0)</f>
        <v>RODRIGUEZ  SANTOS CIRILO</v>
      </c>
      <c r="C429" s="418" t="str">
        <f>VLOOKUP(A429,'BASE DE DATOS'!$B$2:$AB$6821,12,0)</f>
        <v xml:space="preserve">17 PONIENTEE 19 SUR </v>
      </c>
      <c r="D429" s="419">
        <f>VLOOKUP(A429,'BASE DE DATOS'!$B$2:$AB$6821,13,0)</f>
        <v>2020</v>
      </c>
      <c r="E429" s="413"/>
      <c r="F429" s="348"/>
      <c r="G429" s="348"/>
    </row>
    <row r="430" spans="1:7" ht="24.95" hidden="1" customHeight="1" x14ac:dyDescent="0.25">
      <c r="A430" s="350">
        <f>'BASE DE DATOS'!B438</f>
        <v>418</v>
      </c>
      <c r="B430" s="418" t="str">
        <f>VLOOKUP(A430,'BASE DE DATOS'!$B$2:$AB$702,2,0)</f>
        <v>ROSAS HERNANDEZ JUAN GILMARL</v>
      </c>
      <c r="C430" s="418" t="str">
        <f>VLOOKUP(A430,'BASE DE DATOS'!$B$2:$AB$6821,12,0)</f>
        <v>15 PTE NO. 1710</v>
      </c>
      <c r="D430" s="419">
        <f>VLOOKUP(A430,'BASE DE DATOS'!$B$2:$AB$6821,13,0)</f>
        <v>2026</v>
      </c>
      <c r="E430" s="413"/>
      <c r="F430" s="348"/>
      <c r="G430" s="348"/>
    </row>
    <row r="431" spans="1:7" ht="24.95" hidden="1" customHeight="1" x14ac:dyDescent="0.25">
      <c r="A431" s="350">
        <f>'BASE DE DATOS'!B439</f>
        <v>419</v>
      </c>
      <c r="B431" s="418" t="str">
        <f>VLOOKUP(A431,'BASE DE DATOS'!$B$2:$AB$702,2,0)</f>
        <v>ROSAS RIOS JOSE ALEJANDRO</v>
      </c>
      <c r="C431" s="418" t="str">
        <f>VLOOKUP(A431,'BASE DE DATOS'!$B$2:$AB$6821,12,0)</f>
        <v xml:space="preserve">17 PTE. ENTRE 19 SUR    ENFRENTE CANAL </v>
      </c>
      <c r="D431" s="419">
        <f>VLOOKUP(A431,'BASE DE DATOS'!$B$2:$AB$6821,13,0)</f>
        <v>0</v>
      </c>
      <c r="E431" s="413"/>
      <c r="F431" s="348"/>
      <c r="G431" s="348"/>
    </row>
    <row r="432" spans="1:7" ht="24.95" hidden="1" customHeight="1" x14ac:dyDescent="0.25">
      <c r="A432" s="350">
        <f>'BASE DE DATOS'!B440</f>
        <v>420</v>
      </c>
      <c r="B432" s="418" t="str">
        <f>VLOOKUP(A432,'BASE DE DATOS'!$B$2:$AB$702,2,0)</f>
        <v>ROSAS RODRIGUEZ FERNANDO</v>
      </c>
      <c r="C432" s="418" t="str">
        <f>VLOOKUP(A432,'BASE DE DATOS'!$B$2:$AB$6821,12,0)</f>
        <v xml:space="preserve">19 PTE. ENTRE 13 Y 15 SUR </v>
      </c>
      <c r="D432" s="419">
        <f>VLOOKUP(A432,'BASE DE DATOS'!$B$2:$AB$6821,13,0)</f>
        <v>2026</v>
      </c>
      <c r="E432" s="413"/>
      <c r="F432" s="348"/>
      <c r="G432" s="348"/>
    </row>
    <row r="433" spans="1:7" ht="24.95" hidden="1" customHeight="1" x14ac:dyDescent="0.25">
      <c r="A433" s="350">
        <f>'BASE DE DATOS'!B441</f>
        <v>421</v>
      </c>
      <c r="B433" s="418" t="str">
        <f>VLOOKUP(A433,'BASE DE DATOS'!$B$2:$AB$702,2,0)</f>
        <v>ROSAS RODRIGUEZ GILBERTO</v>
      </c>
      <c r="C433" s="418" t="str">
        <f>VLOOKUP(A433,'BASE DE DATOS'!$B$2:$AB$6821,12,0)</f>
        <v xml:space="preserve">19 PTE. ENTRE 13 Y 15 SUR </v>
      </c>
      <c r="D433" s="419">
        <f>VLOOKUP(A433,'BASE DE DATOS'!$B$2:$AB$6821,13,0)</f>
        <v>2016</v>
      </c>
      <c r="E433" s="413"/>
      <c r="F433" s="348"/>
      <c r="G433" s="348"/>
    </row>
    <row r="434" spans="1:7" ht="24.95" hidden="1" customHeight="1" x14ac:dyDescent="0.25">
      <c r="A434" s="350">
        <f>'BASE DE DATOS'!B442</f>
        <v>422</v>
      </c>
      <c r="B434" s="418" t="str">
        <f>VLOOKUP(A434,'BASE DE DATOS'!$B$2:$AB$702,2,0)</f>
        <v>ROSAS RODRIGUEZ LUISA</v>
      </c>
      <c r="C434" s="418" t="str">
        <f>VLOOKUP(A434,'BASE DE DATOS'!$B$2:$AB$6821,12,0)</f>
        <v>21 PTE- ENTRE 7 Y 9 SUR</v>
      </c>
      <c r="D434" s="419">
        <f>VLOOKUP(A434,'BASE DE DATOS'!$B$2:$AB$6821,13,0)</f>
        <v>2026</v>
      </c>
      <c r="E434" s="413"/>
      <c r="F434" s="348"/>
      <c r="G434" s="348"/>
    </row>
    <row r="435" spans="1:7" ht="24.95" hidden="1" customHeight="1" x14ac:dyDescent="0.25">
      <c r="A435" s="350">
        <f>'BASE DE DATOS'!B443</f>
        <v>423</v>
      </c>
      <c r="B435" s="418" t="str">
        <f>VLOOKUP(A435,'BASE DE DATOS'!$B$2:$AB$702,2,0)</f>
        <v>JIMENEZ ROSAS ADRIANA</v>
      </c>
      <c r="C435" s="418" t="str">
        <f>VLOOKUP(A435,'BASE DE DATOS'!$B$2:$AB$6821,12,0)</f>
        <v>19 PTE- ESQ. 15 SUR</v>
      </c>
      <c r="D435" s="419">
        <f>VLOOKUP(A435,'BASE DE DATOS'!$B$2:$AB$6821,13,0)</f>
        <v>2026</v>
      </c>
      <c r="E435" s="413"/>
      <c r="F435" s="348"/>
      <c r="G435" s="348"/>
    </row>
    <row r="436" spans="1:7" ht="24.95" hidden="1" customHeight="1" x14ac:dyDescent="0.25">
      <c r="A436" s="350">
        <f>'BASE DE DATOS'!B444</f>
        <v>424</v>
      </c>
      <c r="B436" s="418" t="str">
        <f>VLOOKUP(A436,'BASE DE DATOS'!$B$2:$AB$702,2,0)</f>
        <v>ROSAS SANCHEZ GUADALUPE</v>
      </c>
      <c r="C436" s="418" t="str">
        <f>VLOOKUP(A436,'BASE DE DATOS'!$B$2:$AB$6821,12,0)</f>
        <v xml:space="preserve">PRIVADA 9 SUR ENTRE 7 SUR </v>
      </c>
      <c r="D436" s="419">
        <f>VLOOKUP(A436,'BASE DE DATOS'!$B$2:$AB$6821,13,0)</f>
        <v>2026</v>
      </c>
      <c r="E436" s="413"/>
      <c r="F436" s="348"/>
      <c r="G436" s="348"/>
    </row>
    <row r="437" spans="1:7" ht="24.95" customHeight="1" x14ac:dyDescent="0.25">
      <c r="A437" s="350">
        <f>'BASE DE DATOS'!B445</f>
        <v>425</v>
      </c>
      <c r="B437" s="418" t="str">
        <f>VLOOKUP(A437,'BASE DE DATOS'!$B$2:$AB$702,2,0)</f>
        <v>ROSALES MEDINA CIRILO</v>
      </c>
      <c r="C437" s="418" t="str">
        <f>VLOOKUP(A437,'BASE DE DATOS'!$B$2:$AB$6821,12,0)</f>
        <v>13 SUR ESQ. 15 PTE.</v>
      </c>
      <c r="D437" s="419">
        <f>VLOOKUP(A437,'BASE DE DATOS'!$B$2:$AB$6821,13,0)</f>
        <v>2026</v>
      </c>
      <c r="E437" s="413"/>
      <c r="F437" s="348"/>
      <c r="G437" s="348"/>
    </row>
    <row r="438" spans="1:7" ht="24.95" hidden="1" customHeight="1" x14ac:dyDescent="0.25">
      <c r="A438" s="350">
        <f>'BASE DE DATOS'!B446</f>
        <v>426</v>
      </c>
      <c r="B438" s="418" t="str">
        <f>VLOOKUP(A438,'BASE DE DATOS'!$B$2:$AB$702,2,0)</f>
        <v>ROSALES RAFAEL JOSE JAVIER</v>
      </c>
      <c r="C438" s="418" t="str">
        <f>VLOOKUP(A438,'BASE DE DATOS'!$B$2:$AB$6821,12,0)</f>
        <v xml:space="preserve">15 PTE. ENTRE 17 Y 19 SUR </v>
      </c>
      <c r="D438" s="419">
        <f>VLOOKUP(A438,'BASE DE DATOS'!$B$2:$AB$6821,13,0)</f>
        <v>2026</v>
      </c>
      <c r="E438" s="413"/>
      <c r="F438" s="348"/>
      <c r="G438" s="348"/>
    </row>
    <row r="439" spans="1:7" ht="24.95" hidden="1" customHeight="1" x14ac:dyDescent="0.25">
      <c r="A439" s="350">
        <f>'BASE DE DATOS'!B447</f>
        <v>427</v>
      </c>
      <c r="B439" s="418" t="str">
        <f>VLOOKUP(A439,'BASE DE DATOS'!$B$2:$AB$702,2,0)</f>
        <v>ROSAS ALEJO ALEJANDRO</v>
      </c>
      <c r="C439" s="418" t="str">
        <f>VLOOKUP(A439,'BASE DE DATOS'!$B$2:$AB$6821,12,0)</f>
        <v xml:space="preserve">19 PTE. ENTRE 13 Y 15 SUR </v>
      </c>
      <c r="D439" s="419">
        <f>VLOOKUP(A439,'BASE DE DATOS'!$B$2:$AB$6821,13,0)</f>
        <v>2026</v>
      </c>
      <c r="E439" s="413"/>
      <c r="F439" s="348"/>
      <c r="G439" s="348"/>
    </row>
    <row r="440" spans="1:7" ht="24.95" hidden="1" customHeight="1" x14ac:dyDescent="0.25">
      <c r="A440" s="350">
        <f>'BASE DE DATOS'!B448</f>
        <v>428</v>
      </c>
      <c r="B440" s="418" t="str">
        <f>VLOOKUP(A440,'BASE DE DATOS'!$B$2:$AB$702,2,0)</f>
        <v>ROSAS ALEJO ARTURO</v>
      </c>
      <c r="C440" s="418" t="str">
        <f>VLOOKUP(A440,'BASE DE DATOS'!$B$2:$AB$6821,12,0)</f>
        <v xml:space="preserve">19 PTE. ENTRE 13 Y 15 SUR </v>
      </c>
      <c r="D440" s="419">
        <f>VLOOKUP(A440,'BASE DE DATOS'!$B$2:$AB$6821,13,0)</f>
        <v>2026</v>
      </c>
      <c r="E440" s="413"/>
      <c r="F440" s="348"/>
      <c r="G440" s="348"/>
    </row>
    <row r="441" spans="1:7" ht="24.95" hidden="1" customHeight="1" x14ac:dyDescent="0.25">
      <c r="A441" s="350">
        <f>'BASE DE DATOS'!B449</f>
        <v>429</v>
      </c>
      <c r="B441" s="418" t="str">
        <f>VLOOKUP(A441,'BASE DE DATOS'!$B$2:$AB$702,2,0)</f>
        <v>ROSAS ALEJO VERONICA</v>
      </c>
      <c r="C441" s="418" t="str">
        <f>VLOOKUP(A441,'BASE DE DATOS'!$B$2:$AB$6821,12,0)</f>
        <v xml:space="preserve">19 PTE. ENTRE 13 Y 15 SUR </v>
      </c>
      <c r="D441" s="419">
        <f>VLOOKUP(A441,'BASE DE DATOS'!$B$2:$AB$6821,13,0)</f>
        <v>2026</v>
      </c>
      <c r="E441" s="413"/>
      <c r="F441" s="348"/>
      <c r="G441" s="348"/>
    </row>
    <row r="442" spans="1:7" ht="24.95" customHeight="1" x14ac:dyDescent="0.25">
      <c r="A442" s="350">
        <f>'BASE DE DATOS'!B450</f>
        <v>430</v>
      </c>
      <c r="B442" s="418" t="str">
        <f>VLOOKUP(A442,'BASE DE DATOS'!$B$2:$AB$702,2,0)</f>
        <v>ROSAS CASTRO AURELIO</v>
      </c>
      <c r="C442" s="418" t="str">
        <f>VLOOKUP(A442,'BASE DE DATOS'!$B$2:$AB$6821,12,0)</f>
        <v xml:space="preserve">19 PTE. ENTRE 13 Y 15 SUR </v>
      </c>
      <c r="D442" s="419">
        <f>VLOOKUP(A442,'BASE DE DATOS'!$B$2:$AB$6821,13,0)</f>
        <v>2025</v>
      </c>
      <c r="E442" s="413"/>
      <c r="F442" s="348"/>
      <c r="G442" s="348"/>
    </row>
    <row r="443" spans="1:7" ht="24.95" customHeight="1" x14ac:dyDescent="0.25">
      <c r="A443" s="350">
        <f>'BASE DE DATOS'!B451</f>
        <v>431</v>
      </c>
      <c r="B443" s="418" t="str">
        <f>VLOOKUP(A443,'BASE DE DATOS'!$B$2:$AB$702,2,0)</f>
        <v>ROSAS CASTRO LUZ</v>
      </c>
      <c r="C443" s="418" t="str">
        <f>VLOOKUP(A443,'BASE DE DATOS'!$B$2:$AB$6821,12,0)</f>
        <v xml:space="preserve">19 PTE. ENTRE 13 Y 15 SUR </v>
      </c>
      <c r="D443" s="419">
        <f>VLOOKUP(A443,'BASE DE DATOS'!$B$2:$AB$6821,13,0)</f>
        <v>2025</v>
      </c>
      <c r="E443" s="413"/>
      <c r="F443" s="348"/>
      <c r="G443" s="348"/>
    </row>
    <row r="444" spans="1:7" ht="24.95" hidden="1" customHeight="1" x14ac:dyDescent="0.25">
      <c r="A444" s="350">
        <f>'BASE DE DATOS'!B452</f>
        <v>432</v>
      </c>
      <c r="B444" s="418" t="str">
        <f>VLOOKUP(A444,'BASE DE DATOS'!$B$2:$AB$702,2,0)</f>
        <v xml:space="preserve">VILLAFAN LEON FELIX JESUS </v>
      </c>
      <c r="C444" s="418" t="str">
        <f>VLOOKUP(A444,'BASE DE DATOS'!$B$2:$AB$6821,12,0)</f>
        <v xml:space="preserve">19 SUR S/N ENTRE 15 Y 17 PONIENTE </v>
      </c>
      <c r="D444" s="419">
        <f>VLOOKUP(A444,'BASE DE DATOS'!$B$2:$AB$6821,13,0)</f>
        <v>2026</v>
      </c>
      <c r="E444" s="413"/>
      <c r="F444" s="348"/>
      <c r="G444" s="348"/>
    </row>
    <row r="445" spans="1:7" ht="24.95" hidden="1" customHeight="1" x14ac:dyDescent="0.25">
      <c r="A445" s="350">
        <f>'BASE DE DATOS'!B453</f>
        <v>433</v>
      </c>
      <c r="B445" s="418" t="str">
        <f>VLOOKUP(A445,'BASE DE DATOS'!$B$2:$AB$702,2,0)</f>
        <v>ROSAS GONZALEZ JAIME</v>
      </c>
      <c r="C445" s="418" t="str">
        <f>VLOOKUP(A445,'BASE DE DATOS'!$B$2:$AB$6821,12,0)</f>
        <v>13 SUR NO. 1708</v>
      </c>
      <c r="D445" s="419">
        <f>VLOOKUP(A445,'BASE DE DATOS'!$B$2:$AB$6821,13,0)</f>
        <v>2026</v>
      </c>
      <c r="E445" s="413"/>
      <c r="F445" s="348"/>
      <c r="G445" s="348"/>
    </row>
    <row r="446" spans="1:7" ht="24.95" customHeight="1" x14ac:dyDescent="0.25">
      <c r="A446" s="350">
        <f>'BASE DE DATOS'!B454</f>
        <v>434</v>
      </c>
      <c r="B446" s="418" t="str">
        <f>VLOOKUP(A446,'BASE DE DATOS'!$B$2:$AB$702,2,0)</f>
        <v>ROSAS HERNANDEZ FABIAN</v>
      </c>
      <c r="C446" s="418" t="str">
        <f>VLOOKUP(A446,'BASE DE DATOS'!$B$2:$AB$6821,12,0)</f>
        <v>15 PONIENTEE 19  SUR 1710</v>
      </c>
      <c r="D446" s="419">
        <f>VLOOKUP(A446,'BASE DE DATOS'!$B$2:$AB$6821,13,0)</f>
        <v>2024</v>
      </c>
      <c r="E446" s="413"/>
      <c r="F446" s="348"/>
      <c r="G446" s="348"/>
    </row>
    <row r="447" spans="1:7" ht="24.95" hidden="1" customHeight="1" x14ac:dyDescent="0.25">
      <c r="A447" s="350">
        <f>'BASE DE DATOS'!B455</f>
        <v>435</v>
      </c>
      <c r="B447" s="418" t="str">
        <f>VLOOKUP(A447,'BASE DE DATOS'!$B$2:$AB$702,2,0)</f>
        <v>ROSAS LIMON FACUNDO</v>
      </c>
      <c r="C447" s="418" t="str">
        <f>VLOOKUP(A447,'BASE DE DATOS'!$B$2:$AB$6821,12,0)</f>
        <v>13 SUR Y 15 PONIENTE</v>
      </c>
      <c r="D447" s="419">
        <f>VLOOKUP(A447,'BASE DE DATOS'!$B$2:$AB$6821,13,0)</f>
        <v>2026</v>
      </c>
      <c r="E447" s="413"/>
      <c r="F447" s="348"/>
      <c r="G447" s="348"/>
    </row>
    <row r="448" spans="1:7" ht="24.95" hidden="1" customHeight="1" x14ac:dyDescent="0.25">
      <c r="A448" s="350">
        <f>'BASE DE DATOS'!B456</f>
        <v>436</v>
      </c>
      <c r="B448" s="418" t="str">
        <f>VLOOKUP(A448,'BASE DE DATOS'!$B$2:$AB$702,2,0)</f>
        <v>ROSAS LUNA CATALINA</v>
      </c>
      <c r="C448" s="418" t="str">
        <f>VLOOKUP(A448,'BASE DE DATOS'!$B$2:$AB$6821,12,0)</f>
        <v>19 SUR NO. 1309 ENTRE 13 Y 15 SUR</v>
      </c>
      <c r="D448" s="419">
        <f>VLOOKUP(A448,'BASE DE DATOS'!$B$2:$AB$6821,13,0)</f>
        <v>2026</v>
      </c>
      <c r="E448" s="413"/>
      <c r="F448" s="348"/>
      <c r="G448" s="348"/>
    </row>
    <row r="449" spans="1:7" ht="24.95" hidden="1" customHeight="1" x14ac:dyDescent="0.25">
      <c r="A449" s="350">
        <f>'BASE DE DATOS'!B457</f>
        <v>437</v>
      </c>
      <c r="B449" s="418" t="str">
        <f>VLOOKUP(A449,'BASE DE DATOS'!$B$2:$AB$702,2,0)</f>
        <v xml:space="preserve">ROSAS LUNA MANUEL </v>
      </c>
      <c r="C449" s="418" t="str">
        <f>VLOOKUP(A449,'BASE DE DATOS'!$B$2:$AB$6821,12,0)</f>
        <v xml:space="preserve">15 SUR ENTRE 19 Y 21 PTE. </v>
      </c>
      <c r="D449" s="419">
        <f>VLOOKUP(A449,'BASE DE DATOS'!$B$2:$AB$6821,13,0)</f>
        <v>2026</v>
      </c>
      <c r="E449" s="413"/>
      <c r="F449" s="348"/>
      <c r="G449" s="348"/>
    </row>
    <row r="450" spans="1:7" ht="24.95" hidden="1" customHeight="1" x14ac:dyDescent="0.25">
      <c r="A450" s="350">
        <f>'BASE DE DATOS'!B458</f>
        <v>438</v>
      </c>
      <c r="B450" s="418" t="str">
        <f>VLOOKUP(A450,'BASE DE DATOS'!$B$2:$AB$702,2,0)</f>
        <v>ROSAS NOTARIO FACUNDO</v>
      </c>
      <c r="C450" s="418" t="str">
        <f>VLOOKUP(A450,'BASE DE DATOS'!$B$2:$AB$6821,12,0)</f>
        <v>15 PTE. ESQ. 13 SUR</v>
      </c>
      <c r="D450" s="419">
        <f>VLOOKUP(A450,'BASE DE DATOS'!$B$2:$AB$6821,13,0)</f>
        <v>0</v>
      </c>
      <c r="E450" s="413"/>
      <c r="F450" s="348"/>
      <c r="G450" s="348"/>
    </row>
    <row r="451" spans="1:7" ht="24.95" hidden="1" customHeight="1" x14ac:dyDescent="0.25">
      <c r="A451" s="350">
        <f>'BASE DE DATOS'!B459</f>
        <v>439</v>
      </c>
      <c r="B451" s="418" t="str">
        <f>VLOOKUP(A451,'BASE DE DATOS'!$B$2:$AB$702,2,0)</f>
        <v>FERNANDEZ SANTOS MARIBEL</v>
      </c>
      <c r="C451" s="418" t="str">
        <f>VLOOKUP(A451,'BASE DE DATOS'!$B$2:$AB$6821,12,0)</f>
        <v xml:space="preserve">15 PONIENTE ENTRE 17 Y 19 SUR </v>
      </c>
      <c r="D451" s="419">
        <f>VLOOKUP(A451,'BASE DE DATOS'!$B$2:$AB$6821,13,0)</f>
        <v>2026</v>
      </c>
      <c r="E451" s="413"/>
      <c r="F451" s="348"/>
      <c r="G451" s="348"/>
    </row>
    <row r="452" spans="1:7" ht="24.95" hidden="1" customHeight="1" x14ac:dyDescent="0.25">
      <c r="A452" s="350">
        <f>'BASE DE DATOS'!B460</f>
        <v>440</v>
      </c>
      <c r="B452" s="418" t="str">
        <f>VLOOKUP(A452,'BASE DE DATOS'!$B$2:$AB$702,2,0)</f>
        <v xml:space="preserve">ROMERO LOPEZ ANA ROSA </v>
      </c>
      <c r="C452" s="418" t="str">
        <f>VLOOKUP(A452,'BASE DE DATOS'!$B$2:$AB$6821,12,0)</f>
        <v>15 PONIENTE NO 1701</v>
      </c>
      <c r="D452" s="419">
        <f>VLOOKUP(A452,'BASE DE DATOS'!$B$2:$AB$6821,13,0)</f>
        <v>2026</v>
      </c>
      <c r="E452" s="413"/>
      <c r="F452" s="348"/>
      <c r="G452" s="348"/>
    </row>
    <row r="453" spans="1:7" ht="24.95" hidden="1" customHeight="1" x14ac:dyDescent="0.25">
      <c r="A453" s="350">
        <f>'BASE DE DATOS'!B462</f>
        <v>441</v>
      </c>
      <c r="B453" s="418" t="str">
        <f>VLOOKUP(A453,'BASE DE DATOS'!$B$2:$AB$702,2,0)</f>
        <v>ROSAS RODRIGUEZ CARMEN</v>
      </c>
      <c r="C453" s="418" t="str">
        <f>VLOOKUP(A453,'BASE DE DATOS'!$B$2:$AB$6821,12,0)</f>
        <v xml:space="preserve">17 PTE. ENTRE 7 Y 9 SUR </v>
      </c>
      <c r="D453" s="419">
        <f>VLOOKUP(A453,'BASE DE DATOS'!$B$2:$AB$6821,13,0)</f>
        <v>2026</v>
      </c>
      <c r="E453" s="413"/>
      <c r="F453" s="348"/>
      <c r="G453" s="348"/>
    </row>
    <row r="454" spans="1:7" ht="24.95" customHeight="1" x14ac:dyDescent="0.25">
      <c r="A454" s="350">
        <f>'BASE DE DATOS'!B463</f>
        <v>442</v>
      </c>
      <c r="B454" s="418" t="str">
        <f>VLOOKUP(A454,'BASE DE DATOS'!$B$2:$AB$702,2,0)</f>
        <v>ROSAS RODRIGUEZ DELFINO</v>
      </c>
      <c r="C454" s="418" t="str">
        <f>VLOOKUP(A454,'BASE DE DATOS'!$B$2:$AB$6821,12,0)</f>
        <v>17 PONIENTE</v>
      </c>
      <c r="D454" s="419">
        <f>VLOOKUP(A454,'BASE DE DATOS'!$B$2:$AB$6821,13,0)</f>
        <v>2026</v>
      </c>
      <c r="E454" s="413"/>
      <c r="F454" s="348"/>
      <c r="G454" s="348"/>
    </row>
    <row r="455" spans="1:7" ht="24.95" hidden="1" customHeight="1" x14ac:dyDescent="0.25">
      <c r="A455" s="350">
        <f>'BASE DE DATOS'!B464</f>
        <v>443</v>
      </c>
      <c r="B455" s="418" t="str">
        <f>VLOOKUP(A455,'BASE DE DATOS'!$B$2:$AB$702,2,0)</f>
        <v>ROSAS RODRIGUEZ GUADALUPE</v>
      </c>
      <c r="C455" s="418" t="str">
        <f>VLOOKUP(A455,'BASE DE DATOS'!$B$2:$AB$6821,12,0)</f>
        <v xml:space="preserve">19 PTE. ENTRE 13 Y 15 SUR </v>
      </c>
      <c r="D455" s="419">
        <f>VLOOKUP(A455,'BASE DE DATOS'!$B$2:$AB$6821,13,0)</f>
        <v>2026</v>
      </c>
      <c r="E455" s="413"/>
      <c r="F455" s="348"/>
      <c r="G455" s="348"/>
    </row>
    <row r="456" spans="1:7" ht="24.95" hidden="1" customHeight="1" x14ac:dyDescent="0.25">
      <c r="A456" s="350">
        <f>'BASE DE DATOS'!B465</f>
        <v>444</v>
      </c>
      <c r="B456" s="418" t="str">
        <f>VLOOKUP(A456,'BASE DE DATOS'!$B$2:$AB$702,2,0)</f>
        <v>ROSAS RODRIGUEZ IGNACIO</v>
      </c>
      <c r="C456" s="418" t="str">
        <f>VLOOKUP(A456,'BASE DE DATOS'!$B$2:$AB$6821,12,0)</f>
        <v>15 SUR NO. 1902</v>
      </c>
      <c r="D456" s="419">
        <f>VLOOKUP(A456,'BASE DE DATOS'!$B$2:$AB$6821,13,0)</f>
        <v>2026</v>
      </c>
      <c r="E456" s="413"/>
      <c r="F456" s="348"/>
      <c r="G456" s="348"/>
    </row>
    <row r="457" spans="1:7" ht="24.95" hidden="1" customHeight="1" x14ac:dyDescent="0.25">
      <c r="A457" s="350">
        <f>'BASE DE DATOS'!B466</f>
        <v>445</v>
      </c>
      <c r="B457" s="418" t="str">
        <f>VLOOKUP(A457,'BASE DE DATOS'!$B$2:$AB$702,2,0)</f>
        <v>ROSAS RODRIGUEZ JAVIER</v>
      </c>
      <c r="C457" s="418" t="str">
        <f>VLOOKUP(A457,'BASE DE DATOS'!$B$2:$AB$6821,12,0)</f>
        <v>13 SUR ENTRE 19 Y 21 PTE</v>
      </c>
      <c r="D457" s="419">
        <f>VLOOKUP(A457,'BASE DE DATOS'!$B$2:$AB$6821,13,0)</f>
        <v>2026</v>
      </c>
      <c r="E457" s="413"/>
      <c r="F457" s="348"/>
      <c r="G457" s="348"/>
    </row>
    <row r="458" spans="1:7" ht="24.95" hidden="1" customHeight="1" x14ac:dyDescent="0.25">
      <c r="A458" s="350">
        <f>'BASE DE DATOS'!B467</f>
        <v>446</v>
      </c>
      <c r="B458" s="418" t="str">
        <f>VLOOKUP(A458,'BASE DE DATOS'!$B$2:$AB$702,2,0)</f>
        <v>ROSAS RODRIGUEZ JOSEFINA</v>
      </c>
      <c r="C458" s="418" t="str">
        <f>VLOOKUP(A458,'BASE DE DATOS'!$B$2:$AB$6821,12,0)</f>
        <v>17 PTE. NO. 1902 BARRIO SAN ANTONIO TECAMACHALCO</v>
      </c>
      <c r="D458" s="419">
        <f>VLOOKUP(A458,'BASE DE DATOS'!$B$2:$AB$6821,13,0)</f>
        <v>2026</v>
      </c>
      <c r="E458" s="413"/>
      <c r="F458" s="348"/>
      <c r="G458" s="348"/>
    </row>
    <row r="459" spans="1:7" ht="24.95" hidden="1" customHeight="1" x14ac:dyDescent="0.25">
      <c r="A459" s="350">
        <f>'BASE DE DATOS'!B468</f>
        <v>447</v>
      </c>
      <c r="B459" s="418" t="str">
        <f>VLOOKUP(A459,'BASE DE DATOS'!$B$2:$AB$702,2,0)</f>
        <v>ROSAS RODRIGUEZ MARIA DE LOURDES</v>
      </c>
      <c r="C459" s="418" t="str">
        <f>VLOOKUP(A459,'BASE DE DATOS'!$B$2:$AB$6821,12,0)</f>
        <v xml:space="preserve">11 SUR ENTRE 15 Y 17 PTE. </v>
      </c>
      <c r="D459" s="419">
        <f>VLOOKUP(A459,'BASE DE DATOS'!$B$2:$AB$6821,13,0)</f>
        <v>2026</v>
      </c>
      <c r="E459" s="413"/>
      <c r="F459" s="348"/>
      <c r="G459" s="348"/>
    </row>
    <row r="460" spans="1:7" ht="24.95" hidden="1" customHeight="1" x14ac:dyDescent="0.25">
      <c r="A460" s="350">
        <f>'BASE DE DATOS'!B469</f>
        <v>448</v>
      </c>
      <c r="B460" s="418" t="str">
        <f>VLOOKUP(A460,'BASE DE DATOS'!$B$2:$AB$702,2,0)</f>
        <v>ROSAS RODRIGUEZ MATILDE</v>
      </c>
      <c r="C460" s="418" t="str">
        <f>VLOOKUP(A460,'BASE DE DATOS'!$B$2:$AB$6821,12,0)</f>
        <v>17 PTE. ESQ. PRIVADA 7 SUR</v>
      </c>
      <c r="D460" s="419">
        <f>VLOOKUP(A460,'BASE DE DATOS'!$B$2:$AB$6821,13,0)</f>
        <v>2025</v>
      </c>
      <c r="E460" s="413"/>
      <c r="F460" s="348"/>
      <c r="G460" s="348"/>
    </row>
    <row r="461" spans="1:7" ht="24.95" hidden="1" customHeight="1" x14ac:dyDescent="0.25">
      <c r="A461" s="350">
        <f>'BASE DE DATOS'!B470</f>
        <v>449</v>
      </c>
      <c r="B461" s="418" t="str">
        <f>VLOOKUP(A461,'BASE DE DATOS'!$B$2:$AB$702,2,0)</f>
        <v>ROSAS RODRIGUEZ MAXIMO</v>
      </c>
      <c r="C461" s="418" t="str">
        <f>VLOOKUP(A461,'BASE DE DATOS'!$B$2:$AB$6821,12,0)</f>
        <v xml:space="preserve">17 PTE. ENTRE 9 Y 11 SUR </v>
      </c>
      <c r="D461" s="419">
        <f>VLOOKUP(A461,'BASE DE DATOS'!$B$2:$AB$6821,13,0)</f>
        <v>2026</v>
      </c>
      <c r="E461" s="413"/>
      <c r="F461" s="348"/>
      <c r="G461" s="348"/>
    </row>
    <row r="462" spans="1:7" ht="24.95" hidden="1" customHeight="1" x14ac:dyDescent="0.25">
      <c r="A462" s="350">
        <f>'BASE DE DATOS'!B471</f>
        <v>450</v>
      </c>
      <c r="B462" s="418" t="str">
        <f>VLOOKUP(A462,'BASE DE DATOS'!$B$2:$AB$702,2,0)</f>
        <v>ROSAS RODRIGUEZ MIGUEL</v>
      </c>
      <c r="C462" s="418" t="str">
        <f>VLOOKUP(A462,'BASE DE DATOS'!$B$2:$AB$6821,12,0)</f>
        <v xml:space="preserve">13 SUR ENTRE 19 Y 21 PTE- </v>
      </c>
      <c r="D462" s="419">
        <f>VLOOKUP(A462,'BASE DE DATOS'!$B$2:$AB$6821,13,0)</f>
        <v>2026</v>
      </c>
      <c r="E462" s="413"/>
      <c r="F462" s="348"/>
      <c r="G462" s="348"/>
    </row>
    <row r="463" spans="1:7" ht="24.95" hidden="1" customHeight="1" x14ac:dyDescent="0.25">
      <c r="A463" s="350">
        <f>'BASE DE DATOS'!B472</f>
        <v>451</v>
      </c>
      <c r="B463" s="418" t="str">
        <f>VLOOKUP(A463,'BASE DE DATOS'!$B$2:$AB$702,2,0)</f>
        <v>ROSAS RODRIGUEZ PATRICIA</v>
      </c>
      <c r="C463" s="418" t="str">
        <f>VLOOKUP(A463,'BASE DE DATOS'!$B$2:$AB$6821,12,0)</f>
        <v>AV 17 PONIENTE 720 BARRIO SAN ANTONIO TECAM.</v>
      </c>
      <c r="D463" s="419">
        <f>VLOOKUP(A463,'BASE DE DATOS'!$B$2:$AB$6821,13,0)</f>
        <v>2025</v>
      </c>
      <c r="E463" s="413"/>
      <c r="F463" s="348"/>
      <c r="G463" s="348"/>
    </row>
    <row r="464" spans="1:7" ht="24.95" hidden="1" customHeight="1" x14ac:dyDescent="0.25">
      <c r="A464" s="350">
        <f>'BASE DE DATOS'!B473</f>
        <v>452</v>
      </c>
      <c r="B464" s="418" t="str">
        <f>VLOOKUP(A464,'BASE DE DATOS'!$B$2:$AB$702,2,0)</f>
        <v>ROSAS RODRIGUEZ SERGIO</v>
      </c>
      <c r="C464" s="418" t="str">
        <f>VLOOKUP(A464,'BASE DE DATOS'!$B$2:$AB$6821,12,0)</f>
        <v>13 SUR ENTRE 19 Y 21 PTE</v>
      </c>
      <c r="D464" s="419">
        <f>VLOOKUP(A464,'BASE DE DATOS'!$B$2:$AB$6821,13,0)</f>
        <v>2026</v>
      </c>
      <c r="E464" s="413"/>
      <c r="F464" s="348"/>
      <c r="G464" s="348"/>
    </row>
    <row r="465" spans="1:7" ht="24.95" hidden="1" customHeight="1" x14ac:dyDescent="0.25">
      <c r="A465" s="350">
        <f>'BASE DE DATOS'!B474</f>
        <v>453</v>
      </c>
      <c r="B465" s="418" t="str">
        <f>VLOOKUP(A465,'BASE DE DATOS'!$B$2:$AB$702,2,0)</f>
        <v>ROSAS SALAS ERNESTO</v>
      </c>
      <c r="C465" s="418" t="str">
        <f>VLOOKUP(A465,'BASE DE DATOS'!$B$2:$AB$6821,12,0)</f>
        <v>13 SUR ENTRE 19 Y 21 PTE.</v>
      </c>
      <c r="D465" s="419">
        <f>VLOOKUP(A465,'BASE DE DATOS'!$B$2:$AB$6821,13,0)</f>
        <v>2026</v>
      </c>
      <c r="E465" s="413"/>
      <c r="F465" s="348"/>
      <c r="G465" s="348"/>
    </row>
    <row r="466" spans="1:7" ht="24.95" hidden="1" customHeight="1" x14ac:dyDescent="0.25">
      <c r="A466" s="350">
        <f>'BASE DE DATOS'!B475</f>
        <v>454</v>
      </c>
      <c r="B466" s="418" t="str">
        <f>VLOOKUP(A466,'BASE DE DATOS'!$B$2:$AB$702,2,0)</f>
        <v>ROSAS RAMIREZ MARIA ANGELICA</v>
      </c>
      <c r="C466" s="418" t="str">
        <f>VLOOKUP(A466,'BASE DE DATOS'!$B$2:$AB$6821,12,0)</f>
        <v>13 SUR 1503 ENTRE 15 Y 17 PTE.</v>
      </c>
      <c r="D466" s="419">
        <f>VLOOKUP(A466,'BASE DE DATOS'!$B$2:$AB$6821,13,0)</f>
        <v>2026</v>
      </c>
      <c r="E466" s="413"/>
      <c r="F466" s="348"/>
      <c r="G466" s="348"/>
    </row>
    <row r="467" spans="1:7" ht="24.95" hidden="1" customHeight="1" x14ac:dyDescent="0.25">
      <c r="A467" s="350">
        <f>'BASE DE DATOS'!B477</f>
        <v>455</v>
      </c>
      <c r="B467" s="418" t="str">
        <f>VLOOKUP(A467,'BASE DE DATOS'!$B$2:$AB$702,2,0)</f>
        <v>ROSAS SALAS PEDRO</v>
      </c>
      <c r="C467" s="418" t="str">
        <f>VLOOKUP(A467,'BASE DE DATOS'!$B$2:$AB$6821,12,0)</f>
        <v>13 SUR ENTRE 19 Y 21 SUR</v>
      </c>
      <c r="D467" s="419">
        <f>VLOOKUP(A467,'BASE DE DATOS'!$B$2:$AB$6821,13,0)</f>
        <v>2026</v>
      </c>
      <c r="E467" s="413"/>
      <c r="F467" s="348"/>
      <c r="G467" s="348"/>
    </row>
    <row r="468" spans="1:7" ht="24.95" hidden="1" customHeight="1" x14ac:dyDescent="0.25">
      <c r="A468" s="350">
        <f>'BASE DE DATOS'!B478</f>
        <v>456</v>
      </c>
      <c r="B468" s="418" t="str">
        <f>VLOOKUP(A468,'BASE DE DATOS'!$B$2:$AB$702,2,0)</f>
        <v>ROSAS SALAS RAFAEL</v>
      </c>
      <c r="C468" s="418" t="str">
        <f>VLOOKUP(A468,'BASE DE DATOS'!$B$2:$AB$6821,12,0)</f>
        <v>13 SUR ENTRE 19 Y 21 PTE.</v>
      </c>
      <c r="D468" s="419">
        <f>VLOOKUP(A468,'BASE DE DATOS'!$B$2:$AB$6821,13,0)</f>
        <v>2026</v>
      </c>
      <c r="E468" s="413"/>
      <c r="F468" s="348"/>
      <c r="G468" s="348"/>
    </row>
    <row r="469" spans="1:7" ht="24.95" hidden="1" customHeight="1" x14ac:dyDescent="0.25">
      <c r="A469" s="350">
        <f>'BASE DE DATOS'!B479</f>
        <v>457</v>
      </c>
      <c r="B469" s="418" t="str">
        <f>VLOOKUP(A469,'BASE DE DATOS'!$B$2:$AB$702,2,0)</f>
        <v>ROSAS SALAS TERESA</v>
      </c>
      <c r="C469" s="418" t="str">
        <f>VLOOKUP(A469,'BASE DE DATOS'!$B$2:$AB$6821,12,0)</f>
        <v>13 SUR NO. 1903</v>
      </c>
      <c r="D469" s="419">
        <f>VLOOKUP(A469,'BASE DE DATOS'!$B$2:$AB$6821,13,0)</f>
        <v>2026</v>
      </c>
      <c r="E469" s="413"/>
      <c r="F469" s="348"/>
      <c r="G469" s="348"/>
    </row>
    <row r="470" spans="1:7" ht="24.95" hidden="1" customHeight="1" x14ac:dyDescent="0.25">
      <c r="A470" s="350">
        <f>'BASE DE DATOS'!B480</f>
        <v>458</v>
      </c>
      <c r="B470" s="418" t="str">
        <f>VLOOKUP(A470,'BASE DE DATOS'!$B$2:$AB$702,2,0)</f>
        <v>ROSAS ZARATE JUAN</v>
      </c>
      <c r="C470" s="418" t="str">
        <f>VLOOKUP(A470,'BASE DE DATOS'!$B$2:$AB$6821,12,0)</f>
        <v>15 PTE- NO. 1710</v>
      </c>
      <c r="D470" s="419">
        <f>VLOOKUP(A470,'BASE DE DATOS'!$B$2:$AB$6821,13,0)</f>
        <v>2026</v>
      </c>
      <c r="E470" s="413"/>
      <c r="F470" s="348"/>
      <c r="G470" s="348"/>
    </row>
    <row r="471" spans="1:7" ht="24.95" hidden="1" customHeight="1" x14ac:dyDescent="0.25">
      <c r="A471" s="350">
        <f>'BASE DE DATOS'!B481</f>
        <v>459</v>
      </c>
      <c r="B471" s="418" t="str">
        <f>VLOOKUP(A471,'BASE DE DATOS'!$B$2:$AB$702,2,0)</f>
        <v>AVELINO SALAS MARIA DEL REFUGIO</v>
      </c>
      <c r="C471" s="418" t="str">
        <f>VLOOKUP(A471,'BASE DE DATOS'!$B$2:$AB$6821,12,0)</f>
        <v xml:space="preserve">11 SUR ENTRE 13 Y 15 PTE. </v>
      </c>
      <c r="D471" s="419">
        <f>VLOOKUP(A471,'BASE DE DATOS'!$B$2:$AB$6821,13,0)</f>
        <v>2026</v>
      </c>
      <c r="E471" s="413"/>
      <c r="F471" s="348"/>
      <c r="G471" s="348"/>
    </row>
    <row r="472" spans="1:7" ht="24.95" hidden="1" customHeight="1" x14ac:dyDescent="0.25">
      <c r="A472" s="350">
        <f>'BASE DE DATOS'!B482</f>
        <v>460</v>
      </c>
      <c r="B472" s="418" t="str">
        <f>VLOOKUP(A472,'BASE DE DATOS'!$B$2:$AB$702,2,0)</f>
        <v>SALAS FLORES JUSTINA</v>
      </c>
      <c r="C472" s="418" t="str">
        <f>VLOOKUP(A472,'BASE DE DATOS'!$B$2:$AB$6821,12,0)</f>
        <v>7 SUR ENTRE 13 Y 15 PTE.</v>
      </c>
      <c r="D472" s="419">
        <f>VLOOKUP(A472,'BASE DE DATOS'!$B$2:$AB$6821,13,0)</f>
        <v>2026</v>
      </c>
      <c r="E472" s="413"/>
      <c r="F472" s="348"/>
      <c r="G472" s="348"/>
    </row>
    <row r="473" spans="1:7" ht="24.95" hidden="1" customHeight="1" x14ac:dyDescent="0.25">
      <c r="A473" s="350">
        <f>'BASE DE DATOS'!B483</f>
        <v>461</v>
      </c>
      <c r="B473" s="418" t="str">
        <f>VLOOKUP(A473,'BASE DE DATOS'!$B$2:$AB$702,2,0)</f>
        <v>SALAS JIMENEZ ARTURO</v>
      </c>
      <c r="C473" s="418" t="str">
        <f>VLOOKUP(A473,'BASE DE DATOS'!$B$2:$AB$6821,12,0)</f>
        <v>11 SUR ENTRE 13 Y 15 PTE.</v>
      </c>
      <c r="D473" s="419">
        <f>VLOOKUP(A473,'BASE DE DATOS'!$B$2:$AB$6821,13,0)</f>
        <v>2026</v>
      </c>
      <c r="E473" s="413"/>
      <c r="F473" s="348"/>
      <c r="G473" s="348"/>
    </row>
    <row r="474" spans="1:7" ht="24.95" hidden="1" customHeight="1" x14ac:dyDescent="0.25">
      <c r="A474" s="350">
        <f>'BASE DE DATOS'!B484</f>
        <v>462</v>
      </c>
      <c r="B474" s="418" t="str">
        <f>VLOOKUP(A474,'BASE DE DATOS'!$B$2:$AB$702,2,0)</f>
        <v xml:space="preserve">SALAS JIMENEZ JUAN JOSE </v>
      </c>
      <c r="C474" s="418" t="str">
        <f>VLOOKUP(A474,'BASE DE DATOS'!$B$2:$AB$6821,12,0)</f>
        <v>11 SUR ENTRE 13 Y 15 PTE.</v>
      </c>
      <c r="D474" s="419">
        <f>VLOOKUP(A474,'BASE DE DATOS'!$B$2:$AB$6821,13,0)</f>
        <v>2026</v>
      </c>
      <c r="E474" s="413"/>
      <c r="F474" s="348"/>
      <c r="G474" s="348"/>
    </row>
    <row r="475" spans="1:7" ht="24.95" hidden="1" customHeight="1" x14ac:dyDescent="0.25">
      <c r="A475" s="350">
        <f>'BASE DE DATOS'!B485</f>
        <v>463</v>
      </c>
      <c r="B475" s="418" t="str">
        <f>VLOOKUP(A475,'BASE DE DATOS'!$B$2:$AB$702,2,0)</f>
        <v>SALAS JIMENEZ SOCORRO</v>
      </c>
      <c r="C475" s="418" t="str">
        <f>VLOOKUP(A475,'BASE DE DATOS'!$B$2:$AB$6821,12,0)</f>
        <v xml:space="preserve">11 SUR ESQ. 15 PTE. </v>
      </c>
      <c r="D475" s="419">
        <f>VLOOKUP(A475,'BASE DE DATOS'!$B$2:$AB$6821,13,0)</f>
        <v>2026</v>
      </c>
      <c r="E475" s="413"/>
      <c r="F475" s="348"/>
      <c r="G475" s="348"/>
    </row>
    <row r="476" spans="1:7" ht="24.95" hidden="1" customHeight="1" x14ac:dyDescent="0.25">
      <c r="A476" s="350">
        <f>'BASE DE DATOS'!B486</f>
        <v>464</v>
      </c>
      <c r="B476" s="418" t="str">
        <f>VLOOKUP(A476,'BASE DE DATOS'!$B$2:$AB$702,2,0)</f>
        <v>SALAS JIMENEZ URY DIEGO</v>
      </c>
      <c r="C476" s="418" t="str">
        <f>VLOOKUP(A476,'BASE DE DATOS'!$B$2:$AB$6821,12,0)</f>
        <v>11 SUR Y 15 PTE</v>
      </c>
      <c r="D476" s="419">
        <f>VLOOKUP(A476,'BASE DE DATOS'!$B$2:$AB$6821,13,0)</f>
        <v>2026</v>
      </c>
      <c r="E476" s="413"/>
      <c r="F476" s="348"/>
      <c r="G476" s="348"/>
    </row>
    <row r="477" spans="1:7" ht="24.95" hidden="1" customHeight="1" x14ac:dyDescent="0.25">
      <c r="A477" s="350">
        <f>'BASE DE DATOS'!B487</f>
        <v>465</v>
      </c>
      <c r="B477" s="418" t="str">
        <f>VLOOKUP(A477,'BASE DE DATOS'!$B$2:$AB$702,2,0)</f>
        <v>SANCHEZ DAVILA GUADALUPE</v>
      </c>
      <c r="C477" s="418" t="str">
        <f>VLOOKUP(A477,'BASE DE DATOS'!$B$2:$AB$6821,12,0)</f>
        <v>13 SUR ENTRE 21 PTE. Y CANAL</v>
      </c>
      <c r="D477" s="419">
        <f>VLOOKUP(A477,'BASE DE DATOS'!$B$2:$AB$6821,13,0)</f>
        <v>0</v>
      </c>
      <c r="E477" s="413"/>
      <c r="F477" s="348"/>
      <c r="G477" s="348"/>
    </row>
    <row r="478" spans="1:7" ht="24.95" hidden="1" customHeight="1" x14ac:dyDescent="0.25">
      <c r="A478" s="350">
        <f>'BASE DE DATOS'!B488</f>
        <v>466</v>
      </c>
      <c r="B478" s="418" t="str">
        <f>VLOOKUP(A478,'BASE DE DATOS'!$B$2:$AB$702,2,0)</f>
        <v xml:space="preserve">RODRIGUEZ RODRIGUEZ  JORGE </v>
      </c>
      <c r="C478" s="418" t="str">
        <f>VLOOKUP(A478,'BASE DE DATOS'!$B$2:$AB$6821,12,0)</f>
        <v>13 SUR NO. 1109</v>
      </c>
      <c r="D478" s="419">
        <f>VLOOKUP(A478,'BASE DE DATOS'!$B$2:$AB$6821,13,0)</f>
        <v>2026</v>
      </c>
      <c r="E478" s="413"/>
      <c r="F478" s="348"/>
      <c r="G478" s="348"/>
    </row>
    <row r="479" spans="1:7" ht="24.95" hidden="1" customHeight="1" x14ac:dyDescent="0.25">
      <c r="A479" s="350">
        <f>'BASE DE DATOS'!B489</f>
        <v>467</v>
      </c>
      <c r="B479" s="418" t="str">
        <f>VLOOKUP(A479,'BASE DE DATOS'!$B$2:$AB$702,2,0)</f>
        <v>SANCHEZ GALICIA ANTONIO CONAFE</v>
      </c>
      <c r="C479" s="418">
        <f>VLOOKUP(A479,'BASE DE DATOS'!$B$2:$AB$6821,12,0)</f>
        <v>1</v>
      </c>
      <c r="D479" s="419">
        <f>VLOOKUP(A479,'BASE DE DATOS'!$B$2:$AB$6821,13,0)</f>
        <v>2020</v>
      </c>
      <c r="E479" s="413"/>
      <c r="F479" s="348"/>
      <c r="G479" s="348"/>
    </row>
    <row r="480" spans="1:7" ht="24.95" hidden="1" customHeight="1" x14ac:dyDescent="0.25">
      <c r="A480" s="350">
        <f>'BASE DE DATOS'!B490</f>
        <v>468</v>
      </c>
      <c r="B480" s="418" t="str">
        <f>VLOOKUP(A480,'BASE DE DATOS'!$B$2:$AB$702,2,0)</f>
        <v>SANCHEZ GONZALEZ OMAR LUCIO</v>
      </c>
      <c r="C480" s="418" t="str">
        <f>VLOOKUP(A480,'BASE DE DATOS'!$B$2:$AB$6821,12,0)</f>
        <v>9 SUR ENTRE 15 Y 17 PTE.</v>
      </c>
      <c r="D480" s="419">
        <f>VLOOKUP(A480,'BASE DE DATOS'!$B$2:$AB$6821,13,0)</f>
        <v>2026</v>
      </c>
      <c r="E480" s="413"/>
      <c r="F480" s="348"/>
      <c r="G480" s="348"/>
    </row>
    <row r="481" spans="1:7" ht="24.95" hidden="1" customHeight="1" x14ac:dyDescent="0.25">
      <c r="A481" s="350">
        <f>'BASE DE DATOS'!B491</f>
        <v>469</v>
      </c>
      <c r="B481" s="418" t="str">
        <f>VLOOKUP(A481,'BASE DE DATOS'!$B$2:$AB$702,2,0)</f>
        <v xml:space="preserve">SANCHEZ MALDONADO SERGIO </v>
      </c>
      <c r="C481" s="418" t="str">
        <f>VLOOKUP(A481,'BASE DE DATOS'!$B$2:$AB$6821,12,0)</f>
        <v>15 PTE. NO. 1710</v>
      </c>
      <c r="D481" s="419">
        <f>VLOOKUP(A481,'BASE DE DATOS'!$B$2:$AB$6821,13,0)</f>
        <v>2016</v>
      </c>
      <c r="E481" s="413"/>
      <c r="F481" s="348"/>
      <c r="G481" s="348"/>
    </row>
    <row r="482" spans="1:7" ht="24.95" hidden="1" customHeight="1" x14ac:dyDescent="0.25">
      <c r="A482" s="350">
        <f>'BASE DE DATOS'!B492</f>
        <v>470</v>
      </c>
      <c r="B482" s="418" t="str">
        <f>VLOOKUP(A482,'BASE DE DATOS'!$B$2:$AB$702,2,0)</f>
        <v>GUTIERREZ LUNA JAIME</v>
      </c>
      <c r="C482" s="418" t="str">
        <f>VLOOKUP(A482,'BASE DE DATOS'!$B$2:$AB$6821,12,0)</f>
        <v>13 SUR Y 17 PTE.</v>
      </c>
      <c r="D482" s="419">
        <f>VLOOKUP(A482,'BASE DE DATOS'!$B$2:$AB$6821,13,0)</f>
        <v>2026</v>
      </c>
      <c r="E482" s="413"/>
      <c r="F482" s="348"/>
      <c r="G482" s="348"/>
    </row>
    <row r="483" spans="1:7" ht="24.95" hidden="1" customHeight="1" x14ac:dyDescent="0.25">
      <c r="A483" s="350">
        <f>'BASE DE DATOS'!B493</f>
        <v>471</v>
      </c>
      <c r="B483" s="418" t="str">
        <f>VLOOKUP(A483,'BASE DE DATOS'!$B$2:$AB$702,2,0)</f>
        <v>SANCHEZ VARGAS DIANA LAURA</v>
      </c>
      <c r="C483" s="418" t="str">
        <f>VLOOKUP(A483,'BASE DE DATOS'!$B$2:$AB$6821,12,0)</f>
        <v xml:space="preserve">13 PONIENTE NO. 1507  ENTRE 17Y 15 SUR </v>
      </c>
      <c r="D483" s="419">
        <f>VLOOKUP(A483,'BASE DE DATOS'!$B$2:$AB$6821,13,0)</f>
        <v>2026</v>
      </c>
      <c r="E483" s="413"/>
      <c r="F483" s="348"/>
      <c r="G483" s="348"/>
    </row>
    <row r="484" spans="1:7" ht="24.95" hidden="1" customHeight="1" x14ac:dyDescent="0.25">
      <c r="A484" s="350">
        <f>'BASE DE DATOS'!B494</f>
        <v>472</v>
      </c>
      <c r="B484" s="418" t="str">
        <f>VLOOKUP(A484,'BASE DE DATOS'!$B$2:$AB$702,2,0)</f>
        <v>RODRIGUEZ GONZALEZ MARIA ENRIQUETA</v>
      </c>
      <c r="C484" s="418" t="str">
        <f>VLOOKUP(A484,'BASE DE DATOS'!$B$2:$AB$6821,12,0)</f>
        <v>15 SUR. 1505 ENTRE 15 Y 17 PTE.</v>
      </c>
      <c r="D484" s="419">
        <f>VLOOKUP(A484,'BASE DE DATOS'!$B$2:$AB$6821,13,0)</f>
        <v>2026</v>
      </c>
      <c r="E484" s="413"/>
      <c r="F484" s="348"/>
      <c r="G484" s="348"/>
    </row>
    <row r="485" spans="1:7" ht="24.95" hidden="1" customHeight="1" x14ac:dyDescent="0.25">
      <c r="A485" s="350">
        <f>'BASE DE DATOS'!B495</f>
        <v>473</v>
      </c>
      <c r="B485" s="418" t="str">
        <f>VLOOKUP(A485,'BASE DE DATOS'!$B$2:$AB$702,2,0)</f>
        <v>SANTOS CERVANTES IRMA</v>
      </c>
      <c r="C485" s="418" t="str">
        <f>VLOOKUP(A485,'BASE DE DATOS'!$B$2:$AB$6821,12,0)</f>
        <v>15 SUR ENTRE 11 Y 13 PTE. 2015</v>
      </c>
      <c r="D485" s="419">
        <f>VLOOKUP(A485,'BASE DE DATOS'!$B$2:$AB$6821,13,0)</f>
        <v>2026</v>
      </c>
      <c r="E485" s="413"/>
      <c r="F485" s="348"/>
      <c r="G485" s="348"/>
    </row>
    <row r="486" spans="1:7" ht="24.95" hidden="1" customHeight="1" x14ac:dyDescent="0.25">
      <c r="A486" s="350">
        <f>'BASE DE DATOS'!B496</f>
        <v>474</v>
      </c>
      <c r="B486" s="418" t="str">
        <f>VLOOKUP(A486,'BASE DE DATOS'!$B$2:$AB$702,2,0)</f>
        <v>SANTOS COETO AMPARO</v>
      </c>
      <c r="C486" s="418" t="str">
        <f>VLOOKUP(A486,'BASE DE DATOS'!$B$2:$AB$6821,12,0)</f>
        <v>13 PTE Y 17 SUR</v>
      </c>
      <c r="D486" s="419">
        <f>VLOOKUP(A486,'BASE DE DATOS'!$B$2:$AB$6821,13,0)</f>
        <v>2026</v>
      </c>
      <c r="E486" s="413"/>
      <c r="F486" s="348"/>
      <c r="G486" s="348"/>
    </row>
    <row r="487" spans="1:7" ht="24.95" hidden="1" customHeight="1" x14ac:dyDescent="0.25">
      <c r="A487" s="350">
        <f>'BASE DE DATOS'!B497</f>
        <v>475</v>
      </c>
      <c r="B487" s="418" t="str">
        <f>VLOOKUP(A487,'BASE DE DATOS'!$B$2:$AB$702,2,0)</f>
        <v>SANTOS COETO MARTHA</v>
      </c>
      <c r="C487" s="418" t="str">
        <f>VLOOKUP(A487,'BASE DE DATOS'!$B$2:$AB$6821,12,0)</f>
        <v>17 SUR ENTRE 11 Y 13 PTE.</v>
      </c>
      <c r="D487" s="419">
        <f>VLOOKUP(A487,'BASE DE DATOS'!$B$2:$AB$6821,13,0)</f>
        <v>2026</v>
      </c>
      <c r="E487" s="413"/>
      <c r="F487" s="348"/>
      <c r="G487" s="348"/>
    </row>
    <row r="488" spans="1:7" ht="24.95" hidden="1" customHeight="1" x14ac:dyDescent="0.25">
      <c r="A488" s="350">
        <f>'BASE DE DATOS'!B499</f>
        <v>476</v>
      </c>
      <c r="B488" s="418" t="str">
        <f>VLOOKUP(A488,'BASE DE DATOS'!$B$2:$AB$702,2,0)</f>
        <v>SANTOS DEONATE ANTONIO</v>
      </c>
      <c r="C488" s="418" t="str">
        <f>VLOOKUP(A488,'BASE DE DATOS'!$B$2:$AB$6821,12,0)</f>
        <v xml:space="preserve">17 SUR ENTRE 13 Y 15 PTE. </v>
      </c>
      <c r="D488" s="419">
        <f>VLOOKUP(A488,'BASE DE DATOS'!$B$2:$AB$6821,13,0)</f>
        <v>2016</v>
      </c>
      <c r="E488" s="413"/>
      <c r="F488" s="348"/>
      <c r="G488" s="348"/>
    </row>
    <row r="489" spans="1:7" ht="24.95" hidden="1" customHeight="1" x14ac:dyDescent="0.25">
      <c r="A489" s="350">
        <f>'BASE DE DATOS'!B500</f>
        <v>477</v>
      </c>
      <c r="B489" s="418" t="str">
        <f>VLOOKUP(A489,'BASE DE DATOS'!$B$2:$AB$702,2,0)</f>
        <v>SANTOS DEONATE  MARIA  DEL CARMEN</v>
      </c>
      <c r="C489" s="418" t="str">
        <f>VLOOKUP(A489,'BASE DE DATOS'!$B$2:$AB$6821,12,0)</f>
        <v xml:space="preserve">17 SUR ENTRE 13 Y 15 PTE. </v>
      </c>
      <c r="D489" s="419">
        <f>VLOOKUP(A489,'BASE DE DATOS'!$B$2:$AB$6821,13,0)</f>
        <v>2019</v>
      </c>
      <c r="E489" s="413"/>
      <c r="F489" s="348"/>
      <c r="G489" s="348"/>
    </row>
    <row r="490" spans="1:7" ht="24.95" hidden="1" customHeight="1" x14ac:dyDescent="0.25">
      <c r="A490" s="350">
        <f>'BASE DE DATOS'!B501</f>
        <v>478</v>
      </c>
      <c r="B490" s="418" t="str">
        <f>VLOOKUP(A490,'BASE DE DATOS'!$B$2:$AB$702,2,0)</f>
        <v>SANTOS DEONATE EULALIO</v>
      </c>
      <c r="C490" s="418" t="str">
        <f>VLOOKUP(A490,'BASE DE DATOS'!$B$2:$AB$6821,12,0)</f>
        <v xml:space="preserve">17 SUR ENTRE 13 Y 15 PTE. </v>
      </c>
      <c r="D490" s="419">
        <f>VLOOKUP(A490,'BASE DE DATOS'!$B$2:$AB$6821,13,0)</f>
        <v>2026</v>
      </c>
      <c r="E490" s="413"/>
      <c r="F490" s="348"/>
      <c r="G490" s="348"/>
    </row>
    <row r="491" spans="1:7" ht="24.95" hidden="1" customHeight="1" x14ac:dyDescent="0.25">
      <c r="A491" s="350">
        <f>'BASE DE DATOS'!B502</f>
        <v>479</v>
      </c>
      <c r="B491" s="418" t="str">
        <f>VLOOKUP(A491,'BASE DE DATOS'!$B$2:$AB$702,2,0)</f>
        <v>SANTOS DEONATE GILBERTO</v>
      </c>
      <c r="C491" s="418" t="str">
        <f>VLOOKUP(A491,'BASE DE DATOS'!$B$2:$AB$6821,12,0)</f>
        <v>17 SUR ENTRE 13 Y 15 PTE</v>
      </c>
      <c r="D491" s="419">
        <f>VLOOKUP(A491,'BASE DE DATOS'!$B$2:$AB$6821,13,0)</f>
        <v>2025</v>
      </c>
      <c r="E491" s="413"/>
      <c r="F491" s="348"/>
      <c r="G491" s="348"/>
    </row>
    <row r="492" spans="1:7" ht="24.95" hidden="1" customHeight="1" x14ac:dyDescent="0.25">
      <c r="A492" s="350">
        <f>'BASE DE DATOS'!B503</f>
        <v>480</v>
      </c>
      <c r="B492" s="418" t="str">
        <f>VLOOKUP(A492,'BASE DE DATOS'!$B$2:$AB$702,2,0)</f>
        <v>SANTOS DEONATE JUANA</v>
      </c>
      <c r="C492" s="418" t="str">
        <f>VLOOKUP(A492,'BASE DE DATOS'!$B$2:$AB$6821,12,0)</f>
        <v xml:space="preserve">17 SUR ENTRE 13 Y 15 PTE. </v>
      </c>
      <c r="D492" s="419">
        <f>VLOOKUP(A492,'BASE DE DATOS'!$B$2:$AB$6821,13,0)</f>
        <v>2025</v>
      </c>
      <c r="E492" s="413"/>
      <c r="F492" s="348"/>
      <c r="G492" s="348"/>
    </row>
    <row r="493" spans="1:7" ht="24.95" hidden="1" customHeight="1" x14ac:dyDescent="0.25">
      <c r="A493" s="350">
        <f>'BASE DE DATOS'!B504</f>
        <v>481</v>
      </c>
      <c r="B493" s="418" t="str">
        <f>VLOOKUP(A493,'BASE DE DATOS'!$B$2:$AB$702,2,0)</f>
        <v>SANTOS DEONATE PASCUAL</v>
      </c>
      <c r="C493" s="418" t="str">
        <f>VLOOKUP(A493,'BASE DE DATOS'!$B$2:$AB$6821,12,0)</f>
        <v xml:space="preserve">17 SUR ENTRE 13 Y 15 PTE. </v>
      </c>
      <c r="D493" s="419">
        <f>VLOOKUP(A493,'BASE DE DATOS'!$B$2:$AB$6821,13,0)</f>
        <v>2025</v>
      </c>
      <c r="E493" s="413"/>
      <c r="F493" s="348"/>
      <c r="G493" s="348"/>
    </row>
    <row r="494" spans="1:7" ht="24.95" hidden="1" customHeight="1" x14ac:dyDescent="0.25">
      <c r="A494" s="350">
        <f>'BASE DE DATOS'!B505</f>
        <v>482</v>
      </c>
      <c r="B494" s="418" t="str">
        <f>VLOOKUP(A494,'BASE DE DATOS'!$B$2:$AB$702,2,0)</f>
        <v>SANTOS FLORES GENOVEVA</v>
      </c>
      <c r="C494" s="418" t="str">
        <f>VLOOKUP(A494,'BASE DE DATOS'!$B$2:$AB$6821,12,0)</f>
        <v xml:space="preserve">11 SUR ENTRE 15 Y 17 PTE. </v>
      </c>
      <c r="D494" s="419">
        <f>VLOOKUP(A494,'BASE DE DATOS'!$B$2:$AB$6821,13,0)</f>
        <v>2026</v>
      </c>
      <c r="E494" s="413"/>
      <c r="F494" s="348"/>
      <c r="G494" s="348"/>
    </row>
    <row r="495" spans="1:7" s="84" customFormat="1" ht="24.95" hidden="1" customHeight="1" x14ac:dyDescent="0.25">
      <c r="A495" s="350">
        <f>'BASE DE DATOS'!B506</f>
        <v>483</v>
      </c>
      <c r="B495" s="418" t="str">
        <f>VLOOKUP(A495,'BASE DE DATOS'!$B$2:$AB$702,2,0)</f>
        <v>SANTOS FLORES PEDRO BERNARDINO</v>
      </c>
      <c r="C495" s="418" t="str">
        <f>VLOOKUP(A495,'BASE DE DATOS'!$B$2:$AB$6821,12,0)</f>
        <v>11 SUR NO. 1508</v>
      </c>
      <c r="D495" s="419">
        <f>VLOOKUP(A495,'BASE DE DATOS'!$B$2:$AB$6821,13,0)</f>
        <v>2026</v>
      </c>
      <c r="E495" s="416"/>
      <c r="F495" s="351"/>
      <c r="G495" s="351"/>
    </row>
    <row r="496" spans="1:7" ht="24.95" hidden="1" customHeight="1" x14ac:dyDescent="0.25">
      <c r="A496" s="350">
        <f>'BASE DE DATOS'!B507</f>
        <v>484</v>
      </c>
      <c r="B496" s="418" t="str">
        <f>VLOOKUP(A496,'BASE DE DATOS'!$B$2:$AB$702,2,0)</f>
        <v>SANTOS GARCES CAYETANO</v>
      </c>
      <c r="C496" s="418" t="str">
        <f>VLOOKUP(A496,'BASE DE DATOS'!$B$2:$AB$6821,12,0)</f>
        <v>17 SUR ESQ. 15 PTE-</v>
      </c>
      <c r="D496" s="419">
        <f>VLOOKUP(A496,'BASE DE DATOS'!$B$2:$AB$6821,13,0)</f>
        <v>2026</v>
      </c>
      <c r="E496" s="413"/>
      <c r="F496" s="348"/>
      <c r="G496" s="348"/>
    </row>
    <row r="497" spans="1:7" ht="24.95" hidden="1" customHeight="1" x14ac:dyDescent="0.25">
      <c r="A497" s="350">
        <f>'BASE DE DATOS'!B508</f>
        <v>485</v>
      </c>
      <c r="B497" s="418" t="str">
        <f>VLOOKUP(A497,'BASE DE DATOS'!$B$2:$AB$702,2,0)</f>
        <v>SANTOS GARCES PASCUAL</v>
      </c>
      <c r="C497" s="418" t="str">
        <f>VLOOKUP(A497,'BASE DE DATOS'!$B$2:$AB$6821,12,0)</f>
        <v xml:space="preserve">17 SUR ENTRE 13 Y 15 PTE. </v>
      </c>
      <c r="D497" s="419">
        <f>VLOOKUP(A497,'BASE DE DATOS'!$B$2:$AB$6821,13,0)</f>
        <v>2020</v>
      </c>
      <c r="E497" s="413"/>
      <c r="F497" s="348"/>
      <c r="G497" s="348"/>
    </row>
    <row r="498" spans="1:7" ht="24.95" hidden="1" customHeight="1" x14ac:dyDescent="0.25">
      <c r="A498" s="350">
        <f>'BASE DE DATOS'!B509</f>
        <v>486</v>
      </c>
      <c r="B498" s="418" t="str">
        <f>VLOOKUP(A498,'BASE DE DATOS'!$B$2:$AB$702,2,0)</f>
        <v>SANTOS GARCIA ADRIAN</v>
      </c>
      <c r="C498" s="418" t="str">
        <f>VLOOKUP(A498,'BASE DE DATOS'!$B$2:$AB$6821,12,0)</f>
        <v>9 SUR ESQ. 15 Y 17 PTE</v>
      </c>
      <c r="D498" s="419">
        <f>VLOOKUP(A498,'BASE DE DATOS'!$B$2:$AB$6821,13,0)</f>
        <v>2026</v>
      </c>
      <c r="E498" s="413"/>
      <c r="F498" s="348"/>
      <c r="G498" s="348"/>
    </row>
    <row r="499" spans="1:7" ht="24.95" hidden="1" customHeight="1" x14ac:dyDescent="0.25">
      <c r="A499" s="350">
        <f>'BASE DE DATOS'!B510</f>
        <v>487</v>
      </c>
      <c r="B499" s="418" t="str">
        <f>VLOOKUP(A499,'BASE DE DATOS'!$B$2:$AB$702,2,0)</f>
        <v>SANTOS GARCIA JAVIER</v>
      </c>
      <c r="C499" s="418" t="str">
        <f>VLOOKUP(A499,'BASE DE DATOS'!$B$2:$AB$6821,12,0)</f>
        <v>15 PTE. ESQ. 9 SUR</v>
      </c>
      <c r="D499" s="419">
        <f>VLOOKUP(A499,'BASE DE DATOS'!$B$2:$AB$6821,13,0)</f>
        <v>2026</v>
      </c>
      <c r="E499" s="413"/>
      <c r="F499" s="348"/>
      <c r="G499" s="348"/>
    </row>
    <row r="500" spans="1:7" ht="24.95" hidden="1" customHeight="1" x14ac:dyDescent="0.25">
      <c r="A500" s="350">
        <f>'BASE DE DATOS'!B511</f>
        <v>488</v>
      </c>
      <c r="B500" s="418" t="str">
        <f>VLOOKUP(A500,'BASE DE DATOS'!$B$2:$AB$702,2,0)</f>
        <v>SANTOS GARCIA MARIA DE LOS ANGELES</v>
      </c>
      <c r="C500" s="418" t="str">
        <f>VLOOKUP(A500,'BASE DE DATOS'!$B$2:$AB$6821,12,0)</f>
        <v>17 SUR ENTRE 17 PTE. Y CANAL</v>
      </c>
      <c r="D500" s="419">
        <f>VLOOKUP(A500,'BASE DE DATOS'!$B$2:$AB$6821,13,0)</f>
        <v>2026</v>
      </c>
      <c r="E500" s="413"/>
      <c r="F500" s="348"/>
      <c r="G500" s="348"/>
    </row>
    <row r="501" spans="1:7" ht="24.95" hidden="1" customHeight="1" x14ac:dyDescent="0.25">
      <c r="A501" s="350">
        <f>'BASE DE DATOS'!B512</f>
        <v>489</v>
      </c>
      <c r="B501" s="418" t="str">
        <f>VLOOKUP(A501,'BASE DE DATOS'!$B$2:$AB$702,2,0)</f>
        <v>SANTOS GARCIA MIGUEL ANGEL</v>
      </c>
      <c r="C501" s="418" t="str">
        <f>VLOOKUP(A501,'BASE DE DATOS'!$B$2:$AB$6821,12,0)</f>
        <v>11 SUR NO. 1508</v>
      </c>
      <c r="D501" s="419">
        <f>VLOOKUP(A501,'BASE DE DATOS'!$B$2:$AB$6821,13,0)</f>
        <v>2026</v>
      </c>
      <c r="E501" s="413"/>
      <c r="F501" s="348"/>
      <c r="G501" s="348"/>
    </row>
    <row r="502" spans="1:7" ht="24.95" hidden="1" customHeight="1" x14ac:dyDescent="0.25">
      <c r="A502" s="350">
        <f>'BASE DE DATOS'!B513</f>
        <v>490</v>
      </c>
      <c r="B502" s="418" t="str">
        <f>VLOOKUP(A502,'BASE DE DATOS'!$B$2:$AB$702,2,0)</f>
        <v>SANTOS GARCIA PEDRO RAMON</v>
      </c>
      <c r="C502" s="418" t="str">
        <f>VLOOKUP(A502,'BASE DE DATOS'!$B$2:$AB$6821,12,0)</f>
        <v>11 SUR NO. 1508</v>
      </c>
      <c r="D502" s="419">
        <f>VLOOKUP(A502,'BASE DE DATOS'!$B$2:$AB$6821,13,0)</f>
        <v>2026</v>
      </c>
      <c r="E502" s="413"/>
      <c r="F502" s="348"/>
      <c r="G502" s="348"/>
    </row>
    <row r="503" spans="1:7" ht="24.95" hidden="1" customHeight="1" x14ac:dyDescent="0.25">
      <c r="A503" s="350">
        <f>'BASE DE DATOS'!B514</f>
        <v>491</v>
      </c>
      <c r="B503" s="418" t="str">
        <f>VLOOKUP(A503,'BASE DE DATOS'!$B$2:$AB$702,2,0)</f>
        <v>SANTOS GARCIA SILVIA</v>
      </c>
      <c r="C503" s="418" t="str">
        <f>VLOOKUP(A503,'BASE DE DATOS'!$B$2:$AB$6821,12,0)</f>
        <v>17 SUR ENTRE 17 PONIENTE Y CANAL</v>
      </c>
      <c r="D503" s="419">
        <f>VLOOKUP(A503,'BASE DE DATOS'!$B$2:$AB$6821,13,0)</f>
        <v>2026</v>
      </c>
      <c r="E503" s="413"/>
      <c r="F503" s="348"/>
      <c r="G503" s="348"/>
    </row>
    <row r="504" spans="1:7" ht="24.95" hidden="1" customHeight="1" x14ac:dyDescent="0.25">
      <c r="A504" s="350">
        <f>'BASE DE DATOS'!B515</f>
        <v>492</v>
      </c>
      <c r="B504" s="418" t="str">
        <f>VLOOKUP(A504,'BASE DE DATOS'!$B$2:$AB$702,2,0)</f>
        <v xml:space="preserve">SANTOS HERNANDEZ MIGUEL </v>
      </c>
      <c r="C504" s="418" t="str">
        <f>VLOOKUP(A504,'BASE DE DATOS'!$B$2:$AB$6821,12,0)</f>
        <v>15 PTE. Y 19 SUR</v>
      </c>
      <c r="D504" s="419">
        <f>VLOOKUP(A504,'BASE DE DATOS'!$B$2:$AB$6821,13,0)</f>
        <v>2026</v>
      </c>
      <c r="E504" s="413"/>
      <c r="F504" s="348"/>
      <c r="G504" s="348"/>
    </row>
    <row r="505" spans="1:7" ht="24.95" hidden="1" customHeight="1" x14ac:dyDescent="0.25">
      <c r="A505" s="350">
        <f>'BASE DE DATOS'!B516</f>
        <v>493</v>
      </c>
      <c r="B505" s="418" t="str">
        <f>VLOOKUP(A505,'BASE DE DATOS'!$B$2:$AB$702,2,0)</f>
        <v>DOMINGUEZ CASTILLO JAVIER</v>
      </c>
      <c r="C505" s="418" t="str">
        <f>VLOOKUP(A505,'BASE DE DATOS'!$B$2:$AB$6821,12,0)</f>
        <v>17 PONIENTE 1702 ESQUINA CON 17 SUR</v>
      </c>
      <c r="D505" s="419">
        <f>VLOOKUP(A505,'BASE DE DATOS'!$B$2:$AB$6821,13,0)</f>
        <v>2026</v>
      </c>
      <c r="E505" s="413"/>
      <c r="F505" s="348"/>
      <c r="G505" s="348"/>
    </row>
    <row r="506" spans="1:7" ht="24.95" hidden="1" customHeight="1" x14ac:dyDescent="0.25">
      <c r="A506" s="350">
        <f>'BASE DE DATOS'!B517</f>
        <v>494</v>
      </c>
      <c r="B506" s="418" t="str">
        <f>VLOOKUP(A506,'BASE DE DATOS'!$B$2:$AB$702,2,0)</f>
        <v>SANTOS LOPEZ ALEXEI</v>
      </c>
      <c r="C506" s="418" t="str">
        <f>VLOOKUP(A506,'BASE DE DATOS'!$B$2:$AB$6821,12,0)</f>
        <v>17 SUR ENTRE 17 PTE. Y CANAL</v>
      </c>
      <c r="D506" s="419">
        <f>VLOOKUP(A506,'BASE DE DATOS'!$B$2:$AB$6821,13,0)</f>
        <v>2026</v>
      </c>
      <c r="E506" s="413"/>
      <c r="F506" s="348"/>
      <c r="G506" s="348"/>
    </row>
    <row r="507" spans="1:7" ht="24.95" hidden="1" customHeight="1" x14ac:dyDescent="0.25">
      <c r="A507" s="350">
        <f>'BASE DE DATOS'!B518</f>
        <v>495</v>
      </c>
      <c r="B507" s="418" t="str">
        <f>VLOOKUP(A507,'BASE DE DATOS'!$B$2:$AB$702,2,0)</f>
        <v xml:space="preserve">GARCIA  LOPEZ  PLACIDA TERESA </v>
      </c>
      <c r="C507" s="418" t="str">
        <f>VLOOKUP(A507,'BASE DE DATOS'!$B$2:$AB$6821,12,0)</f>
        <v xml:space="preserve">9 SUR Y 15 PTE, </v>
      </c>
      <c r="D507" s="419">
        <f>VLOOKUP(A507,'BASE DE DATOS'!$B$2:$AB$6821,13,0)</f>
        <v>2026</v>
      </c>
      <c r="E507" s="413"/>
      <c r="F507" s="348"/>
      <c r="G507" s="348"/>
    </row>
    <row r="508" spans="1:7" ht="24.95" hidden="1" customHeight="1" x14ac:dyDescent="0.25">
      <c r="A508" s="350">
        <f>'BASE DE DATOS'!B519</f>
        <v>496</v>
      </c>
      <c r="B508" s="418" t="str">
        <f>VLOOKUP(A508,'BASE DE DATOS'!$B$2:$AB$702,2,0)</f>
        <v>SANTOS LOPEZ MIJAIL</v>
      </c>
      <c r="C508" s="418" t="str">
        <f>VLOOKUP(A508,'BASE DE DATOS'!$B$2:$AB$6821,12,0)</f>
        <v>17 SUR ENTRE 17 PTE. Y CANAL</v>
      </c>
      <c r="D508" s="419">
        <f>VLOOKUP(A508,'BASE DE DATOS'!$B$2:$AB$6821,13,0)</f>
        <v>2026</v>
      </c>
      <c r="E508" s="413"/>
      <c r="F508" s="348"/>
      <c r="G508" s="348"/>
    </row>
    <row r="509" spans="1:7" ht="24.95" hidden="1" customHeight="1" x14ac:dyDescent="0.25">
      <c r="A509" s="350">
        <f>'BASE DE DATOS'!B520</f>
        <v>497</v>
      </c>
      <c r="B509" s="418" t="str">
        <f>VLOOKUP(A509,'BASE DE DATOS'!$B$2:$AB$702,2,0)</f>
        <v>SANTOS MARTINEZ GUILIANI CLAUDIA</v>
      </c>
      <c r="C509" s="418" t="str">
        <f>VLOOKUP(A509,'BASE DE DATOS'!$B$2:$AB$6821,12,0)</f>
        <v xml:space="preserve">15 PONIENTE Y 19 SUR </v>
      </c>
      <c r="D509" s="419">
        <f>VLOOKUP(A509,'BASE DE DATOS'!$B$2:$AB$6821,13,0)</f>
        <v>2026</v>
      </c>
      <c r="E509" s="413"/>
      <c r="F509" s="348"/>
      <c r="G509" s="348"/>
    </row>
    <row r="510" spans="1:7" ht="24.95" hidden="1" customHeight="1" x14ac:dyDescent="0.25">
      <c r="A510" s="350">
        <f>'BASE DE DATOS'!B521</f>
        <v>498</v>
      </c>
      <c r="B510" s="418" t="str">
        <f>VLOOKUP(A510,'BASE DE DATOS'!$B$2:$AB$702,2,0)</f>
        <v>SANTOS MARTINEZ JAVIER</v>
      </c>
      <c r="C510" s="418" t="str">
        <f>VLOOKUP(A510,'BASE DE DATOS'!$B$2:$AB$6821,12,0)</f>
        <v>15 PTE NO. 904</v>
      </c>
      <c r="D510" s="419">
        <f>VLOOKUP(A510,'BASE DE DATOS'!$B$2:$AB$6821,13,0)</f>
        <v>2026</v>
      </c>
      <c r="E510" s="413"/>
      <c r="F510" s="348"/>
      <c r="G510" s="348"/>
    </row>
    <row r="511" spans="1:7" ht="24.95" hidden="1" customHeight="1" x14ac:dyDescent="0.25">
      <c r="A511" s="350">
        <f>'BASE DE DATOS'!B522</f>
        <v>499</v>
      </c>
      <c r="B511" s="418" t="str">
        <f>VLOOKUP(A511,'BASE DE DATOS'!$B$2:$AB$702,2,0)</f>
        <v xml:space="preserve">SANTOS MELCHOR  JOSE GUADALUPE </v>
      </c>
      <c r="C511" s="418" t="str">
        <f>VLOOKUP(A511,'BASE DE DATOS'!$B$2:$AB$6821,12,0)</f>
        <v>PRIVADA 7 SUR ENTRE 15 Y 17 PTE.</v>
      </c>
      <c r="D511" s="419">
        <f>VLOOKUP(A511,'BASE DE DATOS'!$B$2:$AB$6821,13,0)</f>
        <v>2025</v>
      </c>
      <c r="E511" s="413"/>
      <c r="F511" s="348"/>
      <c r="G511" s="348"/>
    </row>
    <row r="512" spans="1:7" ht="24.95" hidden="1" customHeight="1" x14ac:dyDescent="0.25">
      <c r="A512" s="350">
        <f>'BASE DE DATOS'!B523</f>
        <v>500</v>
      </c>
      <c r="B512" s="418" t="str">
        <f>VLOOKUP(A512,'BASE DE DATOS'!$B$2:$AB$702,2,0)</f>
        <v>SANTOS NICASIO PAVEL</v>
      </c>
      <c r="C512" s="418" t="str">
        <f>VLOOKUP(A512,'BASE DE DATOS'!$B$2:$AB$6821,12,0)</f>
        <v xml:space="preserve">CALLE 15 PONIENTE </v>
      </c>
      <c r="D512" s="419">
        <f>VLOOKUP(A512,'BASE DE DATOS'!$B$2:$AB$6821,13,0)</f>
        <v>2026</v>
      </c>
      <c r="E512" s="413"/>
      <c r="F512" s="348"/>
      <c r="G512" s="348"/>
    </row>
    <row r="513" spans="1:7" ht="24.95" hidden="1" customHeight="1" x14ac:dyDescent="0.25">
      <c r="A513" s="350">
        <f>'BASE DE DATOS'!B524</f>
        <v>501</v>
      </c>
      <c r="B513" s="418" t="str">
        <f>VLOOKUP(A513,'BASE DE DATOS'!$B$2:$AB$702,2,0)</f>
        <v>MACHORRO ROMAN JUSTINA</v>
      </c>
      <c r="C513" s="418" t="str">
        <f>VLOOKUP(A513,'BASE DE DATOS'!$B$2:$AB$6821,12,0)</f>
        <v xml:space="preserve">19 PTE. ENTRE 7 Y 9 SUR </v>
      </c>
      <c r="D513" s="419">
        <f>VLOOKUP(A513,'BASE DE DATOS'!$B$2:$AB$6821,13,0)</f>
        <v>2026</v>
      </c>
      <c r="E513" s="413"/>
      <c r="F513" s="348"/>
      <c r="G513" s="348"/>
    </row>
    <row r="514" spans="1:7" ht="24.95" hidden="1" customHeight="1" x14ac:dyDescent="0.25">
      <c r="A514" s="350">
        <f>'BASE DE DATOS'!B525</f>
        <v>502</v>
      </c>
      <c r="B514" s="418" t="str">
        <f>VLOOKUP(A514,'BASE DE DATOS'!$B$2:$AB$702,2,0)</f>
        <v>SANTOS PELAEZ MARTIN</v>
      </c>
      <c r="C514" s="418" t="str">
        <f>VLOOKUP(A514,'BASE DE DATOS'!$B$2:$AB$6821,12,0)</f>
        <v>15 SUR NO. 1306</v>
      </c>
      <c r="D514" s="419">
        <f>VLOOKUP(A514,'BASE DE DATOS'!$B$2:$AB$6821,13,0)</f>
        <v>2026</v>
      </c>
      <c r="E514" s="413"/>
      <c r="F514" s="348"/>
      <c r="G514" s="348"/>
    </row>
    <row r="515" spans="1:7" ht="24.95" hidden="1" customHeight="1" x14ac:dyDescent="0.25">
      <c r="A515" s="350">
        <f>'BASE DE DATOS'!B526</f>
        <v>503</v>
      </c>
      <c r="B515" s="418" t="str">
        <f>VLOOKUP(A515,'BASE DE DATOS'!$B$2:$AB$702,2,0)</f>
        <v>SANTOS RODRIGUEZ MIGUEL</v>
      </c>
      <c r="C515" s="418" t="str">
        <f>VLOOKUP(A515,'BASE DE DATOS'!$B$2:$AB$6821,12,0)</f>
        <v>9 SUR 1305 ENTRE 13 Y 15 PTE</v>
      </c>
      <c r="D515" s="419">
        <f>VLOOKUP(A515,'BASE DE DATOS'!$B$2:$AB$6821,13,0)</f>
        <v>2026</v>
      </c>
      <c r="E515" s="413"/>
      <c r="F515" s="348"/>
      <c r="G515" s="348"/>
    </row>
    <row r="516" spans="1:7" ht="24.95" hidden="1" customHeight="1" x14ac:dyDescent="0.25">
      <c r="A516" s="350">
        <f>'BASE DE DATOS'!B527</f>
        <v>504</v>
      </c>
      <c r="B516" s="418" t="str">
        <f>VLOOKUP(A516,'BASE DE DATOS'!$B$2:$AB$702,2,0)</f>
        <v>CEBADA DE LOS SANTOS ALEJANDRO ROBERTO</v>
      </c>
      <c r="C516" s="418" t="str">
        <f>VLOOKUP(A516,'BASE DE DATOS'!$B$2:$AB$6821,12,0)</f>
        <v>17 PONIENTE ENTRE 13 Y15 SUR</v>
      </c>
      <c r="D516" s="419">
        <f>VLOOKUP(A516,'BASE DE DATOS'!$B$2:$AB$6821,13,0)</f>
        <v>2026</v>
      </c>
      <c r="E516" s="413"/>
      <c r="F516" s="348"/>
      <c r="G516" s="348"/>
    </row>
    <row r="517" spans="1:7" ht="24.95" hidden="1" customHeight="1" x14ac:dyDescent="0.25">
      <c r="A517" s="350">
        <f>'BASE DE DATOS'!B528</f>
        <v>505</v>
      </c>
      <c r="B517" s="418" t="str">
        <f>VLOOKUP(A517,'BASE DE DATOS'!$B$2:$AB$702,2,0)</f>
        <v xml:space="preserve">SANTOS ROSAS HUBERTA </v>
      </c>
      <c r="C517" s="418" t="str">
        <f>VLOOKUP(A517,'BASE DE DATOS'!$B$2:$AB$6821,12,0)</f>
        <v>15 SUR ESQ. 15 PTE.</v>
      </c>
      <c r="D517" s="419">
        <f>VLOOKUP(A517,'BASE DE DATOS'!$B$2:$AB$6821,13,0)</f>
        <v>2026</v>
      </c>
      <c r="E517" s="413"/>
      <c r="F517" s="348"/>
      <c r="G517" s="348"/>
    </row>
    <row r="518" spans="1:7" ht="24.95" hidden="1" customHeight="1" x14ac:dyDescent="0.25">
      <c r="A518" s="350">
        <f>'BASE DE DATOS'!B529</f>
        <v>506</v>
      </c>
      <c r="B518" s="418" t="str">
        <f>VLOOKUP(A518,'BASE DE DATOS'!$B$2:$AB$702,2,0)</f>
        <v>SANTOS SANCHEZ FELIX</v>
      </c>
      <c r="C518" s="418" t="str">
        <f>VLOOKUP(A518,'BASE DE DATOS'!$B$2:$AB$6821,12,0)</f>
        <v>PRIV. 7 SUR NO. 1104 Y 11 SUR ENTRE 21 PTE Y LATERAL</v>
      </c>
      <c r="D518" s="419">
        <f>VLOOKUP(A518,'BASE DE DATOS'!$B$2:$AB$6821,13,0)</f>
        <v>2026</v>
      </c>
      <c r="E518" s="413"/>
      <c r="F518" s="348"/>
      <c r="G518" s="348"/>
    </row>
    <row r="519" spans="1:7" ht="24.95" hidden="1" customHeight="1" x14ac:dyDescent="0.25">
      <c r="A519" s="350">
        <f>'BASE DE DATOS'!B530</f>
        <v>507</v>
      </c>
      <c r="B519" s="418" t="str">
        <f>VLOOKUP(A519,'BASE DE DATOS'!$B$2:$AB$702,2,0)</f>
        <v>SANTOS VELAZQUEZ BERNARDO</v>
      </c>
      <c r="C519" s="418" t="str">
        <f>VLOOKUP(A519,'BASE DE DATOS'!$B$2:$AB$6821,12,0)</f>
        <v>11 PTE. JUNTO A LA PREPA</v>
      </c>
      <c r="D519" s="419">
        <f>VLOOKUP(A519,'BASE DE DATOS'!$B$2:$AB$6821,13,0)</f>
        <v>2025</v>
      </c>
      <c r="E519" s="413"/>
      <c r="F519" s="348"/>
      <c r="G519" s="348"/>
    </row>
    <row r="520" spans="1:7" ht="24.95" hidden="1" customHeight="1" x14ac:dyDescent="0.25">
      <c r="A520" s="350">
        <f>'BASE DE DATOS'!B531</f>
        <v>508</v>
      </c>
      <c r="B520" s="418" t="str">
        <f>VLOOKUP(A520,'BASE DE DATOS'!$B$2:$AB$702,2,0)</f>
        <v>SANTOS ZAMORA GONZALO</v>
      </c>
      <c r="C520" s="418" t="str">
        <f>VLOOKUP(A520,'BASE DE DATOS'!$B$2:$AB$6821,12,0)</f>
        <v>15 PTE ENTRE 17 Y 19 SUR</v>
      </c>
      <c r="D520" s="419">
        <f>VLOOKUP(A520,'BASE DE DATOS'!$B$2:$AB$6821,13,0)</f>
        <v>2026</v>
      </c>
      <c r="E520" s="413"/>
      <c r="F520" s="348"/>
      <c r="G520" s="348"/>
    </row>
    <row r="521" spans="1:7" ht="24.95" hidden="1" customHeight="1" x14ac:dyDescent="0.25">
      <c r="A521" s="350">
        <f>'BASE DE DATOS'!B532</f>
        <v>509</v>
      </c>
      <c r="B521" s="418" t="str">
        <f>VLOOKUP(A521,'BASE DE DATOS'!$B$2:$AB$702,2,0)</f>
        <v>SANTOS ZAMORA IRMA</v>
      </c>
      <c r="C521" s="418" t="str">
        <f>VLOOKUP(A521,'BASE DE DATOS'!$B$2:$AB$6821,12,0)</f>
        <v>15 PTE. NO.1705  ENTRE 17 Y 19 SUR</v>
      </c>
      <c r="D521" s="419">
        <f>VLOOKUP(A521,'BASE DE DATOS'!$B$2:$AB$6821,13,0)</f>
        <v>2026</v>
      </c>
      <c r="E521" s="413"/>
      <c r="F521" s="348"/>
      <c r="G521" s="348"/>
    </row>
    <row r="522" spans="1:7" ht="24.95" hidden="1" customHeight="1" x14ac:dyDescent="0.25">
      <c r="A522" s="350">
        <f>'BASE DE DATOS'!B533</f>
        <v>510</v>
      </c>
      <c r="B522" s="418" t="str">
        <f>VLOOKUP(A522,'BASE DE DATOS'!$B$2:$AB$702,2,0)</f>
        <v>SANTOS ZAMORA LETICIA</v>
      </c>
      <c r="C522" s="418" t="str">
        <f>VLOOKUP(A522,'BASE DE DATOS'!$B$2:$AB$6821,12,0)</f>
        <v xml:space="preserve">15 PTE. ENTRE 17 Y 19 SUR </v>
      </c>
      <c r="D522" s="419">
        <f>VLOOKUP(A522,'BASE DE DATOS'!$B$2:$AB$6821,13,0)</f>
        <v>2025</v>
      </c>
      <c r="E522" s="413"/>
      <c r="F522" s="348"/>
      <c r="G522" s="348"/>
    </row>
    <row r="523" spans="1:7" ht="24.95" hidden="1" customHeight="1" x14ac:dyDescent="0.25">
      <c r="A523" s="350">
        <f>'BASE DE DATOS'!B534</f>
        <v>511</v>
      </c>
      <c r="B523" s="418" t="str">
        <f>VLOOKUP(A523,'BASE DE DATOS'!$B$2:$AB$702,2,0)</f>
        <v>SANTOS ZAMORA MARCOS</v>
      </c>
      <c r="C523" s="418" t="str">
        <f>VLOOKUP(A523,'BASE DE DATOS'!$B$2:$AB$6821,12,0)</f>
        <v>17 PONIENTE ENTRE 17 Y 19 PTE</v>
      </c>
      <c r="D523" s="419">
        <f>VLOOKUP(A523,'BASE DE DATOS'!$B$2:$AB$6821,13,0)</f>
        <v>2026</v>
      </c>
      <c r="E523" s="413"/>
      <c r="F523" s="348"/>
      <c r="G523" s="348"/>
    </row>
    <row r="524" spans="1:7" ht="24.95" hidden="1" customHeight="1" x14ac:dyDescent="0.25">
      <c r="A524" s="350">
        <f>'BASE DE DATOS'!B535</f>
        <v>512</v>
      </c>
      <c r="B524" s="418" t="str">
        <f>VLOOKUP(A524,'BASE DE DATOS'!$B$2:$AB$702,2,0)</f>
        <v>SANTOS ZAMORA MIGUEL</v>
      </c>
      <c r="C524" s="418" t="str">
        <f>VLOOKUP(A524,'BASE DE DATOS'!$B$2:$AB$6821,12,0)</f>
        <v>19 SUR ENTRE 13 Y 15 PTE.</v>
      </c>
      <c r="D524" s="419">
        <f>VLOOKUP(A524,'BASE DE DATOS'!$B$2:$AB$6821,13,0)</f>
        <v>2025</v>
      </c>
      <c r="E524" s="413"/>
      <c r="F524" s="348"/>
      <c r="G524" s="348"/>
    </row>
    <row r="525" spans="1:7" ht="24.95" hidden="1" customHeight="1" x14ac:dyDescent="0.25">
      <c r="A525" s="350">
        <f>'BASE DE DATOS'!B536</f>
        <v>513</v>
      </c>
      <c r="B525" s="418" t="str">
        <f>VLOOKUP(A525,'BASE DE DATOS'!$B$2:$AB$702,2,0)</f>
        <v>SANTOS ZAMORA PEDRO BONIFACIO</v>
      </c>
      <c r="C525" s="418" t="str">
        <f>VLOOKUP(A525,'BASE DE DATOS'!$B$2:$AB$6821,12,0)</f>
        <v>17 PTE. ENTRE 17 Y 19 SUR No. 1704</v>
      </c>
      <c r="D525" s="419">
        <f>VLOOKUP(A525,'BASE DE DATOS'!$B$2:$AB$6821,13,0)</f>
        <v>2026</v>
      </c>
      <c r="E525" s="413"/>
      <c r="F525" s="348"/>
      <c r="G525" s="348"/>
    </row>
    <row r="526" spans="1:7" ht="24.95" hidden="1" customHeight="1" x14ac:dyDescent="0.25">
      <c r="A526" s="350" t="str">
        <f>'BASE DE DATOS'!B537</f>
        <v>513A</v>
      </c>
      <c r="B526" s="418" t="str">
        <f>VLOOKUP(A526,'BASE DE DATOS'!$B$2:$AB$702,2,0)</f>
        <v>SANTOS GONZALEZ JORGE AURELIO</v>
      </c>
      <c r="C526" s="418" t="str">
        <f>VLOOKUP(A526,'BASE DE DATOS'!$B$2:$AB$6821,12,0)</f>
        <v>17 PTE. ENTRE 17 Y 19 SUR No. 1704</v>
      </c>
      <c r="D526" s="419">
        <f>VLOOKUP(A526,'BASE DE DATOS'!$B$2:$AB$6821,13,0)</f>
        <v>2026</v>
      </c>
      <c r="E526" s="413"/>
      <c r="F526" s="348"/>
      <c r="G526" s="348"/>
    </row>
    <row r="527" spans="1:7" ht="24.95" hidden="1" customHeight="1" x14ac:dyDescent="0.25">
      <c r="A527" s="350">
        <f>'BASE DE DATOS'!B538</f>
        <v>514</v>
      </c>
      <c r="B527" s="418" t="str">
        <f>VLOOKUP(A527,'BASE DE DATOS'!$B$2:$AB$702,2,0)</f>
        <v>SANTOS ZAMORA YOLANDA</v>
      </c>
      <c r="C527" s="418" t="str">
        <f>VLOOKUP(A527,'BASE DE DATOS'!$B$2:$AB$6821,12,0)</f>
        <v xml:space="preserve">15 PTE. NO. 1502 ENTRE 17 Y 19 SUR </v>
      </c>
      <c r="D527" s="419">
        <f>VLOOKUP(A527,'BASE DE DATOS'!$B$2:$AB$6821,13,0)</f>
        <v>2025</v>
      </c>
      <c r="E527" s="413"/>
      <c r="F527" s="348"/>
      <c r="G527" s="348"/>
    </row>
    <row r="528" spans="1:7" ht="24.95" hidden="1" customHeight="1" x14ac:dyDescent="0.25">
      <c r="A528" s="350">
        <f>'BASE DE DATOS'!B539</f>
        <v>515</v>
      </c>
      <c r="B528" s="418" t="str">
        <f>VLOOKUP(A528,'BASE DE DATOS'!$B$2:$AB$702,2,0)</f>
        <v xml:space="preserve">SILVA FLORES MARIA LUISA </v>
      </c>
      <c r="C528" s="418" t="str">
        <f>VLOOKUP(A528,'BASE DE DATOS'!$B$2:$AB$6821,12,0)</f>
        <v xml:space="preserve">PRIVADA 7 SUR Y 13 SUR </v>
      </c>
      <c r="D528" s="419">
        <f>VLOOKUP(A528,'BASE DE DATOS'!$B$2:$AB$6821,13,0)</f>
        <v>2026</v>
      </c>
      <c r="E528" s="413"/>
      <c r="F528" s="348"/>
      <c r="G528" s="348"/>
    </row>
    <row r="529" spans="1:7" ht="24.95" hidden="1" customHeight="1" x14ac:dyDescent="0.25">
      <c r="A529" s="350">
        <f>'BASE DE DATOS'!B540</f>
        <v>516</v>
      </c>
      <c r="B529" s="418" t="str">
        <f>VLOOKUP(A529,'BASE DE DATOS'!$B$2:$AB$702,2,0)</f>
        <v>SILVA SANCHEZ DAVID</v>
      </c>
      <c r="C529" s="418" t="str">
        <f>VLOOKUP(A529,'BASE DE DATOS'!$B$2:$AB$6821,12,0)</f>
        <v>19 PTE. ENTRE 11 Y 13 SUR</v>
      </c>
      <c r="D529" s="419">
        <f>VLOOKUP(A529,'BASE DE DATOS'!$B$2:$AB$6821,13,0)</f>
        <v>2026</v>
      </c>
      <c r="E529" s="413"/>
      <c r="F529" s="348"/>
      <c r="G529" s="348"/>
    </row>
    <row r="530" spans="1:7" ht="24.95" hidden="1" customHeight="1" x14ac:dyDescent="0.25">
      <c r="A530" s="350">
        <f>'BASE DE DATOS'!B541</f>
        <v>517</v>
      </c>
      <c r="B530" s="418" t="str">
        <f>VLOOKUP(A530,'BASE DE DATOS'!$B$2:$AB$702,2,0)</f>
        <v>SUAREZ NAVARRO MARINA</v>
      </c>
      <c r="C530" s="418" t="str">
        <f>VLOOKUP(A530,'BASE DE DATOS'!$B$2:$AB$6821,12,0)</f>
        <v>CARRETERA A XOCHITLAN</v>
      </c>
      <c r="D530" s="419">
        <f>VLOOKUP(A530,'BASE DE DATOS'!$B$2:$AB$6821,13,0)</f>
        <v>0</v>
      </c>
      <c r="E530" s="413"/>
      <c r="F530" s="348"/>
      <c r="G530" s="348"/>
    </row>
    <row r="531" spans="1:7" ht="24.95" hidden="1" customHeight="1" x14ac:dyDescent="0.25">
      <c r="A531" s="350">
        <f>'BASE DE DATOS'!B542</f>
        <v>518</v>
      </c>
      <c r="B531" s="418" t="str">
        <f>VLOOKUP(A531,'BASE DE DATOS'!$B$2:$AB$702,2,0)</f>
        <v>SUMANO SILVA FRANCISCO JAVIER</v>
      </c>
      <c r="C531" s="418" t="str">
        <f>VLOOKUP(A531,'BASE DE DATOS'!$B$2:$AB$6821,12,0)</f>
        <v xml:space="preserve">19 SUR ENTRE 13 Y 15 PTE. </v>
      </c>
      <c r="D531" s="419">
        <f>VLOOKUP(A531,'BASE DE DATOS'!$B$2:$AB$6821,13,0)</f>
        <v>2026</v>
      </c>
      <c r="E531" s="413"/>
      <c r="F531" s="348"/>
      <c r="G531" s="348"/>
    </row>
    <row r="532" spans="1:7" ht="24.95" hidden="1" customHeight="1" x14ac:dyDescent="0.25">
      <c r="A532" s="350">
        <f>'BASE DE DATOS'!B543</f>
        <v>519</v>
      </c>
      <c r="B532" s="418" t="str">
        <f>VLOOKUP(A532,'BASE DE DATOS'!$B$2:$AB$702,2,0)</f>
        <v>TAMAYO GUTIERREZ BEATRIZ</v>
      </c>
      <c r="C532" s="418" t="str">
        <f>VLOOKUP(A532,'BASE DE DATOS'!$B$2:$AB$6821,12,0)</f>
        <v>13 SUR Y 21 PTE.</v>
      </c>
      <c r="D532" s="419">
        <f>VLOOKUP(A532,'BASE DE DATOS'!$B$2:$AB$6821,13,0)</f>
        <v>2026</v>
      </c>
      <c r="E532" s="413"/>
      <c r="F532" s="348"/>
      <c r="G532" s="348"/>
    </row>
    <row r="533" spans="1:7" ht="24.95" hidden="1" customHeight="1" x14ac:dyDescent="0.25">
      <c r="A533" s="350">
        <f>'BASE DE DATOS'!B544</f>
        <v>520</v>
      </c>
      <c r="B533" s="418" t="str">
        <f>VLOOKUP(A533,'BASE DE DATOS'!$B$2:$AB$702,2,0)</f>
        <v>TELLEZ GONZALEZ CARMEN</v>
      </c>
      <c r="C533" s="418" t="str">
        <f>VLOOKUP(A533,'BASE DE DATOS'!$B$2:$AB$6821,12,0)</f>
        <v>13 PTE. ENTRE 11 Y 13 SUR</v>
      </c>
      <c r="D533" s="419">
        <f>VLOOKUP(A533,'BASE DE DATOS'!$B$2:$AB$6821,13,0)</f>
        <v>2026</v>
      </c>
      <c r="E533" s="413"/>
      <c r="F533" s="348"/>
      <c r="G533" s="348"/>
    </row>
    <row r="534" spans="1:7" ht="24.95" hidden="1" customHeight="1" x14ac:dyDescent="0.25">
      <c r="A534" s="350">
        <f>'BASE DE DATOS'!B545</f>
        <v>521</v>
      </c>
      <c r="B534" s="418" t="str">
        <f>VLOOKUP(A534,'BASE DE DATOS'!$B$2:$AB$702,2,0)</f>
        <v>TELLEZ  ROMERO  CESAR</v>
      </c>
      <c r="C534" s="418" t="str">
        <f>VLOOKUP(A534,'BASE DE DATOS'!$B$2:$AB$6821,12,0)</f>
        <v>17 PTE. ESQ. 13 SUR</v>
      </c>
      <c r="D534" s="419">
        <f>VLOOKUP(A534,'BASE DE DATOS'!$B$2:$AB$6821,13,0)</f>
        <v>2021</v>
      </c>
      <c r="E534" s="413"/>
      <c r="F534" s="348"/>
      <c r="G534" s="348"/>
    </row>
    <row r="535" spans="1:7" ht="24.95" hidden="1" customHeight="1" x14ac:dyDescent="0.25">
      <c r="A535" s="350">
        <f>'BASE DE DATOS'!B546</f>
        <v>522</v>
      </c>
      <c r="B535" s="418" t="str">
        <f>VLOOKUP(A535,'BASE DE DATOS'!$B$2:$AB$702,2,0)</f>
        <v>TELLEZ ROMERO BENJAMIN</v>
      </c>
      <c r="C535" s="418" t="str">
        <f>VLOOKUP(A535,'BASE DE DATOS'!$B$2:$AB$6821,12,0)</f>
        <v>17 PTE. ENTRE 15 Y 17 PTE.</v>
      </c>
      <c r="D535" s="419">
        <f>VLOOKUP(A535,'BASE DE DATOS'!$B$2:$AB$6821,13,0)</f>
        <v>2026</v>
      </c>
      <c r="E535" s="413"/>
      <c r="F535" s="348"/>
      <c r="G535" s="348"/>
    </row>
    <row r="536" spans="1:7" ht="24.95" hidden="1" customHeight="1" x14ac:dyDescent="0.25">
      <c r="A536" s="350">
        <f>'BASE DE DATOS'!B547</f>
        <v>523</v>
      </c>
      <c r="B536" s="418" t="str">
        <f>VLOOKUP(A536,'BASE DE DATOS'!$B$2:$AB$702,2,0)</f>
        <v>TELLEZ ROMERO GENARO</v>
      </c>
      <c r="C536" s="418" t="str">
        <f>VLOOKUP(A536,'BASE DE DATOS'!$B$2:$AB$6821,12,0)</f>
        <v>17 PTE ENTRE 11 Y 13 SUR</v>
      </c>
      <c r="D536" s="419">
        <f>VLOOKUP(A536,'BASE DE DATOS'!$B$2:$AB$6821,13,0)</f>
        <v>2026</v>
      </c>
      <c r="E536" s="413"/>
      <c r="F536" s="348"/>
      <c r="G536" s="348"/>
    </row>
    <row r="537" spans="1:7" ht="24.95" hidden="1" customHeight="1" x14ac:dyDescent="0.25">
      <c r="A537" s="350">
        <f>'BASE DE DATOS'!B548</f>
        <v>524</v>
      </c>
      <c r="B537" s="418" t="str">
        <f>VLOOKUP(A537,'BASE DE DATOS'!$B$2:$AB$702,2,0)</f>
        <v>TELLEZ RUIZ RICARDO</v>
      </c>
      <c r="C537" s="418" t="str">
        <f>VLOOKUP(A537,'BASE DE DATOS'!$B$2:$AB$6821,12,0)</f>
        <v>13 SUR ENTRE 15 Y 17 PTE.</v>
      </c>
      <c r="D537" s="419">
        <f>VLOOKUP(A537,'BASE DE DATOS'!$B$2:$AB$6821,13,0)</f>
        <v>2026</v>
      </c>
      <c r="E537" s="413"/>
      <c r="F537" s="348"/>
      <c r="G537" s="348"/>
    </row>
    <row r="538" spans="1:7" ht="24.95" hidden="1" customHeight="1" x14ac:dyDescent="0.25">
      <c r="A538" s="350">
        <f>'BASE DE DATOS'!B549</f>
        <v>525</v>
      </c>
      <c r="B538" s="418" t="str">
        <f>VLOOKUP(A538,'BASE DE DATOS'!$B$2:$AB$702,2,0)</f>
        <v>TELLEZ SANTOS ESPERANZA</v>
      </c>
      <c r="C538" s="418" t="str">
        <f>VLOOKUP(A538,'BASE DE DATOS'!$B$2:$AB$6821,12,0)</f>
        <v>15 SUR ENTRE 13 Y 15 PTE</v>
      </c>
      <c r="D538" s="419">
        <f>VLOOKUP(A538,'BASE DE DATOS'!$B$2:$AB$6821,13,0)</f>
        <v>0</v>
      </c>
      <c r="E538" s="413"/>
      <c r="F538" s="348"/>
      <c r="G538" s="348"/>
    </row>
    <row r="539" spans="1:7" ht="24.95" hidden="1" customHeight="1" x14ac:dyDescent="0.25">
      <c r="A539" s="350">
        <f>'BASE DE DATOS'!B550</f>
        <v>526</v>
      </c>
      <c r="B539" s="418" t="str">
        <f>VLOOKUP(A539,'BASE DE DATOS'!$B$2:$AB$702,2,0)</f>
        <v>TORAL MONTIEL GALDINO</v>
      </c>
      <c r="C539" s="418" t="str">
        <f>VLOOKUP(A539,'BASE DE DATOS'!$B$2:$AB$6821,12,0)</f>
        <v>11 SUR ENTRE 13 Y 15 PTE.</v>
      </c>
      <c r="D539" s="419">
        <f>VLOOKUP(A539,'BASE DE DATOS'!$B$2:$AB$6821,13,0)</f>
        <v>2026</v>
      </c>
      <c r="E539" s="413"/>
      <c r="F539" s="348"/>
      <c r="G539" s="348"/>
    </row>
    <row r="540" spans="1:7" ht="24.95" hidden="1" customHeight="1" x14ac:dyDescent="0.25">
      <c r="A540" s="350">
        <f>'BASE DE DATOS'!B551</f>
        <v>527</v>
      </c>
      <c r="B540" s="418" t="str">
        <f>VLOOKUP(A540,'BASE DE DATOS'!$B$2:$AB$702,2,0)</f>
        <v>TORAL MONTIEL JUAN</v>
      </c>
      <c r="C540" s="418" t="str">
        <f>VLOOKUP(A540,'BASE DE DATOS'!$B$2:$AB$6821,12,0)</f>
        <v>15 PTE. ENTRE 9 Y 11 SUR</v>
      </c>
      <c r="D540" s="419">
        <f>VLOOKUP(A540,'BASE DE DATOS'!$B$2:$AB$6821,13,0)</f>
        <v>2026</v>
      </c>
      <c r="E540" s="413"/>
      <c r="F540" s="348"/>
      <c r="G540" s="348"/>
    </row>
    <row r="541" spans="1:7" ht="24.95" hidden="1" customHeight="1" x14ac:dyDescent="0.25">
      <c r="A541" s="350">
        <f>'BASE DE DATOS'!B552</f>
        <v>528</v>
      </c>
      <c r="B541" s="418" t="str">
        <f>VLOOKUP(A541,'BASE DE DATOS'!$B$2:$AB$702,2,0)</f>
        <v>TORAL MONTIEL OMAR</v>
      </c>
      <c r="C541" s="418" t="str">
        <f>VLOOKUP(A541,'BASE DE DATOS'!$B$2:$AB$6821,12,0)</f>
        <v xml:space="preserve">15 PTE. Y 9 SUR </v>
      </c>
      <c r="D541" s="419">
        <f>VLOOKUP(A541,'BASE DE DATOS'!$B$2:$AB$6821,13,0)</f>
        <v>2026</v>
      </c>
      <c r="E541" s="413"/>
      <c r="F541" s="348"/>
      <c r="G541" s="348"/>
    </row>
    <row r="542" spans="1:7" ht="24.95" hidden="1" customHeight="1" x14ac:dyDescent="0.25">
      <c r="A542" s="350">
        <f>'BASE DE DATOS'!B553</f>
        <v>529</v>
      </c>
      <c r="B542" s="418" t="str">
        <f>VLOOKUP(A542,'BASE DE DATOS'!$B$2:$AB$702,2,0)</f>
        <v>TORRES MARTINEZ MARIA DEL ROCIO</v>
      </c>
      <c r="C542" s="418" t="str">
        <f>VLOOKUP(A542,'BASE DE DATOS'!$B$2:$AB$6821,12,0)</f>
        <v>17 SUR NO. 1103</v>
      </c>
      <c r="D542" s="419">
        <f>VLOOKUP(A542,'BASE DE DATOS'!$B$2:$AB$6821,13,0)</f>
        <v>2026</v>
      </c>
      <c r="E542" s="413"/>
      <c r="F542" s="348"/>
      <c r="G542" s="348"/>
    </row>
    <row r="543" spans="1:7" ht="24.95" hidden="1" customHeight="1" x14ac:dyDescent="0.25">
      <c r="A543" s="350">
        <f>'BASE DE DATOS'!B554</f>
        <v>530</v>
      </c>
      <c r="B543" s="418" t="str">
        <f>VLOOKUP(A543,'BASE DE DATOS'!$B$2:$AB$702,2,0)</f>
        <v>TORRES MARTINEZ ROBERTO</v>
      </c>
      <c r="C543" s="418" t="str">
        <f>VLOOKUP(A543,'BASE DE DATOS'!$B$2:$AB$6821,12,0)</f>
        <v>17 SUR ENTRE 11 Y 13 PTE</v>
      </c>
      <c r="D543" s="419">
        <f>VLOOKUP(A543,'BASE DE DATOS'!$B$2:$AB$6821,13,0)</f>
        <v>2026</v>
      </c>
      <c r="E543" s="413"/>
      <c r="F543" s="348"/>
      <c r="G543" s="348"/>
    </row>
    <row r="544" spans="1:7" ht="24.95" hidden="1" customHeight="1" x14ac:dyDescent="0.25">
      <c r="A544" s="350">
        <f>'BASE DE DATOS'!B555</f>
        <v>531</v>
      </c>
      <c r="B544" s="418">
        <f>VLOOKUP(A544,'BASE DE DATOS'!$B$2:$AB$702,2,0)</f>
        <v>0</v>
      </c>
      <c r="C544" s="418" t="str">
        <f>VLOOKUP(A544,'BASE DE DATOS'!$B$2:$AB$6821,12,0)</f>
        <v>AV.17 PONIENTE 1708</v>
      </c>
      <c r="D544" s="419">
        <f>VLOOKUP(A544,'BASE DE DATOS'!$B$2:$AB$6821,13,0)</f>
        <v>2025</v>
      </c>
      <c r="E544" s="413"/>
      <c r="F544" s="348"/>
      <c r="G544" s="348"/>
    </row>
    <row r="545" spans="1:7" ht="24.95" hidden="1" customHeight="1" x14ac:dyDescent="0.25">
      <c r="A545" s="350">
        <f>'BASE DE DATOS'!B556</f>
        <v>532</v>
      </c>
      <c r="B545" s="418" t="str">
        <f>VLOOKUP(A545,'BASE DE DATOS'!$B$2:$AB$702,2,0)</f>
        <v>TREJO RODRIGUEZ ARACELI</v>
      </c>
      <c r="C545" s="418" t="str">
        <f>VLOOKUP(A545,'BASE DE DATOS'!$B$2:$AB$6821,12,0)</f>
        <v>11 SUR ENTRE 15 Y 17 PTE</v>
      </c>
      <c r="D545" s="419">
        <f>VLOOKUP(A545,'BASE DE DATOS'!$B$2:$AB$6821,13,0)</f>
        <v>2025</v>
      </c>
      <c r="E545" s="413"/>
      <c r="F545" s="348"/>
      <c r="G545" s="348"/>
    </row>
    <row r="546" spans="1:7" ht="24.95" customHeight="1" x14ac:dyDescent="0.25">
      <c r="A546" s="350">
        <f>'BASE DE DATOS'!B558</f>
        <v>533</v>
      </c>
      <c r="B546" s="418" t="str">
        <f>VLOOKUP(A546,'BASE DE DATOS'!$B$2:$AB$702,2,0)</f>
        <v>TREJO RODRIGUEZ CLAUDIA</v>
      </c>
      <c r="C546" s="418" t="str">
        <f>VLOOKUP(A546,'BASE DE DATOS'!$B$2:$AB$6821,12,0)</f>
        <v xml:space="preserve">11 SUR ENTRE 15 Y 17 PTE. </v>
      </c>
      <c r="D546" s="419">
        <f>VLOOKUP(A546,'BASE DE DATOS'!$B$2:$AB$6821,13,0)</f>
        <v>2024</v>
      </c>
      <c r="E546" s="413"/>
      <c r="F546" s="348"/>
      <c r="G546" s="348"/>
    </row>
    <row r="547" spans="1:7" ht="24.95" hidden="1" customHeight="1" x14ac:dyDescent="0.25">
      <c r="A547" s="350">
        <f>'BASE DE DATOS'!B559</f>
        <v>534</v>
      </c>
      <c r="B547" s="418" t="str">
        <f>VLOOKUP(A547,'BASE DE DATOS'!$B$2:$AB$702,2,0)</f>
        <v>TREJO TRUJILLO SAMUEL</v>
      </c>
      <c r="C547" s="418" t="str">
        <f>VLOOKUP(A547,'BASE DE DATOS'!$B$2:$AB$6821,12,0)</f>
        <v>19 PTE. ENTRE 7 Y 9 SUR</v>
      </c>
      <c r="D547" s="419">
        <f>VLOOKUP(A547,'BASE DE DATOS'!$B$2:$AB$6821,13,0)</f>
        <v>2026</v>
      </c>
      <c r="E547" s="413"/>
      <c r="F547" s="348"/>
      <c r="G547" s="348"/>
    </row>
    <row r="548" spans="1:7" ht="24.95" hidden="1" customHeight="1" x14ac:dyDescent="0.25">
      <c r="A548" s="350">
        <f>'BASE DE DATOS'!B560</f>
        <v>535</v>
      </c>
      <c r="B548" s="418" t="str">
        <f>VLOOKUP(A548,'BASE DE DATOS'!$B$2:$AB$702,2,0)</f>
        <v>TRINIDAD AVELINO PETRA</v>
      </c>
      <c r="C548" s="418" t="str">
        <f>VLOOKUP(A548,'BASE DE DATOS'!$B$2:$AB$6821,12,0)</f>
        <v>17 SUR  No 1181</v>
      </c>
      <c r="D548" s="419">
        <f>VLOOKUP(A548,'BASE DE DATOS'!$B$2:$AB$6821,13,0)</f>
        <v>2026</v>
      </c>
      <c r="E548" s="413"/>
      <c r="F548" s="348"/>
      <c r="G548" s="348"/>
    </row>
    <row r="549" spans="1:7" ht="24.95" hidden="1" customHeight="1" x14ac:dyDescent="0.25">
      <c r="A549" s="350" t="str">
        <f>'BASE DE DATOS'!B561</f>
        <v>535A</v>
      </c>
      <c r="B549" s="418" t="str">
        <f>VLOOKUP(A549,'BASE DE DATOS'!$B$2:$AB$702,2,0)</f>
        <v>FLORES LOPEZ GUADALUPE</v>
      </c>
      <c r="C549" s="418" t="str">
        <f>VLOOKUP(A549,'BASE DE DATOS'!$B$2:$AB$6821,12,0)</f>
        <v>13 PONIENTE  1508</v>
      </c>
      <c r="D549" s="419">
        <f>VLOOKUP(A549,'BASE DE DATOS'!$B$2:$AB$6821,13,0)</f>
        <v>2026</v>
      </c>
      <c r="E549" s="413"/>
      <c r="F549" s="348"/>
      <c r="G549" s="348"/>
    </row>
    <row r="550" spans="1:7" ht="24.95" hidden="1" customHeight="1" x14ac:dyDescent="0.25">
      <c r="A550" s="350">
        <f>'BASE DE DATOS'!B562</f>
        <v>536</v>
      </c>
      <c r="B550" s="418" t="str">
        <f>VLOOKUP(A550,'BASE DE DATOS'!$B$2:$AB$702,2,0)</f>
        <v>TRUJILLO BERISTAIN FELIPE</v>
      </c>
      <c r="C550" s="418" t="str">
        <f>VLOOKUP(A550,'BASE DE DATOS'!$B$2:$AB$6821,12,0)</f>
        <v>CARRETERA A XOCHITLAN</v>
      </c>
      <c r="D550" s="419">
        <f>VLOOKUP(A550,'BASE DE DATOS'!$B$2:$AB$6821,13,0)</f>
        <v>0</v>
      </c>
      <c r="E550" s="413"/>
      <c r="F550" s="348"/>
      <c r="G550" s="348"/>
    </row>
    <row r="551" spans="1:7" ht="24.95" hidden="1" customHeight="1" x14ac:dyDescent="0.25">
      <c r="A551" s="350">
        <f>'BASE DE DATOS'!B563</f>
        <v>537</v>
      </c>
      <c r="B551" s="418" t="str">
        <f>VLOOKUP(A551,'BASE DE DATOS'!$B$2:$AB$702,2,0)</f>
        <v>TRUJILLO VEGA VALENTIN</v>
      </c>
      <c r="C551" s="418" t="str">
        <f>VLOOKUP(A551,'BASE DE DATOS'!$B$2:$AB$6821,12,0)</f>
        <v>15 SUR ENTRE 11 Y 13 PTE</v>
      </c>
      <c r="D551" s="419">
        <f>VLOOKUP(A551,'BASE DE DATOS'!$B$2:$AB$6821,13,0)</f>
        <v>2026</v>
      </c>
      <c r="E551" s="413"/>
      <c r="F551" s="348"/>
      <c r="G551" s="348"/>
    </row>
    <row r="552" spans="1:7" ht="24.95" customHeight="1" x14ac:dyDescent="0.25">
      <c r="A552" s="350">
        <f>'BASE DE DATOS'!B564</f>
        <v>538</v>
      </c>
      <c r="B552" s="418" t="str">
        <f>VLOOKUP(A552,'BASE DE DATOS'!$B$2:$AB$702,2,0)</f>
        <v>VALERIANO MARTINEZ MARIA DEL SOCORRO</v>
      </c>
      <c r="C552" s="418" t="str">
        <f>VLOOKUP(A552,'BASE DE DATOS'!$B$2:$AB$6821,12,0)</f>
        <v>19 PTE. ENTRE 15 Y 17 SUR</v>
      </c>
      <c r="D552" s="419">
        <f>VLOOKUP(A552,'BASE DE DATOS'!$B$2:$AB$6821,13,0)</f>
        <v>2026</v>
      </c>
      <c r="E552" s="413"/>
      <c r="F552" s="348"/>
      <c r="G552" s="348"/>
    </row>
    <row r="553" spans="1:7" ht="24.95" hidden="1" customHeight="1" x14ac:dyDescent="0.25">
      <c r="A553" s="350">
        <f>'BASE DE DATOS'!B565</f>
        <v>539</v>
      </c>
      <c r="B553" s="418" t="str">
        <f>VLOOKUP(A553,'BASE DE DATOS'!$B$2:$AB$702,2,0)</f>
        <v xml:space="preserve">GARCIA VILLAFAN  DIANA LAURA </v>
      </c>
      <c r="C553" s="418" t="str">
        <f>VLOOKUP(A553,'BASE DE DATOS'!$B$2:$AB$6821,12,0)</f>
        <v>15 PONIENTEE  710</v>
      </c>
      <c r="D553" s="419">
        <f>VLOOKUP(A553,'BASE DE DATOS'!$B$2:$AB$6821,13,0)</f>
        <v>2026</v>
      </c>
      <c r="E553" s="413"/>
      <c r="F553" s="348"/>
      <c r="G553" s="348"/>
    </row>
    <row r="554" spans="1:7" ht="24.95" hidden="1" customHeight="1" x14ac:dyDescent="0.25">
      <c r="A554" s="350">
        <f>'BASE DE DATOS'!B566</f>
        <v>540</v>
      </c>
      <c r="B554" s="418" t="str">
        <f>VLOOKUP(A554,'BASE DE DATOS'!$B$2:$AB$702,2,0)</f>
        <v>VALLADARES GONZALEZ PEDRO</v>
      </c>
      <c r="C554" s="418" t="str">
        <f>VLOOKUP(A554,'BASE DE DATOS'!$B$2:$AB$6821,12,0)</f>
        <v>9 SUR ESQ. 17 PTE.</v>
      </c>
      <c r="D554" s="419">
        <f>VLOOKUP(A554,'BASE DE DATOS'!$B$2:$AB$6821,13,0)</f>
        <v>2026</v>
      </c>
      <c r="E554" s="413"/>
      <c r="F554" s="348"/>
      <c r="G554" s="348"/>
    </row>
    <row r="555" spans="1:7" ht="24.95" hidden="1" customHeight="1" x14ac:dyDescent="0.25">
      <c r="A555" s="350">
        <f>'BASE DE DATOS'!B567</f>
        <v>541</v>
      </c>
      <c r="B555" s="418" t="str">
        <f>VLOOKUP(A555,'BASE DE DATOS'!$B$2:$AB$702,2,0)</f>
        <v xml:space="preserve">VALLADARES RODRIGUEZ GASPAR </v>
      </c>
      <c r="C555" s="418" t="str">
        <f>VLOOKUP(A555,'BASE DE DATOS'!$B$2:$AB$6821,12,0)</f>
        <v>9 SUR ESQ. 21 PTE.</v>
      </c>
      <c r="D555" s="419">
        <f>VLOOKUP(A555,'BASE DE DATOS'!$B$2:$AB$6821,13,0)</f>
        <v>2026</v>
      </c>
      <c r="E555" s="413"/>
      <c r="F555" s="348"/>
      <c r="G555" s="348"/>
    </row>
    <row r="556" spans="1:7" ht="24.95" hidden="1" customHeight="1" x14ac:dyDescent="0.25">
      <c r="A556" s="350">
        <f>'BASE DE DATOS'!B568</f>
        <v>542</v>
      </c>
      <c r="B556" s="418" t="str">
        <f>VLOOKUP(A556,'BASE DE DATOS'!$B$2:$AB$702,2,0)</f>
        <v>VALLADARES RODRIGUEZ JOSE  GUADALUPE</v>
      </c>
      <c r="C556" s="418" t="str">
        <f>VLOOKUP(A556,'BASE DE DATOS'!$B$2:$AB$6821,12,0)</f>
        <v>1T/17 PTE. Y 9 SUR   1T/13 SUR ENTRE 15 PONIENTE Y 17 PONIENTE.</v>
      </c>
      <c r="D556" s="419">
        <f>VLOOKUP(A556,'BASE DE DATOS'!$B$2:$AB$6821,13,0)</f>
        <v>2026</v>
      </c>
      <c r="E556" s="413"/>
      <c r="F556" s="348"/>
      <c r="G556" s="348"/>
    </row>
    <row r="557" spans="1:7" ht="24.95" hidden="1" customHeight="1" x14ac:dyDescent="0.25">
      <c r="A557" s="350">
        <f>'BASE DE DATOS'!B569</f>
        <v>543</v>
      </c>
      <c r="B557" s="418" t="str">
        <f>VLOOKUP(A557,'BASE DE DATOS'!$B$2:$AB$702,2,0)</f>
        <v>VALLADARES RODRIGUEZ MARIO</v>
      </c>
      <c r="C557" s="418" t="str">
        <f>VLOOKUP(A557,'BASE DE DATOS'!$B$2:$AB$6821,12,0)</f>
        <v>11 SUR NO. 1510</v>
      </c>
      <c r="D557" s="419">
        <f>VLOOKUP(A557,'BASE DE DATOS'!$B$2:$AB$6821,13,0)</f>
        <v>2026</v>
      </c>
      <c r="E557" s="413"/>
      <c r="F557" s="348"/>
      <c r="G557" s="348"/>
    </row>
    <row r="558" spans="1:7" ht="24.95" hidden="1" customHeight="1" x14ac:dyDescent="0.25">
      <c r="A558" s="350">
        <f>'BASE DE DATOS'!B570</f>
        <v>544</v>
      </c>
      <c r="B558" s="418" t="str">
        <f>VLOOKUP(A558,'BASE DE DATOS'!$B$2:$AB$702,2,0)</f>
        <v>VALLADARES RODRIGUEZ MAURICIO</v>
      </c>
      <c r="C558" s="418" t="str">
        <f>VLOOKUP(A558,'BASE DE DATOS'!$B$2:$AB$6821,12,0)</f>
        <v>11 SUR NO. 1510</v>
      </c>
      <c r="D558" s="419">
        <f>VLOOKUP(A558,'BASE DE DATOS'!$B$2:$AB$6821,13,0)</f>
        <v>2026</v>
      </c>
      <c r="E558" s="413"/>
      <c r="F558" s="348"/>
      <c r="G558" s="348"/>
    </row>
    <row r="559" spans="1:7" ht="24.95" hidden="1" customHeight="1" x14ac:dyDescent="0.25">
      <c r="A559" s="350">
        <f>'BASE DE DATOS'!B571</f>
        <v>545</v>
      </c>
      <c r="B559" s="418" t="str">
        <f>VLOOKUP(A559,'BASE DE DATOS'!$B$2:$AB$702,2,0)</f>
        <v>VALLADARES RODRIGUEZ MOISES</v>
      </c>
      <c r="C559" s="418" t="str">
        <f>VLOOKUP(A559,'BASE DE DATOS'!$B$2:$AB$6821,12,0)</f>
        <v>11 SUR Y 17 PTE</v>
      </c>
      <c r="D559" s="419">
        <f>VLOOKUP(A559,'BASE DE DATOS'!$B$2:$AB$6821,13,0)</f>
        <v>2026</v>
      </c>
      <c r="E559" s="413"/>
      <c r="F559" s="348"/>
      <c r="G559" s="348"/>
    </row>
    <row r="560" spans="1:7" ht="24.95" hidden="1" customHeight="1" x14ac:dyDescent="0.25">
      <c r="A560" s="350">
        <f>'BASE DE DATOS'!B572</f>
        <v>546</v>
      </c>
      <c r="B560" s="418" t="str">
        <f>VLOOKUP(A560,'BASE DE DATOS'!$B$2:$AB$702,2,0)</f>
        <v>VALLADARES RODRIGUEZ MOISES HIJO</v>
      </c>
      <c r="C560" s="418" t="str">
        <f>VLOOKUP(A560,'BASE DE DATOS'!$B$2:$AB$6821,12,0)</f>
        <v>17 SUR ENTRE 15 Y 17 PTE.</v>
      </c>
      <c r="D560" s="419">
        <f>VLOOKUP(A560,'BASE DE DATOS'!$B$2:$AB$6821,13,0)</f>
        <v>2026</v>
      </c>
      <c r="E560" s="413"/>
      <c r="F560" s="348"/>
      <c r="G560" s="348"/>
    </row>
    <row r="561" spans="1:7" ht="24.95" hidden="1" customHeight="1" x14ac:dyDescent="0.25">
      <c r="A561" s="350">
        <f>'BASE DE DATOS'!B573</f>
        <v>547</v>
      </c>
      <c r="B561" s="418" t="str">
        <f>VLOOKUP(A561,'BASE DE DATOS'!$B$2:$AB$702,2,0)</f>
        <v>VALLADARES RODRIGUEZ SALVADOR</v>
      </c>
      <c r="C561" s="418" t="str">
        <f>VLOOKUP(A561,'BASE DE DATOS'!$B$2:$AB$6821,12,0)</f>
        <v>PTE. ENTRE 9 Y 11 SUR</v>
      </c>
      <c r="D561" s="419">
        <f>VLOOKUP(A561,'BASE DE DATOS'!$B$2:$AB$6821,13,0)</f>
        <v>2026</v>
      </c>
      <c r="E561" s="413"/>
      <c r="F561" s="348"/>
      <c r="G561" s="348"/>
    </row>
    <row r="562" spans="1:7" ht="24.95" hidden="1" customHeight="1" x14ac:dyDescent="0.25">
      <c r="A562" s="350">
        <f>'BASE DE DATOS'!B574</f>
        <v>548</v>
      </c>
      <c r="B562" s="418" t="str">
        <f>VLOOKUP(A562,'BASE DE DATOS'!$B$2:$AB$702,2,0)</f>
        <v>VELAZQUEZ CASTILLO ESTELA</v>
      </c>
      <c r="C562" s="418" t="str">
        <f>VLOOKUP(A562,'BASE DE DATOS'!$B$2:$AB$6821,12,0)</f>
        <v xml:space="preserve">13 PTE. ENTRE 15 Y 17 SUR </v>
      </c>
      <c r="D562" s="419">
        <f>VLOOKUP(A562,'BASE DE DATOS'!$B$2:$AB$6821,13,0)</f>
        <v>2026</v>
      </c>
      <c r="E562" s="413"/>
      <c r="F562" s="348"/>
      <c r="G562" s="348"/>
    </row>
    <row r="563" spans="1:7" ht="24.95" customHeight="1" x14ac:dyDescent="0.25">
      <c r="A563" s="350">
        <f>'BASE DE DATOS'!B575</f>
        <v>549</v>
      </c>
      <c r="B563" s="418" t="str">
        <f>VLOOKUP(A563,'BASE DE DATOS'!$B$2:$AB$702,2,0)</f>
        <v xml:space="preserve">ROSAS NOTARIO JUAN MANUEL </v>
      </c>
      <c r="C563" s="418" t="str">
        <f>VLOOKUP(A563,'BASE DE DATOS'!$B$2:$AB$6821,12,0)</f>
        <v>CALLE 15 SUR NO 1304 ENTRE 13 Y 15</v>
      </c>
      <c r="D563" s="419">
        <f>VLOOKUP(A563,'BASE DE DATOS'!$B$2:$AB$6821,13,0)</f>
        <v>2026</v>
      </c>
      <c r="E563" s="413"/>
      <c r="F563" s="348"/>
      <c r="G563" s="348"/>
    </row>
    <row r="564" spans="1:7" ht="24.95" hidden="1" customHeight="1" x14ac:dyDescent="0.25">
      <c r="A564" s="350">
        <f>'BASE DE DATOS'!B576</f>
        <v>550</v>
      </c>
      <c r="B564" s="418" t="str">
        <f>VLOOKUP(A564,'BASE DE DATOS'!$B$2:$AB$702,2,0)</f>
        <v>VARGAS VELAZQUEZ IRMA</v>
      </c>
      <c r="C564" s="418" t="str">
        <f>VLOOKUP(A564,'BASE DE DATOS'!$B$2:$AB$6821,12,0)</f>
        <v xml:space="preserve">13 PTE. ENTRE 15 Y 17 SUR </v>
      </c>
      <c r="D564" s="419">
        <f>VLOOKUP(A564,'BASE DE DATOS'!$B$2:$AB$6821,13,0)</f>
        <v>2026</v>
      </c>
      <c r="E564" s="413"/>
      <c r="F564" s="348"/>
      <c r="G564" s="348"/>
    </row>
    <row r="565" spans="1:7" ht="24.95" hidden="1" customHeight="1" x14ac:dyDescent="0.25">
      <c r="A565" s="350">
        <f>'BASE DE DATOS'!B577</f>
        <v>551</v>
      </c>
      <c r="B565" s="418" t="str">
        <f>VLOOKUP(A565,'BASE DE DATOS'!$B$2:$AB$702,2,0)</f>
        <v>VELEZ DAVILA JESUS</v>
      </c>
      <c r="C565" s="418" t="str">
        <f>VLOOKUP(A565,'BASE DE DATOS'!$B$2:$AB$6821,12,0)</f>
        <v>DIAGONAL PREPA</v>
      </c>
      <c r="D565" s="419">
        <f>VLOOKUP(A565,'BASE DE DATOS'!$B$2:$AB$6821,13,0)</f>
        <v>0</v>
      </c>
      <c r="E565" s="413"/>
      <c r="F565" s="348"/>
      <c r="G565" s="348"/>
    </row>
    <row r="566" spans="1:7" ht="24.95" hidden="1" customHeight="1" x14ac:dyDescent="0.25">
      <c r="A566" s="350">
        <f>'BASE DE DATOS'!B578</f>
        <v>552</v>
      </c>
      <c r="B566" s="418" t="str">
        <f>VLOOKUP(A566,'BASE DE DATOS'!$B$2:$AB$702,2,0)</f>
        <v>VERA GONZALEZ MARIO</v>
      </c>
      <c r="C566" s="418" t="str">
        <f>VLOOKUP(A566,'BASE DE DATOS'!$B$2:$AB$6821,12,0)</f>
        <v>11 PTE. ENTRE 15 Y 17 SUR</v>
      </c>
      <c r="D566" s="419">
        <f>VLOOKUP(A566,'BASE DE DATOS'!$B$2:$AB$6821,13,0)</f>
        <v>2026</v>
      </c>
      <c r="E566" s="413"/>
      <c r="F566" s="348"/>
      <c r="G566" s="348"/>
    </row>
    <row r="567" spans="1:7" ht="24.95" hidden="1" customHeight="1" x14ac:dyDescent="0.25">
      <c r="A567" s="350">
        <f>'BASE DE DATOS'!B579</f>
        <v>553</v>
      </c>
      <c r="B567" s="418" t="str">
        <f>VLOOKUP(A567,'BASE DE DATOS'!$B$2:$AB$702,2,0)</f>
        <v xml:space="preserve">VERA MORENO MARIA </v>
      </c>
      <c r="C567" s="418" t="str">
        <f>VLOOKUP(A567,'BASE DE DATOS'!$B$2:$AB$6821,12,0)</f>
        <v>15 ENTRE 13 Y 21 PTE.</v>
      </c>
      <c r="D567" s="419">
        <f>VLOOKUP(A567,'BASE DE DATOS'!$B$2:$AB$6821,13,0)</f>
        <v>0</v>
      </c>
      <c r="E567" s="413"/>
      <c r="F567" s="348"/>
      <c r="G567" s="348"/>
    </row>
    <row r="568" spans="1:7" ht="24.95" hidden="1" customHeight="1" x14ac:dyDescent="0.25">
      <c r="A568" s="350">
        <f>'BASE DE DATOS'!B580</f>
        <v>554</v>
      </c>
      <c r="B568" s="418" t="str">
        <f>VLOOKUP(A568,'BASE DE DATOS'!$B$2:$AB$702,2,0)</f>
        <v>VERA ROMERO FRANCISCO</v>
      </c>
      <c r="C568" s="418" t="str">
        <f>VLOOKUP(A568,'BASE DE DATOS'!$B$2:$AB$6821,12,0)</f>
        <v xml:space="preserve">17 PTE. ENTRE 11 Y 13 SUR </v>
      </c>
      <c r="D568" s="419">
        <f>VLOOKUP(A568,'BASE DE DATOS'!$B$2:$AB$6821,13,0)</f>
        <v>2017</v>
      </c>
      <c r="E568" s="413"/>
      <c r="F568" s="348"/>
      <c r="G568" s="348"/>
    </row>
    <row r="569" spans="1:7" ht="24.95" customHeight="1" x14ac:dyDescent="0.25">
      <c r="A569" s="350">
        <f>'BASE DE DATOS'!B581</f>
        <v>555</v>
      </c>
      <c r="B569" s="418" t="str">
        <f>VLOOKUP(A569,'BASE DE DATOS'!$B$2:$AB$702,2,0)</f>
        <v>VERA ROMERO ROLANDO</v>
      </c>
      <c r="C569" s="418" t="str">
        <f>VLOOKUP(A569,'BASE DE DATOS'!$B$2:$AB$6821,12,0)</f>
        <v xml:space="preserve">17 PTE. ENTRE 11 Y 13 SUR </v>
      </c>
      <c r="D569" s="419">
        <f>VLOOKUP(A569,'BASE DE DATOS'!$B$2:$AB$6821,13,0)</f>
        <v>2026</v>
      </c>
      <c r="E569" s="413"/>
      <c r="F569" s="348"/>
      <c r="G569" s="348"/>
    </row>
    <row r="570" spans="1:7" ht="24.95" hidden="1" customHeight="1" x14ac:dyDescent="0.25">
      <c r="A570" s="350" t="str">
        <f>'BASE DE DATOS'!B582</f>
        <v>555A</v>
      </c>
      <c r="B570" s="418" t="str">
        <f>VLOOKUP(A570,'BASE DE DATOS'!$B$2:$AB$702,2,0)</f>
        <v>VERA CONTRERAS ROLANDO</v>
      </c>
      <c r="C570" s="418" t="str">
        <f>VLOOKUP(A570,'BASE DE DATOS'!$B$2:$AB$6821,12,0)</f>
        <v>17 PTE ENTRE 11 Y 13 SUR</v>
      </c>
      <c r="D570" s="419">
        <f>VLOOKUP(A570,'BASE DE DATOS'!$B$2:$AB$6821,13,0)</f>
        <v>2026</v>
      </c>
      <c r="E570" s="413"/>
      <c r="F570" s="348"/>
      <c r="G570" s="348"/>
    </row>
    <row r="571" spans="1:7" ht="24.95" hidden="1" customHeight="1" x14ac:dyDescent="0.25">
      <c r="A571" s="350">
        <f>'BASE DE DATOS'!B583</f>
        <v>556</v>
      </c>
      <c r="B571" s="418" t="str">
        <f>VLOOKUP(A571,'BASE DE DATOS'!$B$2:$AB$702,2,0)</f>
        <v>VILLAFAN LEON ARACELI</v>
      </c>
      <c r="C571" s="418" t="str">
        <f>VLOOKUP(A571,'BASE DE DATOS'!$B$2:$AB$6821,12,0)</f>
        <v>19 SUR ENTRE 15 Y 17 PTE.</v>
      </c>
      <c r="D571" s="419">
        <f>VLOOKUP(A571,'BASE DE DATOS'!$B$2:$AB$6821,13,0)</f>
        <v>2026</v>
      </c>
      <c r="E571" s="413"/>
      <c r="F571" s="348"/>
      <c r="G571" s="348"/>
    </row>
    <row r="572" spans="1:7" ht="24.95" hidden="1" customHeight="1" x14ac:dyDescent="0.25">
      <c r="A572" s="350">
        <f>'BASE DE DATOS'!B584</f>
        <v>557</v>
      </c>
      <c r="B572" s="418" t="str">
        <f>VLOOKUP(A572,'BASE DE DATOS'!$B$2:$AB$702,2,0)</f>
        <v>VILLAFAN LEON CECILIA</v>
      </c>
      <c r="C572" s="418" t="str">
        <f>VLOOKUP(A572,'BASE DE DATOS'!$B$2:$AB$6821,12,0)</f>
        <v>19 SUR ENTRE 15 Y 17 PTE.</v>
      </c>
      <c r="D572" s="419">
        <f>VLOOKUP(A572,'BASE DE DATOS'!$B$2:$AB$6821,13,0)</f>
        <v>2026</v>
      </c>
      <c r="E572" s="413"/>
      <c r="F572" s="348"/>
      <c r="G572" s="348"/>
    </row>
    <row r="573" spans="1:7" ht="24.95" hidden="1" customHeight="1" x14ac:dyDescent="0.25">
      <c r="A573" s="350">
        <f>'BASE DE DATOS'!B585</f>
        <v>558</v>
      </c>
      <c r="B573" s="418" t="str">
        <f>VLOOKUP(A573,'BASE DE DATOS'!$B$2:$AB$702,2,0)</f>
        <v>VILLAFAN LEON HURBANO DAVID</v>
      </c>
      <c r="C573" s="418" t="str">
        <f>VLOOKUP(A573,'BASE DE DATOS'!$B$2:$AB$6821,12,0)</f>
        <v>19 SUR 1504</v>
      </c>
      <c r="D573" s="419">
        <f>VLOOKUP(A573,'BASE DE DATOS'!$B$2:$AB$6821,13,0)</f>
        <v>2026</v>
      </c>
      <c r="E573" s="413"/>
      <c r="F573" s="348"/>
      <c r="G573" s="348"/>
    </row>
    <row r="574" spans="1:7" ht="24.95" hidden="1" customHeight="1" x14ac:dyDescent="0.25">
      <c r="A574" s="350">
        <f>'BASE DE DATOS'!B586</f>
        <v>559</v>
      </c>
      <c r="B574" s="418" t="str">
        <f>VLOOKUP(A574,'BASE DE DATOS'!$B$2:$AB$702,2,0)</f>
        <v xml:space="preserve">VILLAFAN LEON ORLANDO DAVID </v>
      </c>
      <c r="C574" s="418" t="str">
        <f>VLOOKUP(A574,'BASE DE DATOS'!$B$2:$AB$6821,12,0)</f>
        <v>17 SUR ENTRE 15 Y 17 PTE.</v>
      </c>
      <c r="D574" s="419">
        <f>VLOOKUP(A574,'BASE DE DATOS'!$B$2:$AB$6821,13,0)</f>
        <v>2026</v>
      </c>
      <c r="E574" s="413"/>
      <c r="F574" s="348"/>
      <c r="G574" s="348"/>
    </row>
    <row r="575" spans="1:7" ht="24.95" hidden="1" customHeight="1" x14ac:dyDescent="0.25">
      <c r="A575" s="350">
        <f>'BASE DE DATOS'!B587</f>
        <v>560</v>
      </c>
      <c r="B575" s="418" t="str">
        <f>VLOOKUP(A575,'BASE DE DATOS'!$B$2:$AB$702,2,0)</f>
        <v>VILLAFAN LEON OSCAR</v>
      </c>
      <c r="C575" s="418" t="str">
        <f>VLOOKUP(A575,'BASE DE DATOS'!$B$2:$AB$6821,12,0)</f>
        <v>19 SUR ENTRE 15 Y 17 PTE</v>
      </c>
      <c r="D575" s="419">
        <f>VLOOKUP(A575,'BASE DE DATOS'!$B$2:$AB$6821,13,0)</f>
        <v>2026</v>
      </c>
      <c r="E575" s="413"/>
      <c r="F575" s="348"/>
      <c r="G575" s="348"/>
    </row>
    <row r="576" spans="1:7" ht="24.95" hidden="1" customHeight="1" x14ac:dyDescent="0.25">
      <c r="A576" s="350">
        <f>'BASE DE DATOS'!B588</f>
        <v>561</v>
      </c>
      <c r="B576" s="418" t="str">
        <f>VLOOKUP(A576,'BASE DE DATOS'!$B$2:$AB$702,2,0)</f>
        <v>VILLAFAN NIETO DAVID</v>
      </c>
      <c r="C576" s="418" t="str">
        <f>VLOOKUP(A576,'BASE DE DATOS'!$B$2:$AB$6821,12,0)</f>
        <v>19 SUR ENTRE 15 Y 17 PTE NUM. 504.</v>
      </c>
      <c r="D576" s="419">
        <f>VLOOKUP(A576,'BASE DE DATOS'!$B$2:$AB$6821,13,0)</f>
        <v>2026</v>
      </c>
      <c r="E576" s="413"/>
      <c r="F576" s="348"/>
      <c r="G576" s="348"/>
    </row>
    <row r="577" spans="1:23" ht="24.95" hidden="1" customHeight="1" x14ac:dyDescent="0.25">
      <c r="A577" s="350">
        <f>'BASE DE DATOS'!B589</f>
        <v>562</v>
      </c>
      <c r="B577" s="418" t="str">
        <f>VLOOKUP(A577,'BASE DE DATOS'!$B$2:$AB$702,2,0)</f>
        <v xml:space="preserve">VILLEGAS AVELINO ELIDET </v>
      </c>
      <c r="C577" s="418" t="str">
        <f>VLOOKUP(A577,'BASE DE DATOS'!$B$2:$AB$6821,12,0)</f>
        <v xml:space="preserve">21 PTE ENTRE 7 Y 9 SUR </v>
      </c>
      <c r="D577" s="419">
        <f>VLOOKUP(A577,'BASE DE DATOS'!$B$2:$AB$6821,13,0)</f>
        <v>2019</v>
      </c>
      <c r="E577" s="413"/>
      <c r="F577" s="348"/>
      <c r="G577" s="348"/>
    </row>
    <row r="578" spans="1:23" ht="24.95" hidden="1" customHeight="1" x14ac:dyDescent="0.25">
      <c r="A578" s="350">
        <f>'BASE DE DATOS'!B590</f>
        <v>563</v>
      </c>
      <c r="B578" s="418" t="str">
        <f>VLOOKUP(A578,'BASE DE DATOS'!$B$2:$AB$702,2,0)</f>
        <v>VILLEGAS NIÑO ANA LILIA</v>
      </c>
      <c r="C578" s="418" t="str">
        <f>VLOOKUP(A578,'BASE DE DATOS'!$B$2:$AB$6821,12,0)</f>
        <v>13 SUR ENTRE 15 Y 17 PTE.</v>
      </c>
      <c r="D578" s="419">
        <f>VLOOKUP(A578,'BASE DE DATOS'!$B$2:$AB$6821,13,0)</f>
        <v>2026</v>
      </c>
      <c r="E578" s="413"/>
      <c r="F578" s="348"/>
      <c r="G578" s="348"/>
    </row>
    <row r="579" spans="1:23" ht="24.95" hidden="1" customHeight="1" x14ac:dyDescent="0.25">
      <c r="A579" s="350">
        <f>'BASE DE DATOS'!B591</f>
        <v>564</v>
      </c>
      <c r="B579" s="418" t="str">
        <f>VLOOKUP(A579,'BASE DE DATOS'!$B$2:$AB$702,2,0)</f>
        <v xml:space="preserve">VILLEGAS RODRIGUEZ MANUEL </v>
      </c>
      <c r="C579" s="418" t="str">
        <f>VLOOKUP(A579,'BASE DE DATOS'!$B$2:$AB$6821,12,0)</f>
        <v xml:space="preserve">13 PTE. ENTRE 13 Y 15 SUR </v>
      </c>
      <c r="D579" s="419">
        <f>VLOOKUP(A579,'BASE DE DATOS'!$B$2:$AB$6821,13,0)</f>
        <v>2026</v>
      </c>
      <c r="E579" s="413"/>
      <c r="F579" s="348"/>
      <c r="G579" s="348"/>
    </row>
    <row r="580" spans="1:23" ht="24.95" hidden="1" customHeight="1" x14ac:dyDescent="0.25">
      <c r="A580" s="350">
        <f>'BASE DE DATOS'!B592</f>
        <v>565</v>
      </c>
      <c r="B580" s="418" t="str">
        <f>VLOOKUP(A580,'BASE DE DATOS'!$B$2:$AB$702,2,0)</f>
        <v xml:space="preserve">ZAMORA ROSAS LAURA </v>
      </c>
      <c r="C580" s="418" t="str">
        <f>VLOOKUP(A580,'BASE DE DATOS'!$B$2:$AB$6821,12,0)</f>
        <v xml:space="preserve">17 PTE- ENTRE 7 Y 9 SUR </v>
      </c>
      <c r="D580" s="419">
        <f>VLOOKUP(A580,'BASE DE DATOS'!$B$2:$AB$6821,13,0)</f>
        <v>2025</v>
      </c>
      <c r="E580" s="413"/>
      <c r="F580" s="348"/>
      <c r="G580" s="348"/>
    </row>
    <row r="581" spans="1:23" ht="24.95" hidden="1" customHeight="1" x14ac:dyDescent="0.25">
      <c r="A581" s="350">
        <f>'BASE DE DATOS'!B593</f>
        <v>566</v>
      </c>
      <c r="B581" s="418" t="str">
        <f>VLOOKUP(A581,'BASE DE DATOS'!$B$2:$AB$702,2,0)</f>
        <v>ZAYAGOS GUEVARA MIGUEL</v>
      </c>
      <c r="C581" s="418" t="str">
        <f>VLOOKUP(A581,'BASE DE DATOS'!$B$2:$AB$6821,12,0)</f>
        <v>17 SUR  ENTRE 17 PTEY CANAL</v>
      </c>
      <c r="D581" s="419">
        <f>VLOOKUP(A581,'BASE DE DATOS'!$B$2:$AB$6821,13,0)</f>
        <v>2026</v>
      </c>
      <c r="E581" s="413"/>
      <c r="F581" s="348"/>
      <c r="G581" s="348"/>
    </row>
    <row r="582" spans="1:23" ht="24.95" hidden="1" customHeight="1" x14ac:dyDescent="0.25">
      <c r="A582" s="350">
        <f>'BASE DE DATOS'!B594</f>
        <v>567</v>
      </c>
      <c r="B582" s="418" t="str">
        <f>VLOOKUP(A582,'BASE DE DATOS'!$B$2:$AB$702,2,0)</f>
        <v>AVELINO NOTARIO LIDIA</v>
      </c>
      <c r="C582" s="418" t="str">
        <f>VLOOKUP(A582,'BASE DE DATOS'!$B$2:$AB$6821,12,0)</f>
        <v xml:space="preserve">21 PONIENTE ENTRE 7 Y 9 SUR </v>
      </c>
      <c r="D582" s="419" t="str">
        <f>VLOOKUP(A582,'BASE DE DATOS'!$B$2:$AB$6821,13,0)</f>
        <v>NO EXISTE</v>
      </c>
      <c r="E582" s="413"/>
      <c r="F582" s="348"/>
      <c r="G582" s="348"/>
    </row>
    <row r="583" spans="1:23" ht="24.95" hidden="1" customHeight="1" x14ac:dyDescent="0.25">
      <c r="A583" s="350">
        <f>'BASE DE DATOS'!B595</f>
        <v>568</v>
      </c>
      <c r="B583" s="418" t="str">
        <f>VLOOKUP(A583,'BASE DE DATOS'!$B$2:$AB$702,2,0)</f>
        <v>LOPEZ JIMENEZ CARLA</v>
      </c>
      <c r="C583" s="418" t="str">
        <f>VLOOKUP(A583,'BASE DE DATOS'!$B$2:$AB$6821,12,0)</f>
        <v xml:space="preserve">17 PTE.  11 Y 13 SUR </v>
      </c>
      <c r="D583" s="419">
        <f>VLOOKUP(A583,'BASE DE DATOS'!$B$2:$AB$6821,13,0)</f>
        <v>2016</v>
      </c>
      <c r="E583" s="413"/>
      <c r="F583" s="348"/>
      <c r="G583" s="348"/>
    </row>
    <row r="584" spans="1:23" ht="24.95" hidden="1" customHeight="1" x14ac:dyDescent="0.25">
      <c r="A584" s="350">
        <f>'BASE DE DATOS'!B596</f>
        <v>569</v>
      </c>
      <c r="B584" s="418" t="str">
        <f>VLOOKUP(A584,'BASE DE DATOS'!$B$2:$AB$702,2,0)</f>
        <v xml:space="preserve">LUNA ABUNDIO LEOBARDO DE JESUS </v>
      </c>
      <c r="C584" s="418" t="str">
        <f>VLOOKUP(A584,'BASE DE DATOS'!$B$2:$AB$6821,12,0)</f>
        <v>19 SUR 15 Y 17 PTE</v>
      </c>
      <c r="D584" s="419">
        <f>VLOOKUP(A584,'BASE DE DATOS'!$B$2:$AB$6821,13,0)</f>
        <v>2023</v>
      </c>
      <c r="E584" s="413"/>
      <c r="F584" s="348"/>
      <c r="G584" s="348"/>
      <c r="W584" s="4" t="s">
        <v>1009</v>
      </c>
    </row>
    <row r="585" spans="1:23" ht="24.95" hidden="1" customHeight="1" x14ac:dyDescent="0.25">
      <c r="A585" s="350">
        <f>'BASE DE DATOS'!B597</f>
        <v>570</v>
      </c>
      <c r="B585" s="418" t="str">
        <f>VLOOKUP(A585,'BASE DE DATOS'!$B$2:$AB$702,2,0)</f>
        <v xml:space="preserve">SANTOS COETO ADRIANA </v>
      </c>
      <c r="C585" s="418" t="str">
        <f>VLOOKUP(A585,'BASE DE DATOS'!$B$2:$AB$6821,12,0)</f>
        <v>13 PTE. NO. 1701</v>
      </c>
      <c r="D585" s="419">
        <f>VLOOKUP(A585,'BASE DE DATOS'!$B$2:$AB$6821,13,0)</f>
        <v>2019</v>
      </c>
      <c r="E585" s="413"/>
      <c r="F585" s="348"/>
      <c r="G585" s="348"/>
    </row>
    <row r="586" spans="1:23" ht="24.95" hidden="1" customHeight="1" x14ac:dyDescent="0.25">
      <c r="A586" s="350">
        <f>'BASE DE DATOS'!B598</f>
        <v>571</v>
      </c>
      <c r="B586" s="418" t="str">
        <f>VLOOKUP(A586,'BASE DE DATOS'!$B$2:$AB$702,2,0)</f>
        <v>FERNANDEZ SANTOS RUBEN</v>
      </c>
      <c r="C586" s="418" t="str">
        <f>VLOOKUP(A586,'BASE DE DATOS'!$B$2:$AB$6821,12,0)</f>
        <v>15 PONIENTE CON PRIV ENTRE LA 17 Y 15 SUR</v>
      </c>
      <c r="D586" s="419">
        <f>VLOOKUP(A586,'BASE DE DATOS'!$B$2:$AB$6821,13,0)</f>
        <v>2025</v>
      </c>
      <c r="E586" s="413"/>
      <c r="F586" s="348"/>
      <c r="G586" s="348"/>
    </row>
    <row r="587" spans="1:23" ht="24.95" hidden="1" customHeight="1" x14ac:dyDescent="0.25">
      <c r="A587" s="350">
        <f>'BASE DE DATOS'!B599</f>
        <v>572</v>
      </c>
      <c r="B587" s="418">
        <f>VLOOKUP(A587,'BASE DE DATOS'!$B$2:$AB$702,2,0)</f>
        <v>0</v>
      </c>
      <c r="C587" s="418">
        <f>VLOOKUP(A587,'BASE DE DATOS'!$B$2:$AB$6821,12,0)</f>
        <v>0</v>
      </c>
      <c r="D587" s="419">
        <f>VLOOKUP(A587,'BASE DE DATOS'!$B$2:$AB$6821,13,0)</f>
        <v>2025</v>
      </c>
      <c r="E587" s="413"/>
      <c r="F587" s="348"/>
      <c r="G587" s="348"/>
    </row>
    <row r="588" spans="1:23" ht="24.95" hidden="1" customHeight="1" x14ac:dyDescent="0.25">
      <c r="A588" s="350">
        <f>'BASE DE DATOS'!B600</f>
        <v>573</v>
      </c>
      <c r="B588" s="418" t="str">
        <f>VLOOKUP(A588,'BASE DE DATOS'!$B$2:$AB$702,2,0)</f>
        <v>ISLAS SANTOS JORGE</v>
      </c>
      <c r="C588" s="418" t="str">
        <f>VLOOKUP(A588,'BASE DE DATOS'!$B$2:$AB$6821,12,0)</f>
        <v xml:space="preserve">CALLE 15 PONIENTEE NO. 17 SUR </v>
      </c>
      <c r="D588" s="419">
        <f>VLOOKUP(A588,'BASE DE DATOS'!$B$2:$AB$6821,13,0)</f>
        <v>2026</v>
      </c>
      <c r="E588" s="413"/>
      <c r="F588" s="348"/>
      <c r="G588" s="348"/>
    </row>
    <row r="589" spans="1:23" ht="24.95" hidden="1" customHeight="1" x14ac:dyDescent="0.25">
      <c r="A589" s="350">
        <f>'BASE DE DATOS'!B601</f>
        <v>574</v>
      </c>
      <c r="B589" s="418" t="str">
        <f>VLOOKUP(A589,'BASE DE DATOS'!$B$2:$AB$702,2,0)</f>
        <v>JIMENEZ MARTINEZ ROMUALDA</v>
      </c>
      <c r="C589" s="418" t="str">
        <f>VLOOKUP(A589,'BASE DE DATOS'!$B$2:$AB$6821,12,0)</f>
        <v>9 SUR 1102</v>
      </c>
      <c r="D589" s="419">
        <f>VLOOKUP(A589,'BASE DE DATOS'!$B$2:$AB$6821,13,0)</f>
        <v>0</v>
      </c>
      <c r="E589" s="413"/>
      <c r="F589" s="348"/>
      <c r="G589" s="348"/>
    </row>
    <row r="590" spans="1:23" ht="24.95" hidden="1" customHeight="1" x14ac:dyDescent="0.25">
      <c r="A590" s="350">
        <f>'BASE DE DATOS'!B602</f>
        <v>575</v>
      </c>
      <c r="B590" s="418" t="str">
        <f>VLOOKUP(A590,'BASE DE DATOS'!$B$2:$AB$702,2,0)</f>
        <v xml:space="preserve">ROSAS CEBADA MARGARITA </v>
      </c>
      <c r="C590" s="418" t="str">
        <f>VLOOKUP(A590,'BASE DE DATOS'!$B$2:$AB$6821,12,0)</f>
        <v xml:space="preserve">13 SUR </v>
      </c>
      <c r="D590" s="419">
        <f>VLOOKUP(A590,'BASE DE DATOS'!$B$2:$AB$6821,13,0)</f>
        <v>2016</v>
      </c>
      <c r="E590" s="413"/>
      <c r="F590" s="348"/>
      <c r="G590" s="348"/>
    </row>
    <row r="591" spans="1:23" ht="24.95" hidden="1" customHeight="1" x14ac:dyDescent="0.25">
      <c r="A591" s="350">
        <f>'BASE DE DATOS'!B603</f>
        <v>576</v>
      </c>
      <c r="B591" s="418" t="str">
        <f>VLOOKUP(A591,'BASE DE DATOS'!$B$2:$AB$702,2,0)</f>
        <v>CEBADA DE LOS SANTOS FERNANDO</v>
      </c>
      <c r="C591" s="418" t="str">
        <f>VLOOKUP(A591,'BASE DE DATOS'!$B$2:$AB$6821,12,0)</f>
        <v>AV 17 P0T SN SAN ANTONIO</v>
      </c>
      <c r="D591" s="419">
        <f>VLOOKUP(A591,'BASE DE DATOS'!$B$2:$AB$6821,13,0)</f>
        <v>2026</v>
      </c>
      <c r="E591" s="413"/>
      <c r="F591" s="348"/>
      <c r="G591" s="348"/>
    </row>
    <row r="592" spans="1:23" ht="24.95" hidden="1" customHeight="1" x14ac:dyDescent="0.25">
      <c r="A592" s="350">
        <f>'BASE DE DATOS'!B604</f>
        <v>577</v>
      </c>
      <c r="B592" s="418" t="str">
        <f>VLOOKUP(A592,'BASE DE DATOS'!$B$2:$AB$702,2,0)</f>
        <v>TORRES AVELINO SILVIANA</v>
      </c>
      <c r="C592" s="418" t="str">
        <f>VLOOKUP(A592,'BASE DE DATOS'!$B$2:$AB$6821,12,0)</f>
        <v>11 PONIENTE DIAGONAL PREPA</v>
      </c>
      <c r="D592" s="419">
        <f>VLOOKUP(A592,'BASE DE DATOS'!$B$2:$AB$6821,13,0)</f>
        <v>2026</v>
      </c>
      <c r="E592" s="413"/>
      <c r="F592" s="348"/>
      <c r="G592" s="348"/>
    </row>
    <row r="593" spans="1:7" ht="24.95" hidden="1" customHeight="1" x14ac:dyDescent="0.25">
      <c r="A593" s="350">
        <f>'BASE DE DATOS'!B605</f>
        <v>578</v>
      </c>
      <c r="B593" s="418" t="str">
        <f>VLOOKUP(A593,'BASE DE DATOS'!$B$2:$AB$702,2,0)</f>
        <v xml:space="preserve">PALACIOS ROMAN GALO JOEL </v>
      </c>
      <c r="C593" s="418" t="str">
        <f>VLOOKUP(A593,'BASE DE DATOS'!$B$2:$AB$6821,12,0)</f>
        <v>13 SUR 19 Y 21 PONIENTE  NO. 1908</v>
      </c>
      <c r="D593" s="419">
        <f>VLOOKUP(A593,'BASE DE DATOS'!$B$2:$AB$6821,13,0)</f>
        <v>2026</v>
      </c>
      <c r="E593" s="413"/>
      <c r="F593" s="348"/>
      <c r="G593" s="348"/>
    </row>
    <row r="594" spans="1:7" ht="24.95" hidden="1" customHeight="1" x14ac:dyDescent="0.25">
      <c r="A594" s="350">
        <f>'BASE DE DATOS'!B606</f>
        <v>579</v>
      </c>
      <c r="B594" s="418" t="str">
        <f>VLOOKUP(A594,'BASE DE DATOS'!$B$2:$AB$702,2,0)</f>
        <v>RIOS REYES CYNAI</v>
      </c>
      <c r="C594" s="418" t="str">
        <f>VLOOKUP(A594,'BASE DE DATOS'!$B$2:$AB$6821,12,0)</f>
        <v>15 SUR 1304</v>
      </c>
      <c r="D594" s="419">
        <f>VLOOKUP(A594,'BASE DE DATOS'!$B$2:$AB$6821,13,0)</f>
        <v>2019</v>
      </c>
      <c r="E594" s="413"/>
      <c r="F594" s="348"/>
      <c r="G594" s="348"/>
    </row>
    <row r="595" spans="1:7" ht="24.95" hidden="1" customHeight="1" x14ac:dyDescent="0.25">
      <c r="A595" s="350">
        <f>'BASE DE DATOS'!B607</f>
        <v>580</v>
      </c>
      <c r="B595" s="418" t="str">
        <f>VLOOKUP(A595,'BASE DE DATOS'!$B$2:$AB$702,2,0)</f>
        <v>CADENA SANTOS SANDRA NELY</v>
      </c>
      <c r="C595" s="418" t="str">
        <f>VLOOKUP(A595,'BASE DE DATOS'!$B$2:$AB$6821,12,0)</f>
        <v>CALLE 15 PONIENTEE NO. 906</v>
      </c>
      <c r="D595" s="419">
        <f>VLOOKUP(A595,'BASE DE DATOS'!$B$2:$AB$6821,13,0)</f>
        <v>2026</v>
      </c>
      <c r="E595" s="413"/>
      <c r="F595" s="348"/>
      <c r="G595" s="348"/>
    </row>
    <row r="596" spans="1:7" ht="24.95" customHeight="1" x14ac:dyDescent="0.25">
      <c r="A596" s="350">
        <f>'BASE DE DATOS'!B608</f>
        <v>581</v>
      </c>
      <c r="B596" s="418" t="str">
        <f>VLOOKUP(A596,'BASE DE DATOS'!$B$2:$AB$702,2,0)</f>
        <v>ROSAS  ALCANTARA JOSE</v>
      </c>
      <c r="C596" s="418" t="str">
        <f>VLOOKUP(A596,'BASE DE DATOS'!$B$2:$AB$6821,12,0)</f>
        <v xml:space="preserve">AV. 17 PTE. ENTRE 7 SUR Y 9 SUR </v>
      </c>
      <c r="D596" s="419">
        <f>VLOOKUP(A596,'BASE DE DATOS'!$B$2:$AB$6821,13,0)</f>
        <v>2025</v>
      </c>
      <c r="E596" s="413"/>
      <c r="F596" s="348"/>
      <c r="G596" s="348"/>
    </row>
    <row r="597" spans="1:7" ht="24.95" hidden="1" customHeight="1" x14ac:dyDescent="0.25">
      <c r="A597" s="350">
        <f>'BASE DE DATOS'!B609</f>
        <v>582</v>
      </c>
      <c r="B597" s="418" t="str">
        <f>VLOOKUP(A597,'BASE DE DATOS'!$B$2:$AB$702,2,0)</f>
        <v xml:space="preserve">RODRIGUEZ GAMEZ LUIS GILBERTO </v>
      </c>
      <c r="C597" s="418" t="str">
        <f>VLOOKUP(A597,'BASE DE DATOS'!$B$2:$AB$6821,12,0)</f>
        <v xml:space="preserve">15 SUR ENTRE 15 Y 17 PONIENTE </v>
      </c>
      <c r="D597" s="419">
        <f>VLOOKUP(A597,'BASE DE DATOS'!$B$2:$AB$6821,13,0)</f>
        <v>2026</v>
      </c>
      <c r="E597" s="413"/>
      <c r="F597" s="348"/>
      <c r="G597" s="348"/>
    </row>
    <row r="598" spans="1:7" ht="24.95" hidden="1" customHeight="1" x14ac:dyDescent="0.25">
      <c r="A598" s="350">
        <f>'BASE DE DATOS'!B610</f>
        <v>583</v>
      </c>
      <c r="B598" s="418" t="str">
        <f>VLOOKUP(A598,'BASE DE DATOS'!$B$2:$AB$702,2,0)</f>
        <v xml:space="preserve">SANTOS GONZALEZ MIGUEL </v>
      </c>
      <c r="C598" s="418" t="str">
        <f>VLOOKUP(A598,'BASE DE DATOS'!$B$2:$AB$6821,12,0)</f>
        <v>17 PONIENTE NO. 1704</v>
      </c>
      <c r="D598" s="419">
        <f>VLOOKUP(A598,'BASE DE DATOS'!$B$2:$AB$6821,13,0)</f>
        <v>2026</v>
      </c>
      <c r="E598" s="417"/>
      <c r="F598" s="349"/>
      <c r="G598" s="348"/>
    </row>
    <row r="599" spans="1:7" ht="24.95" hidden="1" customHeight="1" x14ac:dyDescent="0.25">
      <c r="A599" s="350">
        <f>'BASE DE DATOS'!B611</f>
        <v>584</v>
      </c>
      <c r="B599" s="418" t="str">
        <f>VLOOKUP(A599,'BASE DE DATOS'!$B$2:$AB$702,2,0)</f>
        <v>GARCIA LOPEZ ALEJANDRA</v>
      </c>
      <c r="C599" s="418" t="str">
        <f>VLOOKUP(A599,'BASE DE DATOS'!$B$2:$AB$6821,12,0)</f>
        <v xml:space="preserve">15 PONIENTE 7010 ENTRE  7 SUR Y 15 PONIENTE </v>
      </c>
      <c r="D599" s="419">
        <f>VLOOKUP(A599,'BASE DE DATOS'!$B$2:$AB$6821,13,0)</f>
        <v>2026</v>
      </c>
      <c r="E599" s="413"/>
      <c r="F599" s="348"/>
      <c r="G599" s="348"/>
    </row>
    <row r="600" spans="1:7" ht="24.95" hidden="1" customHeight="1" x14ac:dyDescent="0.25">
      <c r="A600" s="350">
        <f>'BASE DE DATOS'!B612</f>
        <v>585</v>
      </c>
      <c r="B600" s="418" t="str">
        <f>VLOOKUP(A600,'BASE DE DATOS'!$B$2:$AB$702,2,0)</f>
        <v xml:space="preserve">ROSAS MOLINA DELFINO </v>
      </c>
      <c r="C600" s="418" t="str">
        <f>VLOOKUP(A600,'BASE DE DATOS'!$B$2:$AB$6821,12,0)</f>
        <v>17 PONIENTE ENTRE PRIV. 7 SUR Y 9 SUR</v>
      </c>
      <c r="D600" s="419">
        <f>VLOOKUP(A600,'BASE DE DATOS'!$B$2:$AB$6821,13,0)</f>
        <v>2026</v>
      </c>
      <c r="E600" s="413"/>
      <c r="F600" s="348"/>
      <c r="G600" s="348"/>
    </row>
    <row r="601" spans="1:7" ht="24.95" hidden="1" customHeight="1" x14ac:dyDescent="0.25">
      <c r="A601" s="350">
        <f>'BASE DE DATOS'!B613</f>
        <v>586</v>
      </c>
      <c r="B601" s="418" t="str">
        <f>VLOOKUP(A601,'BASE DE DATOS'!$B$2:$AB$702,2,0)</f>
        <v>AVELINO NOTARIO GABRIELA</v>
      </c>
      <c r="C601" s="418" t="str">
        <f>VLOOKUP(A601,'BASE DE DATOS'!$B$2:$AB$6821,12,0)</f>
        <v>9 SUR NO. 709, BARRIO SAN ANTONIO</v>
      </c>
      <c r="D601" s="419">
        <f>VLOOKUP(A601,'BASE DE DATOS'!$B$2:$AB$6821,13,0)</f>
        <v>2025</v>
      </c>
      <c r="E601" s="413"/>
      <c r="F601" s="348"/>
      <c r="G601" s="348"/>
    </row>
    <row r="602" spans="1:7" ht="24.95" hidden="1" customHeight="1" x14ac:dyDescent="0.25">
      <c r="A602" s="350">
        <f>'BASE DE DATOS'!B614</f>
        <v>587</v>
      </c>
      <c r="B602" s="418" t="str">
        <f>VLOOKUP(A602,'BASE DE DATOS'!$B$2:$AB$702,2,0)</f>
        <v>ARENAS GONZALEZ IVONE</v>
      </c>
      <c r="C602" s="418" t="str">
        <f>VLOOKUP(A602,'BASE DE DATOS'!$B$2:$AB$6821,12,0)</f>
        <v xml:space="preserve">11 SUR  23 PONIENTE 2301 </v>
      </c>
      <c r="D602" s="419">
        <f>VLOOKUP(A602,'BASE DE DATOS'!$B$2:$AB$6821,13,0)</f>
        <v>2026</v>
      </c>
      <c r="E602" s="413"/>
      <c r="F602" s="348"/>
      <c r="G602" s="348"/>
    </row>
    <row r="603" spans="1:7" ht="24.95" hidden="1" customHeight="1" x14ac:dyDescent="0.25">
      <c r="A603" s="350">
        <f>'BASE DE DATOS'!B615</f>
        <v>588</v>
      </c>
      <c r="B603" s="418" t="str">
        <f>VLOOKUP(A603,'BASE DE DATOS'!$B$2:$AB$702,2,0)</f>
        <v>GUERRERO GORGONIO MARIO</v>
      </c>
      <c r="C603" s="418" t="str">
        <f>VLOOKUP(A603,'BASE DE DATOS'!$B$2:$AB$6821,12,0)</f>
        <v xml:space="preserve">19 PONIENTE ENTRE 11 Y 13 SUR </v>
      </c>
      <c r="D603" s="419">
        <f>VLOOKUP(A603,'BASE DE DATOS'!$B$2:$AB$6821,13,0)</f>
        <v>2026</v>
      </c>
      <c r="E603" s="413"/>
      <c r="F603" s="348"/>
      <c r="G603" s="348"/>
    </row>
    <row r="604" spans="1:7" ht="24.95" hidden="1" customHeight="1" x14ac:dyDescent="0.25">
      <c r="A604" s="350">
        <f>'BASE DE DATOS'!B616</f>
        <v>589</v>
      </c>
      <c r="B604" s="418" t="str">
        <f>VLOOKUP(A604,'BASE DE DATOS'!$B$2:$AB$702,2,0)</f>
        <v xml:space="preserve">LOPEZ SANTOS CARLOS </v>
      </c>
      <c r="C604" s="418" t="str">
        <f>VLOOKUP(A604,'BASE DE DATOS'!$B$2:$AB$6821,12,0)</f>
        <v xml:space="preserve">21 PONIENTEE  1104  ENTRE  11 Y 13 SUR </v>
      </c>
      <c r="D604" s="419">
        <f>VLOOKUP(A604,'BASE DE DATOS'!$B$2:$AB$6821,13,0)</f>
        <v>2026</v>
      </c>
      <c r="E604" s="413"/>
      <c r="F604" s="348"/>
      <c r="G604" s="348"/>
    </row>
    <row r="605" spans="1:7" ht="24.95" hidden="1" customHeight="1" x14ac:dyDescent="0.25">
      <c r="A605" s="350">
        <f>'BASE DE DATOS'!B617</f>
        <v>590</v>
      </c>
      <c r="B605" s="418" t="str">
        <f>VLOOKUP(A605,'BASE DE DATOS'!$B$2:$AB$702,2,0)</f>
        <v xml:space="preserve">MONTIEL CASTILLO KARINA </v>
      </c>
      <c r="C605" s="418" t="str">
        <f>VLOOKUP(A605,'BASE DE DATOS'!$B$2:$AB$6821,12,0)</f>
        <v>15 SUR Y 21 PONIENTE S/N</v>
      </c>
      <c r="D605" s="419">
        <f>VLOOKUP(A605,'BASE DE DATOS'!$B$2:$AB$6821,13,0)</f>
        <v>0</v>
      </c>
      <c r="E605" s="413"/>
      <c r="F605" s="348"/>
      <c r="G605" s="348"/>
    </row>
    <row r="606" spans="1:7" ht="24.95" hidden="1" customHeight="1" x14ac:dyDescent="0.25">
      <c r="A606" s="350">
        <f>'BASE DE DATOS'!B618</f>
        <v>591</v>
      </c>
      <c r="B606" s="418" t="str">
        <f>VLOOKUP(A606,'BASE DE DATOS'!$B$2:$AB$702,2,0)</f>
        <v>estaba anotada la nieta de doña esperanza tellez</v>
      </c>
      <c r="C606" s="418">
        <f>VLOOKUP(A606,'BASE DE DATOS'!$B$2:$AB$6821,12,0)</f>
        <v>0</v>
      </c>
      <c r="D606" s="419">
        <f>VLOOKUP(A606,'BASE DE DATOS'!$B$2:$AB$6821,13,0)</f>
        <v>0</v>
      </c>
      <c r="E606" s="413"/>
      <c r="F606" s="348"/>
      <c r="G606" s="348"/>
    </row>
    <row r="607" spans="1:7" ht="24.95" hidden="1" customHeight="1" x14ac:dyDescent="0.25">
      <c r="A607" s="350">
        <f>'BASE DE DATOS'!B619</f>
        <v>592</v>
      </c>
      <c r="B607" s="418" t="str">
        <f>VLOOKUP(A607,'BASE DE DATOS'!$B$2:$AB$702,2,0)</f>
        <v xml:space="preserve">CHAVEZ MACHORRO SALVADOR </v>
      </c>
      <c r="C607" s="418" t="str">
        <f>VLOOKUP(A607,'BASE DE DATOS'!$B$2:$AB$6821,12,0)</f>
        <v xml:space="preserve">19 PONIENTE  NO. 1107 ENTRE LA 13 SUR </v>
      </c>
      <c r="D607" s="419">
        <f>VLOOKUP(A607,'BASE DE DATOS'!$B$2:$AB$6821,13,0)</f>
        <v>0</v>
      </c>
      <c r="E607" s="413"/>
      <c r="F607" s="348"/>
      <c r="G607" s="348"/>
    </row>
    <row r="608" spans="1:7" ht="24.95" hidden="1" customHeight="1" x14ac:dyDescent="0.25">
      <c r="A608" s="350">
        <f>'BASE DE DATOS'!B620</f>
        <v>593</v>
      </c>
      <c r="B608" s="418" t="str">
        <f>VLOOKUP(A608,'BASE DE DATOS'!$B$2:$AB$702,2,0)</f>
        <v>SANCHEZ VARGAS FERNANDA  MICHELLE</v>
      </c>
      <c r="C608" s="418" t="str">
        <f>VLOOKUP(A608,'BASE DE DATOS'!$B$2:$AB$6821,12,0)</f>
        <v xml:space="preserve">AV 21 PONIENTE NO 705 SAN ANTONIO </v>
      </c>
      <c r="D608" s="419">
        <f>VLOOKUP(A608,'BASE DE DATOS'!$B$2:$AB$6821,13,0)</f>
        <v>2026</v>
      </c>
      <c r="E608" s="413"/>
      <c r="F608" s="348"/>
      <c r="G608" s="348"/>
    </row>
    <row r="609" spans="1:7" ht="24.95" hidden="1" customHeight="1" x14ac:dyDescent="0.25">
      <c r="A609" s="350">
        <f>'BASE DE DATOS'!B621</f>
        <v>594</v>
      </c>
      <c r="B609" s="418" t="str">
        <f>VLOOKUP(A609,'BASE DE DATOS'!$B$2:$AB$702,2,0)</f>
        <v xml:space="preserve">AVELINO GAMEZ STHEFANYA </v>
      </c>
      <c r="C609" s="418" t="str">
        <f>VLOOKUP(A609,'BASE DE DATOS'!$B$2:$AB$6821,12,0)</f>
        <v>CALLE 13 PONIENTE NO. 1503</v>
      </c>
      <c r="D609" s="419">
        <f>VLOOKUP(A609,'BASE DE DATOS'!$B$2:$AB$6821,13,0)</f>
        <v>2019</v>
      </c>
      <c r="E609" s="413"/>
      <c r="F609" s="348"/>
      <c r="G609" s="348"/>
    </row>
    <row r="610" spans="1:7" ht="24.95" customHeight="1" x14ac:dyDescent="0.25">
      <c r="A610" s="350">
        <f>'BASE DE DATOS'!B622</f>
        <v>595</v>
      </c>
      <c r="B610" s="418" t="str">
        <f>VLOOKUP(A610,'BASE DE DATOS'!$B$2:$AB$702,2,0)</f>
        <v xml:space="preserve">TORRES ALMEIDA ALEJANDRINA </v>
      </c>
      <c r="C610" s="418" t="str">
        <f>VLOOKUP(A610,'BASE DE DATOS'!$B$2:$AB$6821,12,0)</f>
        <v xml:space="preserve">CALLE 13  SUR </v>
      </c>
      <c r="D610" s="419">
        <f>VLOOKUP(A610,'BASE DE DATOS'!$B$2:$AB$6821,13,0)</f>
        <v>2026</v>
      </c>
      <c r="E610" s="413"/>
      <c r="F610" s="348"/>
      <c r="G610" s="348"/>
    </row>
    <row r="611" spans="1:7" ht="24.95" customHeight="1" x14ac:dyDescent="0.25">
      <c r="A611" s="350">
        <f>'BASE DE DATOS'!B623</f>
        <v>596</v>
      </c>
      <c r="B611" s="418" t="str">
        <f>VLOOKUP(A611,'BASE DE DATOS'!$B$2:$AB$702,2,0)</f>
        <v>RODRIGUEZ VELEZ ALBERTO</v>
      </c>
      <c r="C611" s="418" t="str">
        <f>VLOOKUP(A611,'BASE DE DATOS'!$B$2:$AB$6821,12,0)</f>
        <v>15 PTE ESQ 19 SUR</v>
      </c>
      <c r="D611" s="419">
        <f>VLOOKUP(A611,'BASE DE DATOS'!$B$2:$AB$6821,13,0)</f>
        <v>2024</v>
      </c>
      <c r="E611" s="413"/>
      <c r="F611" s="348"/>
      <c r="G611" s="348"/>
    </row>
    <row r="612" spans="1:7" ht="24.95" hidden="1" customHeight="1" x14ac:dyDescent="0.25">
      <c r="A612" s="350">
        <f>'BASE DE DATOS'!B624</f>
        <v>597</v>
      </c>
      <c r="B612" s="418" t="str">
        <f>VLOOKUP(A612,'BASE DE DATOS'!$B$2:$AB$702,2,0)</f>
        <v>MACHORRO MONTIEL VIRGINIA</v>
      </c>
      <c r="C612" s="418" t="str">
        <f>VLOOKUP(A612,'BASE DE DATOS'!$B$2:$AB$6821,12,0)</f>
        <v>15 PONIENTE ENTRE 13 Y 15 SUR</v>
      </c>
      <c r="D612" s="419">
        <f>VLOOKUP(A612,'BASE DE DATOS'!$B$2:$AB$6821,13,0)</f>
        <v>2026</v>
      </c>
      <c r="E612" s="413"/>
      <c r="F612" s="348"/>
      <c r="G612" s="348"/>
    </row>
    <row r="613" spans="1:7" ht="24.95" hidden="1" customHeight="1" x14ac:dyDescent="0.25">
      <c r="A613" s="350">
        <f>'BASE DE DATOS'!B625</f>
        <v>598</v>
      </c>
      <c r="B613" s="418" t="str">
        <f>VLOOKUP(A613,'BASE DE DATOS'!$B$2:$AB$702,2,0)</f>
        <v>ROMERO ISLAS HECTOR</v>
      </c>
      <c r="C613" s="418" t="str">
        <f>VLOOKUP(A613,'BASE DE DATOS'!$B$2:$AB$6821,12,0)</f>
        <v>11 SUR 1504</v>
      </c>
      <c r="D613" s="419">
        <f>VLOOKUP(A613,'BASE DE DATOS'!$B$2:$AB$6821,13,0)</f>
        <v>2025</v>
      </c>
      <c r="E613" s="413"/>
      <c r="F613" s="348"/>
      <c r="G613" s="348"/>
    </row>
    <row r="614" spans="1:7" ht="24.95" hidden="1" customHeight="1" x14ac:dyDescent="0.25">
      <c r="A614" s="350">
        <f>'BASE DE DATOS'!B626</f>
        <v>599</v>
      </c>
      <c r="B614" s="418" t="str">
        <f>VLOOKUP(A614,'BASE DE DATOS'!$B$2:$AB$702,2,0)</f>
        <v xml:space="preserve"> ROSAS NOTARIO JOSE IGNACIO</v>
      </c>
      <c r="C614" s="418" t="str">
        <f>VLOOKUP(A614,'BASE DE DATOS'!$B$2:$AB$6821,12,0)</f>
        <v>AV 15 PTE N.1115</v>
      </c>
      <c r="D614" s="419">
        <f>VLOOKUP(A614,'BASE DE DATOS'!$B$2:$AB$6821,13,0)</f>
        <v>2021</v>
      </c>
      <c r="E614" s="413"/>
      <c r="F614" s="348"/>
      <c r="G614" s="348"/>
    </row>
    <row r="615" spans="1:7" ht="24.95" hidden="1" customHeight="1" x14ac:dyDescent="0.25">
      <c r="A615" s="350">
        <f>'BASE DE DATOS'!B627</f>
        <v>600</v>
      </c>
      <c r="B615" s="418" t="str">
        <f>VLOOKUP(A615,'BASE DE DATOS'!$B$2:$AB$702,2,0)</f>
        <v>LEON RODRIGUEZ LORENA</v>
      </c>
      <c r="C615" s="418" t="str">
        <f>VLOOKUP(A615,'BASE DE DATOS'!$B$2:$AB$6821,12,0)</f>
        <v>17  sur  1509 entre 15 y 17 pte</v>
      </c>
      <c r="D615" s="419">
        <f>VLOOKUP(A615,'BASE DE DATOS'!$B$2:$AB$6821,13,0)</f>
        <v>2026</v>
      </c>
      <c r="E615" s="413"/>
      <c r="F615" s="348"/>
      <c r="G615" s="348"/>
    </row>
    <row r="616" spans="1:7" ht="24.95" hidden="1" customHeight="1" x14ac:dyDescent="0.25">
      <c r="A616" s="350">
        <f>'BASE DE DATOS'!B628</f>
        <v>601</v>
      </c>
      <c r="B616" s="418" t="str">
        <f>VLOOKUP(A616,'BASE DE DATOS'!$B$2:$AB$702,2,0)</f>
        <v>LOPEZ SALAS FRANCISCO</v>
      </c>
      <c r="C616" s="418" t="str">
        <f>VLOOKUP(A616,'BASE DE DATOS'!$B$2:$AB$6821,12,0)</f>
        <v>7 SUR Y 15 PONIENTE</v>
      </c>
      <c r="D616" s="419">
        <f>VLOOKUP(A616,'BASE DE DATOS'!$B$2:$AB$6821,13,0)</f>
        <v>2026</v>
      </c>
      <c r="E616" s="413"/>
      <c r="F616" s="348"/>
      <c r="G616" s="348"/>
    </row>
    <row r="617" spans="1:7" ht="24.95" hidden="1" customHeight="1" x14ac:dyDescent="0.25">
      <c r="A617" s="350">
        <f>'BASE DE DATOS'!B629</f>
        <v>602</v>
      </c>
      <c r="B617" s="418" t="str">
        <f>VLOOKUP(A617,'BASE DE DATOS'!$B$2:$AB$702,2,0)</f>
        <v>ALDUCIN CALDERON IVON</v>
      </c>
      <c r="C617" s="418" t="str">
        <f>VLOOKUP(A617,'BASE DE DATOS'!$B$2:$AB$6821,12,0)</f>
        <v>PRIVADA DE LA 7 SUR NO 703</v>
      </c>
      <c r="D617" s="419">
        <f>VLOOKUP(A617,'BASE DE DATOS'!$B$2:$AB$6821,13,0)</f>
        <v>2026</v>
      </c>
      <c r="E617" s="413"/>
      <c r="F617" s="348"/>
      <c r="G617" s="348"/>
    </row>
    <row r="618" spans="1:7" ht="24.95" hidden="1" customHeight="1" x14ac:dyDescent="0.25">
      <c r="A618" s="350">
        <f>'BASE DE DATOS'!B630</f>
        <v>603</v>
      </c>
      <c r="B618" s="418" t="str">
        <f>VLOOKUP(A618,'BASE DE DATOS'!$B$2:$AB$702,2,0)</f>
        <v>CRUZ MACHORRO DIEGO ADRIAN</v>
      </c>
      <c r="C618" s="418">
        <f>VLOOKUP(A618,'BASE DE DATOS'!$B$2:$AB$6821,12,0)</f>
        <v>0</v>
      </c>
      <c r="D618" s="419">
        <f>VLOOKUP(A618,'BASE DE DATOS'!$B$2:$AB$6821,13,0)</f>
        <v>2019</v>
      </c>
      <c r="E618" s="413"/>
      <c r="F618" s="348"/>
      <c r="G618" s="348"/>
    </row>
    <row r="619" spans="1:7" ht="24.95" hidden="1" customHeight="1" x14ac:dyDescent="0.25">
      <c r="A619" s="350">
        <f>'BASE DE DATOS'!B631</f>
        <v>604</v>
      </c>
      <c r="B619" s="418" t="str">
        <f>VLOOKUP(A619,'BASE DE DATOS'!$B$2:$AB$702,2,0)</f>
        <v xml:space="preserve">NIÑO ROMERO RUBEN </v>
      </c>
      <c r="C619" s="418">
        <f>VLOOKUP(A619,'BASE DE DATOS'!$B$2:$AB$6821,12,0)</f>
        <v>0</v>
      </c>
      <c r="D619" s="419">
        <f>VLOOKUP(A619,'BASE DE DATOS'!$B$2:$AB$6821,13,0)</f>
        <v>0</v>
      </c>
      <c r="E619" s="413"/>
      <c r="F619" s="348"/>
      <c r="G619" s="348"/>
    </row>
    <row r="620" spans="1:7" ht="24.95" hidden="1" customHeight="1" x14ac:dyDescent="0.25">
      <c r="A620" s="350">
        <f>'BASE DE DATOS'!B632</f>
        <v>605</v>
      </c>
      <c r="B620" s="418" t="str">
        <f>VLOOKUP(A620,'BASE DE DATOS'!$B$2:$AB$702,2,0)</f>
        <v>JOSE GUSTAVO CASTRO LUNA</v>
      </c>
      <c r="C620" s="418" t="str">
        <f>VLOOKUP(A620,'BASE DE DATOS'!$B$2:$AB$6821,12,0)</f>
        <v>13 PONIENTE NUM. 1109, BARRIO SAN ANTONIO</v>
      </c>
      <c r="D620" s="419">
        <f>VLOOKUP(A620,'BASE DE DATOS'!$B$2:$AB$6821,13,0)</f>
        <v>0</v>
      </c>
      <c r="E620" s="413"/>
      <c r="F620" s="348"/>
      <c r="G620" s="348"/>
    </row>
    <row r="621" spans="1:7" ht="24.95" hidden="1" customHeight="1" x14ac:dyDescent="0.25">
      <c r="A621" s="350">
        <f>'BASE DE DATOS'!B633</f>
        <v>606</v>
      </c>
      <c r="B621" s="418" t="str">
        <f>VLOOKUP(A621,'BASE DE DATOS'!$B$2:$AB$702,2,0)</f>
        <v>GARCIA BRAMILLA GEOVANA</v>
      </c>
      <c r="C621" s="418" t="str">
        <f>VLOOKUP(A621,'BASE DE DATOS'!$B$2:$AB$6821,12,0)</f>
        <v>15 PONIENTE 710, BARRIO SAN ANTONIO.</v>
      </c>
      <c r="D621" s="419">
        <f>VLOOKUP(A621,'BASE DE DATOS'!$B$2:$AB$6821,13,0)</f>
        <v>2019</v>
      </c>
      <c r="E621" s="413"/>
      <c r="F621" s="348"/>
      <c r="G621" s="348"/>
    </row>
    <row r="622" spans="1:7" ht="24.95" hidden="1" customHeight="1" x14ac:dyDescent="0.25">
      <c r="A622" s="350">
        <f>'BASE DE DATOS'!B634</f>
        <v>607</v>
      </c>
      <c r="B622" s="418" t="str">
        <f>VLOOKUP(A622,'BASE DE DATOS'!$B$2:$AB$702,2,0)</f>
        <v>IBAÑEZ LUNA GUADALUPE</v>
      </c>
      <c r="C622" s="418" t="str">
        <f>VLOOKUP(A622,'BASE DE DATOS'!$B$2:$AB$6821,12,0)</f>
        <v>CALLE 19 SUR 1511, SAN ANTONIO TECAMACHALCO.  PUE.</v>
      </c>
      <c r="D622" s="419">
        <f>VLOOKUP(A622,'BASE DE DATOS'!$B$2:$AB$6821,13,0)</f>
        <v>2026</v>
      </c>
      <c r="E622" s="413"/>
      <c r="F622" s="348"/>
      <c r="G622" s="348"/>
    </row>
    <row r="623" spans="1:7" ht="24.95" hidden="1" customHeight="1" x14ac:dyDescent="0.25">
      <c r="A623" s="350">
        <f>'BASE DE DATOS'!B635</f>
        <v>608</v>
      </c>
      <c r="B623" s="418" t="str">
        <f>VLOOKUP(A623,'BASE DE DATOS'!$B$2:$AB$702,2,0)</f>
        <v>ALEXIS FERNANDEZ MARTINEZ</v>
      </c>
      <c r="C623" s="418" t="str">
        <f>VLOOKUP(A623,'BASE DE DATOS'!$B$2:$AB$6821,12,0)</f>
        <v>15 PONIENTE 17 SUR, SAN ANTONIO TECAMACHALCO</v>
      </c>
      <c r="D623" s="419">
        <f>VLOOKUP(A623,'BASE DE DATOS'!$B$2:$AB$6821,13,0)</f>
        <v>2020</v>
      </c>
      <c r="E623" s="413"/>
      <c r="F623" s="348"/>
      <c r="G623" s="348"/>
    </row>
    <row r="624" spans="1:7" ht="24.95" customHeight="1" x14ac:dyDescent="0.25">
      <c r="A624" s="350">
        <f>'BASE DE DATOS'!B636</f>
        <v>609</v>
      </c>
      <c r="B624" s="418" t="str">
        <f>VLOOKUP(A624,'BASE DE DATOS'!$B$2:$AB$702,2,0)</f>
        <v>CANDIA ROSAS HECTOR</v>
      </c>
      <c r="C624" s="418" t="str">
        <f>VLOOKUP(A624,'BASE DE DATOS'!$B$2:$AB$6821,12,0)</f>
        <v>ENTRE LA 21 PONIENTE Y 7 SUR, SAN ANTONIO TECAMACHALCO</v>
      </c>
      <c r="D624" s="419">
        <f>VLOOKUP(A624,'BASE DE DATOS'!$B$2:$AB$6821,13,0)</f>
        <v>2024</v>
      </c>
      <c r="E624" s="413"/>
      <c r="F624" s="348"/>
      <c r="G624" s="348"/>
    </row>
    <row r="625" spans="1:7" ht="24.95" hidden="1" customHeight="1" x14ac:dyDescent="0.25">
      <c r="A625" s="350">
        <f>'BASE DE DATOS'!B637</f>
        <v>610</v>
      </c>
      <c r="B625" s="418" t="str">
        <f>VLOOKUP(A625,'BASE DE DATOS'!$B$2:$AB$702,2,0)</f>
        <v>GARCIA ROMAN JUAN MANUEL</v>
      </c>
      <c r="C625" s="418" t="str">
        <f>VLOOKUP(A625,'BASE DE DATOS'!$B$2:$AB$6821,12,0)</f>
        <v>15 SUR # 1906</v>
      </c>
      <c r="D625" s="419">
        <f>VLOOKUP(A625,'BASE DE DATOS'!$B$2:$AB$6821,13,0)</f>
        <v>2019</v>
      </c>
      <c r="E625" s="413"/>
      <c r="F625" s="348"/>
      <c r="G625" s="348"/>
    </row>
    <row r="626" spans="1:7" s="84" customFormat="1" ht="24.95" hidden="1" customHeight="1" x14ac:dyDescent="0.25">
      <c r="A626" s="350">
        <f>'BASE DE DATOS'!B638</f>
        <v>611</v>
      </c>
      <c r="B626" s="418" t="str">
        <f>VLOOKUP(A626,'BASE DE DATOS'!$B$2:$AB$702,2,0)</f>
        <v>LETRAS SILVA JUAN IVAN</v>
      </c>
      <c r="C626" s="418" t="str">
        <f>VLOOKUP(A626,'BASE DE DATOS'!$B$2:$AB$6821,12,0)</f>
        <v>CALLE 17 SUR 1706, BARRIO SAN ANTONIO</v>
      </c>
      <c r="D626" s="419">
        <f>VLOOKUP(A626,'BASE DE DATOS'!$B$2:$AB$6821,13,0)</f>
        <v>2019</v>
      </c>
      <c r="E626" s="416"/>
      <c r="F626" s="351"/>
      <c r="G626" s="351"/>
    </row>
    <row r="627" spans="1:7" ht="24.95" hidden="1" customHeight="1" x14ac:dyDescent="0.25">
      <c r="A627" s="350">
        <f>'BASE DE DATOS'!B639</f>
        <v>612</v>
      </c>
      <c r="B627" s="418" t="str">
        <f>VLOOKUP(A627,'BASE DE DATOS'!$B$2:$AB$702,2,0)</f>
        <v>BECERRA VALERIANO ALEXIS JOAQUIN</v>
      </c>
      <c r="C627" s="418" t="str">
        <f>VLOOKUP(A627,'BASE DE DATOS'!$B$2:$AB$6821,12,0)</f>
        <v>15 SUR JUNTO AL CANAL</v>
      </c>
      <c r="D627" s="419">
        <f>VLOOKUP(A627,'BASE DE DATOS'!$B$2:$AB$6821,13,0)</f>
        <v>2019</v>
      </c>
      <c r="E627" s="413"/>
      <c r="F627" s="348"/>
      <c r="G627" s="348"/>
    </row>
    <row r="628" spans="1:7" ht="24.95" hidden="1" customHeight="1" x14ac:dyDescent="0.25">
      <c r="A628" s="350">
        <f>'BASE DE DATOS'!B640</f>
        <v>613</v>
      </c>
      <c r="B628" s="418" t="str">
        <f>VLOOKUP(A628,'BASE DE DATOS'!$B$2:$AB$702,2,0)</f>
        <v>ANGELES ISLAS CRUZ MARITZA</v>
      </c>
      <c r="C628" s="418" t="str">
        <f>VLOOKUP(A628,'BASE DE DATOS'!$B$2:$AB$6821,12,0)</f>
        <v>11 SUR 1504 BARRIO SN ANTONIO</v>
      </c>
      <c r="D628" s="419">
        <f>VLOOKUP(A628,'BASE DE DATOS'!$B$2:$AB$6821,13,0)</f>
        <v>2019</v>
      </c>
      <c r="E628" s="413"/>
      <c r="F628" s="348"/>
      <c r="G628" s="348"/>
    </row>
    <row r="629" spans="1:7" ht="24.95" hidden="1" customHeight="1" x14ac:dyDescent="0.25">
      <c r="A629" s="350">
        <f>'BASE DE DATOS'!B641</f>
        <v>614</v>
      </c>
      <c r="B629" s="418" t="str">
        <f>VLOOKUP(A629,'BASE DE DATOS'!$B$2:$AB$702,2,0)</f>
        <v>ENRIQUEZ DE LA CRUZ ANA FERNANDA</v>
      </c>
      <c r="C629" s="418" t="str">
        <f>VLOOKUP(A629,'BASE DE DATOS'!$B$2:$AB$6821,12,0)</f>
        <v>11 PONIENTE #1506, BARRIO SN ANTONIO</v>
      </c>
      <c r="D629" s="419">
        <f>VLOOKUP(A629,'BASE DE DATOS'!$B$2:$AB$6821,13,0)</f>
        <v>2019</v>
      </c>
      <c r="E629" s="413"/>
      <c r="F629" s="348"/>
      <c r="G629" s="348"/>
    </row>
    <row r="630" spans="1:7" ht="24.95" hidden="1" customHeight="1" x14ac:dyDescent="0.25">
      <c r="A630" s="350">
        <f>'BASE DE DATOS'!B642</f>
        <v>615</v>
      </c>
      <c r="B630" s="418" t="str">
        <f>VLOOKUP(A630,'BASE DE DATOS'!$B$2:$AB$702,2,0)</f>
        <v xml:space="preserve"> MENDEZ CLEMENTE VALENTIN PASCUAL</v>
      </c>
      <c r="C630" s="418" t="str">
        <f>VLOOKUP(A630,'BASE DE DATOS'!$B$2:$AB$6821,12,0)</f>
        <v>CALLE 17 SUR 1704, BARRIO SAN ANTONIO</v>
      </c>
      <c r="D630" s="419">
        <f>VLOOKUP(A630,'BASE DE DATOS'!$B$2:$AB$6821,13,0)</f>
        <v>2026</v>
      </c>
      <c r="E630" s="413"/>
      <c r="F630" s="348"/>
      <c r="G630" s="348"/>
    </row>
    <row r="631" spans="1:7" ht="24.95" hidden="1" customHeight="1" x14ac:dyDescent="0.25">
      <c r="A631" s="350">
        <f>'BASE DE DATOS'!B643</f>
        <v>616</v>
      </c>
      <c r="B631" s="418" t="str">
        <f>VLOOKUP(A631,'BASE DE DATOS'!$B$2:$AB$702,2,0)</f>
        <v>BECERRA SANCHEZ  ELPIDIO</v>
      </c>
      <c r="C631" s="418" t="str">
        <f>VLOOKUP(A631,'BASE DE DATOS'!$B$2:$AB$6821,12,0)</f>
        <v>17 SUR ENTRE 17 PTE Y CANAL</v>
      </c>
      <c r="D631" s="419">
        <f>VLOOKUP(A631,'BASE DE DATOS'!$B$2:$AB$6821,13,0)</f>
        <v>2026</v>
      </c>
      <c r="E631" s="413"/>
      <c r="F631" s="348"/>
      <c r="G631" s="348"/>
    </row>
    <row r="632" spans="1:7" ht="24.95" hidden="1" customHeight="1" x14ac:dyDescent="0.25">
      <c r="A632" s="350">
        <f>'BASE DE DATOS'!B644</f>
        <v>617</v>
      </c>
      <c r="B632" s="418" t="str">
        <f>VLOOKUP(A632,'BASE DE DATOS'!$B$2:$AB$702,2,0)</f>
        <v>FERNANDEZ SANTOS TERESA</v>
      </c>
      <c r="C632" s="418" t="str">
        <f>VLOOKUP(A632,'BASE DE DATOS'!$B$2:$AB$6821,12,0)</f>
        <v>AV 15 PTE Y 17 Y19 SUR</v>
      </c>
      <c r="D632" s="419">
        <f>VLOOKUP(A632,'BASE DE DATOS'!$B$2:$AB$6821,13,0)</f>
        <v>2026</v>
      </c>
      <c r="E632" s="413"/>
      <c r="F632" s="348"/>
      <c r="G632" s="348"/>
    </row>
    <row r="633" spans="1:7" ht="24.95" hidden="1" customHeight="1" x14ac:dyDescent="0.25">
      <c r="A633" s="350">
        <f>'BASE DE DATOS'!B645</f>
        <v>618</v>
      </c>
      <c r="B633" s="418" t="str">
        <f>VLOOKUP(A633,'BASE DE DATOS'!$B$2:$AB$702,2,0)</f>
        <v>LEON LOPEZ EFRAIN</v>
      </c>
      <c r="C633" s="418" t="str">
        <f>VLOOKUP(A633,'BASE DE DATOS'!$B$2:$AB$6821,12,0)</f>
        <v>AV. 17 PTE. 1710</v>
      </c>
      <c r="D633" s="419">
        <f>VLOOKUP(A633,'BASE DE DATOS'!$B$2:$AB$6821,13,0)</f>
        <v>2020</v>
      </c>
      <c r="E633" s="413"/>
      <c r="F633" s="348"/>
      <c r="G633" s="348"/>
    </row>
    <row r="634" spans="1:7" ht="24.95" hidden="1" customHeight="1" x14ac:dyDescent="0.25">
      <c r="A634" s="350">
        <f>'BASE DE DATOS'!B646</f>
        <v>619</v>
      </c>
      <c r="B634" s="418" t="str">
        <f>VLOOKUP(A634,'BASE DE DATOS'!$B$2:$AB$702,2,0)</f>
        <v>ORTIZ GUZMAN JESUS</v>
      </c>
      <c r="C634" s="418" t="str">
        <f>VLOOKUP(A634,'BASE DE DATOS'!$B$2:$AB$6821,12,0)</f>
        <v>11 SUR ENTRE 21 Y 23 PTE. S/N</v>
      </c>
      <c r="D634" s="419">
        <f>VLOOKUP(A634,'BASE DE DATOS'!$B$2:$AB$6821,13,0)</f>
        <v>2026</v>
      </c>
      <c r="E634" s="413"/>
      <c r="F634" s="348"/>
      <c r="G634" s="348"/>
    </row>
    <row r="635" spans="1:7" ht="24.95" hidden="1" customHeight="1" x14ac:dyDescent="0.25">
      <c r="A635" s="350">
        <f>'BASE DE DATOS'!B647</f>
        <v>620</v>
      </c>
      <c r="B635" s="418" t="str">
        <f>VLOOKUP(A635,'BASE DE DATOS'!$B$2:$AB$702,2,0)</f>
        <v>LEON LOPEZ PEDRO</v>
      </c>
      <c r="C635" s="418" t="str">
        <f>VLOOKUP(A635,'BASE DE DATOS'!$B$2:$AB$6821,12,0)</f>
        <v>19 SUR ENTRE 17 PTE. Y CANAL</v>
      </c>
      <c r="D635" s="419">
        <f>VLOOKUP(A635,'BASE DE DATOS'!$B$2:$AB$6821,13,0)</f>
        <v>2026</v>
      </c>
      <c r="E635" s="413"/>
      <c r="F635" s="348"/>
      <c r="G635" s="348"/>
    </row>
    <row r="636" spans="1:7" ht="24.95" hidden="1" customHeight="1" x14ac:dyDescent="0.25">
      <c r="A636" s="350">
        <f>'BASE DE DATOS'!B648</f>
        <v>621</v>
      </c>
      <c r="B636" s="418" t="str">
        <f>VLOOKUP(A636,'BASE DE DATOS'!$B$2:$AB$702,2,0)</f>
        <v>TELLEZ PELAEZ SAUL</v>
      </c>
      <c r="C636" s="418" t="str">
        <f>VLOOKUP(A636,'BASE DE DATOS'!$B$2:$AB$6821,12,0)</f>
        <v>17 PONIENTE 1503</v>
      </c>
      <c r="D636" s="419">
        <f>VLOOKUP(A636,'BASE DE DATOS'!$B$2:$AB$6821,13,0)</f>
        <v>2026</v>
      </c>
      <c r="E636" s="413"/>
      <c r="F636" s="348"/>
      <c r="G636" s="348"/>
    </row>
    <row r="637" spans="1:7" ht="24.95" hidden="1" customHeight="1" x14ac:dyDescent="0.25">
      <c r="A637" s="350">
        <f>'BASE DE DATOS'!B649</f>
        <v>622</v>
      </c>
      <c r="B637" s="418" t="str">
        <f>VLOOKUP(A637,'BASE DE DATOS'!$B$2:$AB$702,2,0)</f>
        <v>GARCIA RODRIGUEZ NELY</v>
      </c>
      <c r="C637" s="418" t="str">
        <f>VLOOKUP(A637,'BASE DE DATOS'!$B$2:$AB$6821,12,0)</f>
        <v>13 SUR No. ENTRE 15 Y 17 PONIENTE</v>
      </c>
      <c r="D637" s="419">
        <f>VLOOKUP(A637,'BASE DE DATOS'!$B$2:$AB$6821,13,0)</f>
        <v>2021</v>
      </c>
      <c r="E637" s="413"/>
      <c r="F637" s="348"/>
      <c r="G637" s="348"/>
    </row>
    <row r="638" spans="1:7" ht="24.95" hidden="1" customHeight="1" x14ac:dyDescent="0.25">
      <c r="A638" s="350">
        <f>'BASE DE DATOS'!B650</f>
        <v>623</v>
      </c>
      <c r="B638" s="418" t="str">
        <f>VLOOKUP(A638,'BASE DE DATOS'!$B$2:$AB$702,2,0)</f>
        <v>NIÑO PORRAS JESUS NOE</v>
      </c>
      <c r="C638" s="418" t="str">
        <f>VLOOKUP(A638,'BASE DE DATOS'!$B$2:$AB$6821,12,0)</f>
        <v>AV. 15 PONIENTE 1909</v>
      </c>
      <c r="D638" s="419">
        <f>VLOOKUP(A638,'BASE DE DATOS'!$B$2:$AB$6821,13,0)</f>
        <v>0</v>
      </c>
      <c r="E638" s="413"/>
      <c r="F638" s="348"/>
      <c r="G638" s="348"/>
    </row>
    <row r="639" spans="1:7" ht="24.95" hidden="1" customHeight="1" x14ac:dyDescent="0.25">
      <c r="A639" s="350">
        <f>'BASE DE DATOS'!B651</f>
        <v>624</v>
      </c>
      <c r="B639" s="418" t="str">
        <f>VLOOKUP(A639,'BASE DE DATOS'!$B$2:$AB$702,2,0)</f>
        <v>VILLEGAS NOGALES MARIA DEL CARMEN</v>
      </c>
      <c r="C639" s="418" t="str">
        <f>VLOOKUP(A639,'BASE DE DATOS'!$B$2:$AB$6821,12,0)</f>
        <v>15 SUR 1904 ENTRE 19 Y 21 PONIENTE</v>
      </c>
      <c r="D639" s="419">
        <f>VLOOKUP(A639,'BASE DE DATOS'!$B$2:$AB$6821,13,0)</f>
        <v>0</v>
      </c>
      <c r="E639" s="413"/>
      <c r="F639" s="348"/>
      <c r="G639" s="348"/>
    </row>
    <row r="640" spans="1:7" ht="24.95" hidden="1" customHeight="1" x14ac:dyDescent="0.25">
      <c r="A640" s="350">
        <f>'BASE DE DATOS'!B652</f>
        <v>625</v>
      </c>
      <c r="B640" s="418" t="str">
        <f>VLOOKUP(A640,'BASE DE DATOS'!$B$2:$AB$702,2,0)</f>
        <v>VALLADARES CASTRO JOSE</v>
      </c>
      <c r="C640" s="418" t="str">
        <f>VLOOKUP(A640,'BASE DE DATOS'!$B$2:$AB$6821,12,0)</f>
        <v>PRIVADA DE LA 7 SUR ENTRE 19 Y 21 PONOENTE</v>
      </c>
      <c r="D640" s="419">
        <f>VLOOKUP(A640,'BASE DE DATOS'!$B$2:$AB$6821,13,0)</f>
        <v>2020</v>
      </c>
      <c r="E640" s="413"/>
      <c r="F640" s="348"/>
      <c r="G640" s="348"/>
    </row>
    <row r="641" spans="1:7" ht="24.95" hidden="1" customHeight="1" x14ac:dyDescent="0.25">
      <c r="A641" s="350">
        <f>'BASE DE DATOS'!B653</f>
        <v>626</v>
      </c>
      <c r="B641" s="418" t="str">
        <f>VLOOKUP(A641,'BASE DE DATOS'!$B$2:$AB$702,2,0)</f>
        <v>SANDOVAL DE LA CRUZ ERICA</v>
      </c>
      <c r="C641" s="418" t="str">
        <f>VLOOKUP(A641,'BASE DE DATOS'!$B$2:$AB$6821,12,0)</f>
        <v>CALLE 15 PONIENTE, ENTRE 15 Y 17 SUR PRIVADA</v>
      </c>
      <c r="D641" s="419">
        <f>VLOOKUP(A641,'BASE DE DATOS'!$B$2:$AB$6821,13,0)</f>
        <v>2026</v>
      </c>
      <c r="E641" s="413"/>
      <c r="F641" s="348"/>
      <c r="G641" s="348"/>
    </row>
    <row r="642" spans="1:7" ht="24.95" hidden="1" customHeight="1" x14ac:dyDescent="0.25">
      <c r="A642" s="350">
        <f>'BASE DE DATOS'!B654</f>
        <v>627</v>
      </c>
      <c r="B642" s="418" t="str">
        <f>VLOOKUP(A642,'BASE DE DATOS'!$B$2:$AB$702,2,0)</f>
        <v>MACHORRO MONTIEL PASCUAL</v>
      </c>
      <c r="C642" s="418" t="str">
        <f>VLOOKUP(A642,'BASE DE DATOS'!$B$2:$AB$6821,12,0)</f>
        <v>CALLE 15 PONIENTE, ENTRE 13 Y 15 SUR</v>
      </c>
      <c r="D642" s="419">
        <f>VLOOKUP(A642,'BASE DE DATOS'!$B$2:$AB$6821,13,0)</f>
        <v>2026</v>
      </c>
      <c r="E642" s="413"/>
      <c r="F642" s="348"/>
      <c r="G642" s="348"/>
    </row>
    <row r="643" spans="1:7" ht="24.95" hidden="1" customHeight="1" x14ac:dyDescent="0.25">
      <c r="A643" s="350">
        <f>'BASE DE DATOS'!B655</f>
        <v>628</v>
      </c>
      <c r="B643" s="418" t="str">
        <f>VLOOKUP(A643,'BASE DE DATOS'!$B$2:$AB$702,2,0)</f>
        <v>MACHORRO MONTIEL RUBEN</v>
      </c>
      <c r="C643" s="418" t="str">
        <f>VLOOKUP(A643,'BASE DE DATOS'!$B$2:$AB$6821,12,0)</f>
        <v>CALLE 15 SUR, ENTRE 13 Y 15 PONIENTE</v>
      </c>
      <c r="D643" s="419">
        <f>VLOOKUP(A643,'BASE DE DATOS'!$B$2:$AB$6821,13,0)</f>
        <v>2023</v>
      </c>
      <c r="E643" s="413"/>
      <c r="F643" s="348"/>
      <c r="G643" s="348"/>
    </row>
    <row r="644" spans="1:7" ht="24.95" hidden="1" customHeight="1" x14ac:dyDescent="0.25">
      <c r="A644" s="350">
        <f>'BASE DE DATOS'!B656</f>
        <v>629</v>
      </c>
      <c r="B644" s="418" t="str">
        <f>VLOOKUP(A644,'BASE DE DATOS'!$B$2:$AB$702,2,0)</f>
        <v>MOLINA CORTES ELVIRA</v>
      </c>
      <c r="C644" s="418" t="str">
        <f>VLOOKUP(A644,'BASE DE DATOS'!$B$2:$AB$6821,12,0)</f>
        <v>AVENIDA 17 PONIENTE S/N</v>
      </c>
      <c r="D644" s="419">
        <f>VLOOKUP(A644,'BASE DE DATOS'!$B$2:$AB$6821,13,0)</f>
        <v>2026</v>
      </c>
      <c r="E644" s="413"/>
      <c r="F644" s="348"/>
      <c r="G644" s="348"/>
    </row>
    <row r="645" spans="1:7" ht="24.95" hidden="1" customHeight="1" x14ac:dyDescent="0.25">
      <c r="A645" s="350">
        <f>'BASE DE DATOS'!B657</f>
        <v>630</v>
      </c>
      <c r="B645" s="418" t="str">
        <f>VLOOKUP(A645,'BASE DE DATOS'!$B$2:$AB$702,2,0)</f>
        <v>MOLINA CORTES SEBASTIANA</v>
      </c>
      <c r="C645" s="418" t="str">
        <f>VLOOKUP(A645,'BASE DE DATOS'!$B$2:$AB$6821,12,0)</f>
        <v>AVENIDA 17 PONIENTE S/N</v>
      </c>
      <c r="D645" s="419">
        <f>VLOOKUP(A645,'BASE DE DATOS'!$B$2:$AB$6821,13,0)</f>
        <v>2026</v>
      </c>
      <c r="E645" s="413"/>
      <c r="F645" s="348"/>
      <c r="G645" s="348"/>
    </row>
    <row r="646" spans="1:7" ht="24.95" hidden="1" customHeight="1" x14ac:dyDescent="0.25">
      <c r="A646" s="350">
        <f>'BASE DE DATOS'!B658</f>
        <v>631</v>
      </c>
      <c r="B646" s="418" t="str">
        <f>VLOOKUP(A646,'BASE DE DATOS'!$B$2:$AB$702,2,0)</f>
        <v>NOTARIO ANDRADE MOISES</v>
      </c>
      <c r="C646" s="418" t="str">
        <f>VLOOKUP(A646,'BASE DE DATOS'!$B$2:$AB$6821,12,0)</f>
        <v>LATERAL ENTRE LA 11 Y 13 SUR</v>
      </c>
      <c r="D646" s="419">
        <f>VLOOKUP(A646,'BASE DE DATOS'!$B$2:$AB$6821,13,0)</f>
        <v>2025</v>
      </c>
      <c r="E646" s="413"/>
      <c r="F646" s="348"/>
      <c r="G646" s="348"/>
    </row>
    <row r="647" spans="1:7" ht="24.95" hidden="1" customHeight="1" x14ac:dyDescent="0.25">
      <c r="A647" s="350">
        <f>'BASE DE DATOS'!B659</f>
        <v>632</v>
      </c>
      <c r="B647" s="418" t="str">
        <f>VLOOKUP(A647,'BASE DE DATOS'!$B$2:$AB$702,2,0)</f>
        <v>VALENCIA VALENCIA MARGARITA</v>
      </c>
      <c r="C647" s="418" t="str">
        <f>VLOOKUP(A647,'BASE DE DATOS'!$B$2:$AB$6821,12,0)</f>
        <v xml:space="preserve">15 PONIENTE ENTRE LA 9 Y 11 SUR </v>
      </c>
      <c r="D647" s="419">
        <f>VLOOKUP(A647,'BASE DE DATOS'!$B$2:$AB$6821,13,0)</f>
        <v>2026</v>
      </c>
      <c r="E647" s="413"/>
      <c r="F647" s="348"/>
      <c r="G647" s="348"/>
    </row>
    <row r="648" spans="1:7" ht="24.95" hidden="1" customHeight="1" x14ac:dyDescent="0.25">
      <c r="A648" s="350">
        <f>'BASE DE DATOS'!B660</f>
        <v>633</v>
      </c>
      <c r="B648" s="418" t="str">
        <f>VLOOKUP(A648,'BASE DE DATOS'!$B$2:$AB$702,2,0)</f>
        <v>JOFRE BARCENAS ADRIANA</v>
      </c>
      <c r="C648" s="418" t="str">
        <f>VLOOKUP(A648,'BASE DE DATOS'!$B$2:$AB$6821,12,0)</f>
        <v>7 SUR ENTRE 15 Y 17 PTE.</v>
      </c>
      <c r="D648" s="419">
        <f>VLOOKUP(A648,'BASE DE DATOS'!$B$2:$AB$6821,13,0)</f>
        <v>2026</v>
      </c>
      <c r="E648" s="413"/>
      <c r="F648" s="348"/>
      <c r="G648" s="348"/>
    </row>
    <row r="649" spans="1:7" ht="24.95" hidden="1" customHeight="1" x14ac:dyDescent="0.25">
      <c r="A649" s="350">
        <f>'BASE DE DATOS'!B661</f>
        <v>634</v>
      </c>
      <c r="B649" s="418" t="str">
        <f>VLOOKUP(A649,'BASE DE DATOS'!$B$2:$AB$702,2,0)</f>
        <v>ALEJO FLORES BRAYAN</v>
      </c>
      <c r="C649" s="418" t="str">
        <f>VLOOKUP(A649,'BASE DE DATOS'!$B$2:$AB$6821,12,0)</f>
        <v>13 SUR ENTRE 15 Y 17 PONIENTE S/N</v>
      </c>
      <c r="D649" s="419">
        <f>VLOOKUP(A649,'BASE DE DATOS'!$B$2:$AB$6821,13,0)</f>
        <v>2022</v>
      </c>
      <c r="E649" s="413"/>
      <c r="F649" s="348"/>
      <c r="G649" s="348"/>
    </row>
    <row r="650" spans="1:7" ht="24.95" hidden="1" customHeight="1" x14ac:dyDescent="0.25">
      <c r="A650" s="350">
        <f>'BASE DE DATOS'!B662</f>
        <v>635</v>
      </c>
      <c r="B650" s="418" t="str">
        <f>VLOOKUP(A650,'BASE DE DATOS'!$B$2:$AB$702,2,0)</f>
        <v>GARCIA SANCHEZ SILVIA</v>
      </c>
      <c r="C650" s="418" t="str">
        <f>VLOOKUP(A650,'BASE DE DATOS'!$B$2:$AB$6821,12,0)</f>
        <v>PRIV 7 SUR ENTRE LA 21 Y 23 PONIENTE</v>
      </c>
      <c r="D650" s="419">
        <f>VLOOKUP(A650,'BASE DE DATOS'!$B$2:$AB$6821,13,0)</f>
        <v>2026</v>
      </c>
      <c r="E650" s="413"/>
      <c r="F650" s="348"/>
      <c r="G650" s="348"/>
    </row>
    <row r="651" spans="1:7" ht="24.95" hidden="1" customHeight="1" x14ac:dyDescent="0.25">
      <c r="A651" s="350">
        <f>'BASE DE DATOS'!B663</f>
        <v>636</v>
      </c>
      <c r="B651" s="418" t="str">
        <f>VLOOKUP(A651,'BASE DE DATOS'!$B$2:$AB$702,2,0)</f>
        <v>RODRIGUEZ MORALES MARGARITA</v>
      </c>
      <c r="C651" s="418" t="str">
        <f>VLOOKUP(A651,'BASE DE DATOS'!$B$2:$AB$6821,12,0)</f>
        <v>PRIV 7 SUR ENTRE LA 21 Y 23 PONIENTE</v>
      </c>
      <c r="D651" s="419">
        <f>VLOOKUP(A651,'BASE DE DATOS'!$B$2:$AB$6821,13,0)</f>
        <v>2026</v>
      </c>
      <c r="E651" s="413"/>
      <c r="F651" s="348"/>
      <c r="G651" s="348"/>
    </row>
    <row r="652" spans="1:7" ht="24.95" hidden="1" customHeight="1" x14ac:dyDescent="0.25">
      <c r="A652" s="350">
        <f>'BASE DE DATOS'!B664</f>
        <v>637</v>
      </c>
      <c r="B652" s="418" t="str">
        <f>VLOOKUP(A652,'BASE DE DATOS'!$B$2:$AB$702,2,0)</f>
        <v>BECERRA SANCHEZ MARIA OTILIA</v>
      </c>
      <c r="C652" s="418" t="str">
        <f>VLOOKUP(A652,'BASE DE DATOS'!$B$2:$AB$6821,12,0)</f>
        <v>17 SUR NUM. 1509 BARRIO SAN ANTONIO</v>
      </c>
      <c r="D652" s="419">
        <f>VLOOKUP(A652,'BASE DE DATOS'!$B$2:$AB$6821,13,0)</f>
        <v>2026</v>
      </c>
      <c r="E652" s="413"/>
      <c r="F652" s="348"/>
      <c r="G652" s="348"/>
    </row>
    <row r="653" spans="1:7" ht="24.95" hidden="1" customHeight="1" x14ac:dyDescent="0.25">
      <c r="A653" s="350">
        <f>'BASE DE DATOS'!B665</f>
        <v>638</v>
      </c>
      <c r="B653" s="418" t="str">
        <f>VLOOKUP(A653,'BASE DE DATOS'!$B$2:$AB$702,2,0)</f>
        <v>SANCHEZ BERISTAIN JOSE ANTONIO</v>
      </c>
      <c r="C653" s="418" t="str">
        <f>VLOOKUP(A653,'BASE DE DATOS'!$B$2:$AB$6821,12,0)</f>
        <v>9 SUR NUM. 1510-A, BARRIO SAN ANTONIO</v>
      </c>
      <c r="D653" s="419">
        <f>VLOOKUP(A653,'BASE DE DATOS'!$B$2:$AB$6821,13,0)</f>
        <v>2026</v>
      </c>
      <c r="E653" s="413"/>
      <c r="F653" s="348"/>
      <c r="G653" s="348"/>
    </row>
    <row r="654" spans="1:7" ht="24.95" hidden="1" customHeight="1" x14ac:dyDescent="0.25">
      <c r="A654" s="350">
        <f>'BASE DE DATOS'!B666</f>
        <v>639</v>
      </c>
      <c r="B654" s="418" t="str">
        <f>VLOOKUP(A654,'BASE DE DATOS'!$B$2:$AB$702,2,0)</f>
        <v>CRUZ LOPEZ MA. DE LOURDES</v>
      </c>
      <c r="C654" s="418" t="str">
        <f>VLOOKUP(A654,'BASE DE DATOS'!$B$2:$AB$6821,12,0)</f>
        <v>13 PONIENTE NUM. 901-A, ENTRE 9 Y 11 SUR</v>
      </c>
      <c r="D654" s="419">
        <f>VLOOKUP(A654,'BASE DE DATOS'!$B$2:$AB$6821,13,0)</f>
        <v>2026</v>
      </c>
      <c r="E654" s="413"/>
      <c r="F654" s="348"/>
      <c r="G654" s="348"/>
    </row>
    <row r="655" spans="1:7" ht="24.95" hidden="1" customHeight="1" x14ac:dyDescent="0.25">
      <c r="A655" s="350">
        <f>'BASE DE DATOS'!B667</f>
        <v>640</v>
      </c>
      <c r="B655" s="418" t="str">
        <f>VLOOKUP(A655,'BASE DE DATOS'!$B$2:$AB$702,2,0)</f>
        <v>ANDRADE MONTIEL JUAN CARLOS</v>
      </c>
      <c r="C655" s="418" t="str">
        <f>VLOOKUP(A655,'BASE DE DATOS'!$B$2:$AB$6821,12,0)</f>
        <v>15 PONIENTE Y 15 SUR NUM. 1503</v>
      </c>
      <c r="D655" s="419">
        <f>VLOOKUP(A655,'BASE DE DATOS'!$B$2:$AB$6821,13,0)</f>
        <v>0</v>
      </c>
      <c r="E655" s="413"/>
      <c r="F655" s="348"/>
      <c r="G655" s="348"/>
    </row>
    <row r="656" spans="1:7" ht="24.95" hidden="1" customHeight="1" x14ac:dyDescent="0.25">
      <c r="A656" s="350">
        <f>'BASE DE DATOS'!B668</f>
        <v>641</v>
      </c>
      <c r="B656" s="418" t="str">
        <f>VLOOKUP(A656,'BASE DE DATOS'!$B$2:$AB$702,2,0)</f>
        <v>ANDRADE MONTIEL JOSE ANTONIO</v>
      </c>
      <c r="C656" s="418" t="str">
        <f>VLOOKUP(A656,'BASE DE DATOS'!$B$2:$AB$6821,12,0)</f>
        <v>15 PONIENTE Y 15 SUR NUM. 1503</v>
      </c>
      <c r="D656" s="419">
        <f>VLOOKUP(A656,'BASE DE DATOS'!$B$2:$AB$6821,13,0)</f>
        <v>0</v>
      </c>
      <c r="E656" s="413"/>
      <c r="F656" s="348"/>
      <c r="G656" s="348"/>
    </row>
    <row r="657" spans="1:7" ht="24.95" hidden="1" customHeight="1" x14ac:dyDescent="0.25">
      <c r="A657" s="350">
        <f>'BASE DE DATOS'!B669</f>
        <v>642</v>
      </c>
      <c r="B657" s="418" t="str">
        <f>VLOOKUP(A657,'BASE DE DATOS'!$B$2:$AB$702,2,0)</f>
        <v>GARCIA VAZQUEZ IVETTE</v>
      </c>
      <c r="C657" s="418" t="str">
        <f>VLOOKUP(A657,'BASE DE DATOS'!$B$2:$AB$6821,12,0)</f>
        <v>15 PONIENTE  704 CARRET TML XOCHITLAN</v>
      </c>
      <c r="D657" s="419">
        <f>VLOOKUP(A657,'BASE DE DATOS'!$B$2:$AB$6821,13,0)</f>
        <v>2026</v>
      </c>
      <c r="E657" s="413"/>
      <c r="F657" s="348"/>
      <c r="G657" s="348"/>
    </row>
    <row r="658" spans="1:7" ht="24.95" hidden="1" customHeight="1" x14ac:dyDescent="0.25">
      <c r="A658" s="350">
        <f>'BASE DE DATOS'!B670</f>
        <v>643</v>
      </c>
      <c r="B658" s="418" t="str">
        <f>VLOOKUP(A658,'BASE DE DATOS'!$B$2:$AB$702,2,0)</f>
        <v>RODRIGUEZ CASTRO RUBEN</v>
      </c>
      <c r="C658" s="418" t="str">
        <f>VLOOKUP(A658,'BASE DE DATOS'!$B$2:$AB$6821,12,0)</f>
        <v>23 PONIENTE ENTRE LA 13 Y 15 SUR</v>
      </c>
      <c r="D658" s="419">
        <f>VLOOKUP(A658,'BASE DE DATOS'!$B$2:$AB$6821,13,0)</f>
        <v>2026</v>
      </c>
      <c r="E658" s="413"/>
      <c r="F658" s="348"/>
      <c r="G658" s="348"/>
    </row>
    <row r="659" spans="1:7" ht="24.95" hidden="1" customHeight="1" x14ac:dyDescent="0.25">
      <c r="A659" s="350">
        <f>'BASE DE DATOS'!B671</f>
        <v>644</v>
      </c>
      <c r="B659" s="418" t="str">
        <f>VLOOKUP(A659,'BASE DE DATOS'!$B$2:$AB$702,2,0)</f>
        <v>CANDIA ROSAS GABRIELA</v>
      </c>
      <c r="C659" s="418" t="str">
        <f>VLOOKUP(A659,'BASE DE DATOS'!$B$2:$AB$6821,12,0)</f>
        <v>PRIV. DE LA 7 SUR Y 21 PONIENTE</v>
      </c>
      <c r="D659" s="419">
        <f>VLOOKUP(A659,'BASE DE DATOS'!$B$2:$AB$6821,13,0)</f>
        <v>2026</v>
      </c>
      <c r="E659" s="413"/>
      <c r="F659" s="348"/>
      <c r="G659" s="348"/>
    </row>
    <row r="660" spans="1:7" ht="24.95" hidden="1" customHeight="1" x14ac:dyDescent="0.25">
      <c r="A660" s="350">
        <f>'BASE DE DATOS'!B672</f>
        <v>645</v>
      </c>
      <c r="B660" s="418" t="str">
        <f>VLOOKUP(A660,'BASE DE DATOS'!$B$2:$AB$702,2,0)</f>
        <v>ROSAS ROSAS MARIA DEL JESUS</v>
      </c>
      <c r="C660" s="418" t="str">
        <f>VLOOKUP(A660,'BASE DE DATOS'!$B$2:$AB$6821,12,0)</f>
        <v>17 PONIENTE 1702</v>
      </c>
      <c r="D660" s="419">
        <f>VLOOKUP(A660,'BASE DE DATOS'!$B$2:$AB$6821,13,0)</f>
        <v>2026</v>
      </c>
      <c r="E660" s="413"/>
      <c r="F660" s="348"/>
      <c r="G660" s="348"/>
    </row>
    <row r="661" spans="1:7" ht="24.95" hidden="1" customHeight="1" x14ac:dyDescent="0.25">
      <c r="A661" s="350">
        <f>'BASE DE DATOS'!B673</f>
        <v>646</v>
      </c>
      <c r="B661" s="418" t="str">
        <f>VLOOKUP(A661,'BASE DE DATOS'!$B$2:$AB$702,2,0)</f>
        <v>RODRIGUEZ CANO JUSTINA</v>
      </c>
      <c r="C661" s="418" t="str">
        <f>VLOOKUP(A661,'BASE DE DATOS'!$B$2:$AB$6821,12,0)</f>
        <v>PRIV. SIN NOMBRE EN LA 15 PONIENTE S/N BARRIO SAN ANTONIO TECAMACHALCO PUE.</v>
      </c>
      <c r="D661" s="419">
        <f>VLOOKUP(A661,'BASE DE DATOS'!$B$2:$AB$6821,13,0)</f>
        <v>2025</v>
      </c>
      <c r="E661" s="413"/>
      <c r="F661" s="348"/>
      <c r="G661" s="348"/>
    </row>
    <row r="662" spans="1:7" ht="24.95" hidden="1" customHeight="1" x14ac:dyDescent="0.25">
      <c r="A662" s="350">
        <f>'BASE DE DATOS'!B674</f>
        <v>647</v>
      </c>
      <c r="B662" s="418" t="str">
        <f>VLOOKUP(A662,'BASE DE DATOS'!$B$2:$AB$702,2,0)</f>
        <v>PELAEZ CRUZ MARIANO</v>
      </c>
      <c r="C662" s="418" t="str">
        <f>VLOOKUP(A662,'BASE DE DATOS'!$B$2:$AB$6821,12,0)</f>
        <v xml:space="preserve">AV 17 SUR Y  17 PTE. NUM. 1704 </v>
      </c>
      <c r="D662" s="419">
        <f>VLOOKUP(A662,'BASE DE DATOS'!$B$2:$AB$6821,13,0)</f>
        <v>2026</v>
      </c>
      <c r="E662" s="413"/>
      <c r="F662" s="348"/>
      <c r="G662" s="348"/>
    </row>
    <row r="663" spans="1:7" ht="24.95" hidden="1" customHeight="1" x14ac:dyDescent="0.25">
      <c r="A663" s="350">
        <f>'BASE DE DATOS'!B675</f>
        <v>648</v>
      </c>
      <c r="B663" s="418" t="str">
        <f>VLOOKUP(A663,'BASE DE DATOS'!$B$2:$AB$702,2,0)</f>
        <v>ZARATE SANTOS MARIA MERCEDES</v>
      </c>
      <c r="C663" s="418" t="str">
        <f>VLOOKUP(A663,'BASE DE DATOS'!$B$2:$AB$6821,12,0)</f>
        <v xml:space="preserve">15 PTE. NO. 1502 ENTRE 17 Y 19 SUR </v>
      </c>
      <c r="D663" s="419">
        <f>VLOOKUP(A663,'BASE DE DATOS'!$B$2:$AB$6821,13,0)</f>
        <v>2026</v>
      </c>
      <c r="E663" s="413"/>
      <c r="F663" s="348"/>
      <c r="G663" s="348"/>
    </row>
    <row r="664" spans="1:7" ht="24.95" hidden="1" customHeight="1" x14ac:dyDescent="0.25">
      <c r="A664" s="350">
        <f>'BASE DE DATOS'!B676</f>
        <v>649</v>
      </c>
      <c r="B664" s="418" t="str">
        <f>VLOOKUP(A664,'BASE DE DATOS'!$B$2:$AB$702,2,0)</f>
        <v>ZAMORA ROSAS JOSE</v>
      </c>
      <c r="C664" s="418" t="str">
        <f>VLOOKUP(A664,'BASE DE DATOS'!$B$2:$AB$6821,12,0)</f>
        <v>17 PONIENTE S/N BARRIO SAN ANTONIO</v>
      </c>
      <c r="D664" s="419">
        <f>VLOOKUP(A664,'BASE DE DATOS'!$B$2:$AB$6821,13,0)</f>
        <v>2026</v>
      </c>
      <c r="E664" s="413"/>
      <c r="F664" s="348"/>
      <c r="G664" s="348"/>
    </row>
    <row r="665" spans="1:7" ht="24.95" hidden="1" customHeight="1" x14ac:dyDescent="0.25">
      <c r="A665" s="350">
        <f>'BASE DE DATOS'!B677</f>
        <v>650</v>
      </c>
      <c r="B665" s="418" t="str">
        <f>VLOOKUP(A665,'BASE DE DATOS'!$B$2:$AB$702,2,0)</f>
        <v>ALDUCIN JIMENEZ EDGAR</v>
      </c>
      <c r="C665" s="418" t="str">
        <f>VLOOKUP(A665,'BASE DE DATOS'!$B$2:$AB$6821,12,0)</f>
        <v>17 PONIENTE ESQUINA DE LA 11 SUR</v>
      </c>
      <c r="D665" s="419">
        <f>VLOOKUP(A665,'BASE DE DATOS'!$B$2:$AB$6821,13,0)</f>
        <v>2026</v>
      </c>
      <c r="E665" s="413"/>
      <c r="F665" s="348"/>
      <c r="G665" s="348"/>
    </row>
    <row r="666" spans="1:7" ht="24.95" hidden="1" customHeight="1" x14ac:dyDescent="0.25">
      <c r="A666" s="350">
        <f>'BASE DE DATOS'!B678</f>
        <v>651</v>
      </c>
      <c r="B666" s="418" t="str">
        <f>VLOOKUP(A666,'BASE DE DATOS'!$B$2:$AB$702,2,0)</f>
        <v>AVELINO SANTOS ROCIO</v>
      </c>
      <c r="C666" s="418" t="str">
        <f>VLOOKUP(A666,'BASE DE DATOS'!$B$2:$AB$6821,12,0)</f>
        <v>9 SUR 903, BARRIO SAN ANTONIO TECAMACHALCO</v>
      </c>
      <c r="D666" s="419">
        <f>VLOOKUP(A666,'BASE DE DATOS'!$B$2:$AB$6821,13,0)</f>
        <v>2026</v>
      </c>
      <c r="E666" s="413"/>
      <c r="F666" s="348"/>
      <c r="G666" s="348"/>
    </row>
    <row r="667" spans="1:7" ht="24.95" hidden="1" customHeight="1" x14ac:dyDescent="0.25">
      <c r="A667" s="350">
        <f>'BASE DE DATOS'!B679</f>
        <v>652</v>
      </c>
      <c r="B667" s="418" t="str">
        <f>VLOOKUP(A667,'BASE DE DATOS'!$B$2:$AB$702,2,0)</f>
        <v>LOPEZ GONZALEZ BENITO</v>
      </c>
      <c r="C667" s="418" t="str">
        <f>VLOOKUP(A667,'BASE DE DATOS'!$B$2:$AB$6821,12,0)</f>
        <v>13 SUR, BARRIO SAN ANTONIO</v>
      </c>
      <c r="D667" s="419">
        <f>VLOOKUP(A667,'BASE DE DATOS'!$B$2:$AB$6821,13,0)</f>
        <v>2026</v>
      </c>
      <c r="E667" s="413"/>
      <c r="F667" s="348"/>
      <c r="G667" s="348"/>
    </row>
    <row r="668" spans="1:7" ht="24.95" hidden="1" customHeight="1" x14ac:dyDescent="0.25">
      <c r="A668" s="350">
        <f>'BASE DE DATOS'!B680</f>
        <v>653</v>
      </c>
      <c r="B668" s="418" t="str">
        <f>VLOOKUP(A668,'BASE DE DATOS'!$B$2:$AB$702,2,0)</f>
        <v>CARRILLO RODRIGUEZ KARINA</v>
      </c>
      <c r="C668" s="418" t="str">
        <f>VLOOKUP(A668,'BASE DE DATOS'!$B$2:$AB$6821,12,0)</f>
        <v>17 SUR ENTRE 17 Y 17 PONIENTE</v>
      </c>
      <c r="D668" s="419">
        <f>VLOOKUP(A668,'BASE DE DATOS'!$B$2:$AB$6821,13,0)</f>
        <v>2026</v>
      </c>
      <c r="E668" s="413"/>
      <c r="F668" s="348"/>
      <c r="G668" s="348"/>
    </row>
    <row r="669" spans="1:7" ht="24.95" customHeight="1" x14ac:dyDescent="0.25">
      <c r="A669" s="350">
        <f>'BASE DE DATOS'!B681</f>
        <v>654</v>
      </c>
      <c r="B669" s="418" t="str">
        <f>VLOOKUP(A669,'BASE DE DATOS'!$B$2:$AB$702,2,0)</f>
        <v>CEREZO RODRIGUEZ BLANCA ROSA</v>
      </c>
      <c r="C669" s="418" t="str">
        <f>VLOOKUP(A669,'BASE DE DATOS'!$B$2:$AB$6821,12,0)</f>
        <v>11 SUR ENTRE 15 Y 17 PONIENTE</v>
      </c>
      <c r="D669" s="419">
        <f>VLOOKUP(A669,'BASE DE DATOS'!$B$2:$AB$6821,13,0)</f>
        <v>2024</v>
      </c>
      <c r="E669" s="413"/>
      <c r="F669" s="348"/>
      <c r="G669" s="348"/>
    </row>
    <row r="670" spans="1:7" ht="24.95" hidden="1" customHeight="1" x14ac:dyDescent="0.25">
      <c r="A670" s="350">
        <f>'BASE DE DATOS'!B682</f>
        <v>655</v>
      </c>
      <c r="B670" s="418" t="str">
        <f>VLOOKUP(A670,'BASE DE DATOS'!$B$2:$AB$702,2,0)</f>
        <v>SILVA ADAN DANIEL</v>
      </c>
      <c r="C670" s="418" t="str">
        <f>VLOOKUP(A670,'BASE DE DATOS'!$B$2:$AB$6821,12,0)</f>
        <v>CALLE 9 SUR NUM. 2100 BARRIO SAN ANTONIO TECAMACHALCO.</v>
      </c>
      <c r="D670" s="419">
        <f>VLOOKUP(A670,'BASE DE DATOS'!$B$2:$AB$6821,13,0)</f>
        <v>2026</v>
      </c>
      <c r="E670" s="413"/>
      <c r="F670" s="348"/>
      <c r="G670" s="348"/>
    </row>
    <row r="671" spans="1:7" ht="24.95" hidden="1" customHeight="1" x14ac:dyDescent="0.25">
      <c r="A671" s="350">
        <f>'BASE DE DATOS'!B683</f>
        <v>656</v>
      </c>
      <c r="B671" s="418" t="str">
        <f>VLOOKUP(A671,'BASE DE DATOS'!$B$2:$AB$702,2,0)</f>
        <v>SANTOS PELAEZ IGNACIA</v>
      </c>
      <c r="C671" s="418" t="str">
        <f>VLOOKUP(A671,'BASE DE DATOS'!$B$2:$AB$6821,12,0)</f>
        <v>13 PONIENTE Y 19 SUR BARRIO SAN ANTONIO</v>
      </c>
      <c r="D671" s="419">
        <f>VLOOKUP(A671,'BASE DE DATOS'!$B$2:$AB$6821,13,0)</f>
        <v>2026</v>
      </c>
      <c r="E671" s="413"/>
      <c r="F671" s="348"/>
      <c r="G671" s="348"/>
    </row>
    <row r="672" spans="1:7" ht="24.95" customHeight="1" x14ac:dyDescent="0.25">
      <c r="A672" s="350">
        <f>'BASE DE DATOS'!B684</f>
        <v>657</v>
      </c>
      <c r="B672" s="418" t="str">
        <f>VLOOKUP(A672,'BASE DE DATOS'!$B$2:$AB$702,2,0)</f>
        <v>RODRIGUEZ VELEZ ARACELI</v>
      </c>
      <c r="C672" s="418" t="str">
        <f>VLOOKUP(A672,'BASE DE DATOS'!$B$2:$AB$6821,12,0)</f>
        <v>15 PTE. ESQ, 19 SUR</v>
      </c>
      <c r="D672" s="419">
        <f>VLOOKUP(A672,'BASE DE DATOS'!$B$2:$AB$6821,13,0)</f>
        <v>2024</v>
      </c>
      <c r="E672" s="413"/>
      <c r="F672" s="348"/>
      <c r="G672" s="348"/>
    </row>
    <row r="673" spans="1:7" ht="24.95" hidden="1" customHeight="1" x14ac:dyDescent="0.25">
      <c r="A673" s="350">
        <f>'BASE DE DATOS'!B685</f>
        <v>658</v>
      </c>
      <c r="B673" s="418" t="str">
        <f>VLOOKUP(A673,'BASE DE DATOS'!$B$2:$AB$702,2,0)</f>
        <v>DE LOS SANTOS CORIA EDUARDO</v>
      </c>
      <c r="C673" s="418" t="str">
        <f>VLOOKUP(A673,'BASE DE DATOS'!$B$2:$AB$6821,12,0)</f>
        <v>17 PONIENTE 1306 BARRIO SAN ANTONIO</v>
      </c>
      <c r="D673" s="419">
        <f>VLOOKUP(A673,'BASE DE DATOS'!$B$2:$AB$6821,13,0)</f>
        <v>0</v>
      </c>
      <c r="E673" s="413"/>
      <c r="F673" s="348"/>
      <c r="G673" s="348"/>
    </row>
    <row r="674" spans="1:7" ht="24.95" hidden="1" customHeight="1" x14ac:dyDescent="0.25">
      <c r="A674" s="350">
        <f>'BASE DE DATOS'!B686</f>
        <v>659</v>
      </c>
      <c r="B674" s="418" t="str">
        <f>VLOOKUP(A674,'BASE DE DATOS'!$B$2:$AB$702,2,0)</f>
        <v>VALLADARES CASTRO ALMA LUCERO</v>
      </c>
      <c r="C674" s="418" t="str">
        <f>VLOOKUP(A674,'BASE DE DATOS'!$B$2:$AB$6821,12,0)</f>
        <v>PRIV 7 SUR S/N ENTRE 19 Y 21 PTE</v>
      </c>
      <c r="D674" s="419">
        <f>VLOOKUP(A674,'BASE DE DATOS'!$B$2:$AB$6821,13,0)</f>
        <v>2026</v>
      </c>
      <c r="E674" s="413"/>
      <c r="F674" s="348"/>
      <c r="G674" s="348"/>
    </row>
    <row r="675" spans="1:7" ht="24.95" hidden="1" customHeight="1" x14ac:dyDescent="0.25">
      <c r="A675" s="350">
        <f>'BASE DE DATOS'!B687</f>
        <v>660</v>
      </c>
      <c r="B675" s="418" t="str">
        <f>VLOOKUP(A675,'BASE DE DATOS'!$B$2:$AB$702,2,0)</f>
        <v>MACHORRO ROMAN EMILIO</v>
      </c>
      <c r="C675" s="418" t="str">
        <f>VLOOKUP(A675,'BASE DE DATOS'!$B$2:$AB$6821,12,0)</f>
        <v>PRIV 7 SUR  ENTRE 11 Y 13 PONIENTE</v>
      </c>
      <c r="D675" s="419">
        <f>VLOOKUP(A675,'BASE DE DATOS'!$B$2:$AB$6821,13,0)</f>
        <v>2019</v>
      </c>
      <c r="E675" s="413"/>
      <c r="F675" s="348"/>
      <c r="G675" s="348"/>
    </row>
    <row r="676" spans="1:7" hidden="1" x14ac:dyDescent="0.25">
      <c r="B676" s="410"/>
      <c r="C676" s="410"/>
      <c r="D676" s="411"/>
    </row>
    <row r="677" spans="1:7" x14ac:dyDescent="0.25">
      <c r="B677" s="410"/>
      <c r="C677" s="410"/>
      <c r="D677" s="411"/>
    </row>
    <row r="678" spans="1:7" x14ac:dyDescent="0.25">
      <c r="B678" s="410"/>
      <c r="C678" s="410"/>
      <c r="D678" s="411"/>
    </row>
  </sheetData>
  <autoFilter ref="A1:G676">
    <filterColumn colId="3">
      <filters>
        <filter val="2024"/>
      </filters>
    </filterColumn>
  </autoFilter>
  <mergeCells count="1">
    <mergeCell ref="E145:G145"/>
  </mergeCells>
  <pageMargins left="0.27559055118110237" right="0" top="0.51181102362204722" bottom="0.35433070866141736" header="0.31496062992125984" footer="0.31496062992125984"/>
  <pageSetup scale="57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S992"/>
  <sheetViews>
    <sheetView zoomScaleNormal="100" workbookViewId="0">
      <pane xSplit="8" ySplit="1" topLeftCell="I258" activePane="bottomRight" state="frozen"/>
      <selection pane="topRight" activeCell="I1" sqref="I1"/>
      <selection pane="bottomLeft" activeCell="A2" sqref="A2"/>
      <selection pane="bottomRight" activeCell="C278" sqref="C278"/>
    </sheetView>
  </sheetViews>
  <sheetFormatPr baseColWidth="10" defaultColWidth="11.42578125" defaultRowHeight="15" x14ac:dyDescent="0.25"/>
  <cols>
    <col min="1" max="1" width="7.42578125" style="4" customWidth="1"/>
    <col min="2" max="2" width="7.28515625" style="83" customWidth="1"/>
    <col min="3" max="3" width="32.140625" style="4" customWidth="1"/>
    <col min="4" max="4" width="10.85546875" style="118" customWidth="1"/>
    <col min="5" max="5" width="8.85546875" style="131" customWidth="1"/>
    <col min="6" max="6" width="7" style="26" customWidth="1"/>
    <col min="7" max="7" width="13.42578125" style="26" hidden="1" customWidth="1"/>
    <col min="8" max="8" width="7.140625" style="26" hidden="1" customWidth="1"/>
    <col min="9" max="9" width="7.85546875" style="5" customWidth="1"/>
    <col min="10" max="10" width="6" style="28" customWidth="1"/>
    <col min="11" max="11" width="6.28515625" style="4" customWidth="1"/>
    <col min="12" max="12" width="20.42578125" style="4" customWidth="1"/>
    <col min="13" max="13" width="31.28515625" style="4" customWidth="1"/>
    <col min="14" max="14" width="7.5703125" style="4" customWidth="1"/>
    <col min="15" max="15" width="10.85546875" style="4" customWidth="1"/>
    <col min="16" max="20" width="11.42578125" style="4"/>
    <col min="21" max="21" width="11.5703125" style="4" customWidth="1"/>
    <col min="22" max="24" width="11.42578125" style="4"/>
    <col min="25" max="25" width="11" style="4" customWidth="1"/>
    <col min="26" max="26" width="11.42578125" style="4"/>
    <col min="27" max="27" width="9.140625" style="4" customWidth="1"/>
    <col min="28" max="28" width="73.140625" style="4" bestFit="1" customWidth="1"/>
    <col min="29" max="16384" width="11.42578125" style="4"/>
  </cols>
  <sheetData>
    <row r="1" spans="1:28" x14ac:dyDescent="0.25">
      <c r="A1" s="128" t="s">
        <v>1563</v>
      </c>
      <c r="B1" s="149" t="s">
        <v>0</v>
      </c>
      <c r="C1" s="150" t="s">
        <v>1</v>
      </c>
      <c r="D1" s="151" t="s">
        <v>1482</v>
      </c>
      <c r="E1" s="152" t="s">
        <v>1483</v>
      </c>
      <c r="F1" s="150" t="s">
        <v>2</v>
      </c>
      <c r="G1" s="150" t="s">
        <v>3</v>
      </c>
      <c r="H1" s="150" t="s">
        <v>4</v>
      </c>
      <c r="I1" s="153" t="s">
        <v>5</v>
      </c>
      <c r="J1" s="154" t="s">
        <v>6</v>
      </c>
      <c r="K1" s="150" t="s">
        <v>7</v>
      </c>
      <c r="L1" s="276" t="s">
        <v>1541</v>
      </c>
      <c r="M1" s="150" t="s">
        <v>8</v>
      </c>
      <c r="N1" s="150" t="s">
        <v>9</v>
      </c>
      <c r="O1" s="153" t="s">
        <v>10</v>
      </c>
      <c r="P1" s="153" t="s">
        <v>11</v>
      </c>
      <c r="Q1" s="153" t="s">
        <v>12</v>
      </c>
      <c r="R1" s="153" t="s">
        <v>13</v>
      </c>
      <c r="S1" s="153" t="s">
        <v>14</v>
      </c>
      <c r="T1" s="153" t="s">
        <v>15</v>
      </c>
      <c r="U1" s="153" t="s">
        <v>16</v>
      </c>
      <c r="V1" s="153" t="s">
        <v>17</v>
      </c>
      <c r="W1" s="153" t="s">
        <v>18</v>
      </c>
      <c r="X1" s="153" t="s">
        <v>19</v>
      </c>
      <c r="Y1" s="153" t="s">
        <v>20</v>
      </c>
      <c r="Z1" s="153" t="s">
        <v>21</v>
      </c>
      <c r="AA1" s="128" t="s">
        <v>1563</v>
      </c>
      <c r="AB1" s="5">
        <v>2019</v>
      </c>
    </row>
    <row r="2" spans="1:28" x14ac:dyDescent="0.25">
      <c r="A2" s="128"/>
      <c r="B2" s="149">
        <v>1</v>
      </c>
      <c r="C2" s="128" t="s">
        <v>22</v>
      </c>
      <c r="D2" s="155">
        <v>300</v>
      </c>
      <c r="E2" s="156">
        <v>150</v>
      </c>
      <c r="F2" s="150">
        <v>1</v>
      </c>
      <c r="G2" s="157">
        <v>320</v>
      </c>
      <c r="H2" s="150"/>
      <c r="I2" s="153"/>
      <c r="J2" s="154"/>
      <c r="K2" s="128"/>
      <c r="L2" s="128" t="s">
        <v>587</v>
      </c>
      <c r="M2" s="128" t="s">
        <v>23</v>
      </c>
      <c r="N2" s="128">
        <v>2026</v>
      </c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3" spans="1:28" x14ac:dyDescent="0.25">
      <c r="A3" s="128"/>
      <c r="B3" s="149">
        <v>2</v>
      </c>
      <c r="C3" s="128" t="s">
        <v>25</v>
      </c>
      <c r="D3" s="155">
        <v>300</v>
      </c>
      <c r="E3" s="156">
        <v>150</v>
      </c>
      <c r="F3" s="150">
        <v>1</v>
      </c>
      <c r="G3" s="157">
        <v>320</v>
      </c>
      <c r="H3" s="150"/>
      <c r="I3" s="153"/>
      <c r="J3" s="154"/>
      <c r="K3" s="128"/>
      <c r="L3" s="128"/>
      <c r="M3" s="128" t="s">
        <v>26</v>
      </c>
      <c r="N3" s="128">
        <v>2023</v>
      </c>
      <c r="O3" s="128" t="s">
        <v>24</v>
      </c>
      <c r="P3" s="128" t="s">
        <v>24</v>
      </c>
      <c r="Q3" s="128" t="s">
        <v>24</v>
      </c>
      <c r="R3" s="128" t="s">
        <v>24</v>
      </c>
      <c r="S3" s="128" t="s">
        <v>24</v>
      </c>
      <c r="T3" s="128"/>
      <c r="U3" s="128"/>
      <c r="V3" s="128"/>
      <c r="W3" s="128"/>
      <c r="X3" s="128"/>
      <c r="Y3" s="128"/>
      <c r="Z3" s="128"/>
      <c r="AA3" s="128"/>
      <c r="AB3" s="84" t="s">
        <v>1095</v>
      </c>
    </row>
    <row r="4" spans="1:28" x14ac:dyDescent="0.25">
      <c r="A4" s="128"/>
      <c r="B4" s="149">
        <v>3</v>
      </c>
      <c r="C4" s="128" t="s">
        <v>28</v>
      </c>
      <c r="D4" s="155">
        <v>300</v>
      </c>
      <c r="E4" s="156">
        <v>150</v>
      </c>
      <c r="F4" s="150">
        <v>1</v>
      </c>
      <c r="G4" s="157">
        <v>320</v>
      </c>
      <c r="H4" s="150"/>
      <c r="I4" s="153"/>
      <c r="J4" s="154"/>
      <c r="K4" s="128"/>
      <c r="L4" s="128"/>
      <c r="M4" s="128" t="s">
        <v>29</v>
      </c>
      <c r="N4" s="128">
        <v>2026</v>
      </c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</row>
    <row r="5" spans="1:28" x14ac:dyDescent="0.25">
      <c r="A5" s="128"/>
      <c r="B5" s="149">
        <v>4</v>
      </c>
      <c r="C5" s="128" t="s">
        <v>30</v>
      </c>
      <c r="D5" s="155">
        <v>300</v>
      </c>
      <c r="E5" s="156">
        <v>150</v>
      </c>
      <c r="F5" s="150">
        <v>1</v>
      </c>
      <c r="G5" s="157">
        <v>320</v>
      </c>
      <c r="H5" s="150"/>
      <c r="I5" s="153"/>
      <c r="J5" s="154"/>
      <c r="K5" s="128"/>
      <c r="L5" s="128"/>
      <c r="M5" s="128" t="s">
        <v>32</v>
      </c>
      <c r="N5" s="128">
        <v>2026</v>
      </c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</row>
    <row r="6" spans="1:28" x14ac:dyDescent="0.25">
      <c r="A6" s="128"/>
      <c r="B6" s="149">
        <v>5</v>
      </c>
      <c r="C6" s="128" t="s">
        <v>33</v>
      </c>
      <c r="D6" s="155">
        <v>300</v>
      </c>
      <c r="E6" s="156">
        <v>150</v>
      </c>
      <c r="F6" s="150">
        <v>1</v>
      </c>
      <c r="G6" s="157">
        <v>320</v>
      </c>
      <c r="H6" s="150"/>
      <c r="I6" s="153"/>
      <c r="J6" s="154"/>
      <c r="K6" s="128"/>
      <c r="L6" s="128"/>
      <c r="M6" s="128" t="s">
        <v>34</v>
      </c>
      <c r="N6" s="128">
        <v>2026</v>
      </c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</row>
    <row r="7" spans="1:28" ht="15" customHeight="1" x14ac:dyDescent="0.25">
      <c r="A7" s="158" t="s">
        <v>101</v>
      </c>
      <c r="B7" s="149">
        <v>6</v>
      </c>
      <c r="C7" s="159" t="s">
        <v>35</v>
      </c>
      <c r="D7" s="160"/>
      <c r="E7" s="161"/>
      <c r="F7" s="150">
        <v>1</v>
      </c>
      <c r="G7" s="157" t="s">
        <v>37</v>
      </c>
      <c r="H7" s="150"/>
      <c r="I7" s="153"/>
      <c r="J7" s="154"/>
      <c r="K7" s="128"/>
      <c r="L7" s="128"/>
      <c r="M7" s="128" t="s">
        <v>36</v>
      </c>
      <c r="N7" s="128">
        <v>0</v>
      </c>
      <c r="O7" s="128" t="s">
        <v>37</v>
      </c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58" t="s">
        <v>101</v>
      </c>
    </row>
    <row r="8" spans="1:28" x14ac:dyDescent="0.25">
      <c r="A8" s="128"/>
      <c r="B8" s="149">
        <v>7</v>
      </c>
      <c r="C8" s="128" t="s">
        <v>38</v>
      </c>
      <c r="D8" s="155">
        <v>300</v>
      </c>
      <c r="E8" s="156">
        <v>150</v>
      </c>
      <c r="F8" s="150">
        <v>1</v>
      </c>
      <c r="G8" s="157">
        <v>320</v>
      </c>
      <c r="H8" s="150"/>
      <c r="I8" s="153"/>
      <c r="J8" s="154"/>
      <c r="K8" s="128"/>
      <c r="L8" s="128"/>
      <c r="M8" s="128" t="s">
        <v>39</v>
      </c>
      <c r="N8" s="128">
        <v>2026</v>
      </c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</row>
    <row r="9" spans="1:28" x14ac:dyDescent="0.25">
      <c r="A9" s="128"/>
      <c r="B9" s="149">
        <v>8</v>
      </c>
      <c r="C9" s="128" t="s">
        <v>40</v>
      </c>
      <c r="D9" s="155">
        <v>600</v>
      </c>
      <c r="E9" s="156">
        <v>300</v>
      </c>
      <c r="F9" s="150">
        <v>2</v>
      </c>
      <c r="G9" s="157">
        <v>320</v>
      </c>
      <c r="H9" s="150"/>
      <c r="I9" s="153"/>
      <c r="J9" s="154"/>
      <c r="K9" s="128"/>
      <c r="L9" s="128"/>
      <c r="M9" s="128" t="s">
        <v>26</v>
      </c>
      <c r="N9" s="128">
        <v>2023</v>
      </c>
      <c r="O9" s="128" t="s">
        <v>90</v>
      </c>
      <c r="P9" s="128" t="s">
        <v>90</v>
      </c>
      <c r="Q9" s="128" t="s">
        <v>90</v>
      </c>
      <c r="R9" s="128" t="s">
        <v>90</v>
      </c>
      <c r="S9" s="128" t="s">
        <v>90</v>
      </c>
      <c r="T9" s="128"/>
      <c r="U9" s="128"/>
      <c r="V9" s="128"/>
      <c r="W9" s="128"/>
      <c r="X9" s="128"/>
      <c r="Y9" s="128"/>
      <c r="Z9" s="128"/>
      <c r="AA9" s="128"/>
      <c r="AB9" s="84" t="s">
        <v>1096</v>
      </c>
    </row>
    <row r="10" spans="1:28" ht="15" customHeight="1" x14ac:dyDescent="0.25">
      <c r="A10" s="158" t="s">
        <v>1234</v>
      </c>
      <c r="B10" s="149">
        <v>9</v>
      </c>
      <c r="C10" s="128" t="s">
        <v>41</v>
      </c>
      <c r="D10" s="155"/>
      <c r="E10" s="156"/>
      <c r="F10" s="150">
        <v>1</v>
      </c>
      <c r="G10" s="157"/>
      <c r="H10" s="150"/>
      <c r="I10" s="153"/>
      <c r="J10" s="154"/>
      <c r="K10" s="128"/>
      <c r="L10" s="128"/>
      <c r="M10" s="128" t="s">
        <v>42</v>
      </c>
      <c r="N10" s="128">
        <v>0</v>
      </c>
      <c r="O10" s="128"/>
      <c r="P10" s="128"/>
      <c r="Q10" s="128"/>
      <c r="R10" s="128"/>
      <c r="S10" s="128" t="s">
        <v>24</v>
      </c>
      <c r="T10" s="128" t="s">
        <v>24</v>
      </c>
      <c r="U10" s="128" t="s">
        <v>24</v>
      </c>
      <c r="V10" s="128" t="s">
        <v>24</v>
      </c>
      <c r="W10" s="128"/>
      <c r="X10" s="128"/>
      <c r="Y10" s="128"/>
      <c r="Z10" s="128"/>
      <c r="AA10" s="158" t="s">
        <v>1234</v>
      </c>
    </row>
    <row r="11" spans="1:28" x14ac:dyDescent="0.25">
      <c r="A11" s="128"/>
      <c r="B11" s="149">
        <v>10</v>
      </c>
      <c r="C11" s="128" t="s">
        <v>43</v>
      </c>
      <c r="D11" s="155">
        <v>300</v>
      </c>
      <c r="E11" s="156">
        <v>150</v>
      </c>
      <c r="F11" s="150">
        <v>1</v>
      </c>
      <c r="G11" s="157">
        <v>320</v>
      </c>
      <c r="H11" s="150" t="s">
        <v>44</v>
      </c>
      <c r="I11" s="153"/>
      <c r="J11" s="154"/>
      <c r="K11" s="128"/>
      <c r="L11" s="128"/>
      <c r="M11" s="128" t="s">
        <v>45</v>
      </c>
      <c r="N11" s="128">
        <v>2026</v>
      </c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</row>
    <row r="12" spans="1:28" x14ac:dyDescent="0.25">
      <c r="A12" s="128"/>
      <c r="B12" s="149">
        <v>11</v>
      </c>
      <c r="C12" s="128" t="s">
        <v>46</v>
      </c>
      <c r="D12" s="155">
        <v>300</v>
      </c>
      <c r="E12" s="156">
        <v>150</v>
      </c>
      <c r="F12" s="150">
        <v>1</v>
      </c>
      <c r="G12" s="157">
        <v>320</v>
      </c>
      <c r="H12" s="150" t="s">
        <v>44</v>
      </c>
      <c r="I12" s="153"/>
      <c r="J12" s="154"/>
      <c r="K12" s="128"/>
      <c r="L12" s="128"/>
      <c r="M12" s="128" t="s">
        <v>45</v>
      </c>
      <c r="N12" s="128">
        <v>2026</v>
      </c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</row>
    <row r="13" spans="1:28" x14ac:dyDescent="0.25">
      <c r="A13" s="128"/>
      <c r="B13" s="149">
        <v>12</v>
      </c>
      <c r="C13" s="128" t="s">
        <v>47</v>
      </c>
      <c r="D13" s="155">
        <v>600</v>
      </c>
      <c r="E13" s="156">
        <v>300</v>
      </c>
      <c r="F13" s="150">
        <v>2</v>
      </c>
      <c r="G13" s="157">
        <v>320</v>
      </c>
      <c r="H13" s="150"/>
      <c r="I13" s="153"/>
      <c r="J13" s="154"/>
      <c r="K13" s="128"/>
      <c r="L13" s="128"/>
      <c r="M13" s="128" t="s">
        <v>1523</v>
      </c>
      <c r="N13" s="128">
        <v>2025</v>
      </c>
      <c r="O13" s="128" t="s">
        <v>24</v>
      </c>
      <c r="P13" s="128" t="s">
        <v>24</v>
      </c>
      <c r="Q13" s="128" t="s">
        <v>24</v>
      </c>
      <c r="R13" s="128" t="s">
        <v>24</v>
      </c>
      <c r="S13" s="128" t="s">
        <v>24</v>
      </c>
      <c r="T13" s="128" t="s">
        <v>24</v>
      </c>
      <c r="U13" s="128" t="s">
        <v>24</v>
      </c>
      <c r="V13" s="128" t="s">
        <v>24</v>
      </c>
      <c r="W13" s="128"/>
      <c r="X13" s="128"/>
      <c r="Y13" s="128"/>
      <c r="Z13" s="128"/>
      <c r="AA13" s="128"/>
      <c r="AB13" s="4" t="s">
        <v>49</v>
      </c>
    </row>
    <row r="14" spans="1:28" x14ac:dyDescent="0.25">
      <c r="A14" s="128"/>
      <c r="B14" s="149">
        <v>13</v>
      </c>
      <c r="C14" s="128" t="s">
        <v>50</v>
      </c>
      <c r="D14" s="155"/>
      <c r="E14" s="156">
        <v>150</v>
      </c>
      <c r="F14" s="150">
        <v>1</v>
      </c>
      <c r="G14" s="157">
        <v>320</v>
      </c>
      <c r="H14" s="150"/>
      <c r="I14" s="153"/>
      <c r="J14" s="154"/>
      <c r="K14" s="128"/>
      <c r="L14" s="128"/>
      <c r="M14" s="128" t="s">
        <v>1622</v>
      </c>
      <c r="N14" s="128">
        <v>2026</v>
      </c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</row>
    <row r="15" spans="1:28" ht="15" customHeight="1" x14ac:dyDescent="0.25">
      <c r="A15" s="158" t="s">
        <v>101</v>
      </c>
      <c r="B15" s="149">
        <v>14</v>
      </c>
      <c r="C15" s="165" t="s">
        <v>52</v>
      </c>
      <c r="D15" s="155"/>
      <c r="E15" s="156"/>
      <c r="F15" s="150">
        <v>1</v>
      </c>
      <c r="G15" s="157"/>
      <c r="H15" s="150"/>
      <c r="I15" s="153"/>
      <c r="J15" s="154"/>
      <c r="K15" s="128"/>
      <c r="L15" s="128"/>
      <c r="M15" s="128" t="s">
        <v>53</v>
      </c>
      <c r="N15" s="128">
        <v>0</v>
      </c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58" t="s">
        <v>101</v>
      </c>
    </row>
    <row r="16" spans="1:28" x14ac:dyDescent="0.25">
      <c r="A16" s="128"/>
      <c r="B16" s="149">
        <v>15</v>
      </c>
      <c r="C16" s="128" t="s">
        <v>54</v>
      </c>
      <c r="D16" s="155">
        <v>300</v>
      </c>
      <c r="E16" s="156">
        <v>150</v>
      </c>
      <c r="F16" s="150">
        <v>1</v>
      </c>
      <c r="G16" s="157"/>
      <c r="H16" s="150"/>
      <c r="I16" s="153"/>
      <c r="J16" s="154"/>
      <c r="K16" s="128"/>
      <c r="L16" s="128"/>
      <c r="M16" s="128" t="s">
        <v>53</v>
      </c>
      <c r="N16" s="128">
        <v>2026</v>
      </c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</row>
    <row r="17" spans="1:28" x14ac:dyDescent="0.25">
      <c r="A17" s="128"/>
      <c r="B17" s="149">
        <v>16</v>
      </c>
      <c r="C17" s="128" t="s">
        <v>1709</v>
      </c>
      <c r="D17" s="155">
        <v>300</v>
      </c>
      <c r="E17" s="156">
        <v>150</v>
      </c>
      <c r="F17" s="150">
        <v>1</v>
      </c>
      <c r="G17" s="157">
        <v>320</v>
      </c>
      <c r="H17" s="150"/>
      <c r="I17" s="153"/>
      <c r="J17" s="154"/>
      <c r="K17" s="128"/>
      <c r="L17" s="128"/>
      <c r="M17" s="128" t="s">
        <v>55</v>
      </c>
      <c r="N17" s="128">
        <v>2024</v>
      </c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</row>
    <row r="18" spans="1:28" x14ac:dyDescent="0.25">
      <c r="A18" s="128"/>
      <c r="B18" s="149">
        <v>17</v>
      </c>
      <c r="C18" s="128" t="s">
        <v>56</v>
      </c>
      <c r="D18" s="155">
        <v>300</v>
      </c>
      <c r="E18" s="156">
        <v>150</v>
      </c>
      <c r="F18" s="150">
        <v>1</v>
      </c>
      <c r="G18" s="157">
        <v>320</v>
      </c>
      <c r="H18" s="150"/>
      <c r="I18" s="153"/>
      <c r="J18" s="154"/>
      <c r="K18" s="128"/>
      <c r="L18" s="128"/>
      <c r="M18" s="128" t="s">
        <v>57</v>
      </c>
      <c r="N18" s="128">
        <v>2026</v>
      </c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84"/>
    </row>
    <row r="19" spans="1:28" x14ac:dyDescent="0.25">
      <c r="A19" s="128"/>
      <c r="B19" s="149">
        <v>18</v>
      </c>
      <c r="C19" s="128" t="s">
        <v>59</v>
      </c>
      <c r="D19" s="155">
        <v>300</v>
      </c>
      <c r="E19" s="156">
        <v>150</v>
      </c>
      <c r="F19" s="150">
        <v>1</v>
      </c>
      <c r="G19" s="157">
        <v>320</v>
      </c>
      <c r="H19" s="150"/>
      <c r="I19" s="153"/>
      <c r="J19" s="154">
        <v>2</v>
      </c>
      <c r="K19" s="128"/>
      <c r="L19" s="128"/>
      <c r="M19" s="128" t="s">
        <v>60</v>
      </c>
      <c r="N19" s="128">
        <v>2026</v>
      </c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</row>
    <row r="20" spans="1:28" x14ac:dyDescent="0.25">
      <c r="A20" s="128"/>
      <c r="B20" s="149">
        <v>19</v>
      </c>
      <c r="C20" s="128" t="s">
        <v>61</v>
      </c>
      <c r="D20" s="155">
        <v>600</v>
      </c>
      <c r="E20" s="156">
        <v>300</v>
      </c>
      <c r="F20" s="150">
        <v>2</v>
      </c>
      <c r="G20" s="157">
        <v>640</v>
      </c>
      <c r="H20" s="150" t="s">
        <v>44</v>
      </c>
      <c r="I20" s="153"/>
      <c r="J20" s="154">
        <v>1</v>
      </c>
      <c r="K20" s="128"/>
      <c r="L20" s="128"/>
      <c r="M20" s="128" t="s">
        <v>62</v>
      </c>
      <c r="N20" s="128">
        <v>2026</v>
      </c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4" t="s">
        <v>1314</v>
      </c>
    </row>
    <row r="21" spans="1:28" x14ac:dyDescent="0.25">
      <c r="A21" s="128"/>
      <c r="B21" s="149">
        <v>20</v>
      </c>
      <c r="C21" s="128" t="s">
        <v>66</v>
      </c>
      <c r="D21" s="155">
        <v>300</v>
      </c>
      <c r="E21" s="156">
        <v>150</v>
      </c>
      <c r="F21" s="150">
        <v>1</v>
      </c>
      <c r="G21" s="157">
        <v>320</v>
      </c>
      <c r="H21" s="150"/>
      <c r="I21" s="153"/>
      <c r="J21" s="154"/>
      <c r="K21" s="128"/>
      <c r="L21" s="128"/>
      <c r="M21" s="128" t="s">
        <v>67</v>
      </c>
      <c r="N21" s="128">
        <v>2025</v>
      </c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</row>
    <row r="22" spans="1:28" x14ac:dyDescent="0.25">
      <c r="A22" s="128"/>
      <c r="B22" s="149">
        <v>21</v>
      </c>
      <c r="C22" s="128" t="s">
        <v>68</v>
      </c>
      <c r="D22" s="155">
        <v>300</v>
      </c>
      <c r="E22" s="156">
        <v>150</v>
      </c>
      <c r="F22" s="150">
        <v>1</v>
      </c>
      <c r="G22" s="157">
        <v>320</v>
      </c>
      <c r="H22" s="150" t="s">
        <v>44</v>
      </c>
      <c r="I22" s="153"/>
      <c r="J22" s="154"/>
      <c r="K22" s="128"/>
      <c r="L22" s="128"/>
      <c r="M22" s="128" t="s">
        <v>69</v>
      </c>
      <c r="N22" s="128">
        <v>2026</v>
      </c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</row>
    <row r="23" spans="1:28" x14ac:dyDescent="0.25">
      <c r="A23" s="128"/>
      <c r="B23" s="149">
        <v>22</v>
      </c>
      <c r="C23" s="128" t="s">
        <v>70</v>
      </c>
      <c r="D23" s="155">
        <v>300</v>
      </c>
      <c r="E23" s="156">
        <v>150</v>
      </c>
      <c r="F23" s="150">
        <v>1</v>
      </c>
      <c r="G23" s="157">
        <v>320</v>
      </c>
      <c r="H23" s="150" t="s">
        <v>44</v>
      </c>
      <c r="I23" s="153"/>
      <c r="J23" s="154"/>
      <c r="K23" s="128"/>
      <c r="L23" s="128"/>
      <c r="M23" s="128" t="s">
        <v>71</v>
      </c>
      <c r="N23" s="128">
        <v>2026</v>
      </c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84" t="s">
        <v>1084</v>
      </c>
    </row>
    <row r="24" spans="1:28" x14ac:dyDescent="0.25">
      <c r="A24" s="128"/>
      <c r="B24" s="149">
        <v>23</v>
      </c>
      <c r="C24" s="128" t="s">
        <v>1123</v>
      </c>
      <c r="D24" s="155">
        <v>300</v>
      </c>
      <c r="E24" s="156">
        <v>150</v>
      </c>
      <c r="F24" s="150">
        <v>1</v>
      </c>
      <c r="G24" s="157">
        <v>320</v>
      </c>
      <c r="H24" s="150"/>
      <c r="I24" s="153"/>
      <c r="J24" s="154"/>
      <c r="K24" s="128"/>
      <c r="L24" s="128"/>
      <c r="M24" s="128" t="s">
        <v>72</v>
      </c>
      <c r="N24" s="128">
        <v>2026</v>
      </c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</row>
    <row r="25" spans="1:28" x14ac:dyDescent="0.25">
      <c r="A25" s="128"/>
      <c r="B25" s="149">
        <v>24</v>
      </c>
      <c r="C25" s="128" t="s">
        <v>1090</v>
      </c>
      <c r="D25" s="155">
        <v>300</v>
      </c>
      <c r="E25" s="156">
        <v>150</v>
      </c>
      <c r="F25" s="150">
        <v>1</v>
      </c>
      <c r="G25" s="157">
        <v>320</v>
      </c>
      <c r="H25" s="150" t="s">
        <v>44</v>
      </c>
      <c r="I25" s="153"/>
      <c r="J25" s="154"/>
      <c r="K25" s="128"/>
      <c r="L25" s="128"/>
      <c r="M25" s="128" t="s">
        <v>73</v>
      </c>
      <c r="N25" s="128">
        <v>2026</v>
      </c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</row>
    <row r="26" spans="1:28" x14ac:dyDescent="0.25">
      <c r="A26" s="128"/>
      <c r="B26" s="127">
        <v>25</v>
      </c>
      <c r="C26" s="128" t="s">
        <v>74</v>
      </c>
      <c r="D26" s="155">
        <v>300</v>
      </c>
      <c r="E26" s="156">
        <v>150</v>
      </c>
      <c r="F26" s="150">
        <v>1</v>
      </c>
      <c r="G26" s="157">
        <v>320</v>
      </c>
      <c r="H26" s="150"/>
      <c r="I26" s="153"/>
      <c r="J26" s="154"/>
      <c r="K26" s="128"/>
      <c r="L26" s="128"/>
      <c r="M26" s="128" t="s">
        <v>75</v>
      </c>
      <c r="N26" s="128">
        <v>2026</v>
      </c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</row>
    <row r="27" spans="1:28" x14ac:dyDescent="0.25">
      <c r="A27" s="128"/>
      <c r="B27" s="149">
        <v>26</v>
      </c>
      <c r="C27" s="128" t="s">
        <v>76</v>
      </c>
      <c r="D27" s="155">
        <v>300</v>
      </c>
      <c r="E27" s="156">
        <v>150</v>
      </c>
      <c r="F27" s="150">
        <v>1</v>
      </c>
      <c r="G27" s="157">
        <v>320</v>
      </c>
      <c r="H27" s="150"/>
      <c r="I27" s="153"/>
      <c r="J27" s="154"/>
      <c r="K27" s="128"/>
      <c r="L27" s="128"/>
      <c r="M27" s="128" t="s">
        <v>1346</v>
      </c>
      <c r="N27" s="128">
        <v>2026</v>
      </c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</row>
    <row r="28" spans="1:28" x14ac:dyDescent="0.25">
      <c r="A28" s="128"/>
      <c r="B28" s="149">
        <v>27</v>
      </c>
      <c r="C28" s="128" t="s">
        <v>78</v>
      </c>
      <c r="D28" s="155">
        <v>300</v>
      </c>
      <c r="E28" s="156">
        <v>150</v>
      </c>
      <c r="F28" s="150">
        <v>1</v>
      </c>
      <c r="G28" s="157">
        <v>320</v>
      </c>
      <c r="H28" s="150"/>
      <c r="I28" s="153"/>
      <c r="J28" s="154"/>
      <c r="K28" s="128"/>
      <c r="L28" s="128"/>
      <c r="M28" s="128" t="s">
        <v>79</v>
      </c>
      <c r="N28" s="128">
        <v>2026</v>
      </c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84" t="s">
        <v>1087</v>
      </c>
    </row>
    <row r="29" spans="1:28" x14ac:dyDescent="0.25">
      <c r="A29" s="128"/>
      <c r="B29" s="149">
        <v>28</v>
      </c>
      <c r="C29" s="128" t="s">
        <v>80</v>
      </c>
      <c r="D29" s="155">
        <v>300</v>
      </c>
      <c r="E29" s="156">
        <v>150</v>
      </c>
      <c r="F29" s="150">
        <v>1</v>
      </c>
      <c r="G29" s="157">
        <v>320</v>
      </c>
      <c r="H29" s="150" t="s">
        <v>44</v>
      </c>
      <c r="I29" s="153"/>
      <c r="J29" s="154"/>
      <c r="K29" s="128"/>
      <c r="L29" s="128"/>
      <c r="M29" s="128" t="s">
        <v>81</v>
      </c>
      <c r="N29" s="128">
        <v>2026</v>
      </c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</row>
    <row r="30" spans="1:28" x14ac:dyDescent="0.25">
      <c r="A30" s="128"/>
      <c r="B30" s="149">
        <v>29</v>
      </c>
      <c r="C30" s="128" t="s">
        <v>82</v>
      </c>
      <c r="D30" s="155">
        <v>300</v>
      </c>
      <c r="E30" s="156">
        <v>150</v>
      </c>
      <c r="F30" s="150">
        <v>1</v>
      </c>
      <c r="G30" s="157">
        <v>320</v>
      </c>
      <c r="H30" s="150" t="s">
        <v>44</v>
      </c>
      <c r="I30" s="153"/>
      <c r="J30" s="154"/>
      <c r="K30" s="128"/>
      <c r="L30" s="128"/>
      <c r="M30" s="128" t="s">
        <v>83</v>
      </c>
      <c r="N30" s="128">
        <v>2026</v>
      </c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</row>
    <row r="31" spans="1:28" x14ac:dyDescent="0.25">
      <c r="A31" s="128"/>
      <c r="B31" s="149">
        <v>30</v>
      </c>
      <c r="C31" s="128" t="s">
        <v>84</v>
      </c>
      <c r="D31" s="155">
        <v>300</v>
      </c>
      <c r="E31" s="156">
        <v>150</v>
      </c>
      <c r="F31" s="150">
        <v>1</v>
      </c>
      <c r="G31" s="157">
        <v>320</v>
      </c>
      <c r="H31" s="150" t="s">
        <v>44</v>
      </c>
      <c r="I31" s="153"/>
      <c r="J31" s="154"/>
      <c r="K31" s="128"/>
      <c r="L31" s="128"/>
      <c r="M31" s="128" t="s">
        <v>85</v>
      </c>
      <c r="N31" s="128">
        <v>2024</v>
      </c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</row>
    <row r="32" spans="1:28" x14ac:dyDescent="0.25">
      <c r="A32" s="128"/>
      <c r="B32" s="149">
        <v>31</v>
      </c>
      <c r="C32" s="129" t="s">
        <v>86</v>
      </c>
      <c r="D32" s="155">
        <v>300</v>
      </c>
      <c r="E32" s="156">
        <v>150</v>
      </c>
      <c r="F32" s="150">
        <v>1</v>
      </c>
      <c r="G32" s="157">
        <v>640</v>
      </c>
      <c r="H32" s="150" t="s">
        <v>87</v>
      </c>
      <c r="I32" s="153"/>
      <c r="J32" s="154"/>
      <c r="K32" s="162"/>
      <c r="L32" s="163"/>
      <c r="M32" s="128" t="s">
        <v>89</v>
      </c>
      <c r="N32" s="128">
        <v>2026</v>
      </c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4" t="s">
        <v>1353</v>
      </c>
    </row>
    <row r="33" spans="1:28" x14ac:dyDescent="0.25">
      <c r="A33" s="128"/>
      <c r="B33" s="149" t="s">
        <v>1539</v>
      </c>
      <c r="C33" s="129" t="s">
        <v>86</v>
      </c>
      <c r="D33" s="155">
        <v>300</v>
      </c>
      <c r="E33" s="156"/>
      <c r="F33" s="150">
        <v>1</v>
      </c>
      <c r="G33" s="157"/>
      <c r="H33" s="150"/>
      <c r="I33" s="153"/>
      <c r="J33" s="154"/>
      <c r="K33" s="162"/>
      <c r="L33" s="163"/>
      <c r="M33" s="128" t="s">
        <v>1616</v>
      </c>
      <c r="N33" s="128">
        <v>2026</v>
      </c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</row>
    <row r="34" spans="1:28" x14ac:dyDescent="0.25">
      <c r="A34" s="128"/>
      <c r="B34" s="149">
        <v>32</v>
      </c>
      <c r="C34" s="128" t="s">
        <v>91</v>
      </c>
      <c r="D34" s="155">
        <v>300</v>
      </c>
      <c r="E34" s="156">
        <v>150</v>
      </c>
      <c r="F34" s="150">
        <v>1</v>
      </c>
      <c r="G34" s="157">
        <v>320</v>
      </c>
      <c r="H34" s="150"/>
      <c r="I34" s="153"/>
      <c r="J34" s="154"/>
      <c r="K34" s="128"/>
      <c r="L34" s="128" t="s">
        <v>1708</v>
      </c>
      <c r="M34" s="128" t="s">
        <v>92</v>
      </c>
      <c r="N34" s="128">
        <v>2026</v>
      </c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4" t="s">
        <v>1304</v>
      </c>
    </row>
    <row r="35" spans="1:28" x14ac:dyDescent="0.25">
      <c r="A35" s="128"/>
      <c r="B35" s="149">
        <v>33</v>
      </c>
      <c r="C35" s="128" t="s">
        <v>93</v>
      </c>
      <c r="D35" s="155">
        <v>300</v>
      </c>
      <c r="E35" s="156">
        <v>150</v>
      </c>
      <c r="F35" s="150">
        <v>1</v>
      </c>
      <c r="G35" s="157">
        <v>320</v>
      </c>
      <c r="H35" s="164" t="s">
        <v>44</v>
      </c>
      <c r="I35" s="153"/>
      <c r="J35" s="154"/>
      <c r="K35" s="128"/>
      <c r="L35" s="128"/>
      <c r="M35" s="128" t="s">
        <v>1696</v>
      </c>
      <c r="N35" s="128">
        <v>2026</v>
      </c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</row>
    <row r="36" spans="1:28" x14ac:dyDescent="0.25">
      <c r="A36" s="128"/>
      <c r="B36" s="127">
        <v>34</v>
      </c>
      <c r="C36" s="128" t="s">
        <v>95</v>
      </c>
      <c r="D36" s="155">
        <v>300</v>
      </c>
      <c r="E36" s="156">
        <v>150</v>
      </c>
      <c r="F36" s="150">
        <v>1</v>
      </c>
      <c r="G36" s="157">
        <v>320</v>
      </c>
      <c r="H36" s="164" t="s">
        <v>44</v>
      </c>
      <c r="I36" s="153"/>
      <c r="J36" s="154"/>
      <c r="K36" s="128"/>
      <c r="L36" s="128"/>
      <c r="M36" s="128" t="s">
        <v>1615</v>
      </c>
      <c r="N36" s="128">
        <v>2026</v>
      </c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</row>
    <row r="37" spans="1:28" x14ac:dyDescent="0.25">
      <c r="A37" s="128"/>
      <c r="B37" s="149">
        <v>35</v>
      </c>
      <c r="C37" s="128" t="s">
        <v>1078</v>
      </c>
      <c r="D37" s="155">
        <v>300</v>
      </c>
      <c r="E37" s="156">
        <v>150</v>
      </c>
      <c r="F37" s="150">
        <v>1</v>
      </c>
      <c r="G37" s="157">
        <v>320</v>
      </c>
      <c r="H37" s="150" t="s">
        <v>44</v>
      </c>
      <c r="I37" s="153"/>
      <c r="J37" s="154"/>
      <c r="K37" s="128"/>
      <c r="L37" s="128"/>
      <c r="M37" s="128" t="s">
        <v>96</v>
      </c>
      <c r="N37" s="128">
        <v>2026</v>
      </c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84" t="s">
        <v>1089</v>
      </c>
    </row>
    <row r="38" spans="1:28" x14ac:dyDescent="0.25">
      <c r="A38" s="128"/>
      <c r="B38" s="149">
        <v>36</v>
      </c>
      <c r="C38" s="128" t="s">
        <v>97</v>
      </c>
      <c r="D38" s="155">
        <v>300</v>
      </c>
      <c r="E38" s="156">
        <v>150</v>
      </c>
      <c r="F38" s="150">
        <v>1</v>
      </c>
      <c r="G38" s="157">
        <v>320</v>
      </c>
      <c r="H38" s="150"/>
      <c r="I38" s="153"/>
      <c r="J38" s="154"/>
      <c r="K38" s="128"/>
      <c r="L38" s="128"/>
      <c r="M38" s="128" t="s">
        <v>1672</v>
      </c>
      <c r="N38" s="128">
        <v>2026</v>
      </c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</row>
    <row r="39" spans="1:28" x14ac:dyDescent="0.25">
      <c r="A39" s="128"/>
      <c r="B39" s="149">
        <v>37</v>
      </c>
      <c r="C39" s="128" t="s">
        <v>98</v>
      </c>
      <c r="D39" s="155">
        <v>300</v>
      </c>
      <c r="E39" s="156">
        <v>150</v>
      </c>
      <c r="F39" s="150">
        <v>1</v>
      </c>
      <c r="G39" s="157">
        <v>320</v>
      </c>
      <c r="H39" s="150" t="s">
        <v>44</v>
      </c>
      <c r="I39" s="153"/>
      <c r="J39" s="154"/>
      <c r="K39" s="128"/>
      <c r="L39" s="128"/>
      <c r="M39" s="128" t="s">
        <v>96</v>
      </c>
      <c r="N39" s="128">
        <v>2026</v>
      </c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</row>
    <row r="40" spans="1:28" ht="15" customHeight="1" x14ac:dyDescent="0.25">
      <c r="A40" s="158" t="s">
        <v>101</v>
      </c>
      <c r="B40" s="149">
        <v>38</v>
      </c>
      <c r="C40" s="159" t="s">
        <v>99</v>
      </c>
      <c r="D40" s="160"/>
      <c r="E40" s="161"/>
      <c r="F40" s="150">
        <v>1</v>
      </c>
      <c r="G40" s="157"/>
      <c r="H40" s="150"/>
      <c r="I40" s="153"/>
      <c r="J40" s="154"/>
      <c r="K40" s="128"/>
      <c r="L40" s="128"/>
      <c r="M40" s="128" t="s">
        <v>100</v>
      </c>
      <c r="N40" s="128">
        <v>0</v>
      </c>
      <c r="O40" s="128" t="s">
        <v>101</v>
      </c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58" t="s">
        <v>101</v>
      </c>
    </row>
    <row r="41" spans="1:28" x14ac:dyDescent="0.25">
      <c r="A41" s="128"/>
      <c r="B41" s="149">
        <v>39</v>
      </c>
      <c r="C41" s="128" t="s">
        <v>102</v>
      </c>
      <c r="D41" s="155">
        <v>600</v>
      </c>
      <c r="E41" s="156">
        <v>300</v>
      </c>
      <c r="F41" s="150">
        <v>2</v>
      </c>
      <c r="G41" s="157">
        <v>320</v>
      </c>
      <c r="H41" s="150" t="s">
        <v>44</v>
      </c>
      <c r="I41" s="153"/>
      <c r="J41" s="154"/>
      <c r="K41" s="128"/>
      <c r="L41" s="128"/>
      <c r="M41" s="128" t="s">
        <v>125</v>
      </c>
      <c r="N41" s="128">
        <v>2026</v>
      </c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</row>
    <row r="42" spans="1:28" x14ac:dyDescent="0.25">
      <c r="A42" s="128"/>
      <c r="B42" s="149">
        <v>40</v>
      </c>
      <c r="C42" s="128" t="s">
        <v>104</v>
      </c>
      <c r="D42" s="155">
        <v>900</v>
      </c>
      <c r="E42" s="156">
        <v>450</v>
      </c>
      <c r="F42" s="150">
        <v>3</v>
      </c>
      <c r="G42" s="157">
        <v>640</v>
      </c>
      <c r="H42" s="150" t="s">
        <v>44</v>
      </c>
      <c r="I42" s="153"/>
      <c r="J42" s="154"/>
      <c r="K42" s="128"/>
      <c r="L42" s="128"/>
      <c r="M42" s="128" t="s">
        <v>1337</v>
      </c>
      <c r="N42" s="128">
        <v>2026</v>
      </c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</row>
    <row r="43" spans="1:28" x14ac:dyDescent="0.25">
      <c r="A43" s="128"/>
      <c r="B43" s="149">
        <v>41</v>
      </c>
      <c r="C43" s="128" t="s">
        <v>106</v>
      </c>
      <c r="D43" s="155">
        <v>300</v>
      </c>
      <c r="E43" s="156">
        <v>150</v>
      </c>
      <c r="F43" s="150">
        <v>1</v>
      </c>
      <c r="G43" s="157">
        <v>640</v>
      </c>
      <c r="H43" s="150" t="s">
        <v>44</v>
      </c>
      <c r="I43" s="153"/>
      <c r="J43" s="154"/>
      <c r="K43" s="128"/>
      <c r="L43" s="128"/>
      <c r="M43" s="128" t="s">
        <v>103</v>
      </c>
      <c r="N43" s="128">
        <v>2026</v>
      </c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</row>
    <row r="44" spans="1:28" x14ac:dyDescent="0.25">
      <c r="A44" s="128"/>
      <c r="B44" s="149" t="s">
        <v>1656</v>
      </c>
      <c r="C44" s="128" t="s">
        <v>1657</v>
      </c>
      <c r="D44" s="155">
        <v>300</v>
      </c>
      <c r="E44" s="156">
        <v>150</v>
      </c>
      <c r="F44" s="150">
        <v>1</v>
      </c>
      <c r="G44" s="157"/>
      <c r="H44" s="150"/>
      <c r="I44" s="153"/>
      <c r="J44" s="154"/>
      <c r="K44" s="128"/>
      <c r="L44" s="128" t="s">
        <v>1734</v>
      </c>
      <c r="M44" s="128" t="s">
        <v>1735</v>
      </c>
      <c r="N44" s="128">
        <v>2026</v>
      </c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</row>
    <row r="45" spans="1:28" x14ac:dyDescent="0.25">
      <c r="A45" s="128"/>
      <c r="B45" s="149">
        <v>42</v>
      </c>
      <c r="C45" s="128" t="s">
        <v>107</v>
      </c>
      <c r="D45" s="155">
        <v>300</v>
      </c>
      <c r="E45" s="156">
        <v>150</v>
      </c>
      <c r="F45" s="150">
        <v>1</v>
      </c>
      <c r="G45" s="157">
        <v>320</v>
      </c>
      <c r="H45" s="150" t="s">
        <v>44</v>
      </c>
      <c r="I45" s="153"/>
      <c r="J45" s="154"/>
      <c r="K45" s="128"/>
      <c r="L45" s="128"/>
      <c r="M45" s="128" t="s">
        <v>108</v>
      </c>
      <c r="N45" s="128">
        <v>2026</v>
      </c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</row>
    <row r="46" spans="1:28" ht="15" customHeight="1" x14ac:dyDescent="0.25">
      <c r="A46" s="128" t="s">
        <v>1470</v>
      </c>
      <c r="B46" s="149">
        <v>43</v>
      </c>
      <c r="C46" s="420" t="s">
        <v>109</v>
      </c>
      <c r="D46" s="155">
        <v>900</v>
      </c>
      <c r="E46" s="156">
        <v>450</v>
      </c>
      <c r="F46" s="150">
        <v>3</v>
      </c>
      <c r="G46" s="157">
        <v>320</v>
      </c>
      <c r="H46" s="150"/>
      <c r="I46" s="153"/>
      <c r="J46" s="154"/>
      <c r="K46" s="128"/>
      <c r="L46" s="128"/>
      <c r="M46" s="128" t="s">
        <v>1675</v>
      </c>
      <c r="N46" s="128">
        <v>2026</v>
      </c>
      <c r="O46" s="129"/>
      <c r="P46" s="128"/>
      <c r="Q46" s="129"/>
      <c r="R46" s="128"/>
      <c r="S46" s="129"/>
      <c r="T46" s="128"/>
      <c r="U46" s="129"/>
      <c r="V46" s="129"/>
      <c r="W46" s="128"/>
      <c r="X46" s="129"/>
      <c r="Y46" s="128"/>
      <c r="Z46" s="129"/>
      <c r="AA46" s="128" t="s">
        <v>1470</v>
      </c>
      <c r="AB46" s="4" t="s">
        <v>1268</v>
      </c>
    </row>
    <row r="47" spans="1:28" x14ac:dyDescent="0.25">
      <c r="A47" s="128"/>
      <c r="B47" s="149">
        <v>44</v>
      </c>
      <c r="C47" s="128" t="s">
        <v>111</v>
      </c>
      <c r="D47" s="155">
        <v>600</v>
      </c>
      <c r="E47" s="156">
        <v>300</v>
      </c>
      <c r="F47" s="150">
        <v>2</v>
      </c>
      <c r="G47" s="157">
        <v>640</v>
      </c>
      <c r="H47" s="150" t="s">
        <v>44</v>
      </c>
      <c r="I47" s="153"/>
      <c r="J47" s="154"/>
      <c r="K47" s="128"/>
      <c r="L47" s="128"/>
      <c r="M47" s="128" t="s">
        <v>112</v>
      </c>
      <c r="N47" s="128">
        <v>2026</v>
      </c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84"/>
    </row>
    <row r="48" spans="1:28" x14ac:dyDescent="0.25">
      <c r="A48" s="128"/>
      <c r="B48" s="149">
        <v>45</v>
      </c>
      <c r="C48" s="128" t="s">
        <v>113</v>
      </c>
      <c r="D48" s="155">
        <v>300</v>
      </c>
      <c r="E48" s="156">
        <v>150</v>
      </c>
      <c r="F48" s="150">
        <v>1</v>
      </c>
      <c r="G48" s="157">
        <v>320</v>
      </c>
      <c r="H48" s="150" t="s">
        <v>44</v>
      </c>
      <c r="I48" s="153"/>
      <c r="J48" s="154"/>
      <c r="K48" s="128">
        <v>6</v>
      </c>
      <c r="L48" s="128"/>
      <c r="M48" s="128" t="s">
        <v>115</v>
      </c>
      <c r="N48" s="128">
        <v>2026</v>
      </c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</row>
    <row r="49" spans="1:28" x14ac:dyDescent="0.25">
      <c r="A49" s="128"/>
      <c r="B49" s="149">
        <v>46</v>
      </c>
      <c r="C49" s="128" t="s">
        <v>114</v>
      </c>
      <c r="D49" s="155">
        <v>300</v>
      </c>
      <c r="E49" s="156">
        <v>150</v>
      </c>
      <c r="F49" s="150">
        <v>1</v>
      </c>
      <c r="G49" s="157">
        <v>320</v>
      </c>
      <c r="H49" s="150" t="s">
        <v>44</v>
      </c>
      <c r="I49" s="153"/>
      <c r="J49" s="154"/>
      <c r="K49" s="128"/>
      <c r="L49" s="128"/>
      <c r="M49" s="128" t="s">
        <v>115</v>
      </c>
      <c r="N49" s="128">
        <v>2026</v>
      </c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</row>
    <row r="50" spans="1:28" x14ac:dyDescent="0.25">
      <c r="A50" s="128"/>
      <c r="B50" s="149">
        <v>47</v>
      </c>
      <c r="C50" s="128" t="s">
        <v>116</v>
      </c>
      <c r="D50" s="155">
        <v>300</v>
      </c>
      <c r="E50" s="156">
        <v>150</v>
      </c>
      <c r="F50" s="150">
        <v>1</v>
      </c>
      <c r="G50" s="157">
        <v>320</v>
      </c>
      <c r="H50" s="150" t="s">
        <v>44</v>
      </c>
      <c r="I50" s="153"/>
      <c r="J50" s="154"/>
      <c r="K50" s="128"/>
      <c r="L50" s="128"/>
      <c r="M50" s="128" t="s">
        <v>73</v>
      </c>
      <c r="N50" s="128">
        <v>2026</v>
      </c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</row>
    <row r="51" spans="1:28" x14ac:dyDescent="0.25">
      <c r="A51" s="128"/>
      <c r="B51" s="149">
        <v>48</v>
      </c>
      <c r="C51" s="128" t="s">
        <v>117</v>
      </c>
      <c r="D51" s="155">
        <v>300</v>
      </c>
      <c r="E51" s="156">
        <v>150</v>
      </c>
      <c r="F51" s="150">
        <v>1</v>
      </c>
      <c r="G51" s="157">
        <v>320</v>
      </c>
      <c r="H51" s="150" t="s">
        <v>44</v>
      </c>
      <c r="I51" s="153"/>
      <c r="J51" s="154"/>
      <c r="K51" s="128"/>
      <c r="L51" s="128"/>
      <c r="M51" s="128" t="s">
        <v>73</v>
      </c>
      <c r="N51" s="128">
        <v>2026</v>
      </c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</row>
    <row r="52" spans="1:28" x14ac:dyDescent="0.25">
      <c r="A52" s="128"/>
      <c r="B52" s="149">
        <v>49</v>
      </c>
      <c r="C52" s="128" t="s">
        <v>118</v>
      </c>
      <c r="D52" s="155">
        <v>300</v>
      </c>
      <c r="E52" s="156">
        <v>150</v>
      </c>
      <c r="F52" s="150">
        <v>1</v>
      </c>
      <c r="G52" s="157">
        <v>320</v>
      </c>
      <c r="H52" s="150" t="s">
        <v>44</v>
      </c>
      <c r="I52" s="153"/>
      <c r="J52" s="154"/>
      <c r="K52" s="128"/>
      <c r="L52" s="128"/>
      <c r="M52" s="128" t="s">
        <v>121</v>
      </c>
      <c r="N52" s="128">
        <v>2025</v>
      </c>
      <c r="O52" s="128" t="s">
        <v>24</v>
      </c>
      <c r="P52" s="128" t="s">
        <v>24</v>
      </c>
      <c r="Q52" s="128" t="s">
        <v>24</v>
      </c>
      <c r="R52" s="128" t="s">
        <v>24</v>
      </c>
      <c r="S52" s="128" t="s">
        <v>24</v>
      </c>
      <c r="T52" s="128" t="s">
        <v>24</v>
      </c>
      <c r="U52" s="128" t="s">
        <v>24</v>
      </c>
      <c r="V52" s="128" t="s">
        <v>24</v>
      </c>
      <c r="W52" s="128" t="s">
        <v>24</v>
      </c>
      <c r="X52" s="128" t="s">
        <v>24</v>
      </c>
      <c r="Y52" s="128" t="s">
        <v>24</v>
      </c>
      <c r="Z52" s="128"/>
      <c r="AA52" s="128"/>
      <c r="AB52" s="4" t="s">
        <v>1350</v>
      </c>
    </row>
    <row r="53" spans="1:28" x14ac:dyDescent="0.25">
      <c r="A53" s="128"/>
      <c r="B53" s="149">
        <v>50</v>
      </c>
      <c r="C53" s="128" t="s">
        <v>122</v>
      </c>
      <c r="D53" s="155">
        <v>300</v>
      </c>
      <c r="E53" s="156">
        <v>150</v>
      </c>
      <c r="F53" s="150">
        <v>1</v>
      </c>
      <c r="G53" s="157">
        <v>320</v>
      </c>
      <c r="H53" s="153" t="s">
        <v>44</v>
      </c>
      <c r="I53" s="153"/>
      <c r="J53" s="154"/>
      <c r="K53" s="128"/>
      <c r="L53" s="128"/>
      <c r="M53" s="128" t="s">
        <v>123</v>
      </c>
      <c r="N53" s="128">
        <v>2026</v>
      </c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</row>
    <row r="54" spans="1:28" x14ac:dyDescent="0.25">
      <c r="A54" s="128"/>
      <c r="B54" s="127">
        <v>51</v>
      </c>
      <c r="C54" s="128" t="s">
        <v>124</v>
      </c>
      <c r="D54" s="155">
        <v>300</v>
      </c>
      <c r="E54" s="156">
        <v>150</v>
      </c>
      <c r="F54" s="150">
        <v>1</v>
      </c>
      <c r="G54" s="157">
        <v>320</v>
      </c>
      <c r="H54" s="150" t="s">
        <v>44</v>
      </c>
      <c r="I54" s="153">
        <v>1</v>
      </c>
      <c r="J54" s="154"/>
      <c r="K54" s="128"/>
      <c r="L54" s="128"/>
      <c r="M54" s="128" t="s">
        <v>1553</v>
      </c>
      <c r="N54" s="128">
        <v>2026</v>
      </c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84" t="s">
        <v>1098</v>
      </c>
    </row>
    <row r="55" spans="1:28" x14ac:dyDescent="0.25">
      <c r="A55" s="128"/>
      <c r="B55" s="127" t="s">
        <v>1552</v>
      </c>
      <c r="C55" s="128" t="s">
        <v>1409</v>
      </c>
      <c r="D55" s="155">
        <v>300</v>
      </c>
      <c r="E55" s="156">
        <v>150</v>
      </c>
      <c r="F55" s="150">
        <v>1</v>
      </c>
      <c r="G55" s="157"/>
      <c r="H55" s="150"/>
      <c r="I55" s="153"/>
      <c r="J55" s="154"/>
      <c r="K55" s="128"/>
      <c r="L55" s="128"/>
      <c r="M55" s="128" t="s">
        <v>1554</v>
      </c>
      <c r="N55" s="128">
        <v>2026</v>
      </c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84"/>
    </row>
    <row r="56" spans="1:28" x14ac:dyDescent="0.25">
      <c r="A56" s="128"/>
      <c r="B56" s="149">
        <v>52</v>
      </c>
      <c r="C56" s="128" t="s">
        <v>126</v>
      </c>
      <c r="D56" s="155">
        <v>300</v>
      </c>
      <c r="E56" s="156">
        <v>150</v>
      </c>
      <c r="F56" s="150">
        <v>1</v>
      </c>
      <c r="G56" s="157">
        <v>320</v>
      </c>
      <c r="H56" s="150" t="s">
        <v>44</v>
      </c>
      <c r="I56" s="153"/>
      <c r="J56" s="154"/>
      <c r="K56" s="128"/>
      <c r="L56" s="128" t="s">
        <v>1707</v>
      </c>
      <c r="M56" s="128" t="s">
        <v>127</v>
      </c>
      <c r="N56" s="128">
        <v>2025</v>
      </c>
      <c r="O56" s="128" t="s">
        <v>24</v>
      </c>
      <c r="P56" s="128" t="s">
        <v>24</v>
      </c>
      <c r="Q56" s="128" t="s">
        <v>24</v>
      </c>
      <c r="R56" s="128" t="s">
        <v>24</v>
      </c>
      <c r="S56" s="128" t="s">
        <v>24</v>
      </c>
      <c r="T56" s="128" t="s">
        <v>24</v>
      </c>
      <c r="U56" s="128"/>
      <c r="V56" s="128"/>
      <c r="W56" s="128"/>
      <c r="X56" s="128"/>
      <c r="Y56" s="128"/>
      <c r="Z56" s="128"/>
      <c r="AA56" s="128"/>
    </row>
    <row r="57" spans="1:28" x14ac:dyDescent="0.25">
      <c r="A57" s="128"/>
      <c r="B57" s="149">
        <v>53</v>
      </c>
      <c r="C57" s="128" t="s">
        <v>128</v>
      </c>
      <c r="D57" s="155">
        <v>300</v>
      </c>
      <c r="E57" s="156">
        <v>150</v>
      </c>
      <c r="F57" s="150">
        <v>1</v>
      </c>
      <c r="G57" s="157">
        <v>320</v>
      </c>
      <c r="H57" s="150" t="s">
        <v>44</v>
      </c>
      <c r="I57" s="153"/>
      <c r="J57" s="154"/>
      <c r="K57" s="128"/>
      <c r="L57" s="128"/>
      <c r="M57" s="128" t="s">
        <v>103</v>
      </c>
      <c r="N57" s="128">
        <v>2026</v>
      </c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</row>
    <row r="58" spans="1:28" x14ac:dyDescent="0.25">
      <c r="A58" s="128"/>
      <c r="B58" s="149">
        <v>54</v>
      </c>
      <c r="C58" s="128" t="s">
        <v>129</v>
      </c>
      <c r="D58" s="155">
        <v>300</v>
      </c>
      <c r="E58" s="156">
        <v>300</v>
      </c>
      <c r="F58" s="150">
        <v>2</v>
      </c>
      <c r="G58" s="157">
        <v>640</v>
      </c>
      <c r="H58" s="150"/>
      <c r="I58" s="153"/>
      <c r="J58" s="154"/>
      <c r="K58" s="128"/>
      <c r="L58" s="128"/>
      <c r="M58" s="128" t="s">
        <v>1711</v>
      </c>
      <c r="N58" s="128">
        <v>2025</v>
      </c>
      <c r="O58" s="128" t="s">
        <v>24</v>
      </c>
      <c r="P58" s="128" t="s">
        <v>24</v>
      </c>
      <c r="Q58" s="128" t="s">
        <v>24</v>
      </c>
      <c r="R58" s="128" t="s">
        <v>24</v>
      </c>
      <c r="S58" s="128" t="s">
        <v>24</v>
      </c>
      <c r="T58" s="128" t="s">
        <v>24</v>
      </c>
      <c r="U58" s="128" t="s">
        <v>24</v>
      </c>
      <c r="V58" s="128" t="s">
        <v>24</v>
      </c>
      <c r="W58" s="128" t="s">
        <v>24</v>
      </c>
      <c r="X58" s="128"/>
      <c r="Y58" s="128"/>
      <c r="Z58" s="128"/>
      <c r="AA58" s="128"/>
      <c r="AB58" s="4" t="s">
        <v>132</v>
      </c>
    </row>
    <row r="59" spans="1:28" x14ac:dyDescent="0.25">
      <c r="A59" s="128"/>
      <c r="B59" s="149">
        <v>55</v>
      </c>
      <c r="C59" s="128" t="s">
        <v>133</v>
      </c>
      <c r="D59" s="155">
        <v>300</v>
      </c>
      <c r="E59" s="156">
        <v>150</v>
      </c>
      <c r="F59" s="150">
        <v>1</v>
      </c>
      <c r="G59" s="157">
        <v>320</v>
      </c>
      <c r="H59" s="150" t="s">
        <v>44</v>
      </c>
      <c r="I59" s="153"/>
      <c r="J59" s="154"/>
      <c r="K59" s="128"/>
      <c r="L59" s="128"/>
      <c r="M59" s="128" t="s">
        <v>134</v>
      </c>
      <c r="N59" s="128">
        <v>2026</v>
      </c>
      <c r="O59" s="128"/>
      <c r="P59" s="128"/>
      <c r="Q59" s="128"/>
      <c r="R59" s="128"/>
      <c r="S59" s="128"/>
      <c r="T59" s="128"/>
      <c r="U59" s="128"/>
      <c r="V59" s="128"/>
      <c r="W59" s="128"/>
      <c r="X59" s="128" t="s">
        <v>587</v>
      </c>
      <c r="Y59" s="128"/>
      <c r="Z59" s="128"/>
      <c r="AA59" s="128"/>
      <c r="AB59" s="84" t="s">
        <v>1180</v>
      </c>
    </row>
    <row r="60" spans="1:28" ht="15" customHeight="1" x14ac:dyDescent="0.25">
      <c r="A60" s="165" t="s">
        <v>1319</v>
      </c>
      <c r="B60" s="166">
        <v>56</v>
      </c>
      <c r="C60" s="165" t="s">
        <v>1144</v>
      </c>
      <c r="D60" s="167"/>
      <c r="E60" s="168"/>
      <c r="F60" s="150"/>
      <c r="G60" s="157"/>
      <c r="H60" s="150"/>
      <c r="I60" s="153"/>
      <c r="J60" s="154"/>
      <c r="K60" s="128"/>
      <c r="L60" s="128"/>
      <c r="M60" s="128"/>
      <c r="N60" s="129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65" t="s">
        <v>1319</v>
      </c>
      <c r="AB60" s="84"/>
    </row>
    <row r="61" spans="1:28" x14ac:dyDescent="0.25">
      <c r="A61" s="128"/>
      <c r="B61" s="149">
        <v>57</v>
      </c>
      <c r="C61" s="128" t="s">
        <v>135</v>
      </c>
      <c r="D61" s="155">
        <v>300</v>
      </c>
      <c r="E61" s="156">
        <v>150</v>
      </c>
      <c r="F61" s="150">
        <v>1</v>
      </c>
      <c r="G61" s="157">
        <v>320</v>
      </c>
      <c r="H61" s="150"/>
      <c r="I61" s="153"/>
      <c r="J61" s="154"/>
      <c r="K61" s="128"/>
      <c r="L61" s="128"/>
      <c r="M61" s="128" t="s">
        <v>136</v>
      </c>
      <c r="N61" s="128">
        <v>2026</v>
      </c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84" t="s">
        <v>1087</v>
      </c>
    </row>
    <row r="62" spans="1:28" x14ac:dyDescent="0.25">
      <c r="A62" s="128"/>
      <c r="B62" s="149">
        <v>58</v>
      </c>
      <c r="C62" s="128" t="s">
        <v>137</v>
      </c>
      <c r="D62" s="155">
        <v>300</v>
      </c>
      <c r="E62" s="156">
        <v>150</v>
      </c>
      <c r="F62" s="150">
        <v>1</v>
      </c>
      <c r="G62" s="157">
        <v>320</v>
      </c>
      <c r="H62" s="150"/>
      <c r="I62" s="153"/>
      <c r="J62" s="154"/>
      <c r="K62" s="128"/>
      <c r="L62" s="128" t="s">
        <v>1623</v>
      </c>
      <c r="M62" s="128" t="s">
        <v>138</v>
      </c>
      <c r="N62" s="128">
        <v>2026</v>
      </c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</row>
    <row r="63" spans="1:28" x14ac:dyDescent="0.25">
      <c r="A63" s="128"/>
      <c r="B63" s="149">
        <v>59</v>
      </c>
      <c r="C63" s="128" t="s">
        <v>139</v>
      </c>
      <c r="D63" s="155">
        <v>300</v>
      </c>
      <c r="E63" s="156">
        <v>150</v>
      </c>
      <c r="F63" s="150"/>
      <c r="G63" s="157">
        <v>320</v>
      </c>
      <c r="H63" s="150"/>
      <c r="I63" s="153">
        <v>1</v>
      </c>
      <c r="J63" s="154"/>
      <c r="K63" s="128"/>
      <c r="L63" s="128"/>
      <c r="M63" s="128" t="s">
        <v>140</v>
      </c>
      <c r="N63" s="128">
        <v>2026</v>
      </c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</row>
    <row r="64" spans="1:28" x14ac:dyDescent="0.25">
      <c r="A64" s="128"/>
      <c r="B64" s="127">
        <v>60</v>
      </c>
      <c r="C64" s="128" t="s">
        <v>141</v>
      </c>
      <c r="D64" s="155">
        <v>300</v>
      </c>
      <c r="E64" s="156">
        <v>150</v>
      </c>
      <c r="F64" s="150">
        <v>1</v>
      </c>
      <c r="G64" s="157">
        <v>320</v>
      </c>
      <c r="H64" s="150"/>
      <c r="I64" s="153"/>
      <c r="J64" s="154"/>
      <c r="K64" s="128"/>
      <c r="L64" s="128"/>
      <c r="M64" s="128" t="s">
        <v>142</v>
      </c>
      <c r="N64" s="128">
        <v>2026</v>
      </c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</row>
    <row r="65" spans="1:28" x14ac:dyDescent="0.25">
      <c r="A65" s="128"/>
      <c r="B65" s="149">
        <v>61</v>
      </c>
      <c r="C65" s="128" t="s">
        <v>143</v>
      </c>
      <c r="D65" s="155">
        <v>300</v>
      </c>
      <c r="E65" s="156">
        <v>150</v>
      </c>
      <c r="F65" s="150">
        <v>1</v>
      </c>
      <c r="G65" s="157">
        <v>320</v>
      </c>
      <c r="H65" s="150"/>
      <c r="I65" s="153"/>
      <c r="J65" s="154"/>
      <c r="K65" s="128"/>
      <c r="L65" s="128"/>
      <c r="M65" s="128" t="s">
        <v>144</v>
      </c>
      <c r="N65" s="128">
        <v>2026</v>
      </c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</row>
    <row r="66" spans="1:28" ht="15" customHeight="1" x14ac:dyDescent="0.25">
      <c r="A66" s="169" t="s">
        <v>101</v>
      </c>
      <c r="B66" s="166">
        <v>62</v>
      </c>
      <c r="C66" s="165" t="s">
        <v>145</v>
      </c>
      <c r="D66" s="167"/>
      <c r="E66" s="168"/>
      <c r="F66" s="170">
        <v>1</v>
      </c>
      <c r="G66" s="171"/>
      <c r="H66" s="170"/>
      <c r="I66" s="172"/>
      <c r="J66" s="173"/>
      <c r="K66" s="165"/>
      <c r="L66" s="165"/>
      <c r="M66" s="165" t="s">
        <v>134</v>
      </c>
      <c r="N66" s="128">
        <v>0</v>
      </c>
      <c r="O66" s="165" t="s">
        <v>101</v>
      </c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69" t="s">
        <v>101</v>
      </c>
    </row>
    <row r="67" spans="1:28" x14ac:dyDescent="0.25">
      <c r="A67" s="128"/>
      <c r="B67" s="149">
        <v>63</v>
      </c>
      <c r="C67" s="163" t="s">
        <v>146</v>
      </c>
      <c r="D67" s="174">
        <v>300</v>
      </c>
      <c r="E67" s="175">
        <v>150</v>
      </c>
      <c r="F67" s="150">
        <v>1</v>
      </c>
      <c r="G67" s="157">
        <v>320</v>
      </c>
      <c r="H67" s="150"/>
      <c r="I67" s="153"/>
      <c r="J67" s="128"/>
      <c r="K67" s="128"/>
      <c r="L67" s="128"/>
      <c r="M67" s="128" t="s">
        <v>147</v>
      </c>
      <c r="N67" s="128">
        <v>2026</v>
      </c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4" t="s">
        <v>1264</v>
      </c>
    </row>
    <row r="68" spans="1:28" ht="15" customHeight="1" x14ac:dyDescent="0.25">
      <c r="A68" s="158" t="s">
        <v>101</v>
      </c>
      <c r="B68" s="149">
        <v>64</v>
      </c>
      <c r="C68" s="128" t="s">
        <v>148</v>
      </c>
      <c r="D68" s="155">
        <v>300</v>
      </c>
      <c r="E68" s="156">
        <v>150</v>
      </c>
      <c r="F68" s="150">
        <v>1</v>
      </c>
      <c r="G68" s="157">
        <v>320</v>
      </c>
      <c r="H68" s="150"/>
      <c r="I68" s="153"/>
      <c r="J68" s="154"/>
      <c r="K68" s="128"/>
      <c r="L68" s="128"/>
      <c r="M68" s="128" t="s">
        <v>388</v>
      </c>
      <c r="N68" s="128">
        <v>2026</v>
      </c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58" t="s">
        <v>101</v>
      </c>
    </row>
    <row r="69" spans="1:28" x14ac:dyDescent="0.25">
      <c r="A69" s="128"/>
      <c r="B69" s="149">
        <v>65</v>
      </c>
      <c r="C69" s="128" t="s">
        <v>149</v>
      </c>
      <c r="D69" s="155">
        <v>300</v>
      </c>
      <c r="E69" s="156">
        <v>150</v>
      </c>
      <c r="F69" s="150">
        <v>1</v>
      </c>
      <c r="G69" s="157">
        <v>320</v>
      </c>
      <c r="H69" s="150">
        <v>300</v>
      </c>
      <c r="I69" s="153"/>
      <c r="J69" s="154"/>
      <c r="K69" s="128"/>
      <c r="L69" s="128"/>
      <c r="M69" s="128" t="s">
        <v>1603</v>
      </c>
      <c r="N69" s="128">
        <v>2026</v>
      </c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</row>
    <row r="70" spans="1:28" ht="16.5" customHeight="1" x14ac:dyDescent="0.25">
      <c r="A70" s="128"/>
      <c r="B70" s="149">
        <v>66</v>
      </c>
      <c r="C70" s="128" t="s">
        <v>1400</v>
      </c>
      <c r="D70" s="155">
        <v>300</v>
      </c>
      <c r="E70" s="156">
        <v>150</v>
      </c>
      <c r="F70" s="150">
        <v>1</v>
      </c>
      <c r="G70" s="157">
        <v>320</v>
      </c>
      <c r="H70" s="150"/>
      <c r="I70" s="153"/>
      <c r="J70" s="154"/>
      <c r="K70" s="128"/>
      <c r="L70" s="128"/>
      <c r="M70" s="128" t="s">
        <v>152</v>
      </c>
      <c r="N70" s="128">
        <v>2025</v>
      </c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 t="s">
        <v>1301</v>
      </c>
      <c r="Z70" s="128"/>
      <c r="AA70" s="128"/>
    </row>
    <row r="71" spans="1:28" x14ac:dyDescent="0.25">
      <c r="A71" s="128"/>
      <c r="B71" s="149">
        <v>67</v>
      </c>
      <c r="C71" s="128" t="s">
        <v>153</v>
      </c>
      <c r="D71" s="155">
        <v>300</v>
      </c>
      <c r="E71" s="156">
        <v>150</v>
      </c>
      <c r="F71" s="150">
        <v>1</v>
      </c>
      <c r="G71" s="157">
        <v>320</v>
      </c>
      <c r="H71" s="150"/>
      <c r="I71" s="153"/>
      <c r="J71" s="154"/>
      <c r="K71" s="128"/>
      <c r="L71" s="128"/>
      <c r="M71" s="128" t="s">
        <v>134</v>
      </c>
      <c r="N71" s="128">
        <v>2026</v>
      </c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</row>
    <row r="72" spans="1:28" x14ac:dyDescent="0.25">
      <c r="A72" s="128"/>
      <c r="B72" s="149">
        <v>68</v>
      </c>
      <c r="C72" s="128" t="s">
        <v>154</v>
      </c>
      <c r="D72" s="155">
        <v>300</v>
      </c>
      <c r="E72" s="156">
        <v>150</v>
      </c>
      <c r="F72" s="150">
        <v>1</v>
      </c>
      <c r="G72" s="157">
        <v>320</v>
      </c>
      <c r="H72" s="150"/>
      <c r="I72" s="153">
        <v>1</v>
      </c>
      <c r="J72" s="154"/>
      <c r="K72" s="128"/>
      <c r="L72" s="128"/>
      <c r="M72" s="128" t="s">
        <v>150</v>
      </c>
      <c r="N72" s="128">
        <v>2026</v>
      </c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</row>
    <row r="73" spans="1:28" ht="15" customHeight="1" x14ac:dyDescent="0.25">
      <c r="A73" s="128"/>
      <c r="B73" s="149">
        <v>69</v>
      </c>
      <c r="C73" s="128" t="s">
        <v>1536</v>
      </c>
      <c r="D73" s="155">
        <v>300</v>
      </c>
      <c r="E73" s="156">
        <v>150</v>
      </c>
      <c r="F73" s="150"/>
      <c r="G73" s="157"/>
      <c r="H73" s="150"/>
      <c r="I73" s="153">
        <v>1</v>
      </c>
      <c r="J73" s="154"/>
      <c r="K73" s="128"/>
      <c r="L73" s="128" t="s">
        <v>1555</v>
      </c>
      <c r="M73" s="128" t="s">
        <v>1537</v>
      </c>
      <c r="N73" s="128">
        <v>2026</v>
      </c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</row>
    <row r="74" spans="1:28" x14ac:dyDescent="0.25">
      <c r="A74" s="128"/>
      <c r="B74" s="149">
        <v>70</v>
      </c>
      <c r="C74" s="128" t="s">
        <v>155</v>
      </c>
      <c r="D74" s="155">
        <v>300</v>
      </c>
      <c r="E74" s="156">
        <v>150</v>
      </c>
      <c r="F74" s="150">
        <v>1</v>
      </c>
      <c r="G74" s="157">
        <v>320</v>
      </c>
      <c r="H74" s="150"/>
      <c r="I74" s="153"/>
      <c r="J74" s="154"/>
      <c r="K74" s="128"/>
      <c r="L74" s="128"/>
      <c r="M74" s="128" t="s">
        <v>156</v>
      </c>
      <c r="N74" s="128">
        <v>2026</v>
      </c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84" t="s">
        <v>1110</v>
      </c>
    </row>
    <row r="75" spans="1:28" x14ac:dyDescent="0.25">
      <c r="A75" s="128"/>
      <c r="B75" s="149">
        <v>71</v>
      </c>
      <c r="C75" s="128" t="s">
        <v>157</v>
      </c>
      <c r="D75" s="155">
        <v>300</v>
      </c>
      <c r="E75" s="156">
        <v>150</v>
      </c>
      <c r="F75" s="150">
        <v>1</v>
      </c>
      <c r="G75" s="157">
        <v>320</v>
      </c>
      <c r="H75" s="150"/>
      <c r="I75" s="153"/>
      <c r="J75" s="154"/>
      <c r="K75" s="128"/>
      <c r="L75" s="128"/>
      <c r="M75" s="128" t="s">
        <v>158</v>
      </c>
      <c r="N75" s="128">
        <v>2021</v>
      </c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</row>
    <row r="76" spans="1:28" x14ac:dyDescent="0.25">
      <c r="A76" s="128"/>
      <c r="B76" s="149">
        <v>72</v>
      </c>
      <c r="C76" s="128" t="s">
        <v>159</v>
      </c>
      <c r="D76" s="155">
        <v>300</v>
      </c>
      <c r="E76" s="156">
        <v>150</v>
      </c>
      <c r="F76" s="150">
        <v>1</v>
      </c>
      <c r="G76" s="157">
        <v>320</v>
      </c>
      <c r="H76" s="150"/>
      <c r="I76" s="153"/>
      <c r="J76" s="154"/>
      <c r="K76" s="128"/>
      <c r="L76" s="128"/>
      <c r="M76" s="128" t="s">
        <v>160</v>
      </c>
      <c r="N76" s="128">
        <v>2025</v>
      </c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84" t="s">
        <v>1095</v>
      </c>
    </row>
    <row r="77" spans="1:28" s="88" customFormat="1" ht="15" customHeight="1" x14ac:dyDescent="0.25">
      <c r="A77" s="176" t="s">
        <v>1249</v>
      </c>
      <c r="B77" s="177">
        <v>73</v>
      </c>
      <c r="C77" s="163" t="s">
        <v>161</v>
      </c>
      <c r="D77" s="174"/>
      <c r="E77" s="175"/>
      <c r="F77" s="178">
        <v>1</v>
      </c>
      <c r="G77" s="179">
        <v>320</v>
      </c>
      <c r="H77" s="178"/>
      <c r="I77" s="180"/>
      <c r="J77" s="181">
        <v>1</v>
      </c>
      <c r="K77" s="163"/>
      <c r="L77" s="163"/>
      <c r="M77" s="163" t="s">
        <v>162</v>
      </c>
      <c r="N77" s="163">
        <v>0</v>
      </c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76" t="s">
        <v>1249</v>
      </c>
    </row>
    <row r="78" spans="1:28" x14ac:dyDescent="0.25">
      <c r="A78" s="128"/>
      <c r="B78" s="149">
        <v>74</v>
      </c>
      <c r="C78" s="128" t="s">
        <v>163</v>
      </c>
      <c r="D78" s="155">
        <v>300</v>
      </c>
      <c r="E78" s="156">
        <v>150</v>
      </c>
      <c r="F78" s="150">
        <v>1</v>
      </c>
      <c r="G78" s="157">
        <v>320</v>
      </c>
      <c r="H78" s="150"/>
      <c r="I78" s="153"/>
      <c r="J78" s="154"/>
      <c r="K78" s="128"/>
      <c r="L78" s="128"/>
      <c r="M78" s="128" t="s">
        <v>164</v>
      </c>
      <c r="N78" s="128">
        <v>2026</v>
      </c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84" t="s">
        <v>1108</v>
      </c>
    </row>
    <row r="79" spans="1:28" x14ac:dyDescent="0.25">
      <c r="A79" s="128"/>
      <c r="B79" s="149">
        <v>75</v>
      </c>
      <c r="C79" s="128" t="s">
        <v>165</v>
      </c>
      <c r="D79" s="155">
        <v>1200</v>
      </c>
      <c r="E79" s="156">
        <v>600</v>
      </c>
      <c r="F79" s="150">
        <v>4</v>
      </c>
      <c r="G79" s="157">
        <v>1920</v>
      </c>
      <c r="H79" s="150"/>
      <c r="I79" s="153"/>
      <c r="J79" s="154">
        <v>6</v>
      </c>
      <c r="K79" s="128"/>
      <c r="L79" s="128"/>
      <c r="M79" s="128" t="s">
        <v>166</v>
      </c>
      <c r="N79" s="128">
        <v>2025</v>
      </c>
      <c r="O79" s="128" t="s">
        <v>24</v>
      </c>
      <c r="P79" s="128" t="s">
        <v>24</v>
      </c>
      <c r="Q79" s="128" t="s">
        <v>24</v>
      </c>
      <c r="R79" s="128" t="s">
        <v>24</v>
      </c>
      <c r="S79" s="128" t="s">
        <v>24</v>
      </c>
      <c r="T79" s="128" t="s">
        <v>24</v>
      </c>
      <c r="U79" s="128"/>
      <c r="V79" s="128"/>
      <c r="W79" s="128"/>
      <c r="X79" s="128"/>
      <c r="Y79" s="128"/>
      <c r="Z79" s="128"/>
      <c r="AA79" s="128"/>
      <c r="AB79" s="4" t="s">
        <v>1295</v>
      </c>
    </row>
    <row r="80" spans="1:28" x14ac:dyDescent="0.25">
      <c r="A80" s="128"/>
      <c r="B80" s="149">
        <v>76</v>
      </c>
      <c r="C80" s="128" t="s">
        <v>169</v>
      </c>
      <c r="D80" s="155">
        <v>600</v>
      </c>
      <c r="E80" s="156">
        <v>300</v>
      </c>
      <c r="F80" s="150">
        <v>2</v>
      </c>
      <c r="G80" s="157">
        <v>640</v>
      </c>
      <c r="H80" s="150"/>
      <c r="I80" s="153"/>
      <c r="J80" s="154">
        <v>2</v>
      </c>
      <c r="K80" s="128"/>
      <c r="L80" s="128"/>
      <c r="M80" s="128" t="s">
        <v>1713</v>
      </c>
      <c r="N80" s="128">
        <v>2026</v>
      </c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</row>
    <row r="81" spans="1:28" x14ac:dyDescent="0.25">
      <c r="A81" s="128"/>
      <c r="B81" s="149">
        <v>77</v>
      </c>
      <c r="C81" s="128" t="s">
        <v>171</v>
      </c>
      <c r="D81" s="155">
        <v>300</v>
      </c>
      <c r="E81" s="156">
        <v>150</v>
      </c>
      <c r="F81" s="150">
        <v>1</v>
      </c>
      <c r="G81" s="157">
        <v>320</v>
      </c>
      <c r="H81" s="150"/>
      <c r="I81" s="153"/>
      <c r="J81" s="154"/>
      <c r="K81" s="128"/>
      <c r="L81" s="128"/>
      <c r="M81" s="128" t="s">
        <v>172</v>
      </c>
      <c r="N81" s="128">
        <v>2026</v>
      </c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</row>
    <row r="82" spans="1:28" ht="13.5" customHeight="1" x14ac:dyDescent="0.25">
      <c r="A82" s="128"/>
      <c r="B82" s="149">
        <v>78</v>
      </c>
      <c r="C82" s="128" t="s">
        <v>1393</v>
      </c>
      <c r="D82" s="155">
        <v>300</v>
      </c>
      <c r="E82" s="156">
        <v>150</v>
      </c>
      <c r="F82" s="150"/>
      <c r="G82" s="157">
        <v>320</v>
      </c>
      <c r="H82" s="150"/>
      <c r="I82" s="153">
        <v>1</v>
      </c>
      <c r="J82" s="154"/>
      <c r="K82" s="128"/>
      <c r="L82" s="128"/>
      <c r="M82" s="128" t="s">
        <v>170</v>
      </c>
      <c r="N82" s="128">
        <v>2024</v>
      </c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</row>
    <row r="83" spans="1:28" ht="13.5" customHeight="1" x14ac:dyDescent="0.25">
      <c r="A83" s="128"/>
      <c r="B83" s="149">
        <v>79</v>
      </c>
      <c r="C83" s="128" t="s">
        <v>173</v>
      </c>
      <c r="D83" s="155">
        <v>300</v>
      </c>
      <c r="E83" s="156">
        <v>150</v>
      </c>
      <c r="F83" s="150">
        <v>1</v>
      </c>
      <c r="G83" s="157">
        <v>320</v>
      </c>
      <c r="H83" s="150"/>
      <c r="I83" s="153"/>
      <c r="J83" s="154"/>
      <c r="K83" s="128"/>
      <c r="L83" s="128"/>
      <c r="M83" s="128" t="s">
        <v>170</v>
      </c>
      <c r="N83" s="128">
        <v>2025</v>
      </c>
      <c r="O83" s="128" t="s">
        <v>24</v>
      </c>
      <c r="P83" s="128" t="s">
        <v>24</v>
      </c>
      <c r="Q83" s="128" t="s">
        <v>24</v>
      </c>
      <c r="R83" s="128" t="s">
        <v>24</v>
      </c>
      <c r="S83" s="128" t="s">
        <v>24</v>
      </c>
      <c r="T83" s="128" t="s">
        <v>24</v>
      </c>
      <c r="U83" s="128" t="s">
        <v>24</v>
      </c>
      <c r="V83" s="128" t="s">
        <v>24</v>
      </c>
      <c r="W83" s="128" t="s">
        <v>24</v>
      </c>
      <c r="X83" s="128"/>
      <c r="Y83" s="128"/>
      <c r="Z83" s="128"/>
      <c r="AA83" s="128"/>
    </row>
    <row r="84" spans="1:28" x14ac:dyDescent="0.25">
      <c r="A84" s="128"/>
      <c r="B84" s="149">
        <v>80</v>
      </c>
      <c r="C84" s="128" t="s">
        <v>174</v>
      </c>
      <c r="D84" s="155">
        <v>300</v>
      </c>
      <c r="E84" s="156">
        <v>150</v>
      </c>
      <c r="F84" s="150"/>
      <c r="G84" s="157">
        <v>320</v>
      </c>
      <c r="H84" s="150"/>
      <c r="I84" s="153">
        <v>1</v>
      </c>
      <c r="J84" s="154"/>
      <c r="K84" s="128"/>
      <c r="L84" s="128"/>
      <c r="M84" s="128" t="s">
        <v>170</v>
      </c>
      <c r="N84" s="128">
        <v>2024</v>
      </c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</row>
    <row r="85" spans="1:28" x14ac:dyDescent="0.25">
      <c r="A85" s="128"/>
      <c r="B85" s="149">
        <v>81</v>
      </c>
      <c r="C85" s="128" t="s">
        <v>175</v>
      </c>
      <c r="D85" s="155">
        <v>300</v>
      </c>
      <c r="E85" s="156">
        <v>150</v>
      </c>
      <c r="F85" s="150">
        <v>1</v>
      </c>
      <c r="G85" s="157">
        <v>320</v>
      </c>
      <c r="H85" s="150" t="s">
        <v>44</v>
      </c>
      <c r="I85" s="153"/>
      <c r="J85" s="154"/>
      <c r="K85" s="128"/>
      <c r="L85" s="128"/>
      <c r="M85" s="128" t="s">
        <v>176</v>
      </c>
      <c r="N85" s="128">
        <v>2026</v>
      </c>
      <c r="O85" s="165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</row>
    <row r="86" spans="1:28" x14ac:dyDescent="0.25">
      <c r="A86" s="128"/>
      <c r="B86" s="149">
        <v>82</v>
      </c>
      <c r="C86" s="128" t="s">
        <v>177</v>
      </c>
      <c r="D86" s="155">
        <v>300</v>
      </c>
      <c r="E86" s="156">
        <v>150</v>
      </c>
      <c r="F86" s="150">
        <v>1</v>
      </c>
      <c r="G86" s="157">
        <v>320</v>
      </c>
      <c r="H86" s="150"/>
      <c r="I86" s="153"/>
      <c r="J86" s="154"/>
      <c r="K86" s="128"/>
      <c r="L86" s="128"/>
      <c r="M86" s="128" t="s">
        <v>178</v>
      </c>
      <c r="N86" s="128">
        <v>2025</v>
      </c>
      <c r="O86" s="128" t="s">
        <v>24</v>
      </c>
      <c r="P86" s="128" t="s">
        <v>24</v>
      </c>
      <c r="Q86" s="128" t="s">
        <v>24</v>
      </c>
      <c r="R86" s="128" t="s">
        <v>24</v>
      </c>
      <c r="S86" s="128" t="s">
        <v>24</v>
      </c>
      <c r="T86" s="128" t="s">
        <v>24</v>
      </c>
      <c r="U86" s="128" t="s">
        <v>24</v>
      </c>
      <c r="V86" s="128" t="s">
        <v>24</v>
      </c>
      <c r="W86" s="128" t="s">
        <v>24</v>
      </c>
      <c r="X86" s="128"/>
      <c r="Y86" s="128"/>
      <c r="Z86" s="128"/>
      <c r="AA86" s="128"/>
    </row>
    <row r="87" spans="1:28" x14ac:dyDescent="0.25">
      <c r="A87" s="128"/>
      <c r="B87" s="149">
        <v>83</v>
      </c>
      <c r="C87" s="128" t="s">
        <v>179</v>
      </c>
      <c r="D87" s="155">
        <v>300</v>
      </c>
      <c r="E87" s="156">
        <v>150</v>
      </c>
      <c r="F87" s="150">
        <v>1</v>
      </c>
      <c r="G87" s="157">
        <v>320</v>
      </c>
      <c r="H87" s="150"/>
      <c r="I87" s="153"/>
      <c r="J87" s="154"/>
      <c r="K87" s="128">
        <v>5</v>
      </c>
      <c r="L87" s="128"/>
      <c r="M87" s="128" t="s">
        <v>170</v>
      </c>
      <c r="N87" s="128">
        <v>2025</v>
      </c>
      <c r="O87" s="128" t="s">
        <v>24</v>
      </c>
      <c r="P87" s="128" t="s">
        <v>24</v>
      </c>
      <c r="Q87" s="128" t="s">
        <v>24</v>
      </c>
      <c r="R87" s="128" t="s">
        <v>24</v>
      </c>
      <c r="S87" s="128" t="s">
        <v>24</v>
      </c>
      <c r="T87" s="128" t="s">
        <v>24</v>
      </c>
      <c r="U87" s="128" t="s">
        <v>24</v>
      </c>
      <c r="V87" s="128" t="s">
        <v>24</v>
      </c>
      <c r="W87" s="128" t="s">
        <v>24</v>
      </c>
      <c r="X87" s="128"/>
      <c r="Y87" s="128"/>
      <c r="Z87" s="128"/>
      <c r="AA87" s="128"/>
    </row>
    <row r="88" spans="1:28" x14ac:dyDescent="0.25">
      <c r="A88" s="128"/>
      <c r="B88" s="149">
        <v>84</v>
      </c>
      <c r="C88" s="128" t="s">
        <v>181</v>
      </c>
      <c r="D88" s="155">
        <v>300</v>
      </c>
      <c r="E88" s="156">
        <v>150</v>
      </c>
      <c r="F88" s="150">
        <v>1</v>
      </c>
      <c r="G88" s="157">
        <v>320</v>
      </c>
      <c r="H88" s="150"/>
      <c r="I88" s="153"/>
      <c r="J88" s="154"/>
      <c r="K88" s="128"/>
      <c r="L88" s="128"/>
      <c r="M88" s="128" t="s">
        <v>182</v>
      </c>
      <c r="N88" s="128">
        <v>2026</v>
      </c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</row>
    <row r="89" spans="1:28" x14ac:dyDescent="0.25">
      <c r="A89" s="128"/>
      <c r="B89" s="149">
        <v>85</v>
      </c>
      <c r="C89" s="128" t="s">
        <v>183</v>
      </c>
      <c r="D89" s="155">
        <v>300</v>
      </c>
      <c r="E89" s="156">
        <v>150</v>
      </c>
      <c r="F89" s="150">
        <v>1</v>
      </c>
      <c r="G89" s="157">
        <v>320</v>
      </c>
      <c r="H89" s="150"/>
      <c r="I89" s="153"/>
      <c r="J89" s="154"/>
      <c r="K89" s="128"/>
      <c r="L89" s="128"/>
      <c r="M89" s="128" t="s">
        <v>184</v>
      </c>
      <c r="N89" s="128">
        <v>2026</v>
      </c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</row>
    <row r="90" spans="1:28" x14ac:dyDescent="0.25">
      <c r="A90" s="128"/>
      <c r="B90" s="149">
        <v>86</v>
      </c>
      <c r="C90" s="128" t="s">
        <v>185</v>
      </c>
      <c r="D90" s="155">
        <v>300</v>
      </c>
      <c r="E90" s="156">
        <v>150</v>
      </c>
      <c r="F90" s="150">
        <v>1</v>
      </c>
      <c r="G90" s="157">
        <v>640</v>
      </c>
      <c r="H90" s="150"/>
      <c r="I90" s="153"/>
      <c r="J90" s="154"/>
      <c r="K90" s="128"/>
      <c r="L90" s="128"/>
      <c r="M90" s="128" t="s">
        <v>186</v>
      </c>
      <c r="N90" s="128">
        <v>2026</v>
      </c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</row>
    <row r="91" spans="1:28" x14ac:dyDescent="0.25">
      <c r="A91" s="128"/>
      <c r="B91" s="149">
        <v>87</v>
      </c>
      <c r="C91" s="128" t="s">
        <v>187</v>
      </c>
      <c r="D91" s="155"/>
      <c r="E91" s="156"/>
      <c r="F91" s="150">
        <v>1</v>
      </c>
      <c r="G91" s="157">
        <v>640</v>
      </c>
      <c r="H91" s="150"/>
      <c r="I91" s="153">
        <v>1</v>
      </c>
      <c r="J91" s="154"/>
      <c r="K91" s="128"/>
      <c r="L91" s="128" t="s">
        <v>37</v>
      </c>
      <c r="M91" s="128" t="s">
        <v>188</v>
      </c>
      <c r="N91" s="128"/>
      <c r="O91" s="128">
        <v>2021</v>
      </c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</row>
    <row r="92" spans="1:28" x14ac:dyDescent="0.25">
      <c r="A92" s="128"/>
      <c r="B92" s="149">
        <v>88</v>
      </c>
      <c r="C92" s="128" t="s">
        <v>1455</v>
      </c>
      <c r="D92" s="155"/>
      <c r="E92" s="156"/>
      <c r="F92" s="150">
        <v>1</v>
      </c>
      <c r="G92" s="157">
        <v>640</v>
      </c>
      <c r="H92" s="150"/>
      <c r="I92" s="153"/>
      <c r="J92" s="154"/>
      <c r="K92" s="128"/>
      <c r="L92" s="128" t="s">
        <v>37</v>
      </c>
      <c r="M92" s="128" t="s">
        <v>190</v>
      </c>
      <c r="N92" s="128"/>
      <c r="O92" s="128">
        <v>2021</v>
      </c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</row>
    <row r="93" spans="1:28" ht="15" customHeight="1" x14ac:dyDescent="0.25">
      <c r="A93" s="158" t="s">
        <v>1249</v>
      </c>
      <c r="B93" s="149">
        <v>89</v>
      </c>
      <c r="C93" s="129" t="s">
        <v>191</v>
      </c>
      <c r="D93" s="155"/>
      <c r="E93" s="156"/>
      <c r="F93" s="150"/>
      <c r="G93" s="171" t="s">
        <v>1082</v>
      </c>
      <c r="H93" s="150"/>
      <c r="I93" s="153">
        <v>1</v>
      </c>
      <c r="J93" s="154"/>
      <c r="K93" s="128"/>
      <c r="L93" s="128"/>
      <c r="M93" s="128" t="s">
        <v>192</v>
      </c>
      <c r="N93" s="128"/>
      <c r="O93" s="128">
        <v>2017</v>
      </c>
      <c r="P93" s="128" t="s">
        <v>24</v>
      </c>
      <c r="Q93" s="128" t="s">
        <v>24</v>
      </c>
      <c r="R93" s="128" t="s">
        <v>24</v>
      </c>
      <c r="S93" s="128" t="s">
        <v>24</v>
      </c>
      <c r="T93" s="128" t="s">
        <v>24</v>
      </c>
      <c r="U93" s="128" t="s">
        <v>24</v>
      </c>
      <c r="V93" s="128" t="s">
        <v>24</v>
      </c>
      <c r="W93" s="128"/>
      <c r="X93" s="128"/>
      <c r="Y93" s="128"/>
      <c r="Z93" s="128"/>
      <c r="AA93" s="158" t="s">
        <v>1249</v>
      </c>
    </row>
    <row r="94" spans="1:28" x14ac:dyDescent="0.25">
      <c r="A94" s="128"/>
      <c r="B94" s="149">
        <v>90</v>
      </c>
      <c r="C94" s="128" t="s">
        <v>193</v>
      </c>
      <c r="D94" s="155">
        <v>300</v>
      </c>
      <c r="E94" s="156">
        <v>150</v>
      </c>
      <c r="F94" s="150">
        <v>1</v>
      </c>
      <c r="G94" s="157">
        <v>320</v>
      </c>
      <c r="H94" s="150"/>
      <c r="I94" s="153"/>
      <c r="J94" s="154"/>
      <c r="K94" s="128"/>
      <c r="L94" s="128"/>
      <c r="M94" s="128" t="s">
        <v>194</v>
      </c>
      <c r="N94" s="128">
        <v>2026</v>
      </c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4" t="s">
        <v>1184</v>
      </c>
    </row>
    <row r="95" spans="1:28" x14ac:dyDescent="0.25">
      <c r="A95" s="128"/>
      <c r="B95" s="149">
        <v>91</v>
      </c>
      <c r="C95" s="128" t="s">
        <v>195</v>
      </c>
      <c r="D95" s="155">
        <v>300</v>
      </c>
      <c r="E95" s="156">
        <v>150</v>
      </c>
      <c r="F95" s="150">
        <v>1</v>
      </c>
      <c r="G95" s="157">
        <v>320</v>
      </c>
      <c r="H95" s="150"/>
      <c r="I95" s="153"/>
      <c r="J95" s="154"/>
      <c r="K95" s="128"/>
      <c r="L95" s="128"/>
      <c r="M95" s="128" t="s">
        <v>196</v>
      </c>
      <c r="N95" s="128">
        <v>2026</v>
      </c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</row>
    <row r="96" spans="1:28" x14ac:dyDescent="0.25">
      <c r="A96" s="128"/>
      <c r="B96" s="149">
        <v>92</v>
      </c>
      <c r="C96" s="128" t="s">
        <v>197</v>
      </c>
      <c r="D96" s="155">
        <v>300</v>
      </c>
      <c r="E96" s="156">
        <v>150</v>
      </c>
      <c r="F96" s="150">
        <v>1</v>
      </c>
      <c r="G96" s="157">
        <v>320</v>
      </c>
      <c r="H96" s="150"/>
      <c r="I96" s="153">
        <v>1</v>
      </c>
      <c r="J96" s="154"/>
      <c r="K96" s="128"/>
      <c r="L96" s="128"/>
      <c r="M96" s="128" t="s">
        <v>198</v>
      </c>
      <c r="N96" s="128">
        <v>2026</v>
      </c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</row>
    <row r="97" spans="1:28" x14ac:dyDescent="0.25">
      <c r="A97" s="128"/>
      <c r="B97" s="149">
        <v>93</v>
      </c>
      <c r="C97" s="128" t="s">
        <v>199</v>
      </c>
      <c r="D97" s="155">
        <v>300</v>
      </c>
      <c r="E97" s="156">
        <v>150</v>
      </c>
      <c r="F97" s="150">
        <v>1</v>
      </c>
      <c r="G97" s="157">
        <v>320</v>
      </c>
      <c r="H97" s="150"/>
      <c r="I97" s="153"/>
      <c r="J97" s="154"/>
      <c r="K97" s="128"/>
      <c r="L97" s="128"/>
      <c r="M97" s="128" t="s">
        <v>200</v>
      </c>
      <c r="N97" s="128">
        <v>2026</v>
      </c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</row>
    <row r="98" spans="1:28" x14ac:dyDescent="0.25">
      <c r="A98" s="128"/>
      <c r="B98" s="149">
        <v>94</v>
      </c>
      <c r="C98" s="128" t="s">
        <v>201</v>
      </c>
      <c r="D98" s="155"/>
      <c r="E98" s="156"/>
      <c r="F98" s="150"/>
      <c r="G98" s="157">
        <v>640</v>
      </c>
      <c r="H98" s="150"/>
      <c r="I98" s="153">
        <v>1</v>
      </c>
      <c r="J98" s="154"/>
      <c r="K98" s="128"/>
      <c r="L98" s="128"/>
      <c r="M98" s="128" t="s">
        <v>202</v>
      </c>
      <c r="N98" s="128">
        <v>2018</v>
      </c>
      <c r="O98" s="128" t="s">
        <v>24</v>
      </c>
      <c r="P98" s="128" t="s">
        <v>24</v>
      </c>
      <c r="Q98" s="128" t="s">
        <v>24</v>
      </c>
      <c r="R98" s="128" t="s">
        <v>24</v>
      </c>
      <c r="S98" s="128" t="s">
        <v>24</v>
      </c>
      <c r="T98" s="128"/>
      <c r="U98" s="128"/>
      <c r="V98" s="128"/>
      <c r="W98" s="128"/>
      <c r="X98" s="128"/>
      <c r="Y98" s="128"/>
      <c r="Z98" s="128"/>
      <c r="AA98" s="128"/>
    </row>
    <row r="99" spans="1:28" x14ac:dyDescent="0.25">
      <c r="A99" s="128"/>
      <c r="B99" s="149">
        <v>95</v>
      </c>
      <c r="C99" s="128" t="s">
        <v>203</v>
      </c>
      <c r="D99" s="155"/>
      <c r="E99" s="156"/>
      <c r="F99" s="150">
        <v>1</v>
      </c>
      <c r="G99" s="157">
        <v>320</v>
      </c>
      <c r="H99" s="150"/>
      <c r="I99" s="153"/>
      <c r="J99" s="154"/>
      <c r="K99" s="128"/>
      <c r="L99" s="128" t="s">
        <v>1686</v>
      </c>
      <c r="M99" s="128" t="s">
        <v>204</v>
      </c>
      <c r="N99" s="128">
        <v>2027</v>
      </c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</row>
    <row r="100" spans="1:28" x14ac:dyDescent="0.25">
      <c r="A100" s="128"/>
      <c r="B100" s="149">
        <v>96</v>
      </c>
      <c r="C100" s="128" t="s">
        <v>1330</v>
      </c>
      <c r="D100" s="155"/>
      <c r="E100" s="156"/>
      <c r="F100" s="150">
        <v>1</v>
      </c>
      <c r="G100" s="157">
        <v>320</v>
      </c>
      <c r="H100" s="150"/>
      <c r="I100" s="153"/>
      <c r="J100" s="154"/>
      <c r="K100" s="182"/>
      <c r="L100" s="128"/>
      <c r="M100" s="128" t="s">
        <v>204</v>
      </c>
      <c r="N100" s="128">
        <v>2019</v>
      </c>
      <c r="O100" s="128" t="s">
        <v>24</v>
      </c>
      <c r="P100" s="128" t="s">
        <v>24</v>
      </c>
      <c r="Q100" s="128" t="s">
        <v>24</v>
      </c>
      <c r="R100" s="128" t="s">
        <v>24</v>
      </c>
      <c r="S100" s="128" t="s">
        <v>24</v>
      </c>
      <c r="T100" s="128" t="s">
        <v>24</v>
      </c>
      <c r="U100" s="128"/>
      <c r="V100" s="128"/>
      <c r="W100" s="128"/>
      <c r="X100" s="128"/>
      <c r="Y100" s="128"/>
      <c r="Z100" s="128"/>
      <c r="AA100" s="128"/>
    </row>
    <row r="101" spans="1:28" x14ac:dyDescent="0.25">
      <c r="A101" s="128"/>
      <c r="B101" s="149">
        <v>97</v>
      </c>
      <c r="C101" s="128" t="s">
        <v>206</v>
      </c>
      <c r="D101" s="155">
        <v>300</v>
      </c>
      <c r="E101" s="156">
        <v>150</v>
      </c>
      <c r="F101" s="150">
        <v>1</v>
      </c>
      <c r="G101" s="157">
        <v>640</v>
      </c>
      <c r="H101" s="150"/>
      <c r="I101" s="153"/>
      <c r="J101" s="154"/>
      <c r="K101" s="128"/>
      <c r="L101" s="128"/>
      <c r="M101" s="128" t="s">
        <v>207</v>
      </c>
      <c r="N101" s="128">
        <v>2026</v>
      </c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</row>
    <row r="102" spans="1:28" x14ac:dyDescent="0.25">
      <c r="A102" s="128"/>
      <c r="B102" s="149">
        <v>98</v>
      </c>
      <c r="C102" s="128" t="s">
        <v>208</v>
      </c>
      <c r="D102" s="155">
        <v>300</v>
      </c>
      <c r="E102" s="156">
        <v>150</v>
      </c>
      <c r="F102" s="150">
        <v>1</v>
      </c>
      <c r="G102" s="157">
        <v>320</v>
      </c>
      <c r="H102" s="150"/>
      <c r="I102" s="153"/>
      <c r="J102" s="154"/>
      <c r="K102" s="128"/>
      <c r="L102" s="128" t="s">
        <v>1759</v>
      </c>
      <c r="M102" s="128" t="s">
        <v>209</v>
      </c>
      <c r="N102" s="128">
        <v>2026</v>
      </c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</row>
    <row r="103" spans="1:28" x14ac:dyDescent="0.25">
      <c r="A103" s="128"/>
      <c r="B103" s="149">
        <v>99</v>
      </c>
      <c r="C103" s="128" t="s">
        <v>210</v>
      </c>
      <c r="D103" s="155">
        <v>300</v>
      </c>
      <c r="E103" s="156">
        <v>150</v>
      </c>
      <c r="F103" s="150">
        <v>1</v>
      </c>
      <c r="G103" s="157">
        <v>320</v>
      </c>
      <c r="H103" s="150"/>
      <c r="I103" s="153"/>
      <c r="J103" s="154"/>
      <c r="K103" s="128"/>
      <c r="L103" s="128"/>
      <c r="M103" s="128" t="s">
        <v>1750</v>
      </c>
      <c r="N103" s="128">
        <v>2026</v>
      </c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</row>
    <row r="104" spans="1:28" x14ac:dyDescent="0.25">
      <c r="A104" s="128"/>
      <c r="B104" s="149">
        <v>100</v>
      </c>
      <c r="C104" s="128" t="s">
        <v>211</v>
      </c>
      <c r="D104" s="155">
        <v>150</v>
      </c>
      <c r="E104" s="156">
        <v>150</v>
      </c>
      <c r="F104" s="150">
        <v>1</v>
      </c>
      <c r="G104" s="157">
        <v>320</v>
      </c>
      <c r="H104" s="150"/>
      <c r="I104" s="153"/>
      <c r="J104" s="154"/>
      <c r="K104" s="128"/>
      <c r="L104" s="128"/>
      <c r="M104" s="128" t="s">
        <v>212</v>
      </c>
      <c r="N104" s="128">
        <v>2026</v>
      </c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4" t="s">
        <v>213</v>
      </c>
    </row>
    <row r="105" spans="1:28" x14ac:dyDescent="0.25">
      <c r="A105" s="128"/>
      <c r="B105" s="149">
        <v>101</v>
      </c>
      <c r="C105" s="128" t="s">
        <v>214</v>
      </c>
      <c r="D105" s="155">
        <v>300</v>
      </c>
      <c r="E105" s="156">
        <v>150</v>
      </c>
      <c r="F105" s="150">
        <v>1</v>
      </c>
      <c r="G105" s="157">
        <v>320</v>
      </c>
      <c r="H105" s="150"/>
      <c r="I105" s="153"/>
      <c r="J105" s="154"/>
      <c r="K105" s="128"/>
      <c r="L105" s="128"/>
      <c r="M105" s="128" t="s">
        <v>215</v>
      </c>
      <c r="N105" s="128">
        <v>2026</v>
      </c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</row>
    <row r="106" spans="1:28" x14ac:dyDescent="0.25">
      <c r="A106" s="128"/>
      <c r="B106" s="149">
        <v>102</v>
      </c>
      <c r="C106" s="128" t="s">
        <v>216</v>
      </c>
      <c r="D106" s="155"/>
      <c r="E106" s="156">
        <v>300</v>
      </c>
      <c r="F106" s="150">
        <v>2</v>
      </c>
      <c r="G106" s="157">
        <v>320</v>
      </c>
      <c r="H106" s="150"/>
      <c r="I106" s="153"/>
      <c r="J106" s="154"/>
      <c r="K106" s="128"/>
      <c r="L106" s="128"/>
      <c r="M106" s="128" t="s">
        <v>217</v>
      </c>
      <c r="N106" s="128">
        <v>2026</v>
      </c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84" t="s">
        <v>1111</v>
      </c>
    </row>
    <row r="107" spans="1:28" x14ac:dyDescent="0.25">
      <c r="A107" s="128"/>
      <c r="B107" s="149">
        <v>103</v>
      </c>
      <c r="C107" s="128" t="s">
        <v>218</v>
      </c>
      <c r="D107" s="155">
        <v>600</v>
      </c>
      <c r="E107" s="156">
        <v>300</v>
      </c>
      <c r="F107" s="150">
        <v>1</v>
      </c>
      <c r="G107" s="157">
        <v>640</v>
      </c>
      <c r="H107" s="150"/>
      <c r="I107" s="150">
        <v>1</v>
      </c>
      <c r="J107" s="154"/>
      <c r="K107" s="128"/>
      <c r="L107" s="128" t="s">
        <v>1652</v>
      </c>
      <c r="M107" s="128" t="s">
        <v>194</v>
      </c>
      <c r="N107" s="128">
        <v>2026</v>
      </c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84" t="s">
        <v>1281</v>
      </c>
    </row>
    <row r="108" spans="1:28" x14ac:dyDescent="0.25">
      <c r="A108" s="128"/>
      <c r="B108" s="149">
        <v>104</v>
      </c>
      <c r="C108" s="128" t="s">
        <v>219</v>
      </c>
      <c r="D108" s="155">
        <v>300</v>
      </c>
      <c r="E108" s="156">
        <v>150</v>
      </c>
      <c r="F108" s="150">
        <v>1</v>
      </c>
      <c r="G108" s="157">
        <v>320</v>
      </c>
      <c r="H108" s="150"/>
      <c r="I108" s="153"/>
      <c r="J108" s="154"/>
      <c r="K108" s="128"/>
      <c r="L108" s="128"/>
      <c r="M108" s="128" t="s">
        <v>220</v>
      </c>
      <c r="N108" s="128">
        <v>2026</v>
      </c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</row>
    <row r="109" spans="1:28" ht="15" customHeight="1" x14ac:dyDescent="0.25">
      <c r="A109" s="158" t="s">
        <v>1234</v>
      </c>
      <c r="B109" s="149">
        <v>105</v>
      </c>
      <c r="C109" s="128" t="s">
        <v>221</v>
      </c>
      <c r="D109" s="155"/>
      <c r="E109" s="156"/>
      <c r="F109" s="150"/>
      <c r="G109" s="157">
        <v>320</v>
      </c>
      <c r="H109" s="150"/>
      <c r="I109" s="153">
        <v>1</v>
      </c>
      <c r="J109" s="154"/>
      <c r="K109" s="128"/>
      <c r="L109" s="128"/>
      <c r="M109" s="128" t="s">
        <v>160</v>
      </c>
      <c r="N109" s="128">
        <v>2018</v>
      </c>
      <c r="O109" s="128" t="s">
        <v>24</v>
      </c>
      <c r="P109" s="128" t="s">
        <v>24</v>
      </c>
      <c r="Q109" s="128" t="s">
        <v>24</v>
      </c>
      <c r="R109" s="128" t="s">
        <v>24</v>
      </c>
      <c r="S109" s="128" t="s">
        <v>24</v>
      </c>
      <c r="T109" s="128" t="s">
        <v>24</v>
      </c>
      <c r="U109" s="128" t="s">
        <v>24</v>
      </c>
      <c r="V109" s="128"/>
      <c r="W109" s="128"/>
      <c r="X109" s="128" t="s">
        <v>24</v>
      </c>
      <c r="Y109" s="128"/>
      <c r="Z109" s="128"/>
      <c r="AA109" s="158" t="s">
        <v>1234</v>
      </c>
    </row>
    <row r="110" spans="1:28" x14ac:dyDescent="0.25">
      <c r="A110" s="128"/>
      <c r="B110" s="149">
        <v>106</v>
      </c>
      <c r="C110" s="128" t="s">
        <v>222</v>
      </c>
      <c r="D110" s="155">
        <v>300</v>
      </c>
      <c r="E110" s="156">
        <v>150</v>
      </c>
      <c r="F110" s="150">
        <v>1</v>
      </c>
      <c r="G110" s="157">
        <v>320</v>
      </c>
      <c r="H110" s="150"/>
      <c r="I110" s="153"/>
      <c r="J110" s="154"/>
      <c r="K110" s="128"/>
      <c r="L110" s="128"/>
      <c r="M110" s="128" t="s">
        <v>160</v>
      </c>
      <c r="N110" s="128">
        <v>2026</v>
      </c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</row>
    <row r="111" spans="1:28" x14ac:dyDescent="0.25">
      <c r="A111" s="128"/>
      <c r="B111" s="149">
        <v>107</v>
      </c>
      <c r="C111" s="128" t="s">
        <v>223</v>
      </c>
      <c r="D111" s="155">
        <v>300</v>
      </c>
      <c r="E111" s="156">
        <v>150</v>
      </c>
      <c r="F111" s="150">
        <v>1</v>
      </c>
      <c r="G111" s="157">
        <v>320</v>
      </c>
      <c r="H111" s="150"/>
      <c r="I111" s="153"/>
      <c r="J111" s="154"/>
      <c r="K111" s="128"/>
      <c r="L111" s="128"/>
      <c r="M111" s="128" t="s">
        <v>224</v>
      </c>
      <c r="N111" s="128">
        <v>2026</v>
      </c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</row>
    <row r="112" spans="1:28" x14ac:dyDescent="0.25">
      <c r="A112" s="128"/>
      <c r="B112" s="149">
        <v>108</v>
      </c>
      <c r="C112" s="128" t="s">
        <v>225</v>
      </c>
      <c r="D112" s="155">
        <v>300</v>
      </c>
      <c r="E112" s="156">
        <v>150</v>
      </c>
      <c r="F112" s="150">
        <v>1</v>
      </c>
      <c r="G112" s="157">
        <v>320</v>
      </c>
      <c r="H112" s="150"/>
      <c r="I112" s="153"/>
      <c r="J112" s="154"/>
      <c r="K112" s="128"/>
      <c r="L112" s="128"/>
      <c r="M112" s="128" t="s">
        <v>226</v>
      </c>
      <c r="N112" s="128">
        <v>2026</v>
      </c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</row>
    <row r="113" spans="1:28" x14ac:dyDescent="0.25">
      <c r="A113" s="128"/>
      <c r="B113" s="149">
        <v>109</v>
      </c>
      <c r="C113" s="128" t="s">
        <v>227</v>
      </c>
      <c r="D113" s="155">
        <v>600</v>
      </c>
      <c r="E113" s="156">
        <v>300</v>
      </c>
      <c r="F113" s="150">
        <v>2</v>
      </c>
      <c r="G113" s="157">
        <v>640</v>
      </c>
      <c r="H113" s="150"/>
      <c r="I113" s="153"/>
      <c r="J113" s="154">
        <v>1</v>
      </c>
      <c r="K113" s="128"/>
      <c r="L113" s="128"/>
      <c r="M113" s="128" t="s">
        <v>55</v>
      </c>
      <c r="N113" s="129">
        <v>2026</v>
      </c>
      <c r="O113" s="128" t="s">
        <v>1336</v>
      </c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4" t="s">
        <v>1335</v>
      </c>
    </row>
    <row r="114" spans="1:28" x14ac:dyDescent="0.25">
      <c r="A114" s="128"/>
      <c r="B114" s="183">
        <v>110</v>
      </c>
      <c r="C114" s="128" t="s">
        <v>232</v>
      </c>
      <c r="D114" s="155">
        <v>300</v>
      </c>
      <c r="E114" s="156">
        <v>150</v>
      </c>
      <c r="F114" s="150">
        <v>1</v>
      </c>
      <c r="G114" s="157">
        <v>320</v>
      </c>
      <c r="H114" s="150"/>
      <c r="I114" s="153"/>
      <c r="J114" s="154"/>
      <c r="K114" s="128"/>
      <c r="L114" s="128"/>
      <c r="M114" s="128" t="s">
        <v>233</v>
      </c>
      <c r="N114" s="128">
        <v>2026</v>
      </c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</row>
    <row r="115" spans="1:28" x14ac:dyDescent="0.25">
      <c r="A115" s="128"/>
      <c r="B115" s="149">
        <v>111</v>
      </c>
      <c r="C115" s="128" t="s">
        <v>234</v>
      </c>
      <c r="D115" s="155">
        <v>300</v>
      </c>
      <c r="E115" s="156">
        <v>150</v>
      </c>
      <c r="F115" s="150">
        <v>1</v>
      </c>
      <c r="G115" s="157">
        <v>320</v>
      </c>
      <c r="H115" s="150"/>
      <c r="I115" s="153"/>
      <c r="J115" s="154"/>
      <c r="K115" s="128"/>
      <c r="L115" s="128"/>
      <c r="M115" s="128" t="s">
        <v>235</v>
      </c>
      <c r="N115" s="128">
        <v>2026</v>
      </c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</row>
    <row r="116" spans="1:28" x14ac:dyDescent="0.25">
      <c r="A116" s="128"/>
      <c r="B116" s="149">
        <v>112</v>
      </c>
      <c r="C116" s="128" t="s">
        <v>236</v>
      </c>
      <c r="D116" s="155">
        <v>300</v>
      </c>
      <c r="E116" s="156">
        <v>150</v>
      </c>
      <c r="F116" s="150">
        <v>1</v>
      </c>
      <c r="G116" s="157">
        <v>320</v>
      </c>
      <c r="H116" s="150"/>
      <c r="I116" s="153"/>
      <c r="J116" s="154"/>
      <c r="K116" s="128"/>
      <c r="L116" s="128"/>
      <c r="M116" s="128" t="s">
        <v>237</v>
      </c>
      <c r="N116" s="128">
        <v>2026</v>
      </c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</row>
    <row r="117" spans="1:28" x14ac:dyDescent="0.25">
      <c r="A117" s="128"/>
      <c r="B117" s="149">
        <v>113</v>
      </c>
      <c r="C117" s="128" t="s">
        <v>238</v>
      </c>
      <c r="D117" s="155">
        <v>300</v>
      </c>
      <c r="E117" s="156">
        <v>150</v>
      </c>
      <c r="F117" s="150">
        <v>1</v>
      </c>
      <c r="G117" s="157">
        <v>320</v>
      </c>
      <c r="H117" s="150"/>
      <c r="I117" s="153"/>
      <c r="J117" s="154"/>
      <c r="K117" s="128"/>
      <c r="L117" s="128"/>
      <c r="M117" s="128" t="s">
        <v>239</v>
      </c>
      <c r="N117" s="128">
        <v>2026</v>
      </c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4" t="s">
        <v>1282</v>
      </c>
    </row>
    <row r="118" spans="1:28" x14ac:dyDescent="0.25">
      <c r="A118" s="128"/>
      <c r="B118" s="149">
        <v>114</v>
      </c>
      <c r="C118" s="128" t="s">
        <v>240</v>
      </c>
      <c r="D118" s="155">
        <v>300</v>
      </c>
      <c r="E118" s="156">
        <v>150</v>
      </c>
      <c r="F118" s="150">
        <v>1</v>
      </c>
      <c r="G118" s="157">
        <v>320</v>
      </c>
      <c r="H118" s="150"/>
      <c r="I118" s="153"/>
      <c r="J118" s="154"/>
      <c r="K118" s="128"/>
      <c r="L118" s="128"/>
      <c r="M118" s="128" t="s">
        <v>233</v>
      </c>
      <c r="N118" s="128">
        <v>2022</v>
      </c>
      <c r="O118" s="128" t="s">
        <v>24</v>
      </c>
      <c r="P118" s="128" t="s">
        <v>24</v>
      </c>
      <c r="Q118" s="128" t="s">
        <v>24</v>
      </c>
      <c r="R118" s="128" t="s">
        <v>24</v>
      </c>
      <c r="S118" s="128" t="s">
        <v>24</v>
      </c>
      <c r="T118" s="128" t="s">
        <v>24</v>
      </c>
      <c r="U118" s="128" t="s">
        <v>24</v>
      </c>
      <c r="V118" s="128" t="s">
        <v>24</v>
      </c>
      <c r="W118" s="128" t="s">
        <v>24</v>
      </c>
      <c r="X118" s="128" t="s">
        <v>24</v>
      </c>
      <c r="Y118" s="128"/>
      <c r="Z118" s="128"/>
      <c r="AA118" s="128"/>
      <c r="AB118" s="4" t="s">
        <v>1283</v>
      </c>
    </row>
    <row r="119" spans="1:28" x14ac:dyDescent="0.25">
      <c r="A119" s="128"/>
      <c r="B119" s="149">
        <v>115</v>
      </c>
      <c r="C119" s="128" t="s">
        <v>1459</v>
      </c>
      <c r="D119" s="155">
        <v>300</v>
      </c>
      <c r="E119" s="156">
        <v>150</v>
      </c>
      <c r="F119" s="150">
        <v>1</v>
      </c>
      <c r="G119" s="157">
        <v>320</v>
      </c>
      <c r="H119" s="150"/>
      <c r="I119" s="153"/>
      <c r="J119" s="154"/>
      <c r="K119" s="128">
        <v>1</v>
      </c>
      <c r="L119" s="128"/>
      <c r="M119" s="128" t="s">
        <v>244</v>
      </c>
      <c r="N119" s="128">
        <v>2026</v>
      </c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4" t="s">
        <v>1298</v>
      </c>
    </row>
    <row r="120" spans="1:28" ht="15" customHeight="1" x14ac:dyDescent="0.25">
      <c r="A120" s="128" t="s">
        <v>1467</v>
      </c>
      <c r="B120" s="149">
        <v>116</v>
      </c>
      <c r="C120" s="128" t="s">
        <v>1634</v>
      </c>
      <c r="D120" s="155">
        <v>300</v>
      </c>
      <c r="E120" s="156">
        <v>150</v>
      </c>
      <c r="F120" s="150">
        <v>1</v>
      </c>
      <c r="G120" s="157">
        <v>320</v>
      </c>
      <c r="H120" s="150"/>
      <c r="I120" s="153"/>
      <c r="J120" s="154"/>
      <c r="K120" s="128"/>
      <c r="L120" s="128" t="s">
        <v>1636</v>
      </c>
      <c r="M120" s="128" t="s">
        <v>172</v>
      </c>
      <c r="N120" s="128">
        <v>2025</v>
      </c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 t="s">
        <v>1467</v>
      </c>
      <c r="AB120" s="4" t="s">
        <v>1192</v>
      </c>
    </row>
    <row r="121" spans="1:28" ht="15" customHeight="1" x14ac:dyDescent="0.25">
      <c r="A121" s="128"/>
      <c r="B121" s="149" t="s">
        <v>1633</v>
      </c>
      <c r="C121" s="128" t="s">
        <v>1458</v>
      </c>
      <c r="D121" s="155">
        <v>300</v>
      </c>
      <c r="E121" s="156">
        <v>150</v>
      </c>
      <c r="F121" s="150">
        <v>2</v>
      </c>
      <c r="G121" s="157"/>
      <c r="H121" s="150"/>
      <c r="I121" s="153"/>
      <c r="J121" s="154"/>
      <c r="K121" s="128"/>
      <c r="L121" s="128" t="s">
        <v>1671</v>
      </c>
      <c r="M121" s="128" t="s">
        <v>1635</v>
      </c>
      <c r="N121" s="128">
        <v>2025</v>
      </c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</row>
    <row r="122" spans="1:28" x14ac:dyDescent="0.25">
      <c r="A122" s="128"/>
      <c r="B122" s="149">
        <v>117</v>
      </c>
      <c r="C122" s="163" t="s">
        <v>247</v>
      </c>
      <c r="D122" s="174">
        <v>300</v>
      </c>
      <c r="E122" s="175">
        <v>150</v>
      </c>
      <c r="F122" s="150">
        <v>1</v>
      </c>
      <c r="G122" s="157">
        <v>320</v>
      </c>
      <c r="H122" s="150"/>
      <c r="I122" s="153">
        <v>1</v>
      </c>
      <c r="J122" s="154"/>
      <c r="K122" s="128"/>
      <c r="L122" s="128"/>
      <c r="M122" s="128" t="s">
        <v>55</v>
      </c>
      <c r="N122" s="128">
        <v>2026</v>
      </c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</row>
    <row r="123" spans="1:28" x14ac:dyDescent="0.25">
      <c r="A123" s="128"/>
      <c r="B123" s="149">
        <v>118</v>
      </c>
      <c r="C123" s="128" t="s">
        <v>248</v>
      </c>
      <c r="D123" s="155">
        <v>300</v>
      </c>
      <c r="E123" s="156">
        <v>150</v>
      </c>
      <c r="F123" s="150">
        <v>1</v>
      </c>
      <c r="G123" s="157">
        <v>320</v>
      </c>
      <c r="H123" s="150"/>
      <c r="I123" s="153"/>
      <c r="J123" s="154"/>
      <c r="K123" s="128"/>
      <c r="L123" s="128"/>
      <c r="M123" s="128" t="s">
        <v>249</v>
      </c>
      <c r="N123" s="128">
        <v>2026</v>
      </c>
      <c r="O123" s="128"/>
      <c r="P123" s="128"/>
      <c r="Q123" s="128"/>
      <c r="R123" s="128"/>
      <c r="S123" s="184" t="s">
        <v>1379</v>
      </c>
      <c r="T123" s="128"/>
      <c r="U123" s="128"/>
      <c r="V123" s="128"/>
      <c r="W123" s="128"/>
      <c r="X123" s="128"/>
      <c r="Y123" s="128"/>
      <c r="Z123" s="128"/>
      <c r="AA123" s="128"/>
    </row>
    <row r="124" spans="1:28" x14ac:dyDescent="0.25">
      <c r="A124" s="128"/>
      <c r="B124" s="149">
        <v>119</v>
      </c>
      <c r="C124" s="128" t="s">
        <v>250</v>
      </c>
      <c r="D124" s="155">
        <v>300</v>
      </c>
      <c r="E124" s="156">
        <v>150</v>
      </c>
      <c r="F124" s="150"/>
      <c r="G124" s="157">
        <v>320</v>
      </c>
      <c r="H124" s="150"/>
      <c r="I124" s="153">
        <v>1</v>
      </c>
      <c r="J124" s="154"/>
      <c r="K124" s="128"/>
      <c r="L124" s="128"/>
      <c r="M124" s="128" t="s">
        <v>160</v>
      </c>
      <c r="N124" s="128">
        <v>2025</v>
      </c>
      <c r="O124" s="128" t="s">
        <v>24</v>
      </c>
      <c r="P124" s="128" t="s">
        <v>24</v>
      </c>
      <c r="Q124" s="128" t="s">
        <v>24</v>
      </c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</row>
    <row r="125" spans="1:28" x14ac:dyDescent="0.25">
      <c r="A125" s="128"/>
      <c r="B125" s="149">
        <v>120</v>
      </c>
      <c r="C125" s="128" t="s">
        <v>251</v>
      </c>
      <c r="D125" s="155">
        <v>300</v>
      </c>
      <c r="E125" s="156">
        <v>150</v>
      </c>
      <c r="F125" s="150">
        <v>1</v>
      </c>
      <c r="G125" s="157">
        <v>320</v>
      </c>
      <c r="H125" s="150"/>
      <c r="I125" s="153"/>
      <c r="J125" s="154"/>
      <c r="K125" s="128"/>
      <c r="L125" s="128"/>
      <c r="M125" s="128" t="s">
        <v>160</v>
      </c>
      <c r="N125" s="128">
        <v>2024</v>
      </c>
      <c r="O125" s="128" t="s">
        <v>24</v>
      </c>
      <c r="P125" s="128" t="s">
        <v>24</v>
      </c>
      <c r="Q125" s="128" t="s">
        <v>24</v>
      </c>
      <c r="R125" s="128" t="s">
        <v>24</v>
      </c>
      <c r="S125" s="128" t="s">
        <v>24</v>
      </c>
      <c r="T125" s="128" t="s">
        <v>24</v>
      </c>
      <c r="U125" s="128" t="s">
        <v>24</v>
      </c>
      <c r="V125" s="128" t="s">
        <v>24</v>
      </c>
      <c r="W125" s="128"/>
      <c r="X125" s="128"/>
      <c r="Y125" s="128"/>
      <c r="Z125" s="128"/>
      <c r="AA125" s="128"/>
    </row>
    <row r="126" spans="1:28" x14ac:dyDescent="0.25">
      <c r="A126" s="128"/>
      <c r="B126" s="149">
        <v>121</v>
      </c>
      <c r="C126" s="201" t="s">
        <v>252</v>
      </c>
      <c r="D126" s="155">
        <v>300</v>
      </c>
      <c r="E126" s="156">
        <v>150</v>
      </c>
      <c r="F126" s="150">
        <v>1</v>
      </c>
      <c r="G126" s="157">
        <v>320</v>
      </c>
      <c r="H126" s="150"/>
      <c r="I126" s="153"/>
      <c r="J126" s="154">
        <v>1</v>
      </c>
      <c r="K126" s="128"/>
      <c r="L126" s="128" t="s">
        <v>1732</v>
      </c>
      <c r="M126" s="128" t="s">
        <v>249</v>
      </c>
      <c r="N126" s="128">
        <v>2026</v>
      </c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4" t="s">
        <v>1263</v>
      </c>
    </row>
    <row r="127" spans="1:28" ht="15" customHeight="1" x14ac:dyDescent="0.25">
      <c r="A127" s="158" t="s">
        <v>1464</v>
      </c>
      <c r="B127" s="166">
        <v>122</v>
      </c>
      <c r="C127" s="165" t="s">
        <v>253</v>
      </c>
      <c r="D127" s="167"/>
      <c r="E127" s="168"/>
      <c r="F127" s="150">
        <v>1</v>
      </c>
      <c r="G127" s="157">
        <v>320</v>
      </c>
      <c r="H127" s="150"/>
      <c r="I127" s="153"/>
      <c r="J127" s="154"/>
      <c r="K127" s="128"/>
      <c r="L127" s="128"/>
      <c r="M127" s="128" t="s">
        <v>55</v>
      </c>
      <c r="N127" s="128">
        <v>2022</v>
      </c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58" t="s">
        <v>1464</v>
      </c>
    </row>
    <row r="128" spans="1:28" x14ac:dyDescent="0.25">
      <c r="A128" s="128"/>
      <c r="B128" s="149">
        <v>123</v>
      </c>
      <c r="C128" s="128" t="s">
        <v>254</v>
      </c>
      <c r="D128" s="155">
        <v>300</v>
      </c>
      <c r="E128" s="156">
        <v>150</v>
      </c>
      <c r="F128" s="150">
        <v>1</v>
      </c>
      <c r="G128" s="157">
        <v>320</v>
      </c>
      <c r="H128" s="150"/>
      <c r="I128" s="153"/>
      <c r="J128" s="154"/>
      <c r="K128" s="128"/>
      <c r="L128" s="128"/>
      <c r="M128" s="128" t="s">
        <v>255</v>
      </c>
      <c r="N128" s="128">
        <v>2026</v>
      </c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</row>
    <row r="129" spans="1:28" x14ac:dyDescent="0.25">
      <c r="A129" s="128"/>
      <c r="B129" s="149">
        <v>124</v>
      </c>
      <c r="C129" s="128" t="s">
        <v>256</v>
      </c>
      <c r="D129" s="155">
        <v>300</v>
      </c>
      <c r="E129" s="156">
        <v>150</v>
      </c>
      <c r="F129" s="150">
        <v>1</v>
      </c>
      <c r="G129" s="151">
        <v>320</v>
      </c>
      <c r="H129" s="150"/>
      <c r="I129" s="153"/>
      <c r="J129" s="154"/>
      <c r="K129" s="128"/>
      <c r="L129" s="128"/>
      <c r="M129" s="128" t="s">
        <v>257</v>
      </c>
      <c r="N129" s="128">
        <v>2026</v>
      </c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</row>
    <row r="130" spans="1:28" x14ac:dyDescent="0.25">
      <c r="A130" s="128"/>
      <c r="B130" s="149">
        <v>125</v>
      </c>
      <c r="C130" s="163" t="s">
        <v>258</v>
      </c>
      <c r="D130" s="174">
        <v>300</v>
      </c>
      <c r="E130" s="175">
        <v>150</v>
      </c>
      <c r="F130" s="150"/>
      <c r="G130" s="157">
        <v>320</v>
      </c>
      <c r="H130" s="150"/>
      <c r="I130" s="153">
        <v>1</v>
      </c>
      <c r="J130" s="154"/>
      <c r="K130" s="128"/>
      <c r="L130" s="128"/>
      <c r="M130" s="128" t="s">
        <v>259</v>
      </c>
      <c r="N130" s="128">
        <v>2026</v>
      </c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</row>
    <row r="131" spans="1:28" x14ac:dyDescent="0.25">
      <c r="A131" s="128"/>
      <c r="B131" s="149">
        <v>126</v>
      </c>
      <c r="C131" s="159" t="s">
        <v>260</v>
      </c>
      <c r="D131" s="160">
        <v>300</v>
      </c>
      <c r="E131" s="161">
        <v>150</v>
      </c>
      <c r="F131" s="150">
        <v>1</v>
      </c>
      <c r="G131" s="157"/>
      <c r="H131" s="150"/>
      <c r="I131" s="153"/>
      <c r="J131" s="154"/>
      <c r="K131" s="128"/>
      <c r="L131" s="128"/>
      <c r="M131" s="128" t="s">
        <v>261</v>
      </c>
      <c r="N131" s="128">
        <v>2025</v>
      </c>
      <c r="O131" s="128" t="s">
        <v>24</v>
      </c>
      <c r="P131" s="128" t="s">
        <v>24</v>
      </c>
      <c r="Q131" s="128" t="s">
        <v>24</v>
      </c>
      <c r="R131" s="128" t="s">
        <v>24</v>
      </c>
      <c r="S131" s="128" t="s">
        <v>24</v>
      </c>
      <c r="T131" s="128" t="s">
        <v>24</v>
      </c>
      <c r="U131" s="128"/>
      <c r="V131" s="128"/>
      <c r="W131" s="128"/>
      <c r="X131" s="128"/>
      <c r="Y131" s="128"/>
      <c r="Z131" s="128"/>
      <c r="AA131" s="128"/>
    </row>
    <row r="132" spans="1:28" x14ac:dyDescent="0.25">
      <c r="A132" s="128"/>
      <c r="B132" s="149">
        <v>127</v>
      </c>
      <c r="C132" s="128" t="s">
        <v>262</v>
      </c>
      <c r="D132" s="155">
        <v>300</v>
      </c>
      <c r="E132" s="156">
        <v>150</v>
      </c>
      <c r="F132" s="150">
        <v>1</v>
      </c>
      <c r="G132" s="157">
        <v>320</v>
      </c>
      <c r="H132" s="150"/>
      <c r="I132" s="153"/>
      <c r="J132" s="154"/>
      <c r="K132" s="128"/>
      <c r="L132" s="128"/>
      <c r="M132" s="128" t="s">
        <v>263</v>
      </c>
      <c r="N132" s="128">
        <v>2026</v>
      </c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</row>
    <row r="133" spans="1:28" x14ac:dyDescent="0.25">
      <c r="A133" s="128"/>
      <c r="B133" s="149">
        <v>128</v>
      </c>
      <c r="C133" s="128" t="s">
        <v>264</v>
      </c>
      <c r="D133" s="155">
        <v>300</v>
      </c>
      <c r="E133" s="156">
        <v>150</v>
      </c>
      <c r="F133" s="150">
        <v>1</v>
      </c>
      <c r="G133" s="157">
        <v>640</v>
      </c>
      <c r="H133" s="150"/>
      <c r="I133" s="153"/>
      <c r="J133" s="154"/>
      <c r="K133" s="128"/>
      <c r="L133" s="128"/>
      <c r="M133" s="128" t="s">
        <v>265</v>
      </c>
      <c r="N133" s="128">
        <v>2026</v>
      </c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4" t="s">
        <v>1274</v>
      </c>
    </row>
    <row r="134" spans="1:28" x14ac:dyDescent="0.25">
      <c r="A134" s="128"/>
      <c r="B134" s="149">
        <v>129</v>
      </c>
      <c r="C134" s="128" t="s">
        <v>266</v>
      </c>
      <c r="D134" s="155">
        <v>300</v>
      </c>
      <c r="E134" s="156">
        <v>150</v>
      </c>
      <c r="F134" s="150">
        <v>1</v>
      </c>
      <c r="G134" s="157">
        <v>320</v>
      </c>
      <c r="H134" s="150"/>
      <c r="I134" s="153"/>
      <c r="J134" s="154"/>
      <c r="K134" s="128"/>
      <c r="L134" s="128"/>
      <c r="M134" s="128" t="s">
        <v>267</v>
      </c>
      <c r="N134" s="129">
        <v>2026</v>
      </c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84" t="s">
        <v>1095</v>
      </c>
    </row>
    <row r="135" spans="1:28" ht="15" customHeight="1" x14ac:dyDescent="0.25">
      <c r="A135" s="128" t="s">
        <v>1384</v>
      </c>
      <c r="B135" s="149">
        <v>130</v>
      </c>
      <c r="C135" s="128" t="s">
        <v>268</v>
      </c>
      <c r="D135" s="155">
        <v>300</v>
      </c>
      <c r="E135" s="156">
        <v>150</v>
      </c>
      <c r="F135" s="150">
        <v>1</v>
      </c>
      <c r="G135" s="157">
        <v>320</v>
      </c>
      <c r="H135" s="150"/>
      <c r="I135" s="153">
        <v>1</v>
      </c>
      <c r="J135" s="154"/>
      <c r="K135" s="128"/>
      <c r="L135" s="128"/>
      <c r="M135" s="128" t="s">
        <v>269</v>
      </c>
      <c r="N135" s="128">
        <v>2026</v>
      </c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 t="s">
        <v>1384</v>
      </c>
    </row>
    <row r="136" spans="1:28" ht="15" customHeight="1" x14ac:dyDescent="0.25">
      <c r="A136" s="158" t="s">
        <v>1449</v>
      </c>
      <c r="B136" s="149">
        <v>131</v>
      </c>
      <c r="C136" s="165" t="s">
        <v>270</v>
      </c>
      <c r="D136" s="167"/>
      <c r="E136" s="168"/>
      <c r="F136" s="150"/>
      <c r="G136" s="157">
        <v>320</v>
      </c>
      <c r="H136" s="150"/>
      <c r="I136" s="153"/>
      <c r="J136" s="154"/>
      <c r="K136" s="128"/>
      <c r="L136" s="128"/>
      <c r="M136" s="128" t="s">
        <v>271</v>
      </c>
      <c r="N136" s="128">
        <v>2021</v>
      </c>
      <c r="O136" s="128" t="s">
        <v>1348</v>
      </c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58" t="s">
        <v>1449</v>
      </c>
    </row>
    <row r="137" spans="1:28" x14ac:dyDescent="0.25">
      <c r="A137" s="128"/>
      <c r="B137" s="149">
        <v>132</v>
      </c>
      <c r="C137" s="128" t="s">
        <v>272</v>
      </c>
      <c r="D137" s="155">
        <v>300</v>
      </c>
      <c r="E137" s="156">
        <v>150</v>
      </c>
      <c r="F137" s="150">
        <v>1</v>
      </c>
      <c r="G137" s="157">
        <v>320</v>
      </c>
      <c r="H137" s="150"/>
      <c r="I137" s="153"/>
      <c r="J137" s="154"/>
      <c r="K137" s="128"/>
      <c r="L137" s="128"/>
      <c r="M137" s="128" t="s">
        <v>273</v>
      </c>
      <c r="N137" s="128">
        <v>2026</v>
      </c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</row>
    <row r="138" spans="1:28" x14ac:dyDescent="0.25">
      <c r="A138" s="128" t="s">
        <v>1719</v>
      </c>
      <c r="B138" s="149">
        <v>133</v>
      </c>
      <c r="C138" s="128" t="s">
        <v>274</v>
      </c>
      <c r="D138" s="155">
        <v>300</v>
      </c>
      <c r="E138" s="156">
        <v>150</v>
      </c>
      <c r="F138" s="150">
        <v>1</v>
      </c>
      <c r="G138" s="157">
        <v>320</v>
      </c>
      <c r="H138" s="150"/>
      <c r="I138" s="153"/>
      <c r="J138" s="154">
        <v>1</v>
      </c>
      <c r="K138" s="128"/>
      <c r="L138" s="128" t="s">
        <v>1763</v>
      </c>
      <c r="M138" s="128" t="s">
        <v>275</v>
      </c>
      <c r="N138" s="128">
        <v>2026</v>
      </c>
      <c r="O138" s="128" t="s">
        <v>1739</v>
      </c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4" t="s">
        <v>276</v>
      </c>
    </row>
    <row r="139" spans="1:28" x14ac:dyDescent="0.25">
      <c r="A139" s="128"/>
      <c r="B139" s="149">
        <v>134</v>
      </c>
      <c r="C139" s="128" t="s">
        <v>277</v>
      </c>
      <c r="D139" s="155">
        <v>300</v>
      </c>
      <c r="E139" s="156">
        <v>150</v>
      </c>
      <c r="F139" s="150">
        <v>1</v>
      </c>
      <c r="G139" s="157">
        <v>320</v>
      </c>
      <c r="H139" s="150"/>
      <c r="I139" s="153"/>
      <c r="J139" s="154"/>
      <c r="K139" s="128"/>
      <c r="L139" s="128"/>
      <c r="M139" s="128" t="s">
        <v>278</v>
      </c>
      <c r="N139" s="128">
        <v>2026</v>
      </c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</row>
    <row r="140" spans="1:28" x14ac:dyDescent="0.25">
      <c r="A140" s="128"/>
      <c r="B140" s="149">
        <v>135</v>
      </c>
      <c r="C140" s="128" t="s">
        <v>1667</v>
      </c>
      <c r="D140" s="155">
        <v>300</v>
      </c>
      <c r="E140" s="156">
        <v>150</v>
      </c>
      <c r="F140" s="150">
        <v>1</v>
      </c>
      <c r="G140" s="157">
        <v>320</v>
      </c>
      <c r="H140" s="150"/>
      <c r="I140" s="153"/>
      <c r="J140" s="154"/>
      <c r="K140" s="128"/>
      <c r="L140" s="128" t="s">
        <v>1668</v>
      </c>
      <c r="M140" s="128" t="s">
        <v>280</v>
      </c>
      <c r="N140" s="128">
        <v>2026</v>
      </c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4" t="s">
        <v>1196</v>
      </c>
    </row>
    <row r="141" spans="1:28" ht="17.25" customHeight="1" x14ac:dyDescent="0.25">
      <c r="A141" s="128"/>
      <c r="B141" s="149">
        <v>136</v>
      </c>
      <c r="C141" s="128" t="s">
        <v>281</v>
      </c>
      <c r="D141" s="155">
        <v>300</v>
      </c>
      <c r="E141" s="156">
        <v>150</v>
      </c>
      <c r="F141" s="150">
        <v>1</v>
      </c>
      <c r="G141" s="157">
        <v>320</v>
      </c>
      <c r="H141" s="150"/>
      <c r="I141" s="153"/>
      <c r="J141" s="154"/>
      <c r="K141" s="128"/>
      <c r="L141" s="128"/>
      <c r="M141" s="128" t="s">
        <v>282</v>
      </c>
      <c r="N141" s="128">
        <v>2026</v>
      </c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</row>
    <row r="142" spans="1:28" x14ac:dyDescent="0.25">
      <c r="A142" s="128"/>
      <c r="B142" s="149">
        <v>137</v>
      </c>
      <c r="C142" s="128" t="s">
        <v>283</v>
      </c>
      <c r="D142" s="155">
        <v>300</v>
      </c>
      <c r="E142" s="156">
        <v>150</v>
      </c>
      <c r="F142" s="150">
        <v>1</v>
      </c>
      <c r="G142" s="157">
        <v>320</v>
      </c>
      <c r="H142" s="150"/>
      <c r="I142" s="153"/>
      <c r="J142" s="154">
        <v>3</v>
      </c>
      <c r="K142" s="128"/>
      <c r="L142" s="128"/>
      <c r="M142" s="128" t="s">
        <v>284</v>
      </c>
      <c r="N142" s="128">
        <v>2026</v>
      </c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</row>
    <row r="143" spans="1:28" x14ac:dyDescent="0.25">
      <c r="A143" s="128"/>
      <c r="B143" s="149">
        <v>138</v>
      </c>
      <c r="C143" s="128" t="s">
        <v>285</v>
      </c>
      <c r="D143" s="155">
        <v>300</v>
      </c>
      <c r="E143" s="156">
        <v>150</v>
      </c>
      <c r="F143" s="150">
        <v>1</v>
      </c>
      <c r="G143" s="157">
        <v>320</v>
      </c>
      <c r="H143" s="150"/>
      <c r="I143" s="153"/>
      <c r="J143" s="154"/>
      <c r="K143" s="128"/>
      <c r="L143" s="128"/>
      <c r="M143" s="128" t="s">
        <v>286</v>
      </c>
      <c r="N143" s="128">
        <v>2026</v>
      </c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</row>
    <row r="144" spans="1:28" x14ac:dyDescent="0.25">
      <c r="A144" s="128"/>
      <c r="B144" s="149">
        <v>139</v>
      </c>
      <c r="C144" s="128" t="s">
        <v>287</v>
      </c>
      <c r="D144" s="155">
        <v>300</v>
      </c>
      <c r="E144" s="156">
        <v>150</v>
      </c>
      <c r="F144" s="150">
        <v>1</v>
      </c>
      <c r="G144" s="157">
        <v>320</v>
      </c>
      <c r="H144" s="150"/>
      <c r="I144" s="153"/>
      <c r="J144" s="154"/>
      <c r="K144" s="128"/>
      <c r="L144" s="128"/>
      <c r="M144" s="128" t="s">
        <v>77</v>
      </c>
      <c r="N144" s="128">
        <v>2026</v>
      </c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84" t="s">
        <v>1112</v>
      </c>
    </row>
    <row r="145" spans="1:33" x14ac:dyDescent="0.25">
      <c r="A145" s="128"/>
      <c r="B145" s="149">
        <v>140</v>
      </c>
      <c r="C145" s="128" t="s">
        <v>288</v>
      </c>
      <c r="D145" s="155">
        <v>300</v>
      </c>
      <c r="E145" s="156">
        <v>150</v>
      </c>
      <c r="F145" s="150">
        <v>1</v>
      </c>
      <c r="G145" s="157">
        <v>320</v>
      </c>
      <c r="H145" s="150"/>
      <c r="I145" s="153"/>
      <c r="J145" s="154"/>
      <c r="K145" s="128"/>
      <c r="L145" s="128"/>
      <c r="M145" s="128" t="s">
        <v>289</v>
      </c>
      <c r="N145" s="128">
        <v>2024</v>
      </c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</row>
    <row r="146" spans="1:33" x14ac:dyDescent="0.25">
      <c r="A146" s="128"/>
      <c r="B146" s="149">
        <v>141</v>
      </c>
      <c r="C146" s="129" t="s">
        <v>290</v>
      </c>
      <c r="D146" s="155"/>
      <c r="E146" s="156"/>
      <c r="F146" s="150">
        <v>1</v>
      </c>
      <c r="G146" s="157">
        <v>320</v>
      </c>
      <c r="H146" s="150"/>
      <c r="I146" s="153"/>
      <c r="J146" s="154"/>
      <c r="K146" s="128"/>
      <c r="L146" s="128" t="s">
        <v>303</v>
      </c>
      <c r="M146" s="128" t="s">
        <v>291</v>
      </c>
      <c r="N146" s="128">
        <v>2020</v>
      </c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423" t="s">
        <v>292</v>
      </c>
      <c r="AC146" s="423"/>
      <c r="AD146" s="423"/>
      <c r="AE146" s="423"/>
      <c r="AF146" s="423"/>
      <c r="AG146" s="423"/>
    </row>
    <row r="147" spans="1:33" x14ac:dyDescent="0.25">
      <c r="A147" s="128"/>
      <c r="B147" s="149">
        <v>142</v>
      </c>
      <c r="C147" s="128" t="s">
        <v>293</v>
      </c>
      <c r="D147" s="155">
        <v>300</v>
      </c>
      <c r="E147" s="156">
        <v>150</v>
      </c>
      <c r="F147" s="150">
        <v>1</v>
      </c>
      <c r="G147" s="157">
        <v>320</v>
      </c>
      <c r="H147" s="150"/>
      <c r="I147" s="153"/>
      <c r="J147" s="154"/>
      <c r="K147" s="128"/>
      <c r="L147" s="128"/>
      <c r="M147" s="128" t="s">
        <v>294</v>
      </c>
      <c r="N147" s="128">
        <v>2026</v>
      </c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</row>
    <row r="148" spans="1:33" x14ac:dyDescent="0.25">
      <c r="A148" s="128"/>
      <c r="B148" s="149">
        <v>143</v>
      </c>
      <c r="C148" s="128" t="s">
        <v>1714</v>
      </c>
      <c r="D148" s="155">
        <v>300</v>
      </c>
      <c r="E148" s="156">
        <v>150</v>
      </c>
      <c r="F148" s="150">
        <v>1</v>
      </c>
      <c r="G148" s="157">
        <v>320</v>
      </c>
      <c r="H148" s="150"/>
      <c r="I148" s="153"/>
      <c r="J148" s="154"/>
      <c r="K148" s="128"/>
      <c r="L148" s="128"/>
      <c r="M148" s="128" t="s">
        <v>294</v>
      </c>
      <c r="N148" s="128">
        <v>2026</v>
      </c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</row>
    <row r="149" spans="1:33" x14ac:dyDescent="0.25">
      <c r="A149" s="128"/>
      <c r="B149" s="149">
        <v>144</v>
      </c>
      <c r="C149" s="128" t="s">
        <v>296</v>
      </c>
      <c r="D149" s="155">
        <v>300</v>
      </c>
      <c r="E149" s="156">
        <v>150</v>
      </c>
      <c r="F149" s="150">
        <v>1</v>
      </c>
      <c r="G149" s="157">
        <v>320</v>
      </c>
      <c r="H149" s="150"/>
      <c r="I149" s="153"/>
      <c r="J149" s="154"/>
      <c r="K149" s="128"/>
      <c r="L149" s="128"/>
      <c r="M149" s="128" t="s">
        <v>294</v>
      </c>
      <c r="N149" s="128">
        <v>2025</v>
      </c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</row>
    <row r="150" spans="1:33" x14ac:dyDescent="0.25">
      <c r="A150" s="128"/>
      <c r="B150" s="149">
        <v>145</v>
      </c>
      <c r="C150" s="128" t="s">
        <v>297</v>
      </c>
      <c r="D150" s="155">
        <v>300</v>
      </c>
      <c r="E150" s="156">
        <v>150</v>
      </c>
      <c r="F150" s="150">
        <v>1</v>
      </c>
      <c r="G150" s="157">
        <v>320</v>
      </c>
      <c r="H150" s="150"/>
      <c r="I150" s="153"/>
      <c r="J150" s="154"/>
      <c r="K150" s="128"/>
      <c r="L150" s="128"/>
      <c r="M150" s="128" t="s">
        <v>298</v>
      </c>
      <c r="N150" s="128">
        <v>2025</v>
      </c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84" t="s">
        <v>1094</v>
      </c>
    </row>
    <row r="151" spans="1:33" x14ac:dyDescent="0.25">
      <c r="A151" s="128"/>
      <c r="B151" s="149">
        <v>146</v>
      </c>
      <c r="C151" s="128" t="s">
        <v>299</v>
      </c>
      <c r="D151" s="155">
        <v>300</v>
      </c>
      <c r="E151" s="156">
        <v>150</v>
      </c>
      <c r="F151" s="150">
        <v>1</v>
      </c>
      <c r="G151" s="157">
        <v>320</v>
      </c>
      <c r="H151" s="150"/>
      <c r="I151" s="153"/>
      <c r="J151" s="154"/>
      <c r="K151" s="128"/>
      <c r="L151" s="128"/>
      <c r="M151" s="128" t="s">
        <v>300</v>
      </c>
      <c r="N151" s="128">
        <v>2026</v>
      </c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</row>
    <row r="152" spans="1:33" x14ac:dyDescent="0.25">
      <c r="A152" s="128"/>
      <c r="B152" s="149">
        <v>147</v>
      </c>
      <c r="C152" s="128" t="s">
        <v>301</v>
      </c>
      <c r="D152" s="155">
        <v>300</v>
      </c>
      <c r="E152" s="156">
        <v>150</v>
      </c>
      <c r="F152" s="150"/>
      <c r="G152" s="157">
        <v>320</v>
      </c>
      <c r="H152" s="150"/>
      <c r="I152" s="153">
        <v>1</v>
      </c>
      <c r="J152" s="154"/>
      <c r="K152" s="128"/>
      <c r="L152" s="128"/>
      <c r="M152" s="128" t="s">
        <v>289</v>
      </c>
      <c r="N152" s="128">
        <v>2026</v>
      </c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</row>
    <row r="153" spans="1:33" ht="15" customHeight="1" x14ac:dyDescent="0.25">
      <c r="A153" s="158" t="s">
        <v>101</v>
      </c>
      <c r="B153" s="149">
        <v>148</v>
      </c>
      <c r="C153" s="128" t="s">
        <v>302</v>
      </c>
      <c r="D153" s="155"/>
      <c r="E153" s="156"/>
      <c r="F153" s="150">
        <v>1</v>
      </c>
      <c r="G153" s="157"/>
      <c r="H153" s="150"/>
      <c r="I153" s="153" t="s">
        <v>303</v>
      </c>
      <c r="J153" s="154"/>
      <c r="K153" s="128"/>
      <c r="L153" s="128"/>
      <c r="M153" s="128" t="s">
        <v>304</v>
      </c>
      <c r="N153" s="128">
        <v>0</v>
      </c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58" t="s">
        <v>101</v>
      </c>
    </row>
    <row r="154" spans="1:33" x14ac:dyDescent="0.25">
      <c r="A154" s="128"/>
      <c r="B154" s="149">
        <v>149</v>
      </c>
      <c r="C154" s="128" t="s">
        <v>305</v>
      </c>
      <c r="D154" s="155">
        <v>300</v>
      </c>
      <c r="E154" s="156">
        <v>150</v>
      </c>
      <c r="F154" s="150">
        <v>1</v>
      </c>
      <c r="G154" s="157">
        <v>320</v>
      </c>
      <c r="H154" s="150"/>
      <c r="I154" s="153"/>
      <c r="J154" s="154"/>
      <c r="K154" s="128"/>
      <c r="L154" s="128"/>
      <c r="M154" s="128" t="s">
        <v>306</v>
      </c>
      <c r="N154" s="128">
        <v>2026</v>
      </c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</row>
    <row r="155" spans="1:33" x14ac:dyDescent="0.25">
      <c r="A155" s="128"/>
      <c r="B155" s="149">
        <v>150</v>
      </c>
      <c r="C155" s="128" t="s">
        <v>307</v>
      </c>
      <c r="D155" s="155">
        <v>300</v>
      </c>
      <c r="E155" s="156">
        <v>150</v>
      </c>
      <c r="F155" s="150">
        <v>1</v>
      </c>
      <c r="G155" s="157">
        <v>320</v>
      </c>
      <c r="H155" s="150"/>
      <c r="I155" s="153"/>
      <c r="J155" s="154"/>
      <c r="K155" s="128"/>
      <c r="L155" s="128"/>
      <c r="M155" s="128" t="s">
        <v>308</v>
      </c>
      <c r="N155" s="128">
        <v>2026</v>
      </c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84" t="s">
        <v>1100</v>
      </c>
    </row>
    <row r="156" spans="1:33" x14ac:dyDescent="0.25">
      <c r="A156" s="128"/>
      <c r="B156" s="149">
        <v>151</v>
      </c>
      <c r="C156" s="128" t="s">
        <v>309</v>
      </c>
      <c r="D156" s="155">
        <v>300</v>
      </c>
      <c r="E156" s="156">
        <v>150</v>
      </c>
      <c r="F156" s="150">
        <v>1</v>
      </c>
      <c r="G156" s="157">
        <v>320</v>
      </c>
      <c r="H156" s="150"/>
      <c r="I156" s="153"/>
      <c r="J156" s="154"/>
      <c r="K156" s="128"/>
      <c r="L156" s="128"/>
      <c r="M156" s="128" t="s">
        <v>310</v>
      </c>
      <c r="N156" s="128">
        <v>2026</v>
      </c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84" t="s">
        <v>1100</v>
      </c>
    </row>
    <row r="157" spans="1:33" x14ac:dyDescent="0.25">
      <c r="A157" s="128"/>
      <c r="B157" s="149">
        <v>152</v>
      </c>
      <c r="C157" s="128" t="s">
        <v>311</v>
      </c>
      <c r="D157" s="155">
        <v>300</v>
      </c>
      <c r="E157" s="156">
        <v>150</v>
      </c>
      <c r="F157" s="150">
        <v>1</v>
      </c>
      <c r="G157" s="157">
        <v>320</v>
      </c>
      <c r="H157" s="150"/>
      <c r="I157" s="153"/>
      <c r="J157" s="154"/>
      <c r="K157" s="128"/>
      <c r="L157" s="128"/>
      <c r="M157" s="128" t="s">
        <v>312</v>
      </c>
      <c r="N157" s="128">
        <v>2026</v>
      </c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84" t="s">
        <v>1121</v>
      </c>
    </row>
    <row r="158" spans="1:33" x14ac:dyDescent="0.25">
      <c r="A158" s="128"/>
      <c r="B158" s="149">
        <v>153</v>
      </c>
      <c r="C158" s="128" t="s">
        <v>313</v>
      </c>
      <c r="D158" s="155">
        <v>300</v>
      </c>
      <c r="E158" s="156">
        <v>150</v>
      </c>
      <c r="F158" s="150">
        <v>1</v>
      </c>
      <c r="G158" s="157"/>
      <c r="H158" s="150"/>
      <c r="I158" s="153"/>
      <c r="J158" s="154"/>
      <c r="K158" s="128"/>
      <c r="L158" s="128"/>
      <c r="M158" s="128" t="s">
        <v>314</v>
      </c>
      <c r="N158" s="128">
        <v>2026</v>
      </c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84" t="s">
        <v>1101</v>
      </c>
    </row>
    <row r="159" spans="1:33" x14ac:dyDescent="0.25">
      <c r="A159" s="128"/>
      <c r="B159" s="149">
        <v>154</v>
      </c>
      <c r="C159" s="128" t="s">
        <v>315</v>
      </c>
      <c r="D159" s="155">
        <v>300</v>
      </c>
      <c r="E159" s="156">
        <v>150</v>
      </c>
      <c r="F159" s="150">
        <v>1</v>
      </c>
      <c r="G159" s="157">
        <v>320</v>
      </c>
      <c r="H159" s="150"/>
      <c r="I159" s="153"/>
      <c r="J159" s="154"/>
      <c r="K159" s="128"/>
      <c r="L159" s="128"/>
      <c r="M159" s="128" t="s">
        <v>316</v>
      </c>
      <c r="N159" s="128">
        <v>2026</v>
      </c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</row>
    <row r="160" spans="1:33" x14ac:dyDescent="0.25">
      <c r="A160" s="128"/>
      <c r="B160" s="149" t="s">
        <v>1693</v>
      </c>
      <c r="C160" s="128" t="s">
        <v>1694</v>
      </c>
      <c r="D160" s="155">
        <v>300</v>
      </c>
      <c r="E160" s="156">
        <v>150</v>
      </c>
      <c r="F160" s="150"/>
      <c r="G160" s="157"/>
      <c r="H160" s="150"/>
      <c r="I160" s="153"/>
      <c r="J160" s="154"/>
      <c r="K160" s="128"/>
      <c r="L160" s="128"/>
      <c r="M160" s="128" t="s">
        <v>316</v>
      </c>
      <c r="N160" s="128">
        <v>2026</v>
      </c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</row>
    <row r="161" spans="1:28" ht="15" customHeight="1" x14ac:dyDescent="0.25">
      <c r="A161" s="128" t="s">
        <v>1320</v>
      </c>
      <c r="B161" s="149">
        <v>155</v>
      </c>
      <c r="C161" s="128" t="s">
        <v>317</v>
      </c>
      <c r="D161" s="155">
        <v>300</v>
      </c>
      <c r="E161" s="156">
        <v>150</v>
      </c>
      <c r="F161" s="150">
        <v>1</v>
      </c>
      <c r="G161" s="157"/>
      <c r="H161" s="150"/>
      <c r="I161" s="153"/>
      <c r="J161" s="154"/>
      <c r="K161" s="128"/>
      <c r="L161" s="128"/>
      <c r="M161" s="128" t="s">
        <v>1760</v>
      </c>
      <c r="N161" s="128">
        <v>2026</v>
      </c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 t="s">
        <v>1320</v>
      </c>
    </row>
    <row r="162" spans="1:28" ht="15" customHeight="1" x14ac:dyDescent="0.25">
      <c r="A162" s="158" t="s">
        <v>1234</v>
      </c>
      <c r="B162" s="149">
        <v>156</v>
      </c>
      <c r="C162" s="128" t="s">
        <v>319</v>
      </c>
      <c r="D162" s="155"/>
      <c r="E162" s="156"/>
      <c r="F162" s="150">
        <v>1</v>
      </c>
      <c r="G162" s="157">
        <v>320</v>
      </c>
      <c r="H162" s="150"/>
      <c r="I162" s="153"/>
      <c r="J162" s="154"/>
      <c r="K162" s="128"/>
      <c r="L162" s="128"/>
      <c r="M162" s="128" t="s">
        <v>316</v>
      </c>
      <c r="N162" s="128">
        <v>2021</v>
      </c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58" t="s">
        <v>1234</v>
      </c>
    </row>
    <row r="163" spans="1:28" x14ac:dyDescent="0.25">
      <c r="A163" s="128"/>
      <c r="B163" s="149">
        <v>157</v>
      </c>
      <c r="C163" s="128" t="s">
        <v>320</v>
      </c>
      <c r="D163" s="155">
        <v>300</v>
      </c>
      <c r="E163" s="156">
        <v>150</v>
      </c>
      <c r="F163" s="150">
        <v>1</v>
      </c>
      <c r="G163" s="157"/>
      <c r="H163" s="150"/>
      <c r="I163" s="153"/>
      <c r="J163" s="154"/>
      <c r="K163" s="128"/>
      <c r="L163" s="128"/>
      <c r="M163" s="128" t="s">
        <v>321</v>
      </c>
      <c r="N163" s="128">
        <v>2026</v>
      </c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</row>
    <row r="164" spans="1:28" x14ac:dyDescent="0.25">
      <c r="A164" s="128"/>
      <c r="B164" s="149">
        <v>158</v>
      </c>
      <c r="C164" s="128" t="s">
        <v>322</v>
      </c>
      <c r="D164" s="155">
        <v>300</v>
      </c>
      <c r="E164" s="156">
        <v>150</v>
      </c>
      <c r="F164" s="150">
        <v>1</v>
      </c>
      <c r="G164" s="157">
        <v>320</v>
      </c>
      <c r="H164" s="150"/>
      <c r="I164" s="153"/>
      <c r="J164" s="154"/>
      <c r="K164" s="128"/>
      <c r="L164" s="128"/>
      <c r="M164" s="128" t="s">
        <v>323</v>
      </c>
      <c r="N164" s="128">
        <v>2026</v>
      </c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</row>
    <row r="165" spans="1:28" x14ac:dyDescent="0.25">
      <c r="A165" s="128"/>
      <c r="B165" s="149">
        <v>159</v>
      </c>
      <c r="C165" s="128" t="s">
        <v>1394</v>
      </c>
      <c r="D165" s="155">
        <v>300</v>
      </c>
      <c r="E165" s="156">
        <v>150</v>
      </c>
      <c r="F165" s="150">
        <v>2</v>
      </c>
      <c r="G165" s="157">
        <v>320</v>
      </c>
      <c r="H165" s="150"/>
      <c r="I165" s="153"/>
      <c r="J165" s="154"/>
      <c r="K165" s="128"/>
      <c r="L165" s="128"/>
      <c r="M165" s="128" t="s">
        <v>325</v>
      </c>
      <c r="N165" s="128">
        <v>2026</v>
      </c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</row>
    <row r="166" spans="1:28" x14ac:dyDescent="0.25">
      <c r="A166" s="128"/>
      <c r="B166" s="149">
        <v>160</v>
      </c>
      <c r="C166" s="163" t="s">
        <v>326</v>
      </c>
      <c r="D166" s="174">
        <v>300</v>
      </c>
      <c r="E166" s="175">
        <v>150</v>
      </c>
      <c r="F166" s="150">
        <v>1</v>
      </c>
      <c r="G166" s="157">
        <v>360</v>
      </c>
      <c r="H166" s="150"/>
      <c r="I166" s="153"/>
      <c r="J166" s="154"/>
      <c r="K166" s="128"/>
      <c r="L166" s="128"/>
      <c r="M166" s="128" t="s">
        <v>327</v>
      </c>
      <c r="N166" s="128">
        <v>2026</v>
      </c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</row>
    <row r="167" spans="1:28" x14ac:dyDescent="0.25">
      <c r="A167" s="128"/>
      <c r="B167" s="149">
        <v>161</v>
      </c>
      <c r="C167" s="165" t="s">
        <v>1305</v>
      </c>
      <c r="D167" s="167">
        <v>150</v>
      </c>
      <c r="E167" s="168">
        <v>75</v>
      </c>
      <c r="F167" s="150">
        <v>1</v>
      </c>
      <c r="G167" s="157">
        <v>200</v>
      </c>
      <c r="H167" s="150"/>
      <c r="I167" s="153"/>
      <c r="J167" s="154"/>
      <c r="K167" s="128"/>
      <c r="L167" s="162">
        <v>43252</v>
      </c>
      <c r="M167" s="128" t="s">
        <v>330</v>
      </c>
      <c r="N167" s="128">
        <v>2026</v>
      </c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</row>
    <row r="168" spans="1:28" x14ac:dyDescent="0.25">
      <c r="A168" s="128"/>
      <c r="B168" s="149">
        <v>162</v>
      </c>
      <c r="C168" s="128" t="s">
        <v>1644</v>
      </c>
      <c r="D168" s="155">
        <v>300</v>
      </c>
      <c r="E168" s="156">
        <v>150</v>
      </c>
      <c r="F168" s="150">
        <v>1</v>
      </c>
      <c r="G168" s="157">
        <v>320</v>
      </c>
      <c r="H168" s="150"/>
      <c r="I168" s="153"/>
      <c r="J168" s="154"/>
      <c r="K168" s="128"/>
      <c r="L168" s="128" t="s">
        <v>1645</v>
      </c>
      <c r="M168" s="128" t="s">
        <v>144</v>
      </c>
      <c r="N168" s="128">
        <v>2026</v>
      </c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</row>
    <row r="169" spans="1:28" x14ac:dyDescent="0.25">
      <c r="A169" s="128"/>
      <c r="B169" s="149">
        <v>163</v>
      </c>
      <c r="C169" s="128" t="s">
        <v>332</v>
      </c>
      <c r="D169" s="155">
        <v>300</v>
      </c>
      <c r="E169" s="156">
        <v>150</v>
      </c>
      <c r="F169" s="150">
        <v>1</v>
      </c>
      <c r="G169" s="157"/>
      <c r="H169" s="150"/>
      <c r="I169" s="153"/>
      <c r="J169" s="154"/>
      <c r="K169" s="128"/>
      <c r="L169" s="128"/>
      <c r="M169" s="128" t="s">
        <v>233</v>
      </c>
      <c r="N169" s="128">
        <v>2026</v>
      </c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</row>
    <row r="170" spans="1:28" s="88" customFormat="1" ht="15" customHeight="1" x14ac:dyDescent="0.25">
      <c r="A170" s="176" t="s">
        <v>1397</v>
      </c>
      <c r="B170" s="177">
        <v>164</v>
      </c>
      <c r="C170" s="163" t="s">
        <v>320</v>
      </c>
      <c r="D170" s="174"/>
      <c r="E170" s="175"/>
      <c r="F170" s="178">
        <v>1</v>
      </c>
      <c r="G170" s="179"/>
      <c r="H170" s="178"/>
      <c r="I170" s="180"/>
      <c r="J170" s="181"/>
      <c r="K170" s="163"/>
      <c r="L170" s="163"/>
      <c r="M170" s="163" t="s">
        <v>1124</v>
      </c>
      <c r="N170" s="163">
        <v>2018</v>
      </c>
      <c r="O170" s="163" t="s">
        <v>24</v>
      </c>
      <c r="P170" s="163" t="s">
        <v>24</v>
      </c>
      <c r="Q170" s="163" t="s">
        <v>24</v>
      </c>
      <c r="R170" s="163" t="s">
        <v>24</v>
      </c>
      <c r="S170" s="163" t="s">
        <v>24</v>
      </c>
      <c r="T170" s="163" t="s">
        <v>24</v>
      </c>
      <c r="U170" s="163" t="s">
        <v>24</v>
      </c>
      <c r="V170" s="163" t="s">
        <v>24</v>
      </c>
      <c r="W170" s="163" t="s">
        <v>24</v>
      </c>
      <c r="X170" s="163" t="s">
        <v>24</v>
      </c>
      <c r="Y170" s="163"/>
      <c r="Z170" s="163"/>
      <c r="AA170" s="176" t="s">
        <v>1397</v>
      </c>
    </row>
    <row r="171" spans="1:28" x14ac:dyDescent="0.25">
      <c r="A171" s="128"/>
      <c r="B171" s="149">
        <v>165</v>
      </c>
      <c r="C171" s="128" t="s">
        <v>333</v>
      </c>
      <c r="D171" s="155">
        <v>300</v>
      </c>
      <c r="E171" s="156">
        <v>150</v>
      </c>
      <c r="F171" s="150">
        <v>1</v>
      </c>
      <c r="G171" s="157">
        <v>320</v>
      </c>
      <c r="H171" s="150"/>
      <c r="I171" s="153"/>
      <c r="J171" s="154"/>
      <c r="K171" s="128"/>
      <c r="L171" s="128"/>
      <c r="M171" s="128" t="s">
        <v>160</v>
      </c>
      <c r="N171" s="128">
        <v>2026</v>
      </c>
      <c r="O171" s="128"/>
      <c r="P171" s="128"/>
      <c r="Q171" s="128"/>
      <c r="R171" s="128"/>
      <c r="S171" s="128"/>
      <c r="T171" s="128" t="s">
        <v>24</v>
      </c>
      <c r="U171" s="128" t="s">
        <v>24</v>
      </c>
      <c r="V171" s="128"/>
      <c r="W171" s="128"/>
      <c r="X171" s="128"/>
      <c r="Y171" s="128"/>
      <c r="Z171" s="128"/>
      <c r="AA171" s="128"/>
    </row>
    <row r="172" spans="1:28" x14ac:dyDescent="0.25">
      <c r="A172" s="128"/>
      <c r="B172" s="149">
        <v>166</v>
      </c>
      <c r="C172" s="128" t="s">
        <v>334</v>
      </c>
      <c r="D172" s="155">
        <v>300</v>
      </c>
      <c r="E172" s="156">
        <v>150</v>
      </c>
      <c r="F172" s="150">
        <v>1</v>
      </c>
      <c r="G172" s="157">
        <v>320</v>
      </c>
      <c r="H172" s="150"/>
      <c r="I172" s="153"/>
      <c r="J172" s="154"/>
      <c r="K172" s="128"/>
      <c r="L172" s="128"/>
      <c r="M172" s="128" t="s">
        <v>335</v>
      </c>
      <c r="N172" s="128">
        <v>2026</v>
      </c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84"/>
    </row>
    <row r="173" spans="1:28" ht="15" customHeight="1" x14ac:dyDescent="0.25">
      <c r="A173" s="158" t="s">
        <v>101</v>
      </c>
      <c r="B173" s="166">
        <v>167</v>
      </c>
      <c r="C173" s="165" t="s">
        <v>336</v>
      </c>
      <c r="D173" s="167"/>
      <c r="E173" s="168"/>
      <c r="F173" s="170">
        <v>1</v>
      </c>
      <c r="G173" s="171"/>
      <c r="H173" s="170"/>
      <c r="I173" s="172"/>
      <c r="J173" s="173"/>
      <c r="K173" s="165"/>
      <c r="L173" s="165"/>
      <c r="M173" s="165" t="s">
        <v>134</v>
      </c>
      <c r="N173" s="128">
        <v>0</v>
      </c>
      <c r="O173" s="165" t="s">
        <v>101</v>
      </c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58" t="s">
        <v>101</v>
      </c>
    </row>
    <row r="174" spans="1:28" x14ac:dyDescent="0.25">
      <c r="A174" s="128"/>
      <c r="B174" s="149">
        <v>168</v>
      </c>
      <c r="C174" s="128" t="s">
        <v>1648</v>
      </c>
      <c r="D174" s="155">
        <v>300</v>
      </c>
      <c r="E174" s="156">
        <v>150</v>
      </c>
      <c r="F174" s="150">
        <v>1</v>
      </c>
      <c r="G174" s="157">
        <v>320</v>
      </c>
      <c r="H174" s="150"/>
      <c r="I174" s="153"/>
      <c r="J174" s="154"/>
      <c r="K174" s="128"/>
      <c r="L174" s="128" t="s">
        <v>1690</v>
      </c>
      <c r="M174" s="128" t="s">
        <v>338</v>
      </c>
      <c r="N174" s="128">
        <v>2026</v>
      </c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</row>
    <row r="175" spans="1:28" ht="15" customHeight="1" x14ac:dyDescent="0.25">
      <c r="A175" s="158" t="s">
        <v>1249</v>
      </c>
      <c r="B175" s="185">
        <v>169</v>
      </c>
      <c r="C175" s="165" t="s">
        <v>339</v>
      </c>
      <c r="D175" s="167"/>
      <c r="E175" s="168"/>
      <c r="F175" s="186"/>
      <c r="G175" s="187" t="s">
        <v>340</v>
      </c>
      <c r="H175" s="186"/>
      <c r="I175" s="188"/>
      <c r="J175" s="189"/>
      <c r="K175" s="190"/>
      <c r="L175" s="190"/>
      <c r="M175" s="190"/>
      <c r="N175" s="190">
        <v>0</v>
      </c>
      <c r="O175" s="190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58" t="s">
        <v>1249</v>
      </c>
    </row>
    <row r="176" spans="1:28" x14ac:dyDescent="0.25">
      <c r="A176" s="128"/>
      <c r="B176" s="149">
        <v>170</v>
      </c>
      <c r="C176" s="128" t="s">
        <v>341</v>
      </c>
      <c r="D176" s="155">
        <v>300</v>
      </c>
      <c r="E176" s="156">
        <v>150</v>
      </c>
      <c r="F176" s="150">
        <v>1</v>
      </c>
      <c r="G176" s="157">
        <v>320</v>
      </c>
      <c r="H176" s="150"/>
      <c r="I176" s="153"/>
      <c r="J176" s="154"/>
      <c r="K176" s="128"/>
      <c r="L176" s="128"/>
      <c r="M176" s="128" t="s">
        <v>342</v>
      </c>
      <c r="N176" s="128">
        <v>2026</v>
      </c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</row>
    <row r="177" spans="1:28" x14ac:dyDescent="0.25">
      <c r="A177" s="128"/>
      <c r="B177" s="149">
        <v>171</v>
      </c>
      <c r="C177" s="128" t="s">
        <v>343</v>
      </c>
      <c r="D177" s="155">
        <v>300</v>
      </c>
      <c r="E177" s="156">
        <v>150</v>
      </c>
      <c r="F177" s="150">
        <v>1</v>
      </c>
      <c r="G177" s="157">
        <v>320</v>
      </c>
      <c r="H177" s="150"/>
      <c r="I177" s="153"/>
      <c r="J177" s="154"/>
      <c r="K177" s="128"/>
      <c r="L177" s="128"/>
      <c r="M177" s="128" t="s">
        <v>344</v>
      </c>
      <c r="N177" s="128">
        <v>2026</v>
      </c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</row>
    <row r="178" spans="1:28" x14ac:dyDescent="0.25">
      <c r="A178" s="128"/>
      <c r="B178" s="149">
        <v>172</v>
      </c>
      <c r="C178" s="128" t="s">
        <v>345</v>
      </c>
      <c r="D178" s="155">
        <v>300</v>
      </c>
      <c r="E178" s="156">
        <v>150</v>
      </c>
      <c r="F178" s="150">
        <v>1</v>
      </c>
      <c r="G178" s="157">
        <v>320</v>
      </c>
      <c r="H178" s="150"/>
      <c r="I178" s="153"/>
      <c r="J178" s="154"/>
      <c r="K178" s="128"/>
      <c r="L178" s="128"/>
      <c r="M178" s="128" t="s">
        <v>346</v>
      </c>
      <c r="N178" s="128">
        <v>2026</v>
      </c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</row>
    <row r="179" spans="1:28" x14ac:dyDescent="0.25">
      <c r="A179" s="128"/>
      <c r="B179" s="149">
        <v>173</v>
      </c>
      <c r="C179" s="128" t="s">
        <v>347</v>
      </c>
      <c r="D179" s="155">
        <v>300</v>
      </c>
      <c r="E179" s="156">
        <v>150</v>
      </c>
      <c r="F179" s="150"/>
      <c r="G179" s="157">
        <v>320</v>
      </c>
      <c r="H179" s="150"/>
      <c r="I179" s="153">
        <v>1</v>
      </c>
      <c r="J179" s="154"/>
      <c r="K179" s="128"/>
      <c r="L179" s="128"/>
      <c r="M179" s="128" t="s">
        <v>348</v>
      </c>
      <c r="N179" s="128">
        <v>2026</v>
      </c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</row>
    <row r="180" spans="1:28" ht="15" customHeight="1" x14ac:dyDescent="0.25">
      <c r="A180" s="158" t="s">
        <v>1249</v>
      </c>
      <c r="B180" s="149">
        <v>174</v>
      </c>
      <c r="C180" s="128" t="s">
        <v>349</v>
      </c>
      <c r="D180" s="155"/>
      <c r="E180" s="156"/>
      <c r="F180" s="150"/>
      <c r="G180" s="157"/>
      <c r="H180" s="150"/>
      <c r="I180" s="153">
        <v>1</v>
      </c>
      <c r="J180" s="154"/>
      <c r="K180" s="128"/>
      <c r="L180" s="128"/>
      <c r="M180" s="128" t="s">
        <v>350</v>
      </c>
      <c r="N180" s="128">
        <v>0</v>
      </c>
      <c r="O180" s="128" t="s">
        <v>24</v>
      </c>
      <c r="P180" s="128" t="s">
        <v>24</v>
      </c>
      <c r="Q180" s="128" t="s">
        <v>24</v>
      </c>
      <c r="R180" s="128" t="s">
        <v>24</v>
      </c>
      <c r="S180" s="128" t="s">
        <v>24</v>
      </c>
      <c r="T180" s="128"/>
      <c r="U180" s="128"/>
      <c r="V180" s="128"/>
      <c r="W180" s="128"/>
      <c r="X180" s="128"/>
      <c r="Y180" s="128"/>
      <c r="Z180" s="128"/>
      <c r="AA180" s="158" t="s">
        <v>1249</v>
      </c>
      <c r="AB180" s="84" t="s">
        <v>1095</v>
      </c>
    </row>
    <row r="181" spans="1:28" x14ac:dyDescent="0.25">
      <c r="A181" s="128"/>
      <c r="B181" s="149">
        <v>175</v>
      </c>
      <c r="C181" s="128" t="s">
        <v>1271</v>
      </c>
      <c r="D181" s="155">
        <v>300</v>
      </c>
      <c r="E181" s="156">
        <v>150</v>
      </c>
      <c r="F181" s="150">
        <v>1</v>
      </c>
      <c r="G181" s="157">
        <v>320</v>
      </c>
      <c r="H181" s="150"/>
      <c r="I181" s="153"/>
      <c r="J181" s="154"/>
      <c r="K181" s="128"/>
      <c r="L181" s="128"/>
      <c r="M181" s="128" t="s">
        <v>32</v>
      </c>
      <c r="N181" s="128">
        <v>2026</v>
      </c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84"/>
    </row>
    <row r="182" spans="1:28" ht="15" customHeight="1" x14ac:dyDescent="0.25">
      <c r="A182" s="158" t="s">
        <v>1252</v>
      </c>
      <c r="B182" s="149">
        <v>176</v>
      </c>
      <c r="C182" s="128" t="s">
        <v>352</v>
      </c>
      <c r="D182" s="155"/>
      <c r="E182" s="156"/>
      <c r="F182" s="150"/>
      <c r="G182" s="157"/>
      <c r="H182" s="150"/>
      <c r="I182" s="153"/>
      <c r="J182" s="154"/>
      <c r="K182" s="128"/>
      <c r="L182" s="128"/>
      <c r="M182" s="128" t="s">
        <v>353</v>
      </c>
      <c r="N182" s="128">
        <v>0</v>
      </c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58" t="s">
        <v>1252</v>
      </c>
    </row>
    <row r="183" spans="1:28" x14ac:dyDescent="0.25">
      <c r="A183" s="128"/>
      <c r="B183" s="149">
        <v>177</v>
      </c>
      <c r="C183" s="128" t="s">
        <v>354</v>
      </c>
      <c r="D183" s="155">
        <v>300</v>
      </c>
      <c r="E183" s="156">
        <v>150</v>
      </c>
      <c r="F183" s="150">
        <v>2</v>
      </c>
      <c r="G183" s="157">
        <v>640</v>
      </c>
      <c r="H183" s="150"/>
      <c r="I183" s="153"/>
      <c r="J183" s="154"/>
      <c r="K183" s="128"/>
      <c r="L183" s="165" t="s">
        <v>1754</v>
      </c>
      <c r="M183" s="128" t="s">
        <v>355</v>
      </c>
      <c r="N183" s="128">
        <v>2026</v>
      </c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84"/>
    </row>
    <row r="184" spans="1:28" x14ac:dyDescent="0.25">
      <c r="A184" s="128"/>
      <c r="B184" s="127">
        <v>178</v>
      </c>
      <c r="C184" s="165" t="s">
        <v>1157</v>
      </c>
      <c r="D184" s="167">
        <v>300</v>
      </c>
      <c r="E184" s="168">
        <v>150</v>
      </c>
      <c r="F184" s="150">
        <v>1</v>
      </c>
      <c r="G184" s="157">
        <v>320</v>
      </c>
      <c r="H184" s="150"/>
      <c r="I184" s="153"/>
      <c r="J184" s="154"/>
      <c r="K184" s="128"/>
      <c r="L184" s="128"/>
      <c r="M184" s="128" t="s">
        <v>356</v>
      </c>
      <c r="N184" s="128">
        <v>2026</v>
      </c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</row>
    <row r="185" spans="1:28" x14ac:dyDescent="0.25">
      <c r="A185" s="128"/>
      <c r="B185" s="149">
        <v>179</v>
      </c>
      <c r="C185" s="128" t="s">
        <v>1139</v>
      </c>
      <c r="D185" s="155">
        <v>300</v>
      </c>
      <c r="E185" s="156">
        <v>150</v>
      </c>
      <c r="F185" s="150">
        <v>1</v>
      </c>
      <c r="G185" s="157">
        <v>320</v>
      </c>
      <c r="H185" s="150"/>
      <c r="I185" s="153"/>
      <c r="J185" s="154"/>
      <c r="K185" s="128"/>
      <c r="L185" s="128"/>
      <c r="M185" s="128" t="s">
        <v>357</v>
      </c>
      <c r="N185" s="128">
        <v>2026</v>
      </c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</row>
    <row r="186" spans="1:28" x14ac:dyDescent="0.25">
      <c r="A186" s="128"/>
      <c r="B186" s="149" t="s">
        <v>1542</v>
      </c>
      <c r="C186" s="128" t="s">
        <v>1543</v>
      </c>
      <c r="D186" s="155">
        <v>300</v>
      </c>
      <c r="E186" s="156">
        <v>150</v>
      </c>
      <c r="F186" s="150"/>
      <c r="G186" s="157"/>
      <c r="H186" s="150"/>
      <c r="I186" s="153">
        <v>1</v>
      </c>
      <c r="J186" s="154"/>
      <c r="K186" s="128"/>
      <c r="L186" s="128" t="s">
        <v>1544</v>
      </c>
      <c r="M186" s="128" t="s">
        <v>194</v>
      </c>
      <c r="N186" s="128">
        <v>2026</v>
      </c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</row>
    <row r="187" spans="1:28" x14ac:dyDescent="0.25">
      <c r="A187" s="128"/>
      <c r="B187" s="149">
        <v>180</v>
      </c>
      <c r="C187" s="128" t="s">
        <v>359</v>
      </c>
      <c r="D187" s="155">
        <v>300</v>
      </c>
      <c r="E187" s="156">
        <v>150</v>
      </c>
      <c r="F187" s="150">
        <v>1</v>
      </c>
      <c r="G187" s="157">
        <v>320</v>
      </c>
      <c r="H187" s="150"/>
      <c r="I187" s="153"/>
      <c r="J187" s="154"/>
      <c r="K187" s="128"/>
      <c r="L187" s="128" t="s">
        <v>1755</v>
      </c>
      <c r="M187" s="128" t="s">
        <v>360</v>
      </c>
      <c r="N187" s="128">
        <v>2026</v>
      </c>
      <c r="O187" s="128" t="s">
        <v>1347</v>
      </c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</row>
    <row r="188" spans="1:28" ht="15" customHeight="1" x14ac:dyDescent="0.25">
      <c r="A188" s="158" t="s">
        <v>1308</v>
      </c>
      <c r="B188" s="149">
        <v>181</v>
      </c>
      <c r="C188" s="128" t="s">
        <v>1194</v>
      </c>
      <c r="D188" s="155">
        <v>300</v>
      </c>
      <c r="E188" s="156">
        <v>150</v>
      </c>
      <c r="F188" s="150">
        <v>1</v>
      </c>
      <c r="G188" s="157"/>
      <c r="H188" s="150"/>
      <c r="I188" s="153"/>
      <c r="J188" s="154"/>
      <c r="K188" s="128"/>
      <c r="L188" s="128"/>
      <c r="M188" s="128" t="s">
        <v>362</v>
      </c>
      <c r="N188" s="128">
        <v>2026</v>
      </c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58" t="s">
        <v>1308</v>
      </c>
    </row>
    <row r="189" spans="1:28" x14ac:dyDescent="0.25">
      <c r="A189" s="128"/>
      <c r="B189" s="149">
        <v>182</v>
      </c>
      <c r="C189" s="128" t="s">
        <v>363</v>
      </c>
      <c r="D189" s="155">
        <v>300</v>
      </c>
      <c r="E189" s="156">
        <v>150</v>
      </c>
      <c r="F189" s="150">
        <v>1</v>
      </c>
      <c r="G189" s="157">
        <v>320</v>
      </c>
      <c r="H189" s="150"/>
      <c r="I189" s="153"/>
      <c r="J189" s="154"/>
      <c r="K189" s="128"/>
      <c r="L189" s="128"/>
      <c r="M189" s="128" t="s">
        <v>32</v>
      </c>
      <c r="N189" s="128">
        <v>2026</v>
      </c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</row>
    <row r="190" spans="1:28" ht="15" customHeight="1" x14ac:dyDescent="0.25">
      <c r="A190" s="128" t="s">
        <v>1318</v>
      </c>
      <c r="B190" s="149">
        <v>183</v>
      </c>
      <c r="C190" s="128" t="s">
        <v>364</v>
      </c>
      <c r="D190" s="155"/>
      <c r="E190" s="156"/>
      <c r="F190" s="150"/>
      <c r="G190" s="157"/>
      <c r="H190" s="150"/>
      <c r="I190" s="153"/>
      <c r="J190" s="154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 t="s">
        <v>1318</v>
      </c>
    </row>
    <row r="191" spans="1:28" x14ac:dyDescent="0.25">
      <c r="A191" s="128"/>
      <c r="B191" s="149">
        <v>184</v>
      </c>
      <c r="C191" s="128" t="s">
        <v>366</v>
      </c>
      <c r="D191" s="155">
        <v>600</v>
      </c>
      <c r="E191" s="156">
        <v>300</v>
      </c>
      <c r="F191" s="150">
        <v>2</v>
      </c>
      <c r="G191" s="157">
        <v>320</v>
      </c>
      <c r="H191" s="150"/>
      <c r="I191" s="153"/>
      <c r="J191" s="154"/>
      <c r="K191" s="128"/>
      <c r="L191" s="128"/>
      <c r="M191" s="128" t="s">
        <v>367</v>
      </c>
      <c r="N191" s="128">
        <v>2026</v>
      </c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</row>
    <row r="192" spans="1:28" x14ac:dyDescent="0.25">
      <c r="A192" s="128"/>
      <c r="B192" s="149">
        <v>185</v>
      </c>
      <c r="C192" s="128" t="s">
        <v>368</v>
      </c>
      <c r="D192" s="155">
        <v>600</v>
      </c>
      <c r="E192" s="156">
        <v>300</v>
      </c>
      <c r="F192" s="150">
        <v>2</v>
      </c>
      <c r="G192" s="157">
        <v>640</v>
      </c>
      <c r="H192" s="150"/>
      <c r="I192" s="153"/>
      <c r="J192" s="154">
        <v>1</v>
      </c>
      <c r="K192" s="128"/>
      <c r="L192" s="128" t="s">
        <v>1742</v>
      </c>
      <c r="M192" s="128" t="s">
        <v>371</v>
      </c>
      <c r="N192" s="128">
        <v>2026</v>
      </c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84" t="s">
        <v>1115</v>
      </c>
    </row>
    <row r="193" spans="1:28" x14ac:dyDescent="0.25">
      <c r="A193" s="128"/>
      <c r="B193" s="149">
        <v>186</v>
      </c>
      <c r="C193" s="128" t="s">
        <v>372</v>
      </c>
      <c r="D193" s="155">
        <v>300</v>
      </c>
      <c r="E193" s="156">
        <v>150</v>
      </c>
      <c r="F193" s="150">
        <v>1</v>
      </c>
      <c r="G193" s="157">
        <v>320</v>
      </c>
      <c r="H193" s="150"/>
      <c r="I193" s="153"/>
      <c r="J193" s="154"/>
      <c r="K193" s="128"/>
      <c r="L193" s="162"/>
      <c r="M193" s="128" t="s">
        <v>373</v>
      </c>
      <c r="N193" s="128">
        <v>2026</v>
      </c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84" t="s">
        <v>1115</v>
      </c>
    </row>
    <row r="194" spans="1:28" x14ac:dyDescent="0.25">
      <c r="A194" s="128"/>
      <c r="B194" s="149" t="s">
        <v>1653</v>
      </c>
      <c r="C194" s="128" t="s">
        <v>1654</v>
      </c>
      <c r="D194" s="155">
        <v>300</v>
      </c>
      <c r="E194" s="156">
        <v>150</v>
      </c>
      <c r="F194" s="150"/>
      <c r="G194" s="157"/>
      <c r="H194" s="150"/>
      <c r="I194" s="153">
        <v>1</v>
      </c>
      <c r="J194" s="154"/>
      <c r="K194" s="128"/>
      <c r="L194" s="162" t="s">
        <v>1658</v>
      </c>
      <c r="M194" s="128" t="s">
        <v>348</v>
      </c>
      <c r="N194" s="128">
        <v>2026</v>
      </c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84"/>
    </row>
    <row r="195" spans="1:28" x14ac:dyDescent="0.25">
      <c r="A195" s="128"/>
      <c r="B195" s="149">
        <v>187</v>
      </c>
      <c r="C195" s="128" t="s">
        <v>375</v>
      </c>
      <c r="D195" s="155">
        <v>300</v>
      </c>
      <c r="E195" s="156">
        <v>150</v>
      </c>
      <c r="F195" s="150">
        <v>1</v>
      </c>
      <c r="G195" s="157">
        <v>320</v>
      </c>
      <c r="H195" s="150"/>
      <c r="I195" s="153"/>
      <c r="J195" s="154"/>
      <c r="K195" s="128"/>
      <c r="L195" s="128"/>
      <c r="M195" s="128" t="s">
        <v>376</v>
      </c>
      <c r="N195" s="128">
        <v>2026</v>
      </c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</row>
    <row r="196" spans="1:28" x14ac:dyDescent="0.25">
      <c r="A196" s="128"/>
      <c r="B196" s="149">
        <v>188</v>
      </c>
      <c r="C196" s="128" t="s">
        <v>377</v>
      </c>
      <c r="D196" s="155">
        <v>300</v>
      </c>
      <c r="E196" s="156">
        <v>150</v>
      </c>
      <c r="F196" s="150">
        <v>2</v>
      </c>
      <c r="G196" s="157">
        <v>320</v>
      </c>
      <c r="H196" s="150"/>
      <c r="I196" s="153"/>
      <c r="J196" s="154">
        <v>2</v>
      </c>
      <c r="K196" s="128"/>
      <c r="L196" s="128" t="s">
        <v>1741</v>
      </c>
      <c r="M196" s="128" t="s">
        <v>378</v>
      </c>
      <c r="N196" s="128">
        <v>2026</v>
      </c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4" t="s">
        <v>1345</v>
      </c>
    </row>
    <row r="197" spans="1:28" x14ac:dyDescent="0.25">
      <c r="A197" s="128"/>
      <c r="B197" s="149">
        <v>189</v>
      </c>
      <c r="C197" s="128" t="s">
        <v>377</v>
      </c>
      <c r="D197" s="155">
        <v>300</v>
      </c>
      <c r="E197" s="156">
        <v>150</v>
      </c>
      <c r="F197" s="150">
        <v>1</v>
      </c>
      <c r="G197" s="157">
        <v>320</v>
      </c>
      <c r="H197" s="150"/>
      <c r="I197" s="153"/>
      <c r="J197" s="154"/>
      <c r="K197" s="128"/>
      <c r="L197" s="128"/>
      <c r="M197" s="128" t="s">
        <v>380</v>
      </c>
      <c r="N197" s="128">
        <v>2026</v>
      </c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</row>
    <row r="198" spans="1:28" x14ac:dyDescent="0.25">
      <c r="A198" s="128"/>
      <c r="B198" s="149">
        <v>190</v>
      </c>
      <c r="C198" s="128" t="s">
        <v>381</v>
      </c>
      <c r="D198" s="155">
        <v>600</v>
      </c>
      <c r="E198" s="156">
        <v>300</v>
      </c>
      <c r="F198" s="150">
        <v>2</v>
      </c>
      <c r="G198" s="157">
        <v>640</v>
      </c>
      <c r="H198" s="150"/>
      <c r="I198" s="153"/>
      <c r="J198" s="154"/>
      <c r="K198" s="128"/>
      <c r="L198" s="128"/>
      <c r="M198" s="128" t="s">
        <v>1137</v>
      </c>
      <c r="N198" s="128">
        <v>2026</v>
      </c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</row>
    <row r="199" spans="1:28" x14ac:dyDescent="0.25">
      <c r="A199" s="128"/>
      <c r="B199" s="149">
        <v>191</v>
      </c>
      <c r="C199" s="128" t="s">
        <v>1676</v>
      </c>
      <c r="D199" s="155">
        <v>300</v>
      </c>
      <c r="E199" s="156">
        <v>150</v>
      </c>
      <c r="F199" s="150">
        <v>1</v>
      </c>
      <c r="G199" s="157"/>
      <c r="H199" s="150"/>
      <c r="I199" s="153"/>
      <c r="J199" s="154"/>
      <c r="K199" s="128"/>
      <c r="L199" s="128"/>
      <c r="M199" s="128" t="s">
        <v>294</v>
      </c>
      <c r="N199" s="128">
        <v>2026</v>
      </c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</row>
    <row r="200" spans="1:28" x14ac:dyDescent="0.25">
      <c r="A200" s="128"/>
      <c r="B200" s="149">
        <v>192</v>
      </c>
      <c r="C200" s="128" t="s">
        <v>385</v>
      </c>
      <c r="D200" s="155">
        <v>600</v>
      </c>
      <c r="E200" s="156">
        <v>300</v>
      </c>
      <c r="F200" s="150">
        <v>2</v>
      </c>
      <c r="G200" s="157"/>
      <c r="H200" s="150"/>
      <c r="I200" s="153"/>
      <c r="J200" s="154"/>
      <c r="K200" s="128"/>
      <c r="L200" s="128"/>
      <c r="M200" s="128" t="s">
        <v>386</v>
      </c>
      <c r="N200" s="128">
        <v>2026</v>
      </c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</row>
    <row r="201" spans="1:28" x14ac:dyDescent="0.25">
      <c r="A201" s="128"/>
      <c r="B201" s="149">
        <v>193</v>
      </c>
      <c r="C201" s="128" t="s">
        <v>38</v>
      </c>
      <c r="D201" s="155">
        <v>300</v>
      </c>
      <c r="E201" s="156">
        <v>150</v>
      </c>
      <c r="F201" s="150">
        <v>1</v>
      </c>
      <c r="G201" s="157">
        <v>640</v>
      </c>
      <c r="H201" s="150"/>
      <c r="I201" s="153"/>
      <c r="J201" s="154"/>
      <c r="K201" s="128"/>
      <c r="L201" s="128"/>
      <c r="M201" s="128" t="s">
        <v>294</v>
      </c>
      <c r="N201" s="128">
        <v>2026</v>
      </c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</row>
    <row r="202" spans="1:28" ht="15" customHeight="1" x14ac:dyDescent="0.25">
      <c r="A202" s="191" t="s">
        <v>1333</v>
      </c>
      <c r="B202" s="149">
        <v>193</v>
      </c>
      <c r="C202" s="165" t="s">
        <v>1132</v>
      </c>
      <c r="D202" s="167">
        <v>300</v>
      </c>
      <c r="E202" s="168">
        <v>150</v>
      </c>
      <c r="F202" s="150">
        <v>1</v>
      </c>
      <c r="G202" s="157"/>
      <c r="H202" s="150"/>
      <c r="I202" s="153"/>
      <c r="J202" s="154"/>
      <c r="K202" s="128"/>
      <c r="L202" s="128" t="s">
        <v>1583</v>
      </c>
      <c r="M202" s="128" t="s">
        <v>388</v>
      </c>
      <c r="N202" s="128">
        <v>2026</v>
      </c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91" t="s">
        <v>1333</v>
      </c>
    </row>
    <row r="203" spans="1:28" x14ac:dyDescent="0.25">
      <c r="A203" s="128"/>
      <c r="B203" s="149">
        <v>194</v>
      </c>
      <c r="C203" s="128" t="s">
        <v>387</v>
      </c>
      <c r="D203" s="155">
        <v>300</v>
      </c>
      <c r="E203" s="156">
        <v>150</v>
      </c>
      <c r="F203" s="150">
        <v>1</v>
      </c>
      <c r="G203" s="157">
        <v>640</v>
      </c>
      <c r="H203" s="173" t="s">
        <v>1343</v>
      </c>
      <c r="I203" s="153"/>
      <c r="J203" s="154"/>
      <c r="K203" s="128"/>
      <c r="L203" s="128"/>
      <c r="M203" s="128" t="s">
        <v>388</v>
      </c>
      <c r="N203" s="128">
        <v>2026</v>
      </c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84" t="s">
        <v>1110</v>
      </c>
    </row>
    <row r="204" spans="1:28" x14ac:dyDescent="0.25">
      <c r="A204" s="128"/>
      <c r="B204" s="149">
        <v>195</v>
      </c>
      <c r="C204" s="128" t="s">
        <v>389</v>
      </c>
      <c r="D204" s="155">
        <v>300</v>
      </c>
      <c r="E204" s="156">
        <v>150</v>
      </c>
      <c r="F204" s="150">
        <v>1</v>
      </c>
      <c r="G204" s="157">
        <v>320</v>
      </c>
      <c r="H204" s="150"/>
      <c r="I204" s="153"/>
      <c r="J204" s="154"/>
      <c r="K204" s="128"/>
      <c r="L204" s="128"/>
      <c r="M204" s="128" t="s">
        <v>367</v>
      </c>
      <c r="N204" s="128">
        <v>2026</v>
      </c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84" t="s">
        <v>1088</v>
      </c>
    </row>
    <row r="205" spans="1:28" x14ac:dyDescent="0.25">
      <c r="A205" s="128"/>
      <c r="B205" s="149">
        <v>196</v>
      </c>
      <c r="C205" s="128" t="s">
        <v>390</v>
      </c>
      <c r="D205" s="155">
        <v>300</v>
      </c>
      <c r="E205" s="156">
        <v>150</v>
      </c>
      <c r="F205" s="150"/>
      <c r="G205" s="157">
        <v>640</v>
      </c>
      <c r="H205" s="150"/>
      <c r="I205" s="153">
        <v>1</v>
      </c>
      <c r="J205" s="154"/>
      <c r="K205" s="128"/>
      <c r="L205" s="128"/>
      <c r="M205" s="128" t="s">
        <v>1164</v>
      </c>
      <c r="N205" s="128">
        <v>2024</v>
      </c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</row>
    <row r="206" spans="1:28" x14ac:dyDescent="0.25">
      <c r="A206" s="128"/>
      <c r="B206" s="127">
        <v>197</v>
      </c>
      <c r="C206" s="128" t="s">
        <v>391</v>
      </c>
      <c r="D206" s="155">
        <v>600</v>
      </c>
      <c r="E206" s="156">
        <v>300</v>
      </c>
      <c r="F206" s="150">
        <v>2</v>
      </c>
      <c r="G206" s="157">
        <v>320</v>
      </c>
      <c r="H206" s="150"/>
      <c r="I206" s="153"/>
      <c r="J206" s="154"/>
      <c r="K206" s="128"/>
      <c r="L206" s="128"/>
      <c r="M206" s="128" t="s">
        <v>380</v>
      </c>
      <c r="N206" s="128">
        <v>2026</v>
      </c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</row>
    <row r="207" spans="1:28" x14ac:dyDescent="0.25">
      <c r="A207" s="128"/>
      <c r="B207" s="149">
        <v>198</v>
      </c>
      <c r="C207" s="128" t="s">
        <v>392</v>
      </c>
      <c r="D207" s="155">
        <v>300</v>
      </c>
      <c r="E207" s="156">
        <v>150</v>
      </c>
      <c r="F207" s="150">
        <v>1</v>
      </c>
      <c r="G207" s="157">
        <v>320</v>
      </c>
      <c r="H207" s="150"/>
      <c r="I207" s="153"/>
      <c r="J207" s="154"/>
      <c r="K207" s="128"/>
      <c r="L207" s="128"/>
      <c r="M207" s="128" t="s">
        <v>380</v>
      </c>
      <c r="N207" s="128">
        <v>2024</v>
      </c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</row>
    <row r="208" spans="1:28" s="111" customFormat="1" x14ac:dyDescent="0.25">
      <c r="A208" s="163"/>
      <c r="B208" s="149">
        <v>199</v>
      </c>
      <c r="C208" s="128" t="s">
        <v>366</v>
      </c>
      <c r="D208" s="155"/>
      <c r="E208" s="156"/>
      <c r="F208" s="128">
        <v>1</v>
      </c>
      <c r="G208" s="157">
        <v>320</v>
      </c>
      <c r="H208" s="150"/>
      <c r="I208" s="153"/>
      <c r="J208" s="154"/>
      <c r="K208" s="128"/>
      <c r="L208" s="128"/>
      <c r="M208" s="128" t="s">
        <v>1385</v>
      </c>
      <c r="N208" s="128"/>
      <c r="O208" s="128">
        <v>2020</v>
      </c>
      <c r="P208" s="128" t="s">
        <v>24</v>
      </c>
      <c r="Q208" s="128" t="s">
        <v>24</v>
      </c>
      <c r="R208" s="128" t="s">
        <v>241</v>
      </c>
      <c r="S208" s="128" t="s">
        <v>24</v>
      </c>
      <c r="T208" s="128" t="s">
        <v>24</v>
      </c>
      <c r="U208" s="128"/>
      <c r="V208" s="128"/>
      <c r="W208" s="128"/>
      <c r="X208" s="128"/>
      <c r="Y208" s="128"/>
      <c r="Z208" s="128"/>
      <c r="AA208" s="163"/>
    </row>
    <row r="209" spans="1:28" x14ac:dyDescent="0.25">
      <c r="A209" s="128"/>
      <c r="B209" s="192">
        <v>200</v>
      </c>
      <c r="C209" s="128" t="s">
        <v>394</v>
      </c>
      <c r="D209" s="155">
        <v>900</v>
      </c>
      <c r="E209" s="156">
        <v>450</v>
      </c>
      <c r="F209" s="150">
        <v>3</v>
      </c>
      <c r="G209" s="193">
        <v>960</v>
      </c>
      <c r="H209" s="150"/>
      <c r="I209" s="153"/>
      <c r="J209" s="154">
        <v>3</v>
      </c>
      <c r="K209" s="128"/>
      <c r="L209" s="128"/>
      <c r="M209" s="128" t="s">
        <v>1697</v>
      </c>
      <c r="N209" s="128">
        <v>2026</v>
      </c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4" t="s">
        <v>1277</v>
      </c>
    </row>
    <row r="210" spans="1:28" x14ac:dyDescent="0.25">
      <c r="A210" s="128"/>
      <c r="B210" s="149">
        <v>201</v>
      </c>
      <c r="C210" s="128" t="s">
        <v>396</v>
      </c>
      <c r="D210" s="155">
        <v>300</v>
      </c>
      <c r="E210" s="156">
        <v>150</v>
      </c>
      <c r="F210" s="150">
        <v>1</v>
      </c>
      <c r="G210" s="150">
        <v>320</v>
      </c>
      <c r="H210" s="150"/>
      <c r="I210" s="153"/>
      <c r="J210" s="154"/>
      <c r="K210" s="128"/>
      <c r="L210" s="128"/>
      <c r="M210" s="128" t="s">
        <v>397</v>
      </c>
      <c r="N210" s="128">
        <v>2026</v>
      </c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</row>
    <row r="211" spans="1:28" x14ac:dyDescent="0.25">
      <c r="A211" s="128"/>
      <c r="B211" s="149">
        <v>202</v>
      </c>
      <c r="C211" s="128" t="s">
        <v>1535</v>
      </c>
      <c r="D211" s="155">
        <v>300</v>
      </c>
      <c r="E211" s="156">
        <v>150</v>
      </c>
      <c r="F211" s="150">
        <v>1</v>
      </c>
      <c r="G211" s="157">
        <v>320</v>
      </c>
      <c r="H211" s="150"/>
      <c r="I211" s="153"/>
      <c r="J211" s="154"/>
      <c r="K211" s="128"/>
      <c r="L211" s="128"/>
      <c r="M211" s="128" t="s">
        <v>399</v>
      </c>
      <c r="N211" s="128">
        <v>2026</v>
      </c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</row>
    <row r="212" spans="1:28" ht="15" customHeight="1" x14ac:dyDescent="0.25">
      <c r="A212" s="158" t="s">
        <v>1234</v>
      </c>
      <c r="B212" s="149">
        <v>203</v>
      </c>
      <c r="C212" s="128" t="s">
        <v>400</v>
      </c>
      <c r="D212" s="155"/>
      <c r="E212" s="156"/>
      <c r="F212" s="150">
        <v>1</v>
      </c>
      <c r="G212" s="157"/>
      <c r="H212" s="150"/>
      <c r="I212" s="153"/>
      <c r="J212" s="154"/>
      <c r="K212" s="128"/>
      <c r="L212" s="128"/>
      <c r="M212" s="128" t="s">
        <v>401</v>
      </c>
      <c r="N212" s="128">
        <v>0</v>
      </c>
      <c r="O212" s="128"/>
      <c r="P212" s="128"/>
      <c r="Q212" s="128"/>
      <c r="R212" s="128"/>
      <c r="S212" s="128"/>
      <c r="T212" s="128"/>
      <c r="U212" s="128"/>
      <c r="V212" s="128"/>
      <c r="W212" s="128" t="s">
        <v>402</v>
      </c>
      <c r="X212" s="128"/>
      <c r="Y212" s="128"/>
      <c r="Z212" s="128"/>
      <c r="AA212" s="158" t="s">
        <v>1234</v>
      </c>
    </row>
    <row r="213" spans="1:28" x14ac:dyDescent="0.25">
      <c r="A213" s="128"/>
      <c r="B213" s="149">
        <v>204</v>
      </c>
      <c r="C213" s="128" t="s">
        <v>403</v>
      </c>
      <c r="D213" s="155">
        <v>300</v>
      </c>
      <c r="E213" s="156">
        <v>150</v>
      </c>
      <c r="F213" s="150">
        <v>1</v>
      </c>
      <c r="G213" s="157">
        <v>320</v>
      </c>
      <c r="H213" s="150"/>
      <c r="I213" s="153"/>
      <c r="J213" s="154"/>
      <c r="K213" s="128"/>
      <c r="L213" s="128"/>
      <c r="M213" s="128" t="s">
        <v>404</v>
      </c>
      <c r="N213" s="128">
        <v>2026</v>
      </c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84" t="s">
        <v>1113</v>
      </c>
    </row>
    <row r="214" spans="1:28" x14ac:dyDescent="0.25">
      <c r="A214" s="128"/>
      <c r="B214" s="149">
        <v>205</v>
      </c>
      <c r="C214" s="128" t="s">
        <v>405</v>
      </c>
      <c r="D214" s="155">
        <v>600</v>
      </c>
      <c r="E214" s="156">
        <v>300</v>
      </c>
      <c r="F214" s="150">
        <v>2</v>
      </c>
      <c r="G214" s="157">
        <v>640</v>
      </c>
      <c r="H214" s="150"/>
      <c r="I214" s="153"/>
      <c r="J214" s="154"/>
      <c r="K214" s="128">
        <v>10</v>
      </c>
      <c r="L214" s="128"/>
      <c r="M214" s="128" t="s">
        <v>407</v>
      </c>
      <c r="N214" s="128">
        <v>2026</v>
      </c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4" t="s">
        <v>1269</v>
      </c>
    </row>
    <row r="215" spans="1:28" ht="15" customHeight="1" x14ac:dyDescent="0.25">
      <c r="A215" s="158" t="s">
        <v>1344</v>
      </c>
      <c r="B215" s="149">
        <v>206</v>
      </c>
      <c r="C215" s="165" t="s">
        <v>408</v>
      </c>
      <c r="D215" s="167">
        <v>300</v>
      </c>
      <c r="E215" s="168">
        <v>150</v>
      </c>
      <c r="F215" s="150"/>
      <c r="G215" s="157"/>
      <c r="H215" s="150"/>
      <c r="I215" s="153">
        <v>1</v>
      </c>
      <c r="J215" s="154"/>
      <c r="K215" s="128"/>
      <c r="L215" s="128"/>
      <c r="M215" s="128" t="s">
        <v>355</v>
      </c>
      <c r="N215" s="128">
        <v>2026</v>
      </c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58" t="s">
        <v>1344</v>
      </c>
    </row>
    <row r="216" spans="1:28" x14ac:dyDescent="0.25">
      <c r="A216" s="128"/>
      <c r="B216" s="149">
        <v>207</v>
      </c>
      <c r="C216" s="128" t="s">
        <v>1355</v>
      </c>
      <c r="D216" s="155">
        <v>300</v>
      </c>
      <c r="E216" s="156">
        <v>150</v>
      </c>
      <c r="F216" s="150">
        <v>1</v>
      </c>
      <c r="G216" s="157">
        <v>320</v>
      </c>
      <c r="H216" s="150"/>
      <c r="I216" s="153"/>
      <c r="J216" s="154"/>
      <c r="K216" s="128"/>
      <c r="L216" s="128"/>
      <c r="M216" s="128" t="s">
        <v>355</v>
      </c>
      <c r="N216" s="128">
        <v>2026</v>
      </c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</row>
    <row r="217" spans="1:28" x14ac:dyDescent="0.25">
      <c r="A217" s="128"/>
      <c r="B217" s="149">
        <v>208</v>
      </c>
      <c r="C217" s="128" t="s">
        <v>410</v>
      </c>
      <c r="D217" s="155">
        <v>300</v>
      </c>
      <c r="E217" s="156">
        <v>150</v>
      </c>
      <c r="F217" s="150">
        <v>1</v>
      </c>
      <c r="G217" s="157"/>
      <c r="H217" s="150"/>
      <c r="I217" s="153"/>
      <c r="J217" s="154"/>
      <c r="K217" s="128"/>
      <c r="L217" s="128"/>
      <c r="M217" s="128" t="s">
        <v>1272</v>
      </c>
      <c r="N217" s="128">
        <v>2025</v>
      </c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</row>
    <row r="218" spans="1:28" x14ac:dyDescent="0.25">
      <c r="A218" s="128"/>
      <c r="B218" s="149">
        <v>209</v>
      </c>
      <c r="C218" s="128" t="s">
        <v>411</v>
      </c>
      <c r="D218" s="155">
        <v>300</v>
      </c>
      <c r="E218" s="156">
        <v>150</v>
      </c>
      <c r="F218" s="150">
        <v>1</v>
      </c>
      <c r="G218" s="157">
        <v>320</v>
      </c>
      <c r="H218" s="150"/>
      <c r="I218" s="153"/>
      <c r="J218" s="154"/>
      <c r="K218" s="128"/>
      <c r="L218" s="128"/>
      <c r="M218" s="128" t="s">
        <v>412</v>
      </c>
      <c r="N218" s="128">
        <v>2025</v>
      </c>
      <c r="O218" s="128" t="s">
        <v>24</v>
      </c>
      <c r="P218" s="128" t="s">
        <v>24</v>
      </c>
      <c r="Q218" s="128" t="s">
        <v>24</v>
      </c>
      <c r="R218" s="128" t="s">
        <v>24</v>
      </c>
      <c r="S218" s="128" t="s">
        <v>24</v>
      </c>
      <c r="T218" s="128" t="s">
        <v>24</v>
      </c>
      <c r="U218" s="128"/>
      <c r="V218" s="128"/>
      <c r="W218" s="128"/>
      <c r="X218" s="128"/>
      <c r="Y218" s="128"/>
      <c r="Z218" s="128"/>
      <c r="AA218" s="128"/>
    </row>
    <row r="219" spans="1:28" ht="15" customHeight="1" x14ac:dyDescent="0.25">
      <c r="A219" s="158" t="s">
        <v>1386</v>
      </c>
      <c r="B219" s="149">
        <v>210</v>
      </c>
      <c r="C219" s="128" t="s">
        <v>413</v>
      </c>
      <c r="D219" s="155"/>
      <c r="E219" s="156"/>
      <c r="F219" s="150">
        <v>1</v>
      </c>
      <c r="G219" s="157">
        <v>320</v>
      </c>
      <c r="H219" s="150"/>
      <c r="I219" s="153"/>
      <c r="J219" s="154"/>
      <c r="K219" s="128"/>
      <c r="L219" s="128"/>
      <c r="M219" s="128"/>
      <c r="N219" s="128">
        <v>0</v>
      </c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58" t="s">
        <v>1386</v>
      </c>
    </row>
    <row r="220" spans="1:28" x14ac:dyDescent="0.25">
      <c r="A220" s="128"/>
      <c r="B220" s="149">
        <v>211</v>
      </c>
      <c r="C220" s="128" t="s">
        <v>414</v>
      </c>
      <c r="D220" s="155">
        <v>300</v>
      </c>
      <c r="E220" s="156">
        <v>150</v>
      </c>
      <c r="F220" s="150">
        <v>1</v>
      </c>
      <c r="G220" s="157">
        <v>320</v>
      </c>
      <c r="H220" s="150"/>
      <c r="I220" s="153"/>
      <c r="J220" s="154"/>
      <c r="K220" s="128"/>
      <c r="L220" s="128"/>
      <c r="M220" s="128" t="s">
        <v>1313</v>
      </c>
      <c r="N220" s="128">
        <v>2026</v>
      </c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</row>
    <row r="221" spans="1:28" x14ac:dyDescent="0.25">
      <c r="A221" s="128"/>
      <c r="B221" s="149">
        <v>212</v>
      </c>
      <c r="C221" s="128" t="s">
        <v>416</v>
      </c>
      <c r="D221" s="155">
        <v>300</v>
      </c>
      <c r="E221" s="156">
        <v>150</v>
      </c>
      <c r="F221" s="150">
        <v>1</v>
      </c>
      <c r="G221" s="157">
        <v>320</v>
      </c>
      <c r="H221" s="150"/>
      <c r="I221" s="153"/>
      <c r="J221" s="154"/>
      <c r="K221" s="128"/>
      <c r="L221" s="128"/>
      <c r="M221" s="128" t="s">
        <v>417</v>
      </c>
      <c r="N221" s="128">
        <v>2025</v>
      </c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84" t="s">
        <v>1087</v>
      </c>
    </row>
    <row r="222" spans="1:28" x14ac:dyDescent="0.25">
      <c r="A222" s="128"/>
      <c r="B222" s="149">
        <v>213</v>
      </c>
      <c r="C222" s="128" t="s">
        <v>418</v>
      </c>
      <c r="D222" s="155">
        <v>300</v>
      </c>
      <c r="E222" s="156">
        <v>150</v>
      </c>
      <c r="F222" s="150">
        <v>1</v>
      </c>
      <c r="G222" s="157">
        <v>320</v>
      </c>
      <c r="H222" s="150"/>
      <c r="I222" s="153"/>
      <c r="J222" s="154"/>
      <c r="K222" s="128"/>
      <c r="L222" s="128"/>
      <c r="M222" s="128" t="s">
        <v>399</v>
      </c>
      <c r="N222" s="128">
        <v>2026</v>
      </c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4" t="s">
        <v>1284</v>
      </c>
    </row>
    <row r="223" spans="1:28" x14ac:dyDescent="0.25">
      <c r="A223" s="128"/>
      <c r="B223" s="149">
        <v>214</v>
      </c>
      <c r="C223" s="128" t="s">
        <v>1437</v>
      </c>
      <c r="D223" s="155">
        <v>300</v>
      </c>
      <c r="E223" s="156">
        <v>150</v>
      </c>
      <c r="F223" s="150">
        <v>1</v>
      </c>
      <c r="G223" s="157">
        <v>320</v>
      </c>
      <c r="H223" s="150"/>
      <c r="I223" s="153"/>
      <c r="J223" s="154"/>
      <c r="K223" s="128"/>
      <c r="L223" s="128"/>
      <c r="M223" s="128" t="s">
        <v>344</v>
      </c>
      <c r="N223" s="128">
        <v>2026</v>
      </c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</row>
    <row r="224" spans="1:28" x14ac:dyDescent="0.25">
      <c r="A224" s="128"/>
      <c r="B224" s="149">
        <v>215</v>
      </c>
      <c r="C224" s="128" t="s">
        <v>420</v>
      </c>
      <c r="D224" s="155">
        <v>300</v>
      </c>
      <c r="E224" s="156">
        <v>150</v>
      </c>
      <c r="F224" s="150">
        <v>1</v>
      </c>
      <c r="G224" s="157">
        <v>320</v>
      </c>
      <c r="H224" s="150"/>
      <c r="I224" s="153"/>
      <c r="J224" s="154"/>
      <c r="K224" s="128"/>
      <c r="L224" s="128"/>
      <c r="M224" s="128" t="s">
        <v>1670</v>
      </c>
      <c r="N224" s="128">
        <v>2026</v>
      </c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</row>
    <row r="225" spans="1:28" x14ac:dyDescent="0.25">
      <c r="A225" s="128"/>
      <c r="B225" s="149">
        <v>216</v>
      </c>
      <c r="C225" s="128" t="s">
        <v>422</v>
      </c>
      <c r="D225" s="155">
        <v>300</v>
      </c>
      <c r="E225" s="156">
        <v>150</v>
      </c>
      <c r="F225" s="150">
        <v>1</v>
      </c>
      <c r="G225" s="157">
        <v>320</v>
      </c>
      <c r="H225" s="150" t="s">
        <v>44</v>
      </c>
      <c r="I225" s="153"/>
      <c r="J225" s="154"/>
      <c r="K225" s="128"/>
      <c r="L225" s="128"/>
      <c r="M225" s="128" t="s">
        <v>423</v>
      </c>
      <c r="N225" s="128">
        <v>2026</v>
      </c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</row>
    <row r="226" spans="1:28" x14ac:dyDescent="0.25">
      <c r="A226" s="128"/>
      <c r="B226" s="149">
        <v>217</v>
      </c>
      <c r="C226" s="128" t="s">
        <v>424</v>
      </c>
      <c r="D226" s="155">
        <v>300</v>
      </c>
      <c r="E226" s="156">
        <v>150</v>
      </c>
      <c r="F226" s="150">
        <v>1</v>
      </c>
      <c r="G226" s="157">
        <v>640</v>
      </c>
      <c r="H226" s="150" t="s">
        <v>44</v>
      </c>
      <c r="I226" s="153"/>
      <c r="J226" s="154"/>
      <c r="K226" s="128"/>
      <c r="L226" s="128"/>
      <c r="M226" s="128" t="s">
        <v>425</v>
      </c>
      <c r="N226" s="128">
        <v>2026</v>
      </c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</row>
    <row r="227" spans="1:28" x14ac:dyDescent="0.25">
      <c r="A227" s="128"/>
      <c r="B227" s="149">
        <v>218</v>
      </c>
      <c r="C227" s="128" t="s">
        <v>1199</v>
      </c>
      <c r="D227" s="155">
        <v>300</v>
      </c>
      <c r="E227" s="156">
        <v>150</v>
      </c>
      <c r="F227" s="150">
        <v>1</v>
      </c>
      <c r="G227" s="157">
        <v>320</v>
      </c>
      <c r="H227" s="150"/>
      <c r="I227" s="153"/>
      <c r="J227" s="154"/>
      <c r="K227" s="128"/>
      <c r="L227" s="128"/>
      <c r="M227" s="128" t="s">
        <v>426</v>
      </c>
      <c r="N227" s="128">
        <v>2026</v>
      </c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84" t="s">
        <v>1292</v>
      </c>
    </row>
    <row r="228" spans="1:28" ht="15" customHeight="1" x14ac:dyDescent="0.25">
      <c r="A228" s="128" t="s">
        <v>1246</v>
      </c>
      <c r="B228" s="149">
        <v>219</v>
      </c>
      <c r="C228" s="128" t="s">
        <v>427</v>
      </c>
      <c r="D228" s="155"/>
      <c r="E228" s="156"/>
      <c r="F228" s="150"/>
      <c r="G228" s="157"/>
      <c r="H228" s="150"/>
      <c r="I228" s="153"/>
      <c r="J228" s="154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 t="s">
        <v>1246</v>
      </c>
      <c r="AB228" s="84"/>
    </row>
    <row r="229" spans="1:28" x14ac:dyDescent="0.25">
      <c r="A229" s="128"/>
      <c r="B229" s="149">
        <v>220</v>
      </c>
      <c r="C229" s="128" t="s">
        <v>429</v>
      </c>
      <c r="D229" s="155">
        <v>300</v>
      </c>
      <c r="E229" s="156">
        <v>150</v>
      </c>
      <c r="F229" s="150">
        <v>1</v>
      </c>
      <c r="G229" s="157">
        <v>320</v>
      </c>
      <c r="H229" s="150"/>
      <c r="I229" s="153"/>
      <c r="J229" s="154"/>
      <c r="K229" s="128"/>
      <c r="L229" s="128"/>
      <c r="M229" s="128" t="s">
        <v>1725</v>
      </c>
      <c r="N229" s="128">
        <v>2025</v>
      </c>
      <c r="O229" s="128" t="s">
        <v>24</v>
      </c>
      <c r="P229" s="128" t="s">
        <v>24</v>
      </c>
      <c r="Q229" s="128" t="s">
        <v>24</v>
      </c>
      <c r="R229" s="128" t="s">
        <v>24</v>
      </c>
      <c r="S229" s="128" t="s">
        <v>24</v>
      </c>
      <c r="T229" s="128" t="s">
        <v>24</v>
      </c>
      <c r="U229" s="128" t="s">
        <v>24</v>
      </c>
      <c r="V229" s="128" t="s">
        <v>24</v>
      </c>
      <c r="W229" s="128" t="s">
        <v>24</v>
      </c>
      <c r="X229" s="128"/>
      <c r="Y229" s="128"/>
      <c r="Z229" s="128"/>
      <c r="AA229" s="128"/>
    </row>
    <row r="230" spans="1:28" x14ac:dyDescent="0.25">
      <c r="A230" s="128"/>
      <c r="B230" s="149" t="s">
        <v>1722</v>
      </c>
      <c r="C230" s="128" t="s">
        <v>1723</v>
      </c>
      <c r="D230" s="155">
        <v>300</v>
      </c>
      <c r="E230" s="156">
        <v>150</v>
      </c>
      <c r="F230" s="150"/>
      <c r="G230" s="157"/>
      <c r="H230" s="150"/>
      <c r="I230" s="153"/>
      <c r="J230" s="154"/>
      <c r="K230" s="128"/>
      <c r="L230" s="128" t="s">
        <v>1726</v>
      </c>
      <c r="M230" s="128" t="s">
        <v>1724</v>
      </c>
      <c r="N230" s="128">
        <v>2025</v>
      </c>
      <c r="O230" s="128"/>
      <c r="P230" s="128"/>
      <c r="Q230" s="128"/>
      <c r="R230" s="128"/>
      <c r="S230" s="128"/>
      <c r="T230" s="128" t="s">
        <v>24</v>
      </c>
      <c r="U230" s="128"/>
      <c r="V230" s="128"/>
      <c r="W230" s="128"/>
      <c r="X230" s="128"/>
      <c r="Y230" s="128"/>
      <c r="Z230" s="128"/>
      <c r="AA230" s="128"/>
    </row>
    <row r="231" spans="1:28" x14ac:dyDescent="0.25">
      <c r="A231" s="128" t="s">
        <v>1533</v>
      </c>
      <c r="B231" s="149">
        <v>221</v>
      </c>
      <c r="C231" s="128" t="s">
        <v>1640</v>
      </c>
      <c r="D231" s="155">
        <v>300</v>
      </c>
      <c r="E231" s="156">
        <v>150</v>
      </c>
      <c r="F231" s="150"/>
      <c r="G231" s="157">
        <v>320</v>
      </c>
      <c r="H231" s="150"/>
      <c r="I231" s="153"/>
      <c r="J231" s="154"/>
      <c r="K231" s="128"/>
      <c r="L231" s="128" t="s">
        <v>1641</v>
      </c>
      <c r="M231" s="128" t="s">
        <v>432</v>
      </c>
      <c r="N231" s="128"/>
      <c r="O231" s="128">
        <v>2024</v>
      </c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 t="s">
        <v>1533</v>
      </c>
    </row>
    <row r="232" spans="1:28" x14ac:dyDescent="0.25">
      <c r="A232" s="128"/>
      <c r="B232" s="149">
        <v>222</v>
      </c>
      <c r="C232" s="128" t="s">
        <v>433</v>
      </c>
      <c r="D232" s="155">
        <v>300</v>
      </c>
      <c r="E232" s="156">
        <v>150</v>
      </c>
      <c r="F232" s="150">
        <v>1</v>
      </c>
      <c r="G232" s="157">
        <v>320</v>
      </c>
      <c r="H232" s="150"/>
      <c r="I232" s="153"/>
      <c r="J232" s="154"/>
      <c r="K232" s="128"/>
      <c r="L232" s="128"/>
      <c r="M232" s="128" t="s">
        <v>434</v>
      </c>
      <c r="N232" s="128">
        <v>2026</v>
      </c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</row>
    <row r="233" spans="1:28" x14ac:dyDescent="0.25">
      <c r="A233" s="128"/>
      <c r="B233" s="149">
        <v>223</v>
      </c>
      <c r="C233" s="128" t="s">
        <v>435</v>
      </c>
      <c r="D233" s="155">
        <v>300</v>
      </c>
      <c r="E233" s="156">
        <v>150</v>
      </c>
      <c r="F233" s="150">
        <v>1</v>
      </c>
      <c r="G233" s="157">
        <v>320</v>
      </c>
      <c r="H233" s="150"/>
      <c r="I233" s="153"/>
      <c r="J233" s="154"/>
      <c r="K233" s="128"/>
      <c r="L233" s="128"/>
      <c r="M233" s="128" t="s">
        <v>436</v>
      </c>
      <c r="N233" s="128">
        <v>2025</v>
      </c>
      <c r="O233" s="128" t="s">
        <v>24</v>
      </c>
      <c r="P233" s="128" t="s">
        <v>24</v>
      </c>
      <c r="Q233" s="128" t="s">
        <v>24</v>
      </c>
      <c r="R233" s="128" t="s">
        <v>24</v>
      </c>
      <c r="S233" s="128" t="s">
        <v>24</v>
      </c>
      <c r="T233" s="128"/>
      <c r="U233" s="128"/>
      <c r="V233" s="128"/>
      <c r="W233" s="128"/>
      <c r="X233" s="128"/>
      <c r="Y233" s="128"/>
      <c r="Z233" s="128"/>
      <c r="AA233" s="128"/>
    </row>
    <row r="234" spans="1:28" ht="15" customHeight="1" x14ac:dyDescent="0.25">
      <c r="A234" s="158" t="s">
        <v>1234</v>
      </c>
      <c r="B234" s="149">
        <v>224</v>
      </c>
      <c r="C234" s="128" t="s">
        <v>437</v>
      </c>
      <c r="D234" s="155"/>
      <c r="E234" s="156"/>
      <c r="F234" s="150"/>
      <c r="G234" s="157"/>
      <c r="H234" s="150"/>
      <c r="I234" s="153">
        <v>1</v>
      </c>
      <c r="J234" s="154"/>
      <c r="K234" s="128"/>
      <c r="L234" s="128"/>
      <c r="M234" s="128" t="s">
        <v>438</v>
      </c>
      <c r="N234" s="128">
        <v>2020</v>
      </c>
      <c r="O234" s="128" t="s">
        <v>1249</v>
      </c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58" t="s">
        <v>1234</v>
      </c>
    </row>
    <row r="235" spans="1:28" ht="15" customHeight="1" x14ac:dyDescent="0.25">
      <c r="A235" s="158"/>
      <c r="B235" s="149">
        <v>225</v>
      </c>
      <c r="C235" s="128" t="s">
        <v>1661</v>
      </c>
      <c r="D235" s="155">
        <v>300</v>
      </c>
      <c r="E235" s="156">
        <v>150</v>
      </c>
      <c r="F235" s="150"/>
      <c r="G235" s="157"/>
      <c r="H235" s="150"/>
      <c r="I235" s="153">
        <v>1</v>
      </c>
      <c r="J235" s="154"/>
      <c r="K235" s="128"/>
      <c r="L235" s="128"/>
      <c r="M235" s="128" t="s">
        <v>298</v>
      </c>
      <c r="N235" s="128">
        <v>2026</v>
      </c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58" t="s">
        <v>1249</v>
      </c>
    </row>
    <row r="236" spans="1:28" x14ac:dyDescent="0.25">
      <c r="A236" s="128"/>
      <c r="B236" s="149">
        <v>226</v>
      </c>
      <c r="C236" s="128" t="s">
        <v>441</v>
      </c>
      <c r="D236" s="155">
        <v>300</v>
      </c>
      <c r="E236" s="156">
        <v>150</v>
      </c>
      <c r="F236" s="150"/>
      <c r="G236" s="157">
        <v>320</v>
      </c>
      <c r="H236" s="150"/>
      <c r="I236" s="153">
        <v>1</v>
      </c>
      <c r="J236" s="154"/>
      <c r="K236" s="128"/>
      <c r="L236" s="128"/>
      <c r="M236" s="128" t="s">
        <v>428</v>
      </c>
      <c r="N236" s="128">
        <v>2025</v>
      </c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</row>
    <row r="237" spans="1:28" ht="15" customHeight="1" x14ac:dyDescent="0.25">
      <c r="A237" s="158" t="s">
        <v>1485</v>
      </c>
      <c r="B237" s="149">
        <v>227</v>
      </c>
      <c r="C237" s="128" t="s">
        <v>442</v>
      </c>
      <c r="D237" s="155">
        <v>300</v>
      </c>
      <c r="E237" s="156">
        <v>150</v>
      </c>
      <c r="F237" s="150"/>
      <c r="G237" s="157"/>
      <c r="H237" s="150"/>
      <c r="I237" s="153">
        <v>1</v>
      </c>
      <c r="J237" s="154"/>
      <c r="K237" s="128"/>
      <c r="L237" s="128" t="s">
        <v>1593</v>
      </c>
      <c r="M237" s="128" t="s">
        <v>633</v>
      </c>
      <c r="N237" s="128">
        <v>2026</v>
      </c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58" t="s">
        <v>1485</v>
      </c>
    </row>
    <row r="238" spans="1:28" x14ac:dyDescent="0.25">
      <c r="A238" s="128"/>
      <c r="B238" s="149">
        <v>228</v>
      </c>
      <c r="C238" s="128" t="s">
        <v>443</v>
      </c>
      <c r="D238" s="155">
        <v>300</v>
      </c>
      <c r="E238" s="156">
        <v>150</v>
      </c>
      <c r="F238" s="150">
        <v>1</v>
      </c>
      <c r="G238" s="157">
        <v>320</v>
      </c>
      <c r="H238" s="150"/>
      <c r="I238" s="153"/>
      <c r="J238" s="154"/>
      <c r="K238" s="128"/>
      <c r="L238" s="128"/>
      <c r="M238" s="128" t="s">
        <v>444</v>
      </c>
      <c r="N238" s="128">
        <v>2026</v>
      </c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</row>
    <row r="239" spans="1:28" ht="13.5" customHeight="1" x14ac:dyDescent="0.25">
      <c r="A239" s="128"/>
      <c r="B239" s="149">
        <v>229</v>
      </c>
      <c r="C239" s="128" t="s">
        <v>445</v>
      </c>
      <c r="D239" s="155">
        <v>300</v>
      </c>
      <c r="E239" s="156">
        <v>150</v>
      </c>
      <c r="F239" s="150"/>
      <c r="G239" s="157"/>
      <c r="H239" s="150"/>
      <c r="I239" s="153">
        <v>1</v>
      </c>
      <c r="J239" s="154"/>
      <c r="K239" s="128"/>
      <c r="L239" s="128"/>
      <c r="M239" s="128" t="s">
        <v>428</v>
      </c>
      <c r="N239" s="128">
        <v>2026</v>
      </c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</row>
    <row r="240" spans="1:28" x14ac:dyDescent="0.25">
      <c r="A240" s="128"/>
      <c r="B240" s="149">
        <v>230</v>
      </c>
      <c r="C240" s="128" t="s">
        <v>446</v>
      </c>
      <c r="D240" s="155">
        <v>300</v>
      </c>
      <c r="E240" s="156">
        <v>150</v>
      </c>
      <c r="F240" s="150">
        <v>1</v>
      </c>
      <c r="G240" s="157">
        <v>320</v>
      </c>
      <c r="H240" s="150"/>
      <c r="I240" s="153"/>
      <c r="J240" s="154"/>
      <c r="K240" s="128"/>
      <c r="L240" s="128"/>
      <c r="M240" s="128" t="s">
        <v>294</v>
      </c>
      <c r="N240" s="128">
        <v>2026</v>
      </c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</row>
    <row r="241" spans="1:30" x14ac:dyDescent="0.25">
      <c r="A241" s="128"/>
      <c r="B241" s="149">
        <v>231</v>
      </c>
      <c r="C241" s="128" t="s">
        <v>447</v>
      </c>
      <c r="D241" s="155">
        <v>300</v>
      </c>
      <c r="E241" s="156">
        <v>150</v>
      </c>
      <c r="F241" s="150">
        <v>1</v>
      </c>
      <c r="G241" s="157">
        <v>320</v>
      </c>
      <c r="H241" s="150"/>
      <c r="I241" s="153"/>
      <c r="J241" s="154"/>
      <c r="K241" s="128"/>
      <c r="L241" s="128"/>
      <c r="M241" s="128" t="s">
        <v>1660</v>
      </c>
      <c r="N241" s="128">
        <v>2026</v>
      </c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</row>
    <row r="242" spans="1:30" x14ac:dyDescent="0.25">
      <c r="A242" s="128"/>
      <c r="B242" s="149">
        <v>232</v>
      </c>
      <c r="C242" s="128" t="s">
        <v>448</v>
      </c>
      <c r="D242" s="155">
        <v>300</v>
      </c>
      <c r="E242" s="156">
        <v>150</v>
      </c>
      <c r="F242" s="150">
        <v>1</v>
      </c>
      <c r="G242" s="157">
        <v>320</v>
      </c>
      <c r="H242" s="150"/>
      <c r="I242" s="153"/>
      <c r="J242" s="154"/>
      <c r="K242" s="128"/>
      <c r="L242" s="128"/>
      <c r="M242" s="128" t="s">
        <v>449</v>
      </c>
      <c r="N242" s="128">
        <v>2026</v>
      </c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</row>
    <row r="243" spans="1:30" x14ac:dyDescent="0.25">
      <c r="A243" s="128"/>
      <c r="B243" s="149" t="s">
        <v>1568</v>
      </c>
      <c r="C243" s="128" t="s">
        <v>1569</v>
      </c>
      <c r="D243" s="155">
        <v>300</v>
      </c>
      <c r="E243" s="156">
        <v>150</v>
      </c>
      <c r="F243" s="150"/>
      <c r="G243" s="157"/>
      <c r="H243" s="150"/>
      <c r="I243" s="153">
        <v>1</v>
      </c>
      <c r="J243" s="154"/>
      <c r="K243" s="128"/>
      <c r="L243" s="128" t="s">
        <v>1571</v>
      </c>
      <c r="M243" s="128" t="s">
        <v>1570</v>
      </c>
      <c r="N243" s="128">
        <v>2026</v>
      </c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</row>
    <row r="244" spans="1:30" x14ac:dyDescent="0.25">
      <c r="A244" s="128"/>
      <c r="B244" s="149">
        <v>233</v>
      </c>
      <c r="C244" s="128" t="s">
        <v>450</v>
      </c>
      <c r="D244" s="155">
        <v>300</v>
      </c>
      <c r="E244" s="156">
        <v>150</v>
      </c>
      <c r="F244" s="150">
        <v>1</v>
      </c>
      <c r="G244" s="157">
        <v>320</v>
      </c>
      <c r="H244" s="150"/>
      <c r="I244" s="153"/>
      <c r="J244" s="154"/>
      <c r="K244" s="128"/>
      <c r="L244" s="128"/>
      <c r="M244" s="128" t="s">
        <v>451</v>
      </c>
      <c r="N244" s="128">
        <v>2026</v>
      </c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</row>
    <row r="245" spans="1:30" x14ac:dyDescent="0.25">
      <c r="A245" s="128"/>
      <c r="B245" s="149">
        <v>234</v>
      </c>
      <c r="C245" s="128" t="s">
        <v>452</v>
      </c>
      <c r="D245" s="155">
        <v>300</v>
      </c>
      <c r="E245" s="156">
        <v>150</v>
      </c>
      <c r="F245" s="150">
        <v>1</v>
      </c>
      <c r="G245" s="157">
        <v>320</v>
      </c>
      <c r="H245" s="150"/>
      <c r="I245" s="153"/>
      <c r="J245" s="154"/>
      <c r="K245" s="128"/>
      <c r="L245" s="128"/>
      <c r="M245" s="128" t="s">
        <v>453</v>
      </c>
      <c r="N245" s="128">
        <v>2026</v>
      </c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</row>
    <row r="246" spans="1:30" x14ac:dyDescent="0.25">
      <c r="A246" s="128"/>
      <c r="B246" s="149">
        <v>235</v>
      </c>
      <c r="C246" s="128" t="s">
        <v>454</v>
      </c>
      <c r="D246" s="155">
        <v>300</v>
      </c>
      <c r="E246" s="156">
        <v>150</v>
      </c>
      <c r="F246" s="150">
        <v>1</v>
      </c>
      <c r="G246" s="157">
        <v>320</v>
      </c>
      <c r="H246" s="150"/>
      <c r="I246" s="153"/>
      <c r="J246" s="154"/>
      <c r="K246" s="128"/>
      <c r="L246" s="128"/>
      <c r="M246" s="128" t="s">
        <v>294</v>
      </c>
      <c r="N246" s="128">
        <v>2026</v>
      </c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</row>
    <row r="247" spans="1:30" s="88" customFormat="1" x14ac:dyDescent="0.25">
      <c r="A247" s="163"/>
      <c r="B247" s="149">
        <v>236</v>
      </c>
      <c r="C247" s="128" t="s">
        <v>455</v>
      </c>
      <c r="D247" s="155">
        <v>300</v>
      </c>
      <c r="E247" s="156">
        <v>150</v>
      </c>
      <c r="F247" s="150">
        <v>1</v>
      </c>
      <c r="G247" s="157">
        <v>640</v>
      </c>
      <c r="H247" s="150"/>
      <c r="I247" s="153"/>
      <c r="J247" s="154"/>
      <c r="K247" s="128"/>
      <c r="L247" s="128"/>
      <c r="M247" s="128" t="s">
        <v>412</v>
      </c>
      <c r="N247" s="128">
        <v>2026</v>
      </c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63"/>
      <c r="AB247" s="4"/>
      <c r="AC247" s="4"/>
      <c r="AD247" s="4"/>
    </row>
    <row r="248" spans="1:30" x14ac:dyDescent="0.25">
      <c r="A248" s="128"/>
      <c r="B248" s="177">
        <v>237</v>
      </c>
      <c r="C248" s="163" t="s">
        <v>456</v>
      </c>
      <c r="D248" s="174">
        <v>300</v>
      </c>
      <c r="E248" s="175">
        <v>150</v>
      </c>
      <c r="F248" s="178">
        <v>1</v>
      </c>
      <c r="G248" s="179">
        <v>320</v>
      </c>
      <c r="H248" s="178"/>
      <c r="I248" s="180"/>
      <c r="J248" s="181"/>
      <c r="K248" s="163"/>
      <c r="L248" s="163"/>
      <c r="M248" s="163" t="s">
        <v>294</v>
      </c>
      <c r="N248" s="163">
        <v>2026</v>
      </c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28"/>
      <c r="AB248" s="88"/>
      <c r="AC248" s="88"/>
      <c r="AD248" s="88"/>
    </row>
    <row r="249" spans="1:30" x14ac:dyDescent="0.25">
      <c r="A249" s="128"/>
      <c r="B249" s="177" t="s">
        <v>1720</v>
      </c>
      <c r="C249" s="163" t="s">
        <v>1721</v>
      </c>
      <c r="D249" s="174">
        <v>300</v>
      </c>
      <c r="E249" s="175">
        <v>150</v>
      </c>
      <c r="F249" s="178"/>
      <c r="G249" s="179"/>
      <c r="H249" s="178"/>
      <c r="I249" s="180">
        <v>1</v>
      </c>
      <c r="J249" s="181"/>
      <c r="K249" s="163"/>
      <c r="L249" s="163"/>
      <c r="M249" s="163" t="s">
        <v>294</v>
      </c>
      <c r="N249" s="163">
        <v>2026</v>
      </c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28"/>
      <c r="AB249" s="88"/>
      <c r="AC249" s="88"/>
      <c r="AD249" s="88"/>
    </row>
    <row r="250" spans="1:30" x14ac:dyDescent="0.25">
      <c r="A250" s="128"/>
      <c r="B250" s="149">
        <v>238</v>
      </c>
      <c r="C250" s="128" t="s">
        <v>457</v>
      </c>
      <c r="D250" s="155">
        <v>300</v>
      </c>
      <c r="E250" s="156">
        <v>150</v>
      </c>
      <c r="F250" s="150">
        <v>1</v>
      </c>
      <c r="G250" s="157">
        <v>320</v>
      </c>
      <c r="H250" s="150"/>
      <c r="I250" s="153"/>
      <c r="J250" s="154"/>
      <c r="K250" s="128"/>
      <c r="L250" s="128"/>
      <c r="M250" s="128" t="s">
        <v>459</v>
      </c>
      <c r="N250" s="128">
        <v>2026</v>
      </c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</row>
    <row r="251" spans="1:30" x14ac:dyDescent="0.25">
      <c r="A251" s="128"/>
      <c r="B251" s="149">
        <v>239</v>
      </c>
      <c r="C251" s="128" t="s">
        <v>1666</v>
      </c>
      <c r="D251" s="155">
        <v>300</v>
      </c>
      <c r="E251" s="156">
        <v>150</v>
      </c>
      <c r="F251" s="150">
        <v>1</v>
      </c>
      <c r="G251" s="157">
        <v>640</v>
      </c>
      <c r="H251" s="150"/>
      <c r="I251" s="153">
        <v>2</v>
      </c>
      <c r="J251" s="154"/>
      <c r="K251" s="128"/>
      <c r="L251" s="128"/>
      <c r="M251" s="128" t="s">
        <v>461</v>
      </c>
      <c r="N251" s="128">
        <v>2026</v>
      </c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</row>
    <row r="252" spans="1:30" x14ac:dyDescent="0.25">
      <c r="A252" s="128"/>
      <c r="B252" s="194">
        <v>240</v>
      </c>
      <c r="C252" s="128" t="s">
        <v>462</v>
      </c>
      <c r="D252" s="155">
        <v>300</v>
      </c>
      <c r="E252" s="156">
        <v>150</v>
      </c>
      <c r="F252" s="150">
        <v>1</v>
      </c>
      <c r="G252" s="157">
        <v>320</v>
      </c>
      <c r="H252" s="150"/>
      <c r="I252" s="153"/>
      <c r="J252" s="154"/>
      <c r="K252" s="128"/>
      <c r="L252" s="128"/>
      <c r="M252" s="128" t="s">
        <v>53</v>
      </c>
      <c r="N252" s="128">
        <v>2026</v>
      </c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</row>
    <row r="253" spans="1:30" ht="14.25" customHeight="1" x14ac:dyDescent="0.25">
      <c r="A253" s="128"/>
      <c r="B253" s="149">
        <v>241</v>
      </c>
      <c r="C253" s="128" t="s">
        <v>463</v>
      </c>
      <c r="D253" s="155">
        <v>600</v>
      </c>
      <c r="E253" s="156">
        <v>300</v>
      </c>
      <c r="F253" s="150">
        <v>2</v>
      </c>
      <c r="G253" s="157">
        <v>640</v>
      </c>
      <c r="H253" s="150"/>
      <c r="I253" s="153"/>
      <c r="J253" s="154"/>
      <c r="K253" s="128"/>
      <c r="L253" s="128"/>
      <c r="M253" s="128" t="s">
        <v>249</v>
      </c>
      <c r="N253" s="128">
        <v>2026</v>
      </c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</row>
    <row r="254" spans="1:30" x14ac:dyDescent="0.25">
      <c r="A254" s="128"/>
      <c r="B254" s="149">
        <v>242</v>
      </c>
      <c r="C254" s="128" t="s">
        <v>464</v>
      </c>
      <c r="D254" s="155">
        <v>900</v>
      </c>
      <c r="E254" s="156">
        <v>450</v>
      </c>
      <c r="F254" s="150">
        <v>3</v>
      </c>
      <c r="G254" s="157">
        <v>320</v>
      </c>
      <c r="H254" s="150"/>
      <c r="I254" s="153">
        <v>1</v>
      </c>
      <c r="J254" s="154"/>
      <c r="K254" s="128"/>
      <c r="L254" s="128"/>
      <c r="M254" s="128" t="s">
        <v>1626</v>
      </c>
      <c r="N254" s="128">
        <v>2026</v>
      </c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02" t="s">
        <v>1084</v>
      </c>
    </row>
    <row r="255" spans="1:30" x14ac:dyDescent="0.25">
      <c r="A255" s="128"/>
      <c r="B255" s="149">
        <v>243</v>
      </c>
      <c r="C255" s="128" t="s">
        <v>466</v>
      </c>
      <c r="D255" s="155">
        <v>600</v>
      </c>
      <c r="E255" s="156">
        <v>300</v>
      </c>
      <c r="F255" s="150">
        <v>4</v>
      </c>
      <c r="G255" s="157">
        <v>1920</v>
      </c>
      <c r="H255" s="150"/>
      <c r="I255" s="153"/>
      <c r="J255" s="154"/>
      <c r="K255" s="128"/>
      <c r="L255" s="128"/>
      <c r="M255" s="128" t="s">
        <v>1674</v>
      </c>
      <c r="N255" s="128">
        <v>2026</v>
      </c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4" t="s">
        <v>469</v>
      </c>
    </row>
    <row r="256" spans="1:30" s="84" customFormat="1" ht="15" customHeight="1" x14ac:dyDescent="0.25">
      <c r="A256" s="176" t="s">
        <v>1249</v>
      </c>
      <c r="B256" s="177">
        <v>244</v>
      </c>
      <c r="C256" s="163" t="s">
        <v>470</v>
      </c>
      <c r="D256" s="174"/>
      <c r="E256" s="175"/>
      <c r="F256" s="178"/>
      <c r="G256" s="165"/>
      <c r="H256" s="165"/>
      <c r="I256" s="150" t="s">
        <v>1302</v>
      </c>
      <c r="J256" s="150"/>
      <c r="K256" s="150"/>
      <c r="L256" s="163"/>
      <c r="M256" s="163" t="s">
        <v>471</v>
      </c>
      <c r="N256" s="163">
        <v>0</v>
      </c>
      <c r="O256" s="163" t="s">
        <v>24</v>
      </c>
      <c r="P256" s="163" t="s">
        <v>1342</v>
      </c>
      <c r="Q256" s="163"/>
      <c r="R256" s="165"/>
      <c r="S256" s="165"/>
      <c r="T256" s="165"/>
      <c r="U256" s="165"/>
      <c r="V256" s="165"/>
      <c r="W256" s="165"/>
      <c r="X256" s="165"/>
      <c r="Y256" s="165"/>
      <c r="Z256" s="165"/>
      <c r="AA256" s="176" t="s">
        <v>1249</v>
      </c>
    </row>
    <row r="257" spans="1:28" x14ac:dyDescent="0.25">
      <c r="A257" s="128"/>
      <c r="B257" s="149">
        <v>245</v>
      </c>
      <c r="C257" s="128" t="s">
        <v>472</v>
      </c>
      <c r="D257" s="155">
        <v>300</v>
      </c>
      <c r="E257" s="156">
        <v>150</v>
      </c>
      <c r="F257" s="150">
        <v>1</v>
      </c>
      <c r="G257" s="157">
        <v>320</v>
      </c>
      <c r="H257" s="150"/>
      <c r="I257" s="153"/>
      <c r="J257" s="154"/>
      <c r="K257" s="128"/>
      <c r="L257" s="128"/>
      <c r="M257" s="128" t="s">
        <v>39</v>
      </c>
      <c r="N257" s="128">
        <v>2026</v>
      </c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</row>
    <row r="258" spans="1:28" x14ac:dyDescent="0.25">
      <c r="A258" s="128"/>
      <c r="B258" s="149">
        <v>246</v>
      </c>
      <c r="C258" s="163" t="s">
        <v>1507</v>
      </c>
      <c r="D258" s="174">
        <v>300</v>
      </c>
      <c r="E258" s="175">
        <v>150</v>
      </c>
      <c r="F258" s="150"/>
      <c r="G258" s="157">
        <v>320</v>
      </c>
      <c r="H258" s="150"/>
      <c r="I258" s="153">
        <v>1</v>
      </c>
      <c r="J258" s="154"/>
      <c r="K258" s="128"/>
      <c r="L258" s="128"/>
      <c r="M258" s="128" t="s">
        <v>474</v>
      </c>
      <c r="N258" s="128">
        <v>2026</v>
      </c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</row>
    <row r="259" spans="1:28" x14ac:dyDescent="0.25">
      <c r="A259" s="128"/>
      <c r="B259" s="149">
        <v>247</v>
      </c>
      <c r="C259" s="128" t="s">
        <v>475</v>
      </c>
      <c r="D259" s="155">
        <v>300</v>
      </c>
      <c r="E259" s="156">
        <v>150</v>
      </c>
      <c r="F259" s="150">
        <v>1</v>
      </c>
      <c r="G259" s="157">
        <v>320</v>
      </c>
      <c r="H259" s="150"/>
      <c r="I259" s="153"/>
      <c r="J259" s="154"/>
      <c r="K259" s="128"/>
      <c r="L259" s="128"/>
      <c r="M259" s="128" t="s">
        <v>215</v>
      </c>
      <c r="N259" s="128">
        <v>2026</v>
      </c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4" t="s">
        <v>1130</v>
      </c>
    </row>
    <row r="260" spans="1:28" x14ac:dyDescent="0.25">
      <c r="A260" s="128"/>
      <c r="B260" s="149">
        <v>248</v>
      </c>
      <c r="C260" s="128" t="s">
        <v>476</v>
      </c>
      <c r="D260" s="155">
        <v>300</v>
      </c>
      <c r="E260" s="156">
        <v>150</v>
      </c>
      <c r="F260" s="150"/>
      <c r="G260" s="157">
        <v>320</v>
      </c>
      <c r="H260" s="150"/>
      <c r="I260" s="153">
        <v>1</v>
      </c>
      <c r="J260" s="154"/>
      <c r="K260" s="128"/>
      <c r="L260" s="128"/>
      <c r="M260" s="128" t="s">
        <v>397</v>
      </c>
      <c r="N260" s="128">
        <v>2025</v>
      </c>
      <c r="O260" s="128" t="s">
        <v>24</v>
      </c>
      <c r="P260" s="128" t="s">
        <v>24</v>
      </c>
      <c r="Q260" s="128" t="s">
        <v>24</v>
      </c>
      <c r="R260" s="128" t="s">
        <v>24</v>
      </c>
      <c r="S260" s="128"/>
      <c r="T260" s="128"/>
      <c r="U260" s="128"/>
      <c r="V260" s="128"/>
      <c r="W260" s="128"/>
      <c r="X260" s="128"/>
      <c r="Y260" s="128"/>
      <c r="Z260" s="128"/>
      <c r="AA260" s="128"/>
    </row>
    <row r="261" spans="1:28" x14ac:dyDescent="0.25">
      <c r="A261" s="128"/>
      <c r="B261" s="149">
        <v>249</v>
      </c>
      <c r="C261" s="128" t="s">
        <v>477</v>
      </c>
      <c r="D261" s="155">
        <v>300</v>
      </c>
      <c r="E261" s="156">
        <v>150</v>
      </c>
      <c r="F261" s="150">
        <v>1</v>
      </c>
      <c r="G261" s="157">
        <v>320</v>
      </c>
      <c r="H261" s="150"/>
      <c r="I261" s="153"/>
      <c r="J261" s="154"/>
      <c r="K261" s="128"/>
      <c r="L261" s="128"/>
      <c r="M261" s="128" t="s">
        <v>478</v>
      </c>
      <c r="N261" s="128">
        <v>2026</v>
      </c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</row>
    <row r="262" spans="1:28" x14ac:dyDescent="0.25">
      <c r="A262" s="128"/>
      <c r="B262" s="149">
        <v>250</v>
      </c>
      <c r="C262" s="128" t="s">
        <v>479</v>
      </c>
      <c r="D262" s="155">
        <v>300</v>
      </c>
      <c r="E262" s="156">
        <v>150</v>
      </c>
      <c r="F262" s="150">
        <v>1</v>
      </c>
      <c r="G262" s="157">
        <v>320</v>
      </c>
      <c r="H262" s="150"/>
      <c r="I262" s="153"/>
      <c r="J262" s="154"/>
      <c r="K262" s="128"/>
      <c r="L262" s="128"/>
      <c r="M262" s="128" t="s">
        <v>481</v>
      </c>
      <c r="N262" s="128">
        <v>2026</v>
      </c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</row>
    <row r="263" spans="1:28" x14ac:dyDescent="0.25">
      <c r="A263" s="128"/>
      <c r="B263" s="149" t="s">
        <v>1538</v>
      </c>
      <c r="C263" s="128" t="s">
        <v>1662</v>
      </c>
      <c r="D263" s="155">
        <v>300</v>
      </c>
      <c r="E263" s="156">
        <v>150</v>
      </c>
      <c r="F263" s="150">
        <v>1</v>
      </c>
      <c r="G263" s="157"/>
      <c r="H263" s="150"/>
      <c r="I263" s="153"/>
      <c r="J263" s="154"/>
      <c r="K263" s="128"/>
      <c r="L263" s="128"/>
      <c r="M263" s="128" t="s">
        <v>1663</v>
      </c>
      <c r="N263" s="128">
        <v>2026</v>
      </c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</row>
    <row r="264" spans="1:28" x14ac:dyDescent="0.25">
      <c r="A264" s="128"/>
      <c r="B264" s="149">
        <v>251</v>
      </c>
      <c r="C264" s="128" t="s">
        <v>482</v>
      </c>
      <c r="D264" s="155"/>
      <c r="E264" s="156"/>
      <c r="F264" s="150">
        <v>1</v>
      </c>
      <c r="G264" s="157">
        <v>640</v>
      </c>
      <c r="H264" s="150"/>
      <c r="I264" s="153"/>
      <c r="J264" s="154"/>
      <c r="K264" s="128"/>
      <c r="L264" s="128" t="s">
        <v>303</v>
      </c>
      <c r="M264" s="128" t="s">
        <v>483</v>
      </c>
      <c r="N264" s="128">
        <v>2020</v>
      </c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</row>
    <row r="265" spans="1:28" x14ac:dyDescent="0.25">
      <c r="A265" s="128"/>
      <c r="B265" s="149">
        <v>252</v>
      </c>
      <c r="C265" s="128" t="s">
        <v>484</v>
      </c>
      <c r="D265" s="155">
        <v>300</v>
      </c>
      <c r="E265" s="156">
        <v>150</v>
      </c>
      <c r="F265" s="150">
        <v>1</v>
      </c>
      <c r="G265" s="157">
        <v>320</v>
      </c>
      <c r="H265" s="150"/>
      <c r="I265" s="153"/>
      <c r="J265" s="154"/>
      <c r="K265" s="128"/>
      <c r="L265" s="128"/>
      <c r="M265" s="128" t="s">
        <v>485</v>
      </c>
      <c r="N265" s="128">
        <v>2026</v>
      </c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</row>
    <row r="266" spans="1:28" x14ac:dyDescent="0.25">
      <c r="A266" s="128"/>
      <c r="B266" s="149">
        <v>253</v>
      </c>
      <c r="C266" s="128" t="s">
        <v>486</v>
      </c>
      <c r="D266" s="155">
        <v>300</v>
      </c>
      <c r="E266" s="156">
        <v>150</v>
      </c>
      <c r="F266" s="150">
        <v>1</v>
      </c>
      <c r="G266" s="157">
        <v>320</v>
      </c>
      <c r="H266" s="150"/>
      <c r="I266" s="153"/>
      <c r="J266" s="154"/>
      <c r="K266" s="128"/>
      <c r="L266" s="128"/>
      <c r="M266" s="128" t="s">
        <v>487</v>
      </c>
      <c r="N266" s="128">
        <v>2026</v>
      </c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</row>
    <row r="267" spans="1:28" x14ac:dyDescent="0.25">
      <c r="A267" s="128"/>
      <c r="B267" s="149">
        <v>254</v>
      </c>
      <c r="C267" s="128" t="s">
        <v>488</v>
      </c>
      <c r="D267" s="155">
        <v>600</v>
      </c>
      <c r="E267" s="156">
        <v>300</v>
      </c>
      <c r="F267" s="150">
        <v>2</v>
      </c>
      <c r="G267" s="157">
        <v>640</v>
      </c>
      <c r="H267" s="150"/>
      <c r="I267" s="153"/>
      <c r="J267" s="154"/>
      <c r="K267" s="128"/>
      <c r="L267" s="128"/>
      <c r="M267" s="128" t="s">
        <v>39</v>
      </c>
      <c r="N267" s="128">
        <v>2026</v>
      </c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4" t="s">
        <v>1294</v>
      </c>
    </row>
    <row r="268" spans="1:28" x14ac:dyDescent="0.25">
      <c r="A268" s="128"/>
      <c r="B268" s="149">
        <v>255</v>
      </c>
      <c r="C268" s="128" t="s">
        <v>490</v>
      </c>
      <c r="D268" s="155">
        <v>300</v>
      </c>
      <c r="E268" s="156">
        <v>150</v>
      </c>
      <c r="F268" s="150">
        <v>1</v>
      </c>
      <c r="G268" s="157">
        <v>320</v>
      </c>
      <c r="H268" s="150"/>
      <c r="I268" s="153"/>
      <c r="J268" s="154"/>
      <c r="K268" s="128"/>
      <c r="L268" s="128"/>
      <c r="M268" s="128" t="s">
        <v>138</v>
      </c>
      <c r="N268" s="128">
        <v>2026</v>
      </c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84" t="s">
        <v>1095</v>
      </c>
    </row>
    <row r="269" spans="1:28" x14ac:dyDescent="0.25">
      <c r="A269" s="128"/>
      <c r="B269" s="177">
        <v>256</v>
      </c>
      <c r="C269" s="128" t="s">
        <v>491</v>
      </c>
      <c r="D269" s="155">
        <v>300</v>
      </c>
      <c r="E269" s="156">
        <v>150</v>
      </c>
      <c r="F269" s="150">
        <v>1</v>
      </c>
      <c r="G269" s="157">
        <v>320</v>
      </c>
      <c r="H269" s="150"/>
      <c r="I269" s="153"/>
      <c r="J269" s="154"/>
      <c r="K269" s="128"/>
      <c r="L269" s="128"/>
      <c r="M269" s="128" t="s">
        <v>138</v>
      </c>
      <c r="N269" s="128">
        <v>2026</v>
      </c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</row>
    <row r="270" spans="1:28" x14ac:dyDescent="0.25">
      <c r="A270" s="128"/>
      <c r="B270" s="149">
        <v>257</v>
      </c>
      <c r="C270" s="128" t="s">
        <v>492</v>
      </c>
      <c r="D270" s="155">
        <v>300</v>
      </c>
      <c r="E270" s="156">
        <v>150</v>
      </c>
      <c r="F270" s="150">
        <v>1</v>
      </c>
      <c r="G270" s="157">
        <v>320</v>
      </c>
      <c r="H270" s="150"/>
      <c r="I270" s="153"/>
      <c r="J270" s="154"/>
      <c r="K270" s="128"/>
      <c r="L270" s="128"/>
      <c r="M270" s="128" t="s">
        <v>483</v>
      </c>
      <c r="N270" s="128">
        <v>2026</v>
      </c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84" t="s">
        <v>1110</v>
      </c>
    </row>
    <row r="271" spans="1:28" x14ac:dyDescent="0.25">
      <c r="A271" s="128"/>
      <c r="B271" s="149">
        <v>258</v>
      </c>
      <c r="C271" s="128" t="s">
        <v>493</v>
      </c>
      <c r="D271" s="155">
        <v>300</v>
      </c>
      <c r="E271" s="156">
        <v>150</v>
      </c>
      <c r="F271" s="150">
        <v>1</v>
      </c>
      <c r="G271" s="157">
        <v>640</v>
      </c>
      <c r="H271" s="150"/>
      <c r="I271" s="153"/>
      <c r="J271" s="154"/>
      <c r="K271" s="128"/>
      <c r="L271" s="128"/>
      <c r="M271" s="128" t="s">
        <v>494</v>
      </c>
      <c r="N271" s="128">
        <v>2026</v>
      </c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4" t="s">
        <v>1117</v>
      </c>
    </row>
    <row r="272" spans="1:28" x14ac:dyDescent="0.25">
      <c r="A272" s="128"/>
      <c r="B272" s="149">
        <v>259</v>
      </c>
      <c r="C272" s="128" t="s">
        <v>495</v>
      </c>
      <c r="D272" s="155">
        <v>900</v>
      </c>
      <c r="E272" s="156">
        <v>450</v>
      </c>
      <c r="F272" s="150">
        <v>3</v>
      </c>
      <c r="G272" s="157">
        <v>960</v>
      </c>
      <c r="H272" s="150"/>
      <c r="I272" s="153"/>
      <c r="J272" s="154"/>
      <c r="K272" s="128"/>
      <c r="L272" s="128"/>
      <c r="M272" s="128" t="s">
        <v>1710</v>
      </c>
      <c r="N272" s="128">
        <v>2026</v>
      </c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</row>
    <row r="273" spans="1:28" x14ac:dyDescent="0.25">
      <c r="A273" s="128"/>
      <c r="B273" s="149">
        <v>260</v>
      </c>
      <c r="C273" s="128" t="s">
        <v>498</v>
      </c>
      <c r="D273" s="155">
        <v>300</v>
      </c>
      <c r="E273" s="156">
        <v>150</v>
      </c>
      <c r="F273" s="150">
        <v>1</v>
      </c>
      <c r="G273" s="157">
        <v>320</v>
      </c>
      <c r="H273" s="150"/>
      <c r="I273" s="153"/>
      <c r="J273" s="154"/>
      <c r="K273" s="128"/>
      <c r="L273" s="128"/>
      <c r="M273" s="128" t="s">
        <v>289</v>
      </c>
      <c r="N273" s="128">
        <v>2025</v>
      </c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84"/>
    </row>
    <row r="274" spans="1:28" x14ac:dyDescent="0.25">
      <c r="A274" s="128"/>
      <c r="B274" s="149">
        <v>261</v>
      </c>
      <c r="C274" s="128" t="s">
        <v>499</v>
      </c>
      <c r="D274" s="155">
        <v>300</v>
      </c>
      <c r="E274" s="156">
        <v>150</v>
      </c>
      <c r="F274" s="150">
        <v>1</v>
      </c>
      <c r="G274" s="157">
        <v>320</v>
      </c>
      <c r="H274" s="150"/>
      <c r="I274" s="153"/>
      <c r="J274" s="154"/>
      <c r="K274" s="128"/>
      <c r="L274" s="128"/>
      <c r="M274" s="128" t="s">
        <v>494</v>
      </c>
      <c r="N274" s="128">
        <v>2026</v>
      </c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</row>
    <row r="275" spans="1:28" x14ac:dyDescent="0.25">
      <c r="A275" s="128"/>
      <c r="B275" s="149">
        <v>262</v>
      </c>
      <c r="C275" s="128" t="s">
        <v>500</v>
      </c>
      <c r="D275" s="155">
        <v>300</v>
      </c>
      <c r="E275" s="156">
        <v>150</v>
      </c>
      <c r="F275" s="150">
        <v>1</v>
      </c>
      <c r="G275" s="157">
        <v>320</v>
      </c>
      <c r="H275" s="150" t="s">
        <v>44</v>
      </c>
      <c r="I275" s="153"/>
      <c r="J275" s="154"/>
      <c r="K275" s="128"/>
      <c r="L275" s="128"/>
      <c r="M275" s="128" t="s">
        <v>501</v>
      </c>
      <c r="N275" s="128">
        <v>2026</v>
      </c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</row>
    <row r="276" spans="1:28" x14ac:dyDescent="0.25">
      <c r="A276" s="128"/>
      <c r="B276" s="149">
        <v>263</v>
      </c>
      <c r="C276" s="203" t="s">
        <v>502</v>
      </c>
      <c r="D276" s="155">
        <v>300</v>
      </c>
      <c r="E276" s="156">
        <v>150</v>
      </c>
      <c r="F276" s="150">
        <v>1</v>
      </c>
      <c r="G276" s="157">
        <v>320</v>
      </c>
      <c r="H276" s="150"/>
      <c r="I276" s="153"/>
      <c r="J276" s="154"/>
      <c r="K276" s="128"/>
      <c r="L276" s="128"/>
      <c r="M276" s="128" t="s">
        <v>503</v>
      </c>
      <c r="N276" s="128">
        <v>2026</v>
      </c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</row>
    <row r="277" spans="1:28" x14ac:dyDescent="0.25">
      <c r="A277" s="128"/>
      <c r="B277" s="149">
        <v>264</v>
      </c>
      <c r="C277" s="128" t="s">
        <v>504</v>
      </c>
      <c r="D277" s="155">
        <v>300</v>
      </c>
      <c r="E277" s="156">
        <v>150</v>
      </c>
      <c r="F277" s="150">
        <v>1</v>
      </c>
      <c r="G277" s="157">
        <v>320</v>
      </c>
      <c r="H277" s="150" t="s">
        <v>44</v>
      </c>
      <c r="I277" s="153"/>
      <c r="J277" s="154"/>
      <c r="K277" s="128"/>
      <c r="L277" s="128"/>
      <c r="M277" s="128" t="s">
        <v>112</v>
      </c>
      <c r="N277" s="128">
        <v>2026</v>
      </c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</row>
    <row r="278" spans="1:28" x14ac:dyDescent="0.25">
      <c r="A278" s="128"/>
      <c r="B278" s="149">
        <v>265</v>
      </c>
      <c r="C278" s="128" t="s">
        <v>505</v>
      </c>
      <c r="D278" s="155">
        <v>300</v>
      </c>
      <c r="E278" s="156">
        <v>150</v>
      </c>
      <c r="F278" s="150">
        <v>1</v>
      </c>
      <c r="G278" s="157">
        <v>320</v>
      </c>
      <c r="H278" s="150" t="s">
        <v>44</v>
      </c>
      <c r="I278" s="153"/>
      <c r="J278" s="154"/>
      <c r="K278" s="128"/>
      <c r="L278" s="128"/>
      <c r="M278" s="128" t="s">
        <v>483</v>
      </c>
      <c r="N278" s="128">
        <v>2026</v>
      </c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4" t="s">
        <v>1109</v>
      </c>
    </row>
    <row r="279" spans="1:28" x14ac:dyDescent="0.25">
      <c r="A279" s="128"/>
      <c r="B279" s="149">
        <v>266</v>
      </c>
      <c r="C279" s="128" t="s">
        <v>506</v>
      </c>
      <c r="D279" s="155">
        <v>300</v>
      </c>
      <c r="E279" s="156">
        <v>150</v>
      </c>
      <c r="F279" s="150">
        <v>1</v>
      </c>
      <c r="G279" s="157">
        <v>320</v>
      </c>
      <c r="H279" s="150" t="s">
        <v>44</v>
      </c>
      <c r="I279" s="153"/>
      <c r="J279" s="154"/>
      <c r="K279" s="128"/>
      <c r="L279" s="128"/>
      <c r="M279" s="128" t="s">
        <v>112</v>
      </c>
      <c r="N279" s="128">
        <v>2026</v>
      </c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</row>
    <row r="280" spans="1:28" x14ac:dyDescent="0.25">
      <c r="A280" s="128"/>
      <c r="B280" s="149">
        <v>267</v>
      </c>
      <c r="C280" s="128" t="s">
        <v>507</v>
      </c>
      <c r="D280" s="155">
        <v>300</v>
      </c>
      <c r="E280" s="156">
        <v>150</v>
      </c>
      <c r="F280" s="150">
        <v>1</v>
      </c>
      <c r="G280" s="157">
        <v>320</v>
      </c>
      <c r="H280" s="150" t="s">
        <v>44</v>
      </c>
      <c r="I280" s="153"/>
      <c r="J280" s="154"/>
      <c r="K280" s="128"/>
      <c r="L280" s="128"/>
      <c r="M280" s="128" t="s">
        <v>508</v>
      </c>
      <c r="N280" s="128">
        <v>2026</v>
      </c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84" t="s">
        <v>1116</v>
      </c>
    </row>
    <row r="281" spans="1:28" x14ac:dyDescent="0.25">
      <c r="A281" s="128"/>
      <c r="B281" s="149" t="s">
        <v>1727</v>
      </c>
      <c r="C281" s="128" t="s">
        <v>1728</v>
      </c>
      <c r="D281" s="155">
        <v>300</v>
      </c>
      <c r="E281" s="156">
        <v>150</v>
      </c>
      <c r="F281" s="150"/>
      <c r="G281" s="157"/>
      <c r="H281" s="150"/>
      <c r="I281" s="153">
        <v>1</v>
      </c>
      <c r="J281" s="154"/>
      <c r="K281" s="128"/>
      <c r="L281" s="128" t="s">
        <v>1726</v>
      </c>
      <c r="M281" s="128" t="s">
        <v>508</v>
      </c>
      <c r="N281" s="128">
        <v>2025</v>
      </c>
      <c r="O281" s="128"/>
      <c r="P281" s="128"/>
      <c r="Q281" s="128"/>
      <c r="R281" s="128"/>
      <c r="S281" s="128"/>
      <c r="T281" s="128" t="s">
        <v>24</v>
      </c>
      <c r="U281" s="128" t="s">
        <v>24</v>
      </c>
      <c r="V281" s="128" t="s">
        <v>24</v>
      </c>
      <c r="W281" s="128"/>
      <c r="X281" s="128"/>
      <c r="Y281" s="128"/>
      <c r="Z281" s="128"/>
      <c r="AA281" s="128"/>
      <c r="AB281" s="84"/>
    </row>
    <row r="282" spans="1:28" x14ac:dyDescent="0.25">
      <c r="A282" s="128"/>
      <c r="B282" s="149">
        <v>268</v>
      </c>
      <c r="C282" s="128" t="s">
        <v>509</v>
      </c>
      <c r="D282" s="155">
        <v>300</v>
      </c>
      <c r="E282" s="156">
        <v>150</v>
      </c>
      <c r="F282" s="150">
        <v>1</v>
      </c>
      <c r="G282" s="157">
        <v>320</v>
      </c>
      <c r="H282" s="150" t="s">
        <v>44</v>
      </c>
      <c r="I282" s="153"/>
      <c r="J282" s="154"/>
      <c r="K282" s="128"/>
      <c r="L282" s="128"/>
      <c r="M282" s="128" t="s">
        <v>510</v>
      </c>
      <c r="N282" s="128">
        <v>2026</v>
      </c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</row>
    <row r="283" spans="1:28" x14ac:dyDescent="0.25">
      <c r="A283" s="128"/>
      <c r="B283" s="149">
        <v>269</v>
      </c>
      <c r="C283" s="128" t="s">
        <v>511</v>
      </c>
      <c r="D283" s="155">
        <v>300</v>
      </c>
      <c r="E283" s="156">
        <v>150</v>
      </c>
      <c r="F283" s="150">
        <v>1</v>
      </c>
      <c r="G283" s="157">
        <v>320</v>
      </c>
      <c r="H283" s="150" t="s">
        <v>44</v>
      </c>
      <c r="I283" s="153"/>
      <c r="J283" s="154"/>
      <c r="K283" s="128"/>
      <c r="L283" s="128"/>
      <c r="M283" s="128" t="s">
        <v>306</v>
      </c>
      <c r="N283" s="128">
        <v>2026</v>
      </c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</row>
    <row r="284" spans="1:28" x14ac:dyDescent="0.25">
      <c r="A284" s="128"/>
      <c r="B284" s="149">
        <v>270</v>
      </c>
      <c r="C284" s="128" t="s">
        <v>512</v>
      </c>
      <c r="D284" s="155">
        <v>300</v>
      </c>
      <c r="E284" s="156">
        <v>150</v>
      </c>
      <c r="F284" s="150">
        <v>1</v>
      </c>
      <c r="G284" s="157">
        <v>320</v>
      </c>
      <c r="H284" s="150" t="s">
        <v>44</v>
      </c>
      <c r="I284" s="153"/>
      <c r="J284" s="154"/>
      <c r="K284" s="128">
        <v>3</v>
      </c>
      <c r="L284" s="128"/>
      <c r="M284" s="128" t="s">
        <v>513</v>
      </c>
      <c r="N284" s="128">
        <v>2025</v>
      </c>
      <c r="O284" s="128" t="s">
        <v>24</v>
      </c>
      <c r="P284" s="128" t="s">
        <v>24</v>
      </c>
      <c r="Q284" s="128" t="s">
        <v>24</v>
      </c>
      <c r="R284" s="128" t="s">
        <v>24</v>
      </c>
      <c r="S284" s="128" t="s">
        <v>24</v>
      </c>
      <c r="T284" s="128" t="s">
        <v>24</v>
      </c>
      <c r="U284" s="128" t="s">
        <v>24</v>
      </c>
      <c r="V284" s="128"/>
      <c r="W284" s="128"/>
      <c r="X284" s="128"/>
      <c r="Y284" s="128"/>
      <c r="Z284" s="128"/>
      <c r="AA284" s="128"/>
    </row>
    <row r="285" spans="1:28" x14ac:dyDescent="0.25">
      <c r="A285" s="128"/>
      <c r="B285" s="149">
        <v>271</v>
      </c>
      <c r="C285" s="128" t="s">
        <v>514</v>
      </c>
      <c r="D285" s="155">
        <v>300</v>
      </c>
      <c r="E285" s="156">
        <v>150</v>
      </c>
      <c r="F285" s="150">
        <v>1</v>
      </c>
      <c r="G285" s="157">
        <v>320</v>
      </c>
      <c r="H285" s="150"/>
      <c r="I285" s="153"/>
      <c r="J285" s="154"/>
      <c r="K285" s="128"/>
      <c r="L285" s="128"/>
      <c r="M285" s="128" t="s">
        <v>515</v>
      </c>
      <c r="N285" s="128">
        <v>2026</v>
      </c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</row>
    <row r="286" spans="1:28" x14ac:dyDescent="0.25">
      <c r="A286" s="128"/>
      <c r="B286" s="149">
        <v>272</v>
      </c>
      <c r="C286" s="163" t="s">
        <v>516</v>
      </c>
      <c r="D286" s="174">
        <v>300</v>
      </c>
      <c r="E286" s="175">
        <v>150</v>
      </c>
      <c r="F286" s="150">
        <v>1</v>
      </c>
      <c r="G286" s="157"/>
      <c r="H286" s="150"/>
      <c r="I286" s="153"/>
      <c r="J286" s="154"/>
      <c r="K286" s="128"/>
      <c r="L286" s="128"/>
      <c r="M286" s="128" t="s">
        <v>503</v>
      </c>
      <c r="N286" s="128">
        <v>2026</v>
      </c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</row>
    <row r="287" spans="1:28" ht="15" customHeight="1" x14ac:dyDescent="0.25">
      <c r="A287" s="158" t="s">
        <v>1234</v>
      </c>
      <c r="B287" s="149">
        <v>273</v>
      </c>
      <c r="C287" s="128" t="s">
        <v>519</v>
      </c>
      <c r="D287" s="155"/>
      <c r="E287" s="156"/>
      <c r="F287" s="150"/>
      <c r="G287" s="157"/>
      <c r="H287" s="150"/>
      <c r="I287" s="153">
        <v>1</v>
      </c>
      <c r="J287" s="154"/>
      <c r="K287" s="128"/>
      <c r="L287" s="128"/>
      <c r="M287" s="128" t="s">
        <v>503</v>
      </c>
      <c r="N287" s="128">
        <v>0</v>
      </c>
      <c r="O287" s="128" t="s">
        <v>24</v>
      </c>
      <c r="P287" s="128" t="s">
        <v>24</v>
      </c>
      <c r="Q287" s="128" t="s">
        <v>24</v>
      </c>
      <c r="R287" s="128" t="s">
        <v>24</v>
      </c>
      <c r="S287" s="128" t="s">
        <v>24</v>
      </c>
      <c r="T287" s="128"/>
      <c r="U287" s="128"/>
      <c r="V287" s="128"/>
      <c r="W287" s="128"/>
      <c r="X287" s="128"/>
      <c r="Y287" s="128"/>
      <c r="Z287" s="128"/>
      <c r="AA287" s="158" t="s">
        <v>1234</v>
      </c>
    </row>
    <row r="288" spans="1:28" x14ac:dyDescent="0.25">
      <c r="A288" s="128"/>
      <c r="B288" s="149">
        <v>274</v>
      </c>
      <c r="C288" s="128" t="s">
        <v>520</v>
      </c>
      <c r="D288" s="155">
        <v>300</v>
      </c>
      <c r="E288" s="156">
        <v>150</v>
      </c>
      <c r="F288" s="150">
        <v>1</v>
      </c>
      <c r="G288" s="157">
        <v>320</v>
      </c>
      <c r="H288" s="150"/>
      <c r="I288" s="153"/>
      <c r="J288" s="154"/>
      <c r="K288" s="128"/>
      <c r="L288" s="128"/>
      <c r="M288" s="128" t="s">
        <v>521</v>
      </c>
      <c r="N288" s="128">
        <v>2026</v>
      </c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</row>
    <row r="289" spans="1:28" x14ac:dyDescent="0.25">
      <c r="A289" s="128"/>
      <c r="B289" s="149">
        <v>275</v>
      </c>
      <c r="C289" s="128" t="s">
        <v>522</v>
      </c>
      <c r="D289" s="155">
        <v>300</v>
      </c>
      <c r="E289" s="156">
        <v>150</v>
      </c>
      <c r="F289" s="150">
        <v>1</v>
      </c>
      <c r="G289" s="157">
        <v>320</v>
      </c>
      <c r="H289" s="150"/>
      <c r="I289" s="153"/>
      <c r="J289" s="154"/>
      <c r="K289" s="128"/>
      <c r="L289" s="128"/>
      <c r="M289" s="128" t="s">
        <v>246</v>
      </c>
      <c r="N289" s="128">
        <v>2026</v>
      </c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</row>
    <row r="290" spans="1:28" x14ac:dyDescent="0.25">
      <c r="A290" s="128"/>
      <c r="B290" s="149">
        <v>276</v>
      </c>
      <c r="C290" s="128" t="s">
        <v>523</v>
      </c>
      <c r="D290" s="155">
        <v>300</v>
      </c>
      <c r="E290" s="156">
        <v>150</v>
      </c>
      <c r="F290" s="150"/>
      <c r="G290" s="157">
        <v>320</v>
      </c>
      <c r="H290" s="150"/>
      <c r="I290" s="153">
        <v>1</v>
      </c>
      <c r="J290" s="154"/>
      <c r="K290" s="128"/>
      <c r="L290" s="128"/>
      <c r="M290" s="128" t="s">
        <v>524</v>
      </c>
      <c r="N290" s="128">
        <v>2026</v>
      </c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</row>
    <row r="291" spans="1:28" x14ac:dyDescent="0.25">
      <c r="A291" s="128"/>
      <c r="B291" s="127">
        <v>277</v>
      </c>
      <c r="C291" s="128" t="s">
        <v>525</v>
      </c>
      <c r="D291" s="155">
        <v>300</v>
      </c>
      <c r="E291" s="156">
        <v>150</v>
      </c>
      <c r="F291" s="150">
        <v>1</v>
      </c>
      <c r="G291" s="157">
        <v>320</v>
      </c>
      <c r="H291" s="150"/>
      <c r="I291" s="153"/>
      <c r="J291" s="154"/>
      <c r="K291" s="128"/>
      <c r="L291" s="128"/>
      <c r="M291" s="128" t="s">
        <v>526</v>
      </c>
      <c r="N291" s="128">
        <v>2026</v>
      </c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</row>
    <row r="292" spans="1:28" x14ac:dyDescent="0.25">
      <c r="A292" s="128"/>
      <c r="B292" s="149">
        <v>278</v>
      </c>
      <c r="C292" s="128" t="s">
        <v>527</v>
      </c>
      <c r="D292" s="155">
        <v>300</v>
      </c>
      <c r="E292" s="156">
        <v>150</v>
      </c>
      <c r="F292" s="150">
        <v>1</v>
      </c>
      <c r="G292" s="157">
        <v>320</v>
      </c>
      <c r="H292" s="150"/>
      <c r="I292" s="153"/>
      <c r="J292" s="154">
        <v>1</v>
      </c>
      <c r="K292" s="128"/>
      <c r="L292" s="128"/>
      <c r="M292" s="128" t="s">
        <v>528</v>
      </c>
      <c r="N292" s="128">
        <v>2026</v>
      </c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</row>
    <row r="293" spans="1:28" x14ac:dyDescent="0.25">
      <c r="A293" s="128"/>
      <c r="B293" s="149">
        <v>279</v>
      </c>
      <c r="C293" s="128" t="s">
        <v>529</v>
      </c>
      <c r="D293" s="155">
        <v>300</v>
      </c>
      <c r="E293" s="156">
        <v>150</v>
      </c>
      <c r="F293" s="150">
        <v>1</v>
      </c>
      <c r="G293" s="157">
        <v>320</v>
      </c>
      <c r="H293" s="150"/>
      <c r="I293" s="153"/>
      <c r="J293" s="154"/>
      <c r="K293" s="128"/>
      <c r="L293" s="128"/>
      <c r="M293" s="128" t="s">
        <v>316</v>
      </c>
      <c r="N293" s="128">
        <v>2026</v>
      </c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4" t="s">
        <v>1181</v>
      </c>
    </row>
    <row r="294" spans="1:28" x14ac:dyDescent="0.25">
      <c r="A294" s="128"/>
      <c r="B294" s="149">
        <v>280</v>
      </c>
      <c r="C294" s="129" t="s">
        <v>530</v>
      </c>
      <c r="D294" s="155">
        <v>300</v>
      </c>
      <c r="E294" s="156">
        <v>150</v>
      </c>
      <c r="F294" s="150">
        <v>1</v>
      </c>
      <c r="G294" s="157">
        <v>320</v>
      </c>
      <c r="H294" s="150"/>
      <c r="I294" s="153"/>
      <c r="J294" s="154"/>
      <c r="K294" s="128"/>
      <c r="L294" s="128"/>
      <c r="M294" s="128" t="s">
        <v>531</v>
      </c>
      <c r="N294" s="128">
        <v>2026</v>
      </c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</row>
    <row r="295" spans="1:28" x14ac:dyDescent="0.25">
      <c r="A295" s="128"/>
      <c r="B295" s="149">
        <v>281</v>
      </c>
      <c r="C295" s="128" t="s">
        <v>532</v>
      </c>
      <c r="D295" s="155">
        <v>300</v>
      </c>
      <c r="E295" s="156">
        <v>150</v>
      </c>
      <c r="F295" s="150"/>
      <c r="G295" s="157">
        <v>320</v>
      </c>
      <c r="H295" s="150"/>
      <c r="I295" s="153"/>
      <c r="J295" s="154"/>
      <c r="K295" s="128"/>
      <c r="L295" s="128" t="s">
        <v>1588</v>
      </c>
      <c r="M295" s="128" t="s">
        <v>533</v>
      </c>
      <c r="N295" s="128"/>
      <c r="O295" s="128">
        <v>2019</v>
      </c>
      <c r="P295" s="128" t="s">
        <v>24</v>
      </c>
      <c r="Q295" s="128" t="s">
        <v>24</v>
      </c>
      <c r="R295" s="128" t="s">
        <v>24</v>
      </c>
      <c r="S295" s="128" t="s">
        <v>24</v>
      </c>
      <c r="T295" s="128" t="s">
        <v>24</v>
      </c>
      <c r="U295" s="128" t="s">
        <v>24</v>
      </c>
      <c r="V295" s="128" t="s">
        <v>24</v>
      </c>
      <c r="W295" s="128" t="s">
        <v>24</v>
      </c>
      <c r="X295" s="128"/>
      <c r="Y295" s="128"/>
      <c r="Z295" s="128"/>
      <c r="AA295" s="128"/>
    </row>
    <row r="296" spans="1:28" x14ac:dyDescent="0.25">
      <c r="A296" s="128"/>
      <c r="B296" s="149">
        <v>282</v>
      </c>
      <c r="C296" s="128" t="s">
        <v>534</v>
      </c>
      <c r="D296" s="155">
        <v>300</v>
      </c>
      <c r="E296" s="156">
        <v>150</v>
      </c>
      <c r="F296" s="150">
        <v>1</v>
      </c>
      <c r="G296" s="157">
        <v>320</v>
      </c>
      <c r="H296" s="150" t="s">
        <v>44</v>
      </c>
      <c r="I296" s="153"/>
      <c r="J296" s="154"/>
      <c r="K296" s="128"/>
      <c r="L296" s="128"/>
      <c r="M296" s="128" t="s">
        <v>45</v>
      </c>
      <c r="N296" s="128">
        <v>2026</v>
      </c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</row>
    <row r="297" spans="1:28" x14ac:dyDescent="0.25">
      <c r="A297" s="128"/>
      <c r="B297" s="149">
        <v>283</v>
      </c>
      <c r="C297" s="128" t="s">
        <v>535</v>
      </c>
      <c r="D297" s="155">
        <v>600</v>
      </c>
      <c r="E297" s="156">
        <v>300</v>
      </c>
      <c r="F297" s="150">
        <v>2</v>
      </c>
      <c r="G297" s="157">
        <v>320</v>
      </c>
      <c r="H297" s="150" t="s">
        <v>44</v>
      </c>
      <c r="I297" s="153"/>
      <c r="J297" s="154"/>
      <c r="K297" s="128"/>
      <c r="L297" s="128"/>
      <c r="M297" s="128" t="s">
        <v>536</v>
      </c>
      <c r="N297" s="128">
        <v>2026</v>
      </c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</row>
    <row r="298" spans="1:28" x14ac:dyDescent="0.25">
      <c r="A298" s="128"/>
      <c r="B298" s="149">
        <v>284</v>
      </c>
      <c r="C298" s="128" t="s">
        <v>537</v>
      </c>
      <c r="D298" s="155">
        <v>290</v>
      </c>
      <c r="E298" s="156">
        <v>150</v>
      </c>
      <c r="F298" s="150">
        <v>1</v>
      </c>
      <c r="G298" s="157">
        <v>320</v>
      </c>
      <c r="H298" s="150"/>
      <c r="I298" s="153"/>
      <c r="J298" s="154"/>
      <c r="K298" s="128"/>
      <c r="L298" s="128"/>
      <c r="M298" s="128" t="s">
        <v>373</v>
      </c>
      <c r="N298" s="128">
        <v>2026</v>
      </c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</row>
    <row r="299" spans="1:28" x14ac:dyDescent="0.25">
      <c r="A299" s="128"/>
      <c r="B299" s="149">
        <v>285</v>
      </c>
      <c r="C299" s="128" t="s">
        <v>538</v>
      </c>
      <c r="D299" s="155">
        <v>300</v>
      </c>
      <c r="E299" s="156">
        <v>150</v>
      </c>
      <c r="F299" s="150">
        <v>2</v>
      </c>
      <c r="G299" s="157">
        <v>320</v>
      </c>
      <c r="H299" s="150" t="s">
        <v>44</v>
      </c>
      <c r="I299" s="153"/>
      <c r="J299" s="154"/>
      <c r="K299" s="128"/>
      <c r="L299" s="128"/>
      <c r="M299" s="128" t="s">
        <v>96</v>
      </c>
      <c r="N299" s="128">
        <v>2026</v>
      </c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</row>
    <row r="300" spans="1:28" x14ac:dyDescent="0.25">
      <c r="A300" s="128"/>
      <c r="B300" s="149">
        <v>286</v>
      </c>
      <c r="C300" s="128" t="s">
        <v>539</v>
      </c>
      <c r="D300" s="155">
        <v>600</v>
      </c>
      <c r="E300" s="156">
        <v>300</v>
      </c>
      <c r="F300" s="150">
        <v>2</v>
      </c>
      <c r="G300" s="157">
        <v>320</v>
      </c>
      <c r="H300" s="150" t="s">
        <v>44</v>
      </c>
      <c r="I300" s="153"/>
      <c r="J300" s="154"/>
      <c r="K300" s="128"/>
      <c r="L300" s="128"/>
      <c r="M300" s="128" t="s">
        <v>540</v>
      </c>
      <c r="N300" s="128">
        <v>2026</v>
      </c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</row>
    <row r="301" spans="1:28" ht="15" customHeight="1" x14ac:dyDescent="0.25">
      <c r="A301" s="158" t="s">
        <v>1246</v>
      </c>
      <c r="B301" s="149">
        <v>287</v>
      </c>
      <c r="C301" s="128" t="s">
        <v>541</v>
      </c>
      <c r="D301" s="155"/>
      <c r="E301" s="156"/>
      <c r="F301" s="150"/>
      <c r="G301" s="157">
        <v>320</v>
      </c>
      <c r="H301" s="150" t="s">
        <v>44</v>
      </c>
      <c r="I301" s="153"/>
      <c r="J301" s="154"/>
      <c r="K301" s="128"/>
      <c r="L301" s="128"/>
      <c r="M301" s="128" t="s">
        <v>542</v>
      </c>
      <c r="N301" s="128">
        <v>2016</v>
      </c>
      <c r="O301" s="128" t="s">
        <v>24</v>
      </c>
      <c r="P301" s="128" t="s">
        <v>37</v>
      </c>
      <c r="Q301" s="128" t="s">
        <v>37</v>
      </c>
      <c r="R301" s="128" t="s">
        <v>24</v>
      </c>
      <c r="S301" s="128" t="s">
        <v>24</v>
      </c>
      <c r="T301" s="128" t="s">
        <v>24</v>
      </c>
      <c r="U301" s="128" t="s">
        <v>24</v>
      </c>
      <c r="V301" s="128"/>
      <c r="W301" s="128"/>
      <c r="X301" s="128"/>
      <c r="Y301" s="128"/>
      <c r="Z301" s="128"/>
      <c r="AA301" s="158" t="s">
        <v>1246</v>
      </c>
    </row>
    <row r="302" spans="1:28" x14ac:dyDescent="0.25">
      <c r="A302" s="128"/>
      <c r="B302" s="149">
        <v>288</v>
      </c>
      <c r="C302" s="128" t="s">
        <v>544</v>
      </c>
      <c r="D302" s="155">
        <v>300</v>
      </c>
      <c r="E302" s="156">
        <v>150</v>
      </c>
      <c r="F302" s="150">
        <v>1</v>
      </c>
      <c r="G302" s="157">
        <v>320</v>
      </c>
      <c r="H302" s="150" t="s">
        <v>44</v>
      </c>
      <c r="I302" s="153"/>
      <c r="J302" s="154"/>
      <c r="K302" s="128"/>
      <c r="L302" s="128"/>
      <c r="M302" s="128" t="s">
        <v>542</v>
      </c>
      <c r="N302" s="128">
        <v>2026</v>
      </c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</row>
    <row r="303" spans="1:28" x14ac:dyDescent="0.25">
      <c r="A303" s="128"/>
      <c r="B303" s="149">
        <v>289</v>
      </c>
      <c r="C303" s="129" t="s">
        <v>545</v>
      </c>
      <c r="D303" s="155">
        <v>300</v>
      </c>
      <c r="E303" s="156">
        <v>150</v>
      </c>
      <c r="F303" s="150">
        <v>1</v>
      </c>
      <c r="G303" s="157">
        <v>640</v>
      </c>
      <c r="H303" s="150"/>
      <c r="I303" s="153"/>
      <c r="J303" s="154"/>
      <c r="K303" s="128"/>
      <c r="L303" s="128"/>
      <c r="M303" s="128" t="s">
        <v>546</v>
      </c>
      <c r="N303" s="128">
        <v>2026</v>
      </c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</row>
    <row r="304" spans="1:28" x14ac:dyDescent="0.25">
      <c r="A304" s="128"/>
      <c r="B304" s="149">
        <v>290</v>
      </c>
      <c r="C304" s="128" t="s">
        <v>547</v>
      </c>
      <c r="D304" s="155">
        <v>300</v>
      </c>
      <c r="E304" s="156">
        <v>150</v>
      </c>
      <c r="F304" s="150">
        <v>1</v>
      </c>
      <c r="G304" s="157">
        <v>320</v>
      </c>
      <c r="H304" s="150"/>
      <c r="I304" s="153"/>
      <c r="J304" s="154"/>
      <c r="K304" s="128"/>
      <c r="L304" s="128"/>
      <c r="M304" s="128" t="s">
        <v>202</v>
      </c>
      <c r="N304" s="128">
        <v>2026</v>
      </c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</row>
    <row r="305" spans="1:28" x14ac:dyDescent="0.25">
      <c r="A305" s="128"/>
      <c r="B305" s="149">
        <v>291</v>
      </c>
      <c r="C305" s="163" t="s">
        <v>548</v>
      </c>
      <c r="D305" s="174">
        <v>300</v>
      </c>
      <c r="E305" s="175">
        <v>150</v>
      </c>
      <c r="F305" s="150">
        <v>1</v>
      </c>
      <c r="G305" s="157"/>
      <c r="H305" s="150"/>
      <c r="I305" s="153">
        <v>1</v>
      </c>
      <c r="J305" s="154"/>
      <c r="K305" s="128"/>
      <c r="L305" s="128"/>
      <c r="M305" s="128" t="s">
        <v>549</v>
      </c>
      <c r="N305" s="128">
        <v>2026</v>
      </c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84" t="s">
        <v>1083</v>
      </c>
    </row>
    <row r="306" spans="1:28" x14ac:dyDescent="0.25">
      <c r="A306" s="128"/>
      <c r="B306" s="149" t="s">
        <v>1736</v>
      </c>
      <c r="C306" s="163" t="s">
        <v>1737</v>
      </c>
      <c r="D306" s="174">
        <v>300</v>
      </c>
      <c r="E306" s="175">
        <v>150</v>
      </c>
      <c r="F306" s="150"/>
      <c r="G306" s="157"/>
      <c r="H306" s="150"/>
      <c r="I306" s="153">
        <v>1</v>
      </c>
      <c r="J306" s="154"/>
      <c r="K306" s="128"/>
      <c r="L306" s="128"/>
      <c r="M306" s="128" t="s">
        <v>202</v>
      </c>
      <c r="N306" s="128">
        <v>2026</v>
      </c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84"/>
    </row>
    <row r="307" spans="1:28" x14ac:dyDescent="0.25">
      <c r="A307" s="128"/>
      <c r="B307" s="149">
        <v>292</v>
      </c>
      <c r="C307" s="128" t="s">
        <v>550</v>
      </c>
      <c r="D307" s="155"/>
      <c r="E307" s="156"/>
      <c r="F307" s="150">
        <v>1</v>
      </c>
      <c r="G307" s="157">
        <v>320</v>
      </c>
      <c r="H307" s="150"/>
      <c r="I307" s="153"/>
      <c r="J307" s="154"/>
      <c r="K307" s="128"/>
      <c r="L307" s="128" t="s">
        <v>37</v>
      </c>
      <c r="M307" s="128" t="s">
        <v>483</v>
      </c>
      <c r="N307" s="128">
        <v>2019</v>
      </c>
      <c r="O307" s="128" t="s">
        <v>24</v>
      </c>
      <c r="P307" s="128" t="s">
        <v>180</v>
      </c>
      <c r="Q307" s="128" t="s">
        <v>24</v>
      </c>
      <c r="R307" s="128" t="s">
        <v>24</v>
      </c>
      <c r="S307" s="128" t="s">
        <v>24</v>
      </c>
      <c r="T307" s="128" t="s">
        <v>24</v>
      </c>
      <c r="U307" s="128" t="s">
        <v>24</v>
      </c>
      <c r="V307" s="128" t="s">
        <v>24</v>
      </c>
      <c r="W307" s="128"/>
      <c r="X307" s="128"/>
      <c r="Y307" s="128"/>
      <c r="Z307" s="128"/>
      <c r="AA307" s="128"/>
    </row>
    <row r="308" spans="1:28" x14ac:dyDescent="0.25">
      <c r="A308" s="128"/>
      <c r="B308" s="149">
        <v>293</v>
      </c>
      <c r="C308" s="128" t="s">
        <v>551</v>
      </c>
      <c r="D308" s="155">
        <v>300</v>
      </c>
      <c r="E308" s="156">
        <v>150</v>
      </c>
      <c r="F308" s="150">
        <v>1</v>
      </c>
      <c r="G308" s="157"/>
      <c r="H308" s="150"/>
      <c r="I308" s="153"/>
      <c r="J308" s="154"/>
      <c r="K308" s="128"/>
      <c r="L308" s="128"/>
      <c r="M308" s="128" t="s">
        <v>552</v>
      </c>
      <c r="N308" s="128">
        <v>2026</v>
      </c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</row>
    <row r="309" spans="1:28" x14ac:dyDescent="0.25">
      <c r="A309" s="128"/>
      <c r="B309" s="149">
        <v>294</v>
      </c>
      <c r="C309" s="128" t="s">
        <v>1168</v>
      </c>
      <c r="D309" s="155">
        <v>300</v>
      </c>
      <c r="E309" s="156">
        <v>150</v>
      </c>
      <c r="F309" s="150">
        <v>1</v>
      </c>
      <c r="G309" s="157">
        <v>320</v>
      </c>
      <c r="H309" s="150"/>
      <c r="I309" s="153">
        <v>1</v>
      </c>
      <c r="J309" s="154"/>
      <c r="K309" s="128"/>
      <c r="L309" s="128"/>
      <c r="M309" s="128" t="s">
        <v>553</v>
      </c>
      <c r="N309" s="128">
        <v>2026</v>
      </c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4" t="s">
        <v>1390</v>
      </c>
    </row>
    <row r="310" spans="1:28" x14ac:dyDescent="0.25">
      <c r="A310" s="128"/>
      <c r="B310" s="149">
        <v>295</v>
      </c>
      <c r="C310" s="128" t="s">
        <v>554</v>
      </c>
      <c r="D310" s="155">
        <v>300</v>
      </c>
      <c r="E310" s="156">
        <v>150</v>
      </c>
      <c r="F310" s="150">
        <v>1</v>
      </c>
      <c r="G310" s="157">
        <v>320</v>
      </c>
      <c r="H310" s="150"/>
      <c r="I310" s="153"/>
      <c r="J310" s="154"/>
      <c r="K310" s="128"/>
      <c r="L310" s="128"/>
      <c r="M310" s="128" t="s">
        <v>194</v>
      </c>
      <c r="N310" s="128">
        <v>2026</v>
      </c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</row>
    <row r="311" spans="1:28" x14ac:dyDescent="0.25">
      <c r="A311" s="128"/>
      <c r="B311" s="149" t="s">
        <v>1715</v>
      </c>
      <c r="C311" s="128" t="s">
        <v>1716</v>
      </c>
      <c r="D311" s="155">
        <v>300</v>
      </c>
      <c r="E311" s="156">
        <v>150</v>
      </c>
      <c r="F311" s="150"/>
      <c r="G311" s="157"/>
      <c r="H311" s="150"/>
      <c r="I311" s="153">
        <v>1</v>
      </c>
      <c r="J311" s="154"/>
      <c r="K311" s="128"/>
      <c r="L311" s="128" t="s">
        <v>1718</v>
      </c>
      <c r="M311" s="128" t="s">
        <v>1717</v>
      </c>
      <c r="N311" s="128">
        <v>2026</v>
      </c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</row>
    <row r="312" spans="1:28" x14ac:dyDescent="0.25">
      <c r="A312" s="128"/>
      <c r="B312" s="149">
        <v>296</v>
      </c>
      <c r="C312" s="128" t="s">
        <v>555</v>
      </c>
      <c r="D312" s="155">
        <v>300</v>
      </c>
      <c r="E312" s="156">
        <v>150</v>
      </c>
      <c r="F312" s="150">
        <v>1</v>
      </c>
      <c r="G312" s="157">
        <v>320</v>
      </c>
      <c r="H312" s="150"/>
      <c r="I312" s="153"/>
      <c r="J312" s="154"/>
      <c r="K312" s="128"/>
      <c r="L312" s="128"/>
      <c r="M312" s="128" t="s">
        <v>556</v>
      </c>
      <c r="N312" s="128">
        <v>2026</v>
      </c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</row>
    <row r="313" spans="1:28" ht="15" customHeight="1" x14ac:dyDescent="0.25">
      <c r="A313" s="158" t="s">
        <v>1234</v>
      </c>
      <c r="B313" s="149">
        <v>297</v>
      </c>
      <c r="C313" s="128" t="s">
        <v>557</v>
      </c>
      <c r="D313" s="155"/>
      <c r="E313" s="156"/>
      <c r="F313" s="150"/>
      <c r="G313" s="157"/>
      <c r="H313" s="150"/>
      <c r="I313" s="153">
        <v>1</v>
      </c>
      <c r="J313" s="154"/>
      <c r="K313" s="128"/>
      <c r="L313" s="128"/>
      <c r="M313" s="128" t="s">
        <v>558</v>
      </c>
      <c r="N313" s="128">
        <v>0</v>
      </c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58" t="s">
        <v>1234</v>
      </c>
    </row>
    <row r="314" spans="1:28" ht="15" customHeight="1" x14ac:dyDescent="0.25">
      <c r="A314" s="158" t="s">
        <v>1234</v>
      </c>
      <c r="B314" s="149">
        <v>298</v>
      </c>
      <c r="C314" s="128" t="s">
        <v>559</v>
      </c>
      <c r="D314" s="155"/>
      <c r="E314" s="156"/>
      <c r="F314" s="150"/>
      <c r="G314" s="157">
        <v>320</v>
      </c>
      <c r="H314" s="150"/>
      <c r="I314" s="153">
        <v>1</v>
      </c>
      <c r="J314" s="154"/>
      <c r="K314" s="128"/>
      <c r="L314" s="128"/>
      <c r="M314" s="128" t="s">
        <v>357</v>
      </c>
      <c r="N314" s="128">
        <v>0</v>
      </c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58" t="s">
        <v>1234</v>
      </c>
      <c r="AB314" s="4" t="s">
        <v>1191</v>
      </c>
    </row>
    <row r="315" spans="1:28" ht="15" customHeight="1" x14ac:dyDescent="0.25">
      <c r="A315" s="158" t="s">
        <v>1310</v>
      </c>
      <c r="B315" s="149">
        <v>299</v>
      </c>
      <c r="C315" s="163" t="s">
        <v>560</v>
      </c>
      <c r="D315" s="174"/>
      <c r="E315" s="175"/>
      <c r="F315" s="150">
        <v>1</v>
      </c>
      <c r="G315" s="157"/>
      <c r="H315" s="150"/>
      <c r="I315" s="153"/>
      <c r="J315" s="154"/>
      <c r="K315" s="128"/>
      <c r="L315" s="128"/>
      <c r="M315" s="128" t="s">
        <v>202</v>
      </c>
      <c r="N315" s="128">
        <v>0</v>
      </c>
      <c r="O315" s="128" t="s">
        <v>24</v>
      </c>
      <c r="P315" s="128" t="s">
        <v>24</v>
      </c>
      <c r="Q315" s="128" t="s">
        <v>24</v>
      </c>
      <c r="R315" s="128" t="s">
        <v>24</v>
      </c>
      <c r="S315" s="128" t="s">
        <v>24</v>
      </c>
      <c r="T315" s="128" t="s">
        <v>24</v>
      </c>
      <c r="U315" s="128" t="s">
        <v>24</v>
      </c>
      <c r="V315" s="128" t="s">
        <v>24</v>
      </c>
      <c r="W315" s="128" t="s">
        <v>37</v>
      </c>
      <c r="X315" s="128"/>
      <c r="Y315" s="128"/>
      <c r="Z315" s="128"/>
      <c r="AA315" s="158" t="s">
        <v>1310</v>
      </c>
    </row>
    <row r="316" spans="1:28" x14ac:dyDescent="0.25">
      <c r="A316" s="128"/>
      <c r="B316" s="149">
        <v>300</v>
      </c>
      <c r="C316" s="128" t="s">
        <v>561</v>
      </c>
      <c r="D316" s="155">
        <v>300</v>
      </c>
      <c r="E316" s="156">
        <v>150</v>
      </c>
      <c r="F316" s="150">
        <v>1</v>
      </c>
      <c r="G316" s="157">
        <v>320</v>
      </c>
      <c r="H316" s="150"/>
      <c r="I316" s="153"/>
      <c r="J316" s="154"/>
      <c r="K316" s="128"/>
      <c r="L316" s="128"/>
      <c r="M316" s="128" t="s">
        <v>380</v>
      </c>
      <c r="N316" s="128">
        <v>2026</v>
      </c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</row>
    <row r="317" spans="1:28" x14ac:dyDescent="0.25">
      <c r="A317" s="128"/>
      <c r="B317" s="149">
        <v>301</v>
      </c>
      <c r="C317" s="128" t="s">
        <v>562</v>
      </c>
      <c r="D317" s="155"/>
      <c r="E317" s="156"/>
      <c r="F317" s="150">
        <v>1</v>
      </c>
      <c r="G317" s="157">
        <v>320</v>
      </c>
      <c r="H317" s="150"/>
      <c r="I317" s="153"/>
      <c r="J317" s="154"/>
      <c r="K317" s="128"/>
      <c r="L317" s="128"/>
      <c r="M317" s="128" t="s">
        <v>314</v>
      </c>
      <c r="N317" s="128">
        <v>2020</v>
      </c>
      <c r="O317" s="128" t="s">
        <v>24</v>
      </c>
      <c r="P317" s="128" t="s">
        <v>24</v>
      </c>
      <c r="Q317" s="128" t="s">
        <v>24</v>
      </c>
      <c r="R317" s="128" t="s">
        <v>24</v>
      </c>
      <c r="S317" s="128"/>
      <c r="T317" s="128"/>
      <c r="U317" s="128"/>
      <c r="V317" s="128"/>
      <c r="W317" s="128"/>
      <c r="X317" s="128"/>
      <c r="Y317" s="128"/>
      <c r="Z317" s="128"/>
      <c r="AA317" s="128"/>
    </row>
    <row r="318" spans="1:28" x14ac:dyDescent="0.25">
      <c r="A318" s="128"/>
      <c r="B318" s="149">
        <v>302</v>
      </c>
      <c r="C318" s="128" t="s">
        <v>1421</v>
      </c>
      <c r="D318" s="155">
        <v>290</v>
      </c>
      <c r="E318" s="156">
        <v>150</v>
      </c>
      <c r="F318" s="150">
        <v>1</v>
      </c>
      <c r="G318" s="157">
        <v>320</v>
      </c>
      <c r="H318" s="150"/>
      <c r="I318" s="153"/>
      <c r="J318" s="154"/>
      <c r="K318" s="128"/>
      <c r="L318" s="128"/>
      <c r="M318" s="128" t="s">
        <v>531</v>
      </c>
      <c r="N318" s="128">
        <v>2026</v>
      </c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</row>
    <row r="319" spans="1:28" x14ac:dyDescent="0.25">
      <c r="A319" s="128"/>
      <c r="B319" s="149">
        <v>303</v>
      </c>
      <c r="C319" s="129" t="s">
        <v>1105</v>
      </c>
      <c r="D319" s="155"/>
      <c r="E319" s="156"/>
      <c r="F319" s="150"/>
      <c r="G319" s="157">
        <v>0</v>
      </c>
      <c r="H319" s="150"/>
      <c r="I319" s="153">
        <v>1</v>
      </c>
      <c r="J319" s="154"/>
      <c r="K319" s="128"/>
      <c r="L319" s="128"/>
      <c r="M319" s="128" t="s">
        <v>564</v>
      </c>
      <c r="N319" s="128">
        <v>2019</v>
      </c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</row>
    <row r="320" spans="1:28" ht="15" customHeight="1" x14ac:dyDescent="0.25">
      <c r="A320" s="158" t="s">
        <v>1234</v>
      </c>
      <c r="B320" s="149">
        <v>304</v>
      </c>
      <c r="C320" s="128" t="s">
        <v>565</v>
      </c>
      <c r="D320" s="155"/>
      <c r="E320" s="156"/>
      <c r="F320" s="150"/>
      <c r="G320" s="157"/>
      <c r="H320" s="150"/>
      <c r="I320" s="153">
        <v>1</v>
      </c>
      <c r="J320" s="154"/>
      <c r="K320" s="128"/>
      <c r="L320" s="128"/>
      <c r="M320" s="128" t="s">
        <v>566</v>
      </c>
      <c r="N320" s="128">
        <v>0</v>
      </c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58" t="s">
        <v>1234</v>
      </c>
    </row>
    <row r="321" spans="1:97" x14ac:dyDescent="0.25">
      <c r="A321" s="128"/>
      <c r="B321" s="149">
        <v>305</v>
      </c>
      <c r="C321" s="128" t="s">
        <v>1600</v>
      </c>
      <c r="D321" s="155">
        <v>300</v>
      </c>
      <c r="E321" s="156">
        <v>150</v>
      </c>
      <c r="F321" s="150">
        <v>1</v>
      </c>
      <c r="G321" s="157">
        <v>640</v>
      </c>
      <c r="H321" s="150"/>
      <c r="I321" s="153"/>
      <c r="J321" s="154"/>
      <c r="K321" s="128"/>
      <c r="L321" s="128"/>
      <c r="M321" s="128" t="s">
        <v>344</v>
      </c>
      <c r="N321" s="128">
        <v>2025</v>
      </c>
      <c r="O321" s="128" t="s">
        <v>24</v>
      </c>
      <c r="P321" s="128" t="s">
        <v>24</v>
      </c>
      <c r="Q321" s="128" t="s">
        <v>24</v>
      </c>
      <c r="R321" s="128" t="s">
        <v>24</v>
      </c>
      <c r="S321" s="128" t="s">
        <v>24</v>
      </c>
      <c r="T321" s="128" t="s">
        <v>24</v>
      </c>
      <c r="U321" s="128" t="s">
        <v>24</v>
      </c>
      <c r="V321" s="128" t="s">
        <v>24</v>
      </c>
      <c r="W321" s="128"/>
      <c r="X321" s="128"/>
      <c r="Y321" s="128"/>
      <c r="Z321" s="128"/>
      <c r="AA321" s="128"/>
      <c r="AB321" s="84" t="s">
        <v>1106</v>
      </c>
    </row>
    <row r="322" spans="1:97" x14ac:dyDescent="0.25">
      <c r="A322" s="128"/>
      <c r="B322" s="149">
        <v>306</v>
      </c>
      <c r="C322" s="128" t="s">
        <v>568</v>
      </c>
      <c r="D322" s="155">
        <v>300</v>
      </c>
      <c r="E322" s="156">
        <v>150</v>
      </c>
      <c r="F322" s="150">
        <v>1</v>
      </c>
      <c r="G322" s="157">
        <v>320</v>
      </c>
      <c r="H322" s="150"/>
      <c r="I322" s="153"/>
      <c r="J322" s="154"/>
      <c r="K322" s="128"/>
      <c r="L322" s="128"/>
      <c r="M322" s="128" t="s">
        <v>569</v>
      </c>
      <c r="N322" s="128">
        <v>2026</v>
      </c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</row>
    <row r="323" spans="1:97" x14ac:dyDescent="0.25">
      <c r="A323" s="128"/>
      <c r="B323" s="149">
        <v>307</v>
      </c>
      <c r="C323" s="128" t="s">
        <v>570</v>
      </c>
      <c r="D323" s="155">
        <v>300</v>
      </c>
      <c r="E323" s="156">
        <v>150</v>
      </c>
      <c r="F323" s="150">
        <v>1</v>
      </c>
      <c r="G323" s="157">
        <v>320</v>
      </c>
      <c r="H323" s="150"/>
      <c r="I323" s="153"/>
      <c r="J323" s="154"/>
      <c r="K323" s="128"/>
      <c r="L323" s="128"/>
      <c r="M323" s="128" t="s">
        <v>526</v>
      </c>
      <c r="N323" s="128">
        <v>2026</v>
      </c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</row>
    <row r="324" spans="1:97" x14ac:dyDescent="0.25">
      <c r="A324" s="128"/>
      <c r="B324" s="149">
        <v>308</v>
      </c>
      <c r="C324" s="128" t="s">
        <v>571</v>
      </c>
      <c r="D324" s="155">
        <v>300</v>
      </c>
      <c r="E324" s="156">
        <v>150</v>
      </c>
      <c r="F324" s="150">
        <v>1</v>
      </c>
      <c r="G324" s="157">
        <v>320</v>
      </c>
      <c r="H324" s="150"/>
      <c r="I324" s="153"/>
      <c r="J324" s="154"/>
      <c r="K324" s="128"/>
      <c r="L324" s="128"/>
      <c r="M324" s="128" t="s">
        <v>524</v>
      </c>
      <c r="N324" s="128">
        <v>2026</v>
      </c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</row>
    <row r="325" spans="1:97" x14ac:dyDescent="0.25">
      <c r="A325" s="128"/>
      <c r="B325" s="149">
        <v>309</v>
      </c>
      <c r="C325" s="128" t="s">
        <v>1197</v>
      </c>
      <c r="D325" s="155">
        <v>300</v>
      </c>
      <c r="E325" s="156">
        <v>150</v>
      </c>
      <c r="F325" s="150">
        <v>1</v>
      </c>
      <c r="G325" s="157">
        <v>320</v>
      </c>
      <c r="H325" s="150"/>
      <c r="I325" s="153"/>
      <c r="J325" s="154"/>
      <c r="K325" s="128"/>
      <c r="L325" s="128"/>
      <c r="M325" s="128" t="s">
        <v>572</v>
      </c>
      <c r="N325" s="128">
        <v>2026</v>
      </c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</row>
    <row r="326" spans="1:97" x14ac:dyDescent="0.25">
      <c r="A326" s="128"/>
      <c r="B326" s="149">
        <v>310</v>
      </c>
      <c r="C326" s="129" t="s">
        <v>573</v>
      </c>
      <c r="D326" s="155">
        <v>300</v>
      </c>
      <c r="E326" s="156">
        <v>150</v>
      </c>
      <c r="F326" s="150">
        <v>1</v>
      </c>
      <c r="G326" s="157">
        <v>320</v>
      </c>
      <c r="H326" s="150"/>
      <c r="I326" s="153"/>
      <c r="J326" s="154"/>
      <c r="K326" s="128"/>
      <c r="L326" s="128"/>
      <c r="M326" s="128" t="s">
        <v>188</v>
      </c>
      <c r="N326" s="128">
        <v>2026</v>
      </c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</row>
    <row r="327" spans="1:97" ht="15" customHeight="1" x14ac:dyDescent="0.25">
      <c r="A327" s="158" t="s">
        <v>1309</v>
      </c>
      <c r="B327" s="177">
        <v>311</v>
      </c>
      <c r="C327" s="163" t="s">
        <v>574</v>
      </c>
      <c r="D327" s="174"/>
      <c r="E327" s="175"/>
      <c r="F327" s="178">
        <v>1</v>
      </c>
      <c r="G327" s="179"/>
      <c r="H327" s="178"/>
      <c r="I327" s="180"/>
      <c r="J327" s="181"/>
      <c r="K327" s="163"/>
      <c r="L327" s="163"/>
      <c r="M327" s="163" t="s">
        <v>503</v>
      </c>
      <c r="N327" s="163">
        <v>0</v>
      </c>
      <c r="O327" s="163" t="s">
        <v>101</v>
      </c>
      <c r="P327" s="163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58" t="s">
        <v>1309</v>
      </c>
    </row>
    <row r="328" spans="1:97" x14ac:dyDescent="0.25">
      <c r="A328" s="128"/>
      <c r="B328" s="149">
        <v>312</v>
      </c>
      <c r="C328" s="128" t="s">
        <v>575</v>
      </c>
      <c r="D328" s="155">
        <v>300</v>
      </c>
      <c r="E328" s="156">
        <v>150</v>
      </c>
      <c r="F328" s="150">
        <v>1</v>
      </c>
      <c r="G328" s="157"/>
      <c r="H328" s="150"/>
      <c r="I328" s="153"/>
      <c r="J328" s="154"/>
      <c r="K328" s="128"/>
      <c r="L328" s="128"/>
      <c r="M328" s="128" t="s">
        <v>524</v>
      </c>
      <c r="N328" s="128">
        <v>2026</v>
      </c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</row>
    <row r="329" spans="1:97" x14ac:dyDescent="0.25">
      <c r="A329" s="128"/>
      <c r="B329" s="149">
        <v>313</v>
      </c>
      <c r="C329" s="128" t="s">
        <v>576</v>
      </c>
      <c r="D329" s="155">
        <v>600</v>
      </c>
      <c r="E329" s="156">
        <v>300</v>
      </c>
      <c r="F329" s="150">
        <v>2</v>
      </c>
      <c r="G329" s="157">
        <v>320</v>
      </c>
      <c r="H329" s="150"/>
      <c r="I329" s="153"/>
      <c r="J329" s="154"/>
      <c r="K329" s="128"/>
      <c r="L329" s="128"/>
      <c r="M329" s="128" t="s">
        <v>1683</v>
      </c>
      <c r="N329" s="128">
        <v>2026</v>
      </c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</row>
    <row r="330" spans="1:97" x14ac:dyDescent="0.25">
      <c r="A330" s="128"/>
      <c r="B330" s="149">
        <v>314</v>
      </c>
      <c r="C330" s="128" t="s">
        <v>577</v>
      </c>
      <c r="D330" s="155">
        <v>300</v>
      </c>
      <c r="E330" s="156">
        <v>150</v>
      </c>
      <c r="F330" s="150">
        <v>1</v>
      </c>
      <c r="G330" s="157">
        <v>320</v>
      </c>
      <c r="H330" s="150"/>
      <c r="I330" s="153"/>
      <c r="J330" s="154"/>
      <c r="K330" s="128"/>
      <c r="L330" s="128"/>
      <c r="M330" s="128" t="s">
        <v>578</v>
      </c>
      <c r="N330" s="128">
        <v>2026</v>
      </c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84"/>
    </row>
    <row r="331" spans="1:97" x14ac:dyDescent="0.25">
      <c r="A331" s="128"/>
      <c r="B331" s="149">
        <v>315</v>
      </c>
      <c r="C331" s="128" t="s">
        <v>579</v>
      </c>
      <c r="D331" s="155">
        <v>300</v>
      </c>
      <c r="E331" s="156">
        <v>150</v>
      </c>
      <c r="F331" s="150">
        <v>1</v>
      </c>
      <c r="G331" s="157">
        <v>320</v>
      </c>
      <c r="H331" s="150"/>
      <c r="I331" s="153"/>
      <c r="J331" s="154"/>
      <c r="K331" s="128"/>
      <c r="L331" s="128"/>
      <c r="M331" s="128" t="s">
        <v>580</v>
      </c>
      <c r="N331" s="128">
        <v>2026</v>
      </c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</row>
    <row r="332" spans="1:97" x14ac:dyDescent="0.25">
      <c r="A332" s="128"/>
      <c r="B332" s="149">
        <v>316</v>
      </c>
      <c r="C332" s="128" t="s">
        <v>1276</v>
      </c>
      <c r="D332" s="155">
        <v>300</v>
      </c>
      <c r="E332" s="156">
        <v>150</v>
      </c>
      <c r="F332" s="150">
        <v>1</v>
      </c>
      <c r="G332" s="157">
        <v>320</v>
      </c>
      <c r="H332" s="150"/>
      <c r="I332" s="153"/>
      <c r="J332" s="154"/>
      <c r="K332" s="128"/>
      <c r="L332" s="128"/>
      <c r="M332" s="128" t="s">
        <v>578</v>
      </c>
      <c r="N332" s="128">
        <v>2026</v>
      </c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</row>
    <row r="333" spans="1:97" x14ac:dyDescent="0.25">
      <c r="A333" s="128"/>
      <c r="B333" s="149">
        <v>317</v>
      </c>
      <c r="C333" s="128" t="s">
        <v>582</v>
      </c>
      <c r="D333" s="155">
        <v>600</v>
      </c>
      <c r="E333" s="156">
        <v>300</v>
      </c>
      <c r="F333" s="150">
        <v>2</v>
      </c>
      <c r="G333" s="157">
        <v>320</v>
      </c>
      <c r="H333" s="150"/>
      <c r="I333" s="153"/>
      <c r="J333" s="154"/>
      <c r="K333" s="128"/>
      <c r="L333" s="128"/>
      <c r="M333" s="128" t="s">
        <v>397</v>
      </c>
      <c r="N333" s="128">
        <v>2026</v>
      </c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</row>
    <row r="334" spans="1:97" x14ac:dyDescent="0.25">
      <c r="A334" s="128"/>
      <c r="B334" s="149">
        <v>318</v>
      </c>
      <c r="C334" s="128" t="s">
        <v>583</v>
      </c>
      <c r="D334" s="155">
        <v>300</v>
      </c>
      <c r="E334" s="156">
        <v>150</v>
      </c>
      <c r="F334" s="150">
        <v>1</v>
      </c>
      <c r="G334" s="157">
        <v>320</v>
      </c>
      <c r="H334" s="150"/>
      <c r="I334" s="153">
        <v>1</v>
      </c>
      <c r="J334" s="154"/>
      <c r="K334" s="128"/>
      <c r="L334" s="128"/>
      <c r="M334" s="128" t="s">
        <v>584</v>
      </c>
      <c r="N334" s="128">
        <v>2026</v>
      </c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4" t="s">
        <v>1182</v>
      </c>
    </row>
    <row r="335" spans="1:97" x14ac:dyDescent="0.25">
      <c r="A335" s="128"/>
      <c r="B335" s="149">
        <v>319</v>
      </c>
      <c r="C335" s="128" t="s">
        <v>585</v>
      </c>
      <c r="D335" s="155">
        <v>300</v>
      </c>
      <c r="E335" s="156">
        <v>150</v>
      </c>
      <c r="F335" s="150">
        <v>1</v>
      </c>
      <c r="G335" s="157">
        <v>320</v>
      </c>
      <c r="H335" s="150"/>
      <c r="I335" s="153"/>
      <c r="J335" s="154"/>
      <c r="K335" s="128"/>
      <c r="L335" s="128"/>
      <c r="M335" s="128" t="s">
        <v>578</v>
      </c>
      <c r="N335" s="128">
        <v>2026</v>
      </c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CS335" s="4" t="s">
        <v>587</v>
      </c>
    </row>
    <row r="336" spans="1:97" x14ac:dyDescent="0.25">
      <c r="A336" s="128"/>
      <c r="B336" s="149">
        <v>320</v>
      </c>
      <c r="C336" s="128" t="s">
        <v>586</v>
      </c>
      <c r="D336" s="155">
        <v>300</v>
      </c>
      <c r="E336" s="156">
        <v>150</v>
      </c>
      <c r="F336" s="150">
        <v>1</v>
      </c>
      <c r="G336" s="157">
        <v>320</v>
      </c>
      <c r="H336" s="150"/>
      <c r="I336" s="153"/>
      <c r="J336" s="154"/>
      <c r="K336" s="128"/>
      <c r="L336" s="128"/>
      <c r="M336" s="128" t="s">
        <v>471</v>
      </c>
      <c r="N336" s="128">
        <v>2026</v>
      </c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</row>
    <row r="337" spans="1:27" ht="15" customHeight="1" x14ac:dyDescent="0.25">
      <c r="A337" s="158" t="s">
        <v>1398</v>
      </c>
      <c r="B337" s="183">
        <v>321</v>
      </c>
      <c r="C337" s="129" t="s">
        <v>588</v>
      </c>
      <c r="D337" s="155"/>
      <c r="E337" s="156"/>
      <c r="F337" s="164">
        <v>1</v>
      </c>
      <c r="G337" s="171" t="s">
        <v>101</v>
      </c>
      <c r="H337" s="164"/>
      <c r="I337" s="195"/>
      <c r="J337" s="196"/>
      <c r="K337" s="129"/>
      <c r="L337" s="129"/>
      <c r="M337" s="129" t="s">
        <v>138</v>
      </c>
      <c r="N337" s="129">
        <v>0</v>
      </c>
      <c r="O337" s="129" t="s">
        <v>589</v>
      </c>
      <c r="P337" s="129"/>
      <c r="Q337" s="129"/>
      <c r="R337" s="129" t="s">
        <v>101</v>
      </c>
      <c r="S337" s="129"/>
      <c r="T337" s="129"/>
      <c r="U337" s="129"/>
      <c r="V337" s="129"/>
      <c r="W337" s="129"/>
      <c r="X337" s="129"/>
      <c r="Y337" s="129"/>
      <c r="Z337" s="129"/>
      <c r="AA337" s="158" t="s">
        <v>1398</v>
      </c>
    </row>
    <row r="338" spans="1:27" x14ac:dyDescent="0.25">
      <c r="A338" s="128"/>
      <c r="B338" s="149">
        <v>322</v>
      </c>
      <c r="C338" s="128" t="s">
        <v>588</v>
      </c>
      <c r="D338" s="155">
        <v>300</v>
      </c>
      <c r="E338" s="156">
        <v>150</v>
      </c>
      <c r="F338" s="150">
        <v>1</v>
      </c>
      <c r="G338" s="157">
        <v>320</v>
      </c>
      <c r="H338" s="150"/>
      <c r="I338" s="153"/>
      <c r="J338" s="154"/>
      <c r="K338" s="128"/>
      <c r="L338" s="128"/>
      <c r="M338" s="128" t="s">
        <v>580</v>
      </c>
      <c r="N338" s="128">
        <v>2026</v>
      </c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</row>
    <row r="339" spans="1:27" x14ac:dyDescent="0.25">
      <c r="A339" s="128"/>
      <c r="B339" s="149">
        <v>323</v>
      </c>
      <c r="C339" s="128" t="s">
        <v>590</v>
      </c>
      <c r="D339" s="155">
        <v>300</v>
      </c>
      <c r="E339" s="156">
        <v>150</v>
      </c>
      <c r="F339" s="150">
        <v>1</v>
      </c>
      <c r="G339" s="157">
        <v>320</v>
      </c>
      <c r="H339" s="150"/>
      <c r="I339" s="153"/>
      <c r="J339" s="154"/>
      <c r="K339" s="128"/>
      <c r="L339" s="128"/>
      <c r="M339" s="128" t="s">
        <v>591</v>
      </c>
      <c r="N339" s="128">
        <v>2025</v>
      </c>
      <c r="O339" s="128" t="s">
        <v>24</v>
      </c>
      <c r="P339" s="128" t="s">
        <v>241</v>
      </c>
      <c r="Q339" s="128" t="s">
        <v>24</v>
      </c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</row>
    <row r="340" spans="1:27" x14ac:dyDescent="0.25">
      <c r="A340" s="128"/>
      <c r="B340" s="149">
        <v>324</v>
      </c>
      <c r="C340" s="128" t="s">
        <v>592</v>
      </c>
      <c r="D340" s="155">
        <v>300</v>
      </c>
      <c r="E340" s="156">
        <v>150</v>
      </c>
      <c r="F340" s="150">
        <v>1</v>
      </c>
      <c r="G340" s="157">
        <v>320</v>
      </c>
      <c r="H340" s="150"/>
      <c r="I340" s="153"/>
      <c r="J340" s="154"/>
      <c r="K340" s="128"/>
      <c r="L340" s="128"/>
      <c r="M340" s="128" t="s">
        <v>591</v>
      </c>
      <c r="N340" s="128">
        <v>2025</v>
      </c>
      <c r="O340" s="128" t="s">
        <v>1336</v>
      </c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</row>
    <row r="341" spans="1:27" x14ac:dyDescent="0.25">
      <c r="A341" s="128"/>
      <c r="B341" s="149">
        <v>325</v>
      </c>
      <c r="C341" s="128" t="s">
        <v>593</v>
      </c>
      <c r="D341" s="155">
        <v>300</v>
      </c>
      <c r="E341" s="156">
        <v>150</v>
      </c>
      <c r="F341" s="150">
        <v>1</v>
      </c>
      <c r="G341" s="157">
        <v>320</v>
      </c>
      <c r="H341" s="150"/>
      <c r="I341" s="153"/>
      <c r="J341" s="154"/>
      <c r="K341" s="128"/>
      <c r="L341" s="128"/>
      <c r="M341" s="128" t="s">
        <v>503</v>
      </c>
      <c r="N341" s="128">
        <v>2026</v>
      </c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</row>
    <row r="342" spans="1:27" x14ac:dyDescent="0.25">
      <c r="A342" s="128"/>
      <c r="B342" s="149">
        <v>326</v>
      </c>
      <c r="C342" s="128" t="s">
        <v>594</v>
      </c>
      <c r="D342" s="155">
        <v>300</v>
      </c>
      <c r="E342" s="156">
        <v>150</v>
      </c>
      <c r="F342" s="150">
        <v>1</v>
      </c>
      <c r="G342" s="157">
        <v>320</v>
      </c>
      <c r="H342" s="150"/>
      <c r="I342" s="153"/>
      <c r="J342" s="154"/>
      <c r="K342" s="165"/>
      <c r="L342" s="128"/>
      <c r="M342" s="128" t="s">
        <v>1756</v>
      </c>
      <c r="N342" s="128">
        <v>2026</v>
      </c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</row>
    <row r="343" spans="1:27" x14ac:dyDescent="0.25">
      <c r="A343" s="128"/>
      <c r="B343" s="149">
        <v>327</v>
      </c>
      <c r="C343" s="128" t="s">
        <v>595</v>
      </c>
      <c r="D343" s="155">
        <v>300</v>
      </c>
      <c r="E343" s="156">
        <v>150</v>
      </c>
      <c r="F343" s="150">
        <v>1</v>
      </c>
      <c r="G343" s="157"/>
      <c r="H343" s="150"/>
      <c r="I343" s="153"/>
      <c r="J343" s="154"/>
      <c r="K343" s="128"/>
      <c r="L343" s="128"/>
      <c r="M343" s="128" t="s">
        <v>1427</v>
      </c>
      <c r="N343" s="128">
        <v>2026</v>
      </c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</row>
    <row r="344" spans="1:27" x14ac:dyDescent="0.25">
      <c r="A344" s="128"/>
      <c r="B344" s="149">
        <v>328</v>
      </c>
      <c r="C344" s="128" t="s">
        <v>597</v>
      </c>
      <c r="D344" s="155">
        <v>300</v>
      </c>
      <c r="E344" s="156">
        <v>150</v>
      </c>
      <c r="F344" s="150">
        <v>1</v>
      </c>
      <c r="G344" s="157">
        <v>320</v>
      </c>
      <c r="H344" s="150" t="s">
        <v>44</v>
      </c>
      <c r="I344" s="153"/>
      <c r="J344" s="154"/>
      <c r="K344" s="128"/>
      <c r="L344" s="128"/>
      <c r="M344" s="128" t="s">
        <v>598</v>
      </c>
      <c r="N344" s="128">
        <v>2026</v>
      </c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</row>
    <row r="345" spans="1:27" x14ac:dyDescent="0.25">
      <c r="A345" s="128"/>
      <c r="B345" s="149">
        <v>329</v>
      </c>
      <c r="C345" s="128" t="s">
        <v>599</v>
      </c>
      <c r="D345" s="155">
        <v>300</v>
      </c>
      <c r="E345" s="156">
        <v>150</v>
      </c>
      <c r="F345" s="150">
        <v>1</v>
      </c>
      <c r="G345" s="157">
        <v>320</v>
      </c>
      <c r="H345" s="150"/>
      <c r="I345" s="153"/>
      <c r="J345" s="154"/>
      <c r="K345" s="128"/>
      <c r="L345" s="128" t="s">
        <v>1587</v>
      </c>
      <c r="M345" s="128" t="s">
        <v>600</v>
      </c>
      <c r="N345" s="128">
        <v>2026</v>
      </c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</row>
    <row r="346" spans="1:27" x14ac:dyDescent="0.25">
      <c r="A346" s="128"/>
      <c r="B346" s="149">
        <v>330</v>
      </c>
      <c r="C346" s="203" t="s">
        <v>601</v>
      </c>
      <c r="D346" s="155">
        <v>300</v>
      </c>
      <c r="E346" s="156">
        <v>150</v>
      </c>
      <c r="F346" s="150">
        <v>1</v>
      </c>
      <c r="G346" s="157"/>
      <c r="H346" s="150"/>
      <c r="I346" s="153"/>
      <c r="J346" s="154"/>
      <c r="K346" s="128"/>
      <c r="L346" s="128"/>
      <c r="M346" s="128" t="s">
        <v>602</v>
      </c>
      <c r="N346" s="128">
        <v>2026</v>
      </c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</row>
    <row r="347" spans="1:27" x14ac:dyDescent="0.25">
      <c r="A347" s="128"/>
      <c r="B347" s="149">
        <v>331</v>
      </c>
      <c r="C347" s="128" t="s">
        <v>604</v>
      </c>
      <c r="D347" s="155">
        <v>300</v>
      </c>
      <c r="E347" s="156">
        <v>150</v>
      </c>
      <c r="F347" s="150">
        <v>1</v>
      </c>
      <c r="G347" s="157">
        <v>320</v>
      </c>
      <c r="H347" s="150"/>
      <c r="I347" s="153"/>
      <c r="J347" s="154"/>
      <c r="K347" s="128"/>
      <c r="L347" s="128"/>
      <c r="M347" s="128" t="s">
        <v>605</v>
      </c>
      <c r="N347" s="128">
        <v>2026</v>
      </c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</row>
    <row r="348" spans="1:27" x14ac:dyDescent="0.25">
      <c r="A348" s="128"/>
      <c r="B348" s="149">
        <v>332</v>
      </c>
      <c r="C348" s="128" t="s">
        <v>606</v>
      </c>
      <c r="D348" s="155">
        <v>300</v>
      </c>
      <c r="E348" s="156">
        <v>150</v>
      </c>
      <c r="F348" s="150">
        <v>1</v>
      </c>
      <c r="G348" s="157">
        <v>620</v>
      </c>
      <c r="H348" s="150"/>
      <c r="I348" s="153"/>
      <c r="J348" s="154"/>
      <c r="K348" s="128"/>
      <c r="L348" s="128"/>
      <c r="M348" s="128" t="s">
        <v>72</v>
      </c>
      <c r="N348" s="128">
        <v>2026</v>
      </c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</row>
    <row r="349" spans="1:27" x14ac:dyDescent="0.25">
      <c r="A349" s="128"/>
      <c r="B349" s="149">
        <v>333</v>
      </c>
      <c r="C349" s="128" t="s">
        <v>607</v>
      </c>
      <c r="D349" s="155">
        <v>300</v>
      </c>
      <c r="E349" s="156">
        <v>150</v>
      </c>
      <c r="F349" s="150"/>
      <c r="G349" s="157">
        <v>320</v>
      </c>
      <c r="H349" s="150"/>
      <c r="I349" s="153">
        <v>1</v>
      </c>
      <c r="J349" s="154"/>
      <c r="K349" s="128"/>
      <c r="L349" s="128"/>
      <c r="M349" s="128" t="s">
        <v>566</v>
      </c>
      <c r="N349" s="128">
        <v>2026</v>
      </c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</row>
    <row r="350" spans="1:27" x14ac:dyDescent="0.25">
      <c r="A350" s="128"/>
      <c r="B350" s="149">
        <v>334</v>
      </c>
      <c r="C350" s="128" t="s">
        <v>608</v>
      </c>
      <c r="D350" s="155">
        <v>300</v>
      </c>
      <c r="E350" s="156">
        <v>150</v>
      </c>
      <c r="F350" s="150"/>
      <c r="G350" s="157">
        <v>320</v>
      </c>
      <c r="H350" s="150"/>
      <c r="I350" s="153">
        <v>1</v>
      </c>
      <c r="J350" s="154"/>
      <c r="K350" s="128"/>
      <c r="L350" s="128"/>
      <c r="M350" s="128" t="s">
        <v>591</v>
      </c>
      <c r="N350" s="128">
        <v>2025</v>
      </c>
      <c r="O350" s="128" t="s">
        <v>24</v>
      </c>
      <c r="P350" s="128" t="s">
        <v>24</v>
      </c>
      <c r="Q350" s="128" t="s">
        <v>24</v>
      </c>
      <c r="R350" s="128" t="s">
        <v>24</v>
      </c>
      <c r="S350" s="128" t="s">
        <v>24</v>
      </c>
      <c r="T350" s="128" t="s">
        <v>24</v>
      </c>
      <c r="U350" s="128" t="s">
        <v>24</v>
      </c>
      <c r="V350" s="128"/>
      <c r="W350" s="128"/>
      <c r="X350" s="128"/>
      <c r="Y350" s="128"/>
      <c r="Z350" s="128"/>
      <c r="AA350" s="128"/>
    </row>
    <row r="351" spans="1:27" x14ac:dyDescent="0.25">
      <c r="A351" s="128"/>
      <c r="B351" s="149">
        <v>335</v>
      </c>
      <c r="C351" s="128" t="s">
        <v>609</v>
      </c>
      <c r="D351" s="155">
        <v>300</v>
      </c>
      <c r="E351" s="156">
        <v>150</v>
      </c>
      <c r="F351" s="150">
        <v>1</v>
      </c>
      <c r="G351" s="157">
        <v>320</v>
      </c>
      <c r="H351" s="150"/>
      <c r="I351" s="153"/>
      <c r="J351" s="154"/>
      <c r="K351" s="128"/>
      <c r="L351" s="128"/>
      <c r="M351" s="128" t="s">
        <v>610</v>
      </c>
      <c r="N351" s="128">
        <v>2026</v>
      </c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</row>
    <row r="352" spans="1:27" ht="15" customHeight="1" x14ac:dyDescent="0.25">
      <c r="A352" s="158"/>
      <c r="B352" s="149">
        <v>336</v>
      </c>
      <c r="C352" s="128" t="s">
        <v>1608</v>
      </c>
      <c r="D352" s="155">
        <v>300</v>
      </c>
      <c r="E352" s="156">
        <v>150</v>
      </c>
      <c r="F352" s="150">
        <v>1</v>
      </c>
      <c r="G352" s="157"/>
      <c r="H352" s="150"/>
      <c r="I352" s="153"/>
      <c r="J352" s="154"/>
      <c r="K352" s="128"/>
      <c r="L352" s="128" t="s">
        <v>1606</v>
      </c>
      <c r="M352" s="128" t="s">
        <v>612</v>
      </c>
      <c r="N352" s="128">
        <v>2026</v>
      </c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58" t="s">
        <v>1367</v>
      </c>
    </row>
    <row r="353" spans="1:31" x14ac:dyDescent="0.25">
      <c r="A353" s="128"/>
      <c r="B353" s="149">
        <v>337</v>
      </c>
      <c r="C353" s="128" t="s">
        <v>614</v>
      </c>
      <c r="D353" s="155">
        <v>300</v>
      </c>
      <c r="E353" s="156">
        <v>150</v>
      </c>
      <c r="F353" s="150">
        <v>1</v>
      </c>
      <c r="G353" s="157">
        <v>320</v>
      </c>
      <c r="H353" s="150"/>
      <c r="I353" s="153"/>
      <c r="J353" s="154"/>
      <c r="K353" s="128"/>
      <c r="L353" s="128"/>
      <c r="M353" s="128" t="s">
        <v>615</v>
      </c>
      <c r="N353" s="128">
        <v>2026</v>
      </c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</row>
    <row r="354" spans="1:31" ht="15" customHeight="1" x14ac:dyDescent="0.25">
      <c r="A354" s="158" t="s">
        <v>101</v>
      </c>
      <c r="B354" s="149">
        <v>338</v>
      </c>
      <c r="C354" s="163" t="s">
        <v>1311</v>
      </c>
      <c r="D354" s="174"/>
      <c r="E354" s="175"/>
      <c r="F354" s="150"/>
      <c r="G354" s="157"/>
      <c r="H354" s="150"/>
      <c r="I354" s="153">
        <v>1</v>
      </c>
      <c r="J354" s="154"/>
      <c r="K354" s="128"/>
      <c r="L354" s="128"/>
      <c r="M354" s="128" t="s">
        <v>566</v>
      </c>
      <c r="N354" s="128">
        <v>0</v>
      </c>
      <c r="O354" s="128" t="s">
        <v>24</v>
      </c>
      <c r="P354" s="128" t="s">
        <v>24</v>
      </c>
      <c r="Q354" s="128" t="s">
        <v>24</v>
      </c>
      <c r="R354" s="128" t="s">
        <v>24</v>
      </c>
      <c r="S354" s="128" t="s">
        <v>24</v>
      </c>
      <c r="T354" s="128" t="s">
        <v>24</v>
      </c>
      <c r="U354" s="128"/>
      <c r="V354" s="128"/>
      <c r="W354" s="128"/>
      <c r="X354" s="128"/>
      <c r="Y354" s="128"/>
      <c r="Z354" s="128"/>
      <c r="AA354" s="158" t="s">
        <v>101</v>
      </c>
    </row>
    <row r="355" spans="1:31" x14ac:dyDescent="0.25">
      <c r="A355" s="128"/>
      <c r="B355" s="149">
        <v>339</v>
      </c>
      <c r="C355" s="163" t="s">
        <v>1273</v>
      </c>
      <c r="D355" s="174"/>
      <c r="E355" s="175">
        <v>150</v>
      </c>
      <c r="F355" s="150">
        <v>1</v>
      </c>
      <c r="G355" s="157"/>
      <c r="H355" s="150"/>
      <c r="I355" s="153"/>
      <c r="J355" s="154"/>
      <c r="K355" s="128"/>
      <c r="L355" s="128"/>
      <c r="M355" s="128" t="s">
        <v>618</v>
      </c>
      <c r="N355" s="128">
        <v>2020</v>
      </c>
      <c r="O355" s="128" t="s">
        <v>24</v>
      </c>
      <c r="P355" s="128" t="s">
        <v>24</v>
      </c>
      <c r="Q355" s="128" t="s">
        <v>24</v>
      </c>
      <c r="R355" s="128" t="s">
        <v>24</v>
      </c>
      <c r="S355" s="128" t="s">
        <v>24</v>
      </c>
      <c r="T355" s="128" t="s">
        <v>24</v>
      </c>
      <c r="U355" s="128" t="s">
        <v>24</v>
      </c>
      <c r="V355" s="128" t="s">
        <v>24</v>
      </c>
      <c r="W355" s="128" t="s">
        <v>24</v>
      </c>
      <c r="X355" s="128" t="s">
        <v>24</v>
      </c>
      <c r="Y355" s="128"/>
      <c r="Z355" s="128"/>
      <c r="AA355" s="128"/>
    </row>
    <row r="356" spans="1:31" x14ac:dyDescent="0.25">
      <c r="A356" s="128"/>
      <c r="B356" s="149">
        <v>340</v>
      </c>
      <c r="C356" s="163" t="s">
        <v>1154</v>
      </c>
      <c r="D356" s="174">
        <v>300</v>
      </c>
      <c r="E356" s="175">
        <v>150</v>
      </c>
      <c r="F356" s="150">
        <v>1</v>
      </c>
      <c r="G356" s="157">
        <v>320</v>
      </c>
      <c r="H356" s="150"/>
      <c r="I356" s="153"/>
      <c r="J356" s="154"/>
      <c r="K356" s="128"/>
      <c r="L356" s="128"/>
      <c r="M356" s="128" t="s">
        <v>619</v>
      </c>
      <c r="N356" s="128">
        <v>2026</v>
      </c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</row>
    <row r="357" spans="1:31" x14ac:dyDescent="0.25">
      <c r="A357" s="128"/>
      <c r="B357" s="149">
        <v>341</v>
      </c>
      <c r="C357" s="163" t="s">
        <v>1312</v>
      </c>
      <c r="D357" s="174">
        <v>300</v>
      </c>
      <c r="E357" s="175">
        <v>150</v>
      </c>
      <c r="F357" s="150"/>
      <c r="G357" s="157">
        <v>320</v>
      </c>
      <c r="H357" s="150" t="s">
        <v>44</v>
      </c>
      <c r="I357" s="153">
        <v>1</v>
      </c>
      <c r="J357" s="154"/>
      <c r="K357" s="128"/>
      <c r="L357" s="128"/>
      <c r="M357" s="128" t="s">
        <v>1498</v>
      </c>
      <c r="N357" s="128">
        <v>2026</v>
      </c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</row>
    <row r="358" spans="1:31" x14ac:dyDescent="0.25">
      <c r="A358" s="128"/>
      <c r="B358" s="149">
        <v>342</v>
      </c>
      <c r="C358" s="163" t="s">
        <v>622</v>
      </c>
      <c r="D358" s="174">
        <v>300</v>
      </c>
      <c r="E358" s="175">
        <v>150</v>
      </c>
      <c r="F358" s="150">
        <v>1</v>
      </c>
      <c r="G358" s="157">
        <v>320</v>
      </c>
      <c r="H358" s="150" t="s">
        <v>44</v>
      </c>
      <c r="I358" s="153"/>
      <c r="J358" s="154"/>
      <c r="K358" s="128"/>
      <c r="L358" s="128" t="s">
        <v>1689</v>
      </c>
      <c r="M358" s="128" t="s">
        <v>623</v>
      </c>
      <c r="N358" s="128">
        <v>2026</v>
      </c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E358" s="4" t="s">
        <v>625</v>
      </c>
    </row>
    <row r="359" spans="1:31" x14ac:dyDescent="0.25">
      <c r="A359" s="128"/>
      <c r="B359" s="149">
        <v>343</v>
      </c>
      <c r="C359" s="163" t="s">
        <v>624</v>
      </c>
      <c r="D359" s="174">
        <v>300</v>
      </c>
      <c r="E359" s="175">
        <v>150</v>
      </c>
      <c r="F359" s="150"/>
      <c r="G359" s="157"/>
      <c r="H359" s="150"/>
      <c r="I359" s="153">
        <v>1</v>
      </c>
      <c r="J359" s="154"/>
      <c r="K359" s="128"/>
      <c r="L359" s="128" t="s">
        <v>1580</v>
      </c>
      <c r="M359" s="128"/>
      <c r="N359" s="128"/>
      <c r="O359" s="128">
        <v>2024</v>
      </c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</row>
    <row r="360" spans="1:31" x14ac:dyDescent="0.25">
      <c r="A360" s="128"/>
      <c r="B360" s="149">
        <v>344</v>
      </c>
      <c r="C360" s="128" t="s">
        <v>626</v>
      </c>
      <c r="D360" s="155">
        <v>300</v>
      </c>
      <c r="E360" s="156">
        <v>150</v>
      </c>
      <c r="F360" s="150">
        <v>1</v>
      </c>
      <c r="G360" s="157">
        <v>320</v>
      </c>
      <c r="H360" s="150"/>
      <c r="I360" s="153"/>
      <c r="J360" s="154"/>
      <c r="K360" s="128"/>
      <c r="L360" s="128"/>
      <c r="M360" s="128" t="s">
        <v>619</v>
      </c>
      <c r="N360" s="128">
        <v>2026</v>
      </c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</row>
    <row r="361" spans="1:31" x14ac:dyDescent="0.25">
      <c r="A361" s="128"/>
      <c r="B361" s="149">
        <v>345</v>
      </c>
      <c r="C361" s="163" t="s">
        <v>627</v>
      </c>
      <c r="D361" s="174">
        <v>300</v>
      </c>
      <c r="E361" s="175">
        <v>150</v>
      </c>
      <c r="F361" s="150">
        <v>1</v>
      </c>
      <c r="G361" s="157"/>
      <c r="H361" s="150"/>
      <c r="I361" s="153"/>
      <c r="J361" s="154"/>
      <c r="K361" s="128"/>
      <c r="L361" s="128"/>
      <c r="M361" s="128" t="s">
        <v>628</v>
      </c>
      <c r="N361" s="128">
        <v>2026</v>
      </c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</row>
    <row r="362" spans="1:31" x14ac:dyDescent="0.25">
      <c r="A362" s="128"/>
      <c r="B362" s="149">
        <v>346</v>
      </c>
      <c r="C362" s="128" t="s">
        <v>629</v>
      </c>
      <c r="D362" s="155">
        <v>300</v>
      </c>
      <c r="E362" s="156">
        <v>150</v>
      </c>
      <c r="F362" s="150"/>
      <c r="G362" s="157">
        <v>320</v>
      </c>
      <c r="H362" s="150"/>
      <c r="I362" s="153">
        <v>1</v>
      </c>
      <c r="J362" s="154"/>
      <c r="K362" s="128"/>
      <c r="L362" s="128"/>
      <c r="M362" s="128" t="s">
        <v>215</v>
      </c>
      <c r="N362" s="128">
        <v>2026</v>
      </c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</row>
    <row r="363" spans="1:31" x14ac:dyDescent="0.25">
      <c r="A363" s="128"/>
      <c r="B363" s="149">
        <v>347</v>
      </c>
      <c r="C363" s="128" t="s">
        <v>630</v>
      </c>
      <c r="D363" s="155">
        <v>300</v>
      </c>
      <c r="E363" s="156">
        <v>150</v>
      </c>
      <c r="F363" s="150"/>
      <c r="G363" s="157">
        <v>320</v>
      </c>
      <c r="H363" s="150"/>
      <c r="I363" s="153">
        <v>1</v>
      </c>
      <c r="J363" s="154"/>
      <c r="K363" s="128"/>
      <c r="L363" s="128"/>
      <c r="M363" s="128" t="s">
        <v>631</v>
      </c>
      <c r="N363" s="128">
        <v>2026</v>
      </c>
      <c r="O363" s="128"/>
      <c r="P363" s="128"/>
      <c r="Q363" s="128"/>
      <c r="R363" s="128"/>
      <c r="S363" s="128"/>
      <c r="T363" s="128" t="s">
        <v>402</v>
      </c>
      <c r="U363" s="128"/>
      <c r="V363" s="128"/>
      <c r="W363" s="128"/>
      <c r="X363" s="128"/>
      <c r="Y363" s="128"/>
      <c r="Z363" s="128"/>
      <c r="AA363" s="128"/>
    </row>
    <row r="364" spans="1:31" x14ac:dyDescent="0.25">
      <c r="A364" s="128"/>
      <c r="B364" s="149">
        <v>348</v>
      </c>
      <c r="C364" s="128" t="s">
        <v>632</v>
      </c>
      <c r="D364" s="155"/>
      <c r="E364" s="156"/>
      <c r="F364" s="150">
        <v>1</v>
      </c>
      <c r="G364" s="157">
        <v>320</v>
      </c>
      <c r="H364" s="150"/>
      <c r="I364" s="153"/>
      <c r="J364" s="154"/>
      <c r="K364" s="128"/>
      <c r="L364" s="128"/>
      <c r="M364" s="128" t="s">
        <v>633</v>
      </c>
      <c r="N364" s="128">
        <v>2020</v>
      </c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</row>
    <row r="365" spans="1:31" x14ac:dyDescent="0.25">
      <c r="A365" s="128"/>
      <c r="B365" s="149">
        <v>349</v>
      </c>
      <c r="C365" s="128" t="s">
        <v>634</v>
      </c>
      <c r="D365" s="155">
        <v>600</v>
      </c>
      <c r="E365" s="156">
        <v>300</v>
      </c>
      <c r="F365" s="150">
        <v>2</v>
      </c>
      <c r="G365" s="157">
        <v>320</v>
      </c>
      <c r="H365" s="150"/>
      <c r="I365" s="153"/>
      <c r="J365" s="154"/>
      <c r="K365" s="128"/>
      <c r="L365" s="128"/>
      <c r="M365" s="128" t="s">
        <v>635</v>
      </c>
      <c r="N365" s="128">
        <v>2026</v>
      </c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</row>
    <row r="366" spans="1:31" ht="15" customHeight="1" x14ac:dyDescent="0.25">
      <c r="A366" s="158" t="s">
        <v>1234</v>
      </c>
      <c r="B366" s="177">
        <v>350</v>
      </c>
      <c r="C366" s="163" t="s">
        <v>636</v>
      </c>
      <c r="D366" s="174"/>
      <c r="E366" s="175"/>
      <c r="F366" s="178"/>
      <c r="G366" s="171"/>
      <c r="H366" s="170"/>
      <c r="I366" s="172"/>
      <c r="J366" s="173"/>
      <c r="K366" s="165"/>
      <c r="L366" s="165"/>
      <c r="M366" s="165"/>
      <c r="N366" s="165">
        <v>0</v>
      </c>
      <c r="O366" s="165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58" t="s">
        <v>1234</v>
      </c>
    </row>
    <row r="367" spans="1:31" x14ac:dyDescent="0.25">
      <c r="A367" s="128"/>
      <c r="B367" s="149">
        <v>351</v>
      </c>
      <c r="C367" s="128" t="s">
        <v>637</v>
      </c>
      <c r="D367" s="155">
        <v>300</v>
      </c>
      <c r="E367" s="156">
        <v>150</v>
      </c>
      <c r="F367" s="150">
        <v>1</v>
      </c>
      <c r="G367" s="157">
        <v>320</v>
      </c>
      <c r="H367" s="150"/>
      <c r="I367" s="153"/>
      <c r="J367" s="154"/>
      <c r="K367" s="128"/>
      <c r="L367" s="128"/>
      <c r="M367" s="128" t="s">
        <v>638</v>
      </c>
      <c r="N367" s="128">
        <v>2025</v>
      </c>
      <c r="O367" s="128" t="s">
        <v>24</v>
      </c>
      <c r="P367" s="128" t="s">
        <v>24</v>
      </c>
      <c r="Q367" s="128" t="s">
        <v>24</v>
      </c>
      <c r="R367" s="128" t="s">
        <v>24</v>
      </c>
      <c r="S367" s="128" t="s">
        <v>24</v>
      </c>
      <c r="T367" s="128" t="s">
        <v>24</v>
      </c>
      <c r="U367" s="128" t="s">
        <v>24</v>
      </c>
      <c r="V367" s="128" t="s">
        <v>24</v>
      </c>
      <c r="W367" s="128"/>
      <c r="X367" s="128"/>
      <c r="Y367" s="128"/>
      <c r="Z367" s="128"/>
      <c r="AA367" s="128"/>
    </row>
    <row r="368" spans="1:31" x14ac:dyDescent="0.25">
      <c r="A368" s="128"/>
      <c r="B368" s="149">
        <v>352</v>
      </c>
      <c r="C368" s="128" t="s">
        <v>639</v>
      </c>
      <c r="D368" s="155">
        <v>300</v>
      </c>
      <c r="E368" s="156">
        <v>150</v>
      </c>
      <c r="F368" s="150">
        <v>1</v>
      </c>
      <c r="G368" s="157">
        <v>320</v>
      </c>
      <c r="H368" s="150"/>
      <c r="I368" s="153"/>
      <c r="J368" s="154"/>
      <c r="K368" s="128"/>
      <c r="L368" s="128"/>
      <c r="M368" s="128" t="s">
        <v>220</v>
      </c>
      <c r="N368" s="128">
        <v>2024</v>
      </c>
      <c r="O368" s="128" t="s">
        <v>1752</v>
      </c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</row>
    <row r="369" spans="1:28" x14ac:dyDescent="0.25">
      <c r="A369" s="128"/>
      <c r="B369" s="149">
        <v>353</v>
      </c>
      <c r="C369" s="128" t="s">
        <v>640</v>
      </c>
      <c r="D369" s="155">
        <v>300</v>
      </c>
      <c r="E369" s="156">
        <v>150</v>
      </c>
      <c r="F369" s="150">
        <v>1</v>
      </c>
      <c r="G369" s="157">
        <v>320</v>
      </c>
      <c r="H369" s="150"/>
      <c r="I369" s="153"/>
      <c r="J369" s="154"/>
      <c r="K369" s="128"/>
      <c r="L369" s="128"/>
      <c r="M369" s="128" t="s">
        <v>641</v>
      </c>
      <c r="N369" s="128">
        <v>2026</v>
      </c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</row>
    <row r="370" spans="1:28" x14ac:dyDescent="0.25">
      <c r="A370" s="128"/>
      <c r="B370" s="149">
        <v>354</v>
      </c>
      <c r="C370" s="128" t="s">
        <v>642</v>
      </c>
      <c r="D370" s="155">
        <v>300</v>
      </c>
      <c r="E370" s="156">
        <v>150</v>
      </c>
      <c r="F370" s="150">
        <v>1</v>
      </c>
      <c r="G370" s="157">
        <v>320</v>
      </c>
      <c r="H370" s="150"/>
      <c r="I370" s="153"/>
      <c r="J370" s="154"/>
      <c r="K370" s="128"/>
      <c r="L370" s="128"/>
      <c r="M370" s="128" t="s">
        <v>643</v>
      </c>
      <c r="N370" s="128">
        <v>2026</v>
      </c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</row>
    <row r="371" spans="1:28" x14ac:dyDescent="0.25">
      <c r="A371" s="128"/>
      <c r="B371" s="149">
        <v>355</v>
      </c>
      <c r="C371" s="128" t="s">
        <v>644</v>
      </c>
      <c r="D371" s="155">
        <v>300</v>
      </c>
      <c r="E371" s="156">
        <v>150</v>
      </c>
      <c r="F371" s="150">
        <v>1</v>
      </c>
      <c r="G371" s="157">
        <v>640</v>
      </c>
      <c r="H371" s="150"/>
      <c r="I371" s="153"/>
      <c r="J371" s="154"/>
      <c r="K371" s="128"/>
      <c r="L371" s="128"/>
      <c r="M371" s="128" t="s">
        <v>645</v>
      </c>
      <c r="N371" s="128">
        <v>2026</v>
      </c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</row>
    <row r="372" spans="1:28" x14ac:dyDescent="0.25">
      <c r="A372" s="128"/>
      <c r="B372" s="149">
        <v>356</v>
      </c>
      <c r="C372" s="128" t="s">
        <v>646</v>
      </c>
      <c r="D372" s="155">
        <v>300</v>
      </c>
      <c r="E372" s="156">
        <v>150</v>
      </c>
      <c r="F372" s="150">
        <v>1</v>
      </c>
      <c r="G372" s="157">
        <v>640</v>
      </c>
      <c r="H372" s="150"/>
      <c r="I372" s="153"/>
      <c r="J372" s="154"/>
      <c r="K372" s="128"/>
      <c r="L372" s="128"/>
      <c r="M372" s="128" t="s">
        <v>647</v>
      </c>
      <c r="N372" s="128">
        <v>2026</v>
      </c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</row>
    <row r="373" spans="1:28" ht="15" customHeight="1" x14ac:dyDescent="0.25">
      <c r="A373" s="128" t="s">
        <v>101</v>
      </c>
      <c r="B373" s="149">
        <v>357</v>
      </c>
      <c r="C373" s="128" t="s">
        <v>1317</v>
      </c>
      <c r="D373" s="155"/>
      <c r="E373" s="156"/>
      <c r="F373" s="150"/>
      <c r="G373" s="157"/>
      <c r="H373" s="150"/>
      <c r="I373" s="153"/>
      <c r="J373" s="154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 t="s">
        <v>101</v>
      </c>
    </row>
    <row r="374" spans="1:28" x14ac:dyDescent="0.25">
      <c r="A374" s="128"/>
      <c r="B374" s="149">
        <v>358</v>
      </c>
      <c r="C374" s="128" t="s">
        <v>650</v>
      </c>
      <c r="D374" s="155">
        <v>300</v>
      </c>
      <c r="E374" s="156">
        <v>150</v>
      </c>
      <c r="F374" s="150">
        <v>1</v>
      </c>
      <c r="G374" s="157">
        <v>320</v>
      </c>
      <c r="H374" s="150"/>
      <c r="I374" s="153"/>
      <c r="J374" s="154"/>
      <c r="K374" s="128"/>
      <c r="L374" s="128"/>
      <c r="M374" s="128" t="s">
        <v>651</v>
      </c>
      <c r="N374" s="128">
        <v>2026</v>
      </c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84" t="s">
        <v>1099</v>
      </c>
    </row>
    <row r="375" spans="1:28" ht="15" customHeight="1" x14ac:dyDescent="0.25">
      <c r="A375" s="158" t="s">
        <v>1309</v>
      </c>
      <c r="B375" s="149">
        <v>359</v>
      </c>
      <c r="C375" s="163" t="s">
        <v>652</v>
      </c>
      <c r="D375" s="174"/>
      <c r="E375" s="175"/>
      <c r="F375" s="150"/>
      <c r="G375" s="157">
        <v>320</v>
      </c>
      <c r="H375" s="150"/>
      <c r="I375" s="153">
        <v>1</v>
      </c>
      <c r="J375" s="154"/>
      <c r="K375" s="128"/>
      <c r="L375" s="128"/>
      <c r="M375" s="128"/>
      <c r="N375" s="128">
        <v>2016</v>
      </c>
      <c r="O375" s="128"/>
      <c r="P375" s="128"/>
      <c r="Q375" s="128"/>
      <c r="R375" s="128"/>
      <c r="S375" s="128"/>
      <c r="T375" s="128"/>
      <c r="U375" s="128"/>
      <c r="V375" s="128" t="s">
        <v>653</v>
      </c>
      <c r="W375" s="128"/>
      <c r="X375" s="128"/>
      <c r="Y375" s="128"/>
      <c r="Z375" s="128"/>
      <c r="AA375" s="158" t="s">
        <v>1309</v>
      </c>
    </row>
    <row r="376" spans="1:28" x14ac:dyDescent="0.25">
      <c r="A376" s="128"/>
      <c r="B376" s="149">
        <v>360</v>
      </c>
      <c r="C376" s="128" t="s">
        <v>654</v>
      </c>
      <c r="D376" s="155">
        <v>300</v>
      </c>
      <c r="E376" s="156">
        <v>150</v>
      </c>
      <c r="F376" s="150"/>
      <c r="G376" s="157">
        <v>320</v>
      </c>
      <c r="H376" s="150"/>
      <c r="I376" s="153">
        <v>1</v>
      </c>
      <c r="J376" s="154"/>
      <c r="K376" s="128"/>
      <c r="L376" s="128"/>
      <c r="M376" s="128" t="s">
        <v>649</v>
      </c>
      <c r="N376" s="128">
        <v>2026</v>
      </c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</row>
    <row r="377" spans="1:28" x14ac:dyDescent="0.25">
      <c r="A377" s="128"/>
      <c r="B377" s="149">
        <v>361</v>
      </c>
      <c r="C377" s="128" t="s">
        <v>655</v>
      </c>
      <c r="D377" s="155">
        <v>300</v>
      </c>
      <c r="E377" s="156">
        <v>150</v>
      </c>
      <c r="F377" s="150">
        <v>1</v>
      </c>
      <c r="G377" s="157">
        <v>320</v>
      </c>
      <c r="H377" s="150"/>
      <c r="I377" s="153"/>
      <c r="J377" s="154"/>
      <c r="K377" s="128"/>
      <c r="L377" s="128"/>
      <c r="M377" s="128" t="s">
        <v>656</v>
      </c>
      <c r="N377" s="128">
        <v>2026</v>
      </c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</row>
    <row r="378" spans="1:28" x14ac:dyDescent="0.25">
      <c r="A378" s="128"/>
      <c r="B378" s="177">
        <v>362</v>
      </c>
      <c r="C378" s="163" t="s">
        <v>657</v>
      </c>
      <c r="D378" s="174"/>
      <c r="E378" s="175"/>
      <c r="F378" s="150">
        <v>1</v>
      </c>
      <c r="G378" s="157">
        <v>320</v>
      </c>
      <c r="H378" s="150"/>
      <c r="I378" s="153"/>
      <c r="J378" s="154"/>
      <c r="K378" s="128"/>
      <c r="L378" s="128"/>
      <c r="M378" s="128" t="s">
        <v>658</v>
      </c>
      <c r="N378" s="128"/>
      <c r="O378" s="128"/>
      <c r="P378" s="128" t="s">
        <v>1266</v>
      </c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84" t="s">
        <v>1265</v>
      </c>
    </row>
    <row r="379" spans="1:28" x14ac:dyDescent="0.25">
      <c r="A379" s="128"/>
      <c r="B379" s="149">
        <v>363</v>
      </c>
      <c r="C379" s="128" t="s">
        <v>659</v>
      </c>
      <c r="D379" s="155">
        <v>300</v>
      </c>
      <c r="E379" s="156">
        <v>150</v>
      </c>
      <c r="F379" s="150">
        <v>1</v>
      </c>
      <c r="G379" s="157">
        <v>640</v>
      </c>
      <c r="H379" s="150"/>
      <c r="I379" s="153"/>
      <c r="J379" s="154"/>
      <c r="K379" s="128"/>
      <c r="L379" s="128"/>
      <c r="M379" s="128" t="s">
        <v>1680</v>
      </c>
      <c r="N379" s="128">
        <v>2026</v>
      </c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</row>
    <row r="380" spans="1:28" x14ac:dyDescent="0.25">
      <c r="A380" s="128"/>
      <c r="B380" s="149" t="s">
        <v>1677</v>
      </c>
      <c r="C380" s="128" t="s">
        <v>1678</v>
      </c>
      <c r="D380" s="155">
        <v>300</v>
      </c>
      <c r="E380" s="156">
        <v>150</v>
      </c>
      <c r="F380" s="150">
        <v>1</v>
      </c>
      <c r="G380" s="157"/>
      <c r="H380" s="150"/>
      <c r="I380" s="153"/>
      <c r="J380" s="154"/>
      <c r="K380" s="128"/>
      <c r="L380" s="128"/>
      <c r="M380" s="128" t="s">
        <v>1679</v>
      </c>
      <c r="N380" s="128">
        <v>2026</v>
      </c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</row>
    <row r="381" spans="1:28" x14ac:dyDescent="0.25">
      <c r="A381" s="128"/>
      <c r="B381" s="149">
        <v>364</v>
      </c>
      <c r="C381" s="128" t="s">
        <v>661</v>
      </c>
      <c r="D381" s="155">
        <v>300</v>
      </c>
      <c r="E381" s="156">
        <v>150</v>
      </c>
      <c r="F381" s="150">
        <v>1</v>
      </c>
      <c r="G381" s="157">
        <v>320</v>
      </c>
      <c r="H381" s="150"/>
      <c r="I381" s="153"/>
      <c r="J381" s="154"/>
      <c r="K381" s="128"/>
      <c r="L381" s="128"/>
      <c r="M381" s="128" t="s">
        <v>662</v>
      </c>
      <c r="N381" s="128">
        <v>2026</v>
      </c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</row>
    <row r="382" spans="1:28" x14ac:dyDescent="0.25">
      <c r="A382" s="128"/>
      <c r="B382" s="149">
        <v>365</v>
      </c>
      <c r="C382" s="128" t="s">
        <v>663</v>
      </c>
      <c r="D382" s="155">
        <v>300</v>
      </c>
      <c r="E382" s="156">
        <v>150</v>
      </c>
      <c r="F382" s="150">
        <v>1</v>
      </c>
      <c r="G382" s="157">
        <v>320</v>
      </c>
      <c r="H382" s="150"/>
      <c r="I382" s="153"/>
      <c r="J382" s="154"/>
      <c r="K382" s="128"/>
      <c r="L382" s="128"/>
      <c r="M382" s="128" t="s">
        <v>664</v>
      </c>
      <c r="N382" s="128">
        <v>2026</v>
      </c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84" t="s">
        <v>1102</v>
      </c>
    </row>
    <row r="383" spans="1:28" x14ac:dyDescent="0.25">
      <c r="A383" s="128"/>
      <c r="B383" s="149">
        <v>366</v>
      </c>
      <c r="C383" s="128" t="s">
        <v>665</v>
      </c>
      <c r="D383" s="155">
        <v>300</v>
      </c>
      <c r="E383" s="156">
        <v>150</v>
      </c>
      <c r="F383" s="150">
        <v>1</v>
      </c>
      <c r="G383" s="157">
        <v>640</v>
      </c>
      <c r="H383" s="150"/>
      <c r="I383" s="153"/>
      <c r="J383" s="154"/>
      <c r="K383" s="128"/>
      <c r="L383" s="128"/>
      <c r="M383" s="128" t="s">
        <v>666</v>
      </c>
      <c r="N383" s="128">
        <v>2026</v>
      </c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84" t="s">
        <v>1084</v>
      </c>
    </row>
    <row r="384" spans="1:28" x14ac:dyDescent="0.25">
      <c r="A384" s="128"/>
      <c r="B384" s="149">
        <v>367</v>
      </c>
      <c r="C384" s="128" t="s">
        <v>667</v>
      </c>
      <c r="D384" s="155">
        <v>300</v>
      </c>
      <c r="E384" s="156">
        <v>150</v>
      </c>
      <c r="F384" s="150">
        <v>1</v>
      </c>
      <c r="G384" s="157">
        <v>320</v>
      </c>
      <c r="H384" s="150"/>
      <c r="I384" s="153"/>
      <c r="J384" s="154"/>
      <c r="K384" s="128"/>
      <c r="L384" s="128"/>
      <c r="M384" s="128" t="s">
        <v>668</v>
      </c>
      <c r="N384" s="128">
        <v>2025</v>
      </c>
      <c r="O384" s="128" t="s">
        <v>24</v>
      </c>
      <c r="P384" s="128" t="s">
        <v>24</v>
      </c>
      <c r="Q384" s="128" t="s">
        <v>24</v>
      </c>
      <c r="R384" s="128" t="s">
        <v>24</v>
      </c>
      <c r="S384" s="128" t="s">
        <v>24</v>
      </c>
      <c r="T384" s="128" t="s">
        <v>24</v>
      </c>
      <c r="U384" s="128" t="s">
        <v>24</v>
      </c>
      <c r="V384" s="128" t="s">
        <v>24</v>
      </c>
      <c r="W384" s="128" t="s">
        <v>24</v>
      </c>
      <c r="X384" s="128"/>
      <c r="Y384" s="128"/>
      <c r="Z384" s="128"/>
      <c r="AA384" s="128"/>
    </row>
    <row r="385" spans="1:28" x14ac:dyDescent="0.25">
      <c r="A385" s="128"/>
      <c r="B385" s="149">
        <v>368</v>
      </c>
      <c r="C385" s="128" t="s">
        <v>669</v>
      </c>
      <c r="D385" s="155">
        <v>300</v>
      </c>
      <c r="E385" s="156">
        <v>150</v>
      </c>
      <c r="F385" s="150">
        <v>1</v>
      </c>
      <c r="G385" s="157">
        <v>320</v>
      </c>
      <c r="H385" s="150"/>
      <c r="I385" s="153"/>
      <c r="J385" s="154"/>
      <c r="K385" s="128"/>
      <c r="L385" s="128"/>
      <c r="M385" s="128" t="s">
        <v>1682</v>
      </c>
      <c r="N385" s="128">
        <v>2026</v>
      </c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</row>
    <row r="386" spans="1:28" x14ac:dyDescent="0.25">
      <c r="A386" s="128"/>
      <c r="B386" s="127">
        <v>369</v>
      </c>
      <c r="C386" s="128" t="s">
        <v>671</v>
      </c>
      <c r="D386" s="155">
        <v>600</v>
      </c>
      <c r="E386" s="156">
        <v>300</v>
      </c>
      <c r="F386" s="150">
        <v>2</v>
      </c>
      <c r="G386" s="157">
        <v>320</v>
      </c>
      <c r="H386" s="150"/>
      <c r="I386" s="153" t="s">
        <v>672</v>
      </c>
      <c r="J386" s="154">
        <v>1</v>
      </c>
      <c r="K386" s="128"/>
      <c r="L386" s="128"/>
      <c r="M386" s="128" t="s">
        <v>673</v>
      </c>
      <c r="N386" s="128">
        <v>2026</v>
      </c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</row>
    <row r="387" spans="1:28" x14ac:dyDescent="0.25">
      <c r="A387" s="128"/>
      <c r="B387" s="149">
        <v>370</v>
      </c>
      <c r="C387" s="128" t="s">
        <v>674</v>
      </c>
      <c r="D387" s="155">
        <v>300</v>
      </c>
      <c r="E387" s="156">
        <v>150</v>
      </c>
      <c r="F387" s="150">
        <v>1</v>
      </c>
      <c r="G387" s="157">
        <v>320</v>
      </c>
      <c r="H387" s="150"/>
      <c r="I387" s="153"/>
      <c r="J387" s="154"/>
      <c r="K387" s="128"/>
      <c r="L387" s="128"/>
      <c r="M387" s="128" t="s">
        <v>380</v>
      </c>
      <c r="N387" s="128">
        <v>2026</v>
      </c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4" t="s">
        <v>1200</v>
      </c>
    </row>
    <row r="388" spans="1:28" x14ac:dyDescent="0.25">
      <c r="A388" s="128"/>
      <c r="B388" s="149">
        <v>371</v>
      </c>
      <c r="C388" s="128" t="s">
        <v>675</v>
      </c>
      <c r="D388" s="155">
        <v>300</v>
      </c>
      <c r="E388" s="156">
        <v>150</v>
      </c>
      <c r="F388" s="150">
        <v>1</v>
      </c>
      <c r="G388" s="157">
        <v>320</v>
      </c>
      <c r="H388" s="150"/>
      <c r="I388" s="153"/>
      <c r="J388" s="154"/>
      <c r="K388" s="128"/>
      <c r="L388" s="128"/>
      <c r="M388" s="128" t="s">
        <v>676</v>
      </c>
      <c r="N388" s="128">
        <v>2026</v>
      </c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</row>
    <row r="389" spans="1:28" x14ac:dyDescent="0.25">
      <c r="A389" s="128"/>
      <c r="B389" s="149">
        <v>372</v>
      </c>
      <c r="C389" s="128" t="s">
        <v>677</v>
      </c>
      <c r="D389" s="155">
        <v>300</v>
      </c>
      <c r="E389" s="156">
        <v>150</v>
      </c>
      <c r="F389" s="150">
        <v>1</v>
      </c>
      <c r="G389" s="157">
        <v>320</v>
      </c>
      <c r="H389" s="150"/>
      <c r="I389" s="153"/>
      <c r="J389" s="154"/>
      <c r="K389" s="128">
        <v>5</v>
      </c>
      <c r="L389" s="128"/>
      <c r="M389" s="128" t="s">
        <v>679</v>
      </c>
      <c r="N389" s="128">
        <v>2026</v>
      </c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</row>
    <row r="390" spans="1:28" x14ac:dyDescent="0.25">
      <c r="A390" s="128"/>
      <c r="B390" s="127">
        <v>373</v>
      </c>
      <c r="C390" s="128" t="s">
        <v>680</v>
      </c>
      <c r="D390" s="155">
        <v>1200</v>
      </c>
      <c r="E390" s="156">
        <v>600</v>
      </c>
      <c r="F390" s="150">
        <v>3</v>
      </c>
      <c r="G390" s="157">
        <v>640</v>
      </c>
      <c r="H390" s="150"/>
      <c r="I390" s="153"/>
      <c r="J390" s="154"/>
      <c r="K390" s="128"/>
      <c r="L390" s="128"/>
      <c r="M390" s="128" t="s">
        <v>77</v>
      </c>
      <c r="N390" s="128">
        <v>2026</v>
      </c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</row>
    <row r="391" spans="1:28" x14ac:dyDescent="0.25">
      <c r="A391" s="128"/>
      <c r="B391" s="149">
        <v>374</v>
      </c>
      <c r="C391" s="128" t="s">
        <v>1079</v>
      </c>
      <c r="D391" s="155">
        <v>300</v>
      </c>
      <c r="E391" s="156">
        <v>150</v>
      </c>
      <c r="F391" s="150">
        <v>1</v>
      </c>
      <c r="G391" s="157">
        <v>320</v>
      </c>
      <c r="H391" s="150"/>
      <c r="I391" s="153"/>
      <c r="J391" s="154"/>
      <c r="K391" s="128"/>
      <c r="L391" s="128"/>
      <c r="M391" s="128" t="s">
        <v>682</v>
      </c>
      <c r="N391" s="128">
        <v>2026</v>
      </c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84" t="s">
        <v>1095</v>
      </c>
    </row>
    <row r="392" spans="1:28" x14ac:dyDescent="0.25">
      <c r="A392" s="128"/>
      <c r="B392" s="149">
        <v>375</v>
      </c>
      <c r="C392" s="128" t="s">
        <v>683</v>
      </c>
      <c r="D392" s="155">
        <v>300</v>
      </c>
      <c r="E392" s="156">
        <v>150</v>
      </c>
      <c r="F392" s="150"/>
      <c r="G392" s="157">
        <v>320</v>
      </c>
      <c r="H392" s="150" t="s">
        <v>44</v>
      </c>
      <c r="I392" s="153"/>
      <c r="J392" s="154"/>
      <c r="K392" s="128"/>
      <c r="L392" s="128" t="s">
        <v>1688</v>
      </c>
      <c r="M392" s="128" t="s">
        <v>684</v>
      </c>
      <c r="N392" s="128"/>
      <c r="O392" s="128">
        <v>2025</v>
      </c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</row>
    <row r="393" spans="1:28" x14ac:dyDescent="0.25">
      <c r="A393" s="128"/>
      <c r="B393" s="149">
        <v>376</v>
      </c>
      <c r="C393" s="128" t="s">
        <v>686</v>
      </c>
      <c r="D393" s="155">
        <v>300</v>
      </c>
      <c r="E393" s="156">
        <v>150</v>
      </c>
      <c r="F393" s="150">
        <v>1</v>
      </c>
      <c r="G393" s="157">
        <v>320</v>
      </c>
      <c r="H393" s="150"/>
      <c r="I393" s="153"/>
      <c r="J393" s="154"/>
      <c r="K393" s="128"/>
      <c r="L393" s="128"/>
      <c r="M393" s="128" t="s">
        <v>687</v>
      </c>
      <c r="N393" s="128">
        <v>2026</v>
      </c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</row>
    <row r="394" spans="1:28" x14ac:dyDescent="0.25">
      <c r="A394" s="128"/>
      <c r="B394" s="149">
        <v>377</v>
      </c>
      <c r="C394" s="128" t="s">
        <v>688</v>
      </c>
      <c r="D394" s="155"/>
      <c r="E394" s="156"/>
      <c r="F394" s="150">
        <v>1</v>
      </c>
      <c r="G394" s="157">
        <v>320</v>
      </c>
      <c r="H394" s="150" t="s">
        <v>44</v>
      </c>
      <c r="I394" s="153"/>
      <c r="J394" s="154"/>
      <c r="K394" s="128"/>
      <c r="L394" s="128"/>
      <c r="M394" s="128" t="s">
        <v>689</v>
      </c>
      <c r="N394" s="128">
        <v>2024</v>
      </c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</row>
    <row r="395" spans="1:28" x14ac:dyDescent="0.25">
      <c r="A395" s="128"/>
      <c r="B395" s="149">
        <v>378</v>
      </c>
      <c r="C395" s="128" t="s">
        <v>690</v>
      </c>
      <c r="D395" s="155">
        <v>300</v>
      </c>
      <c r="E395" s="156">
        <v>150</v>
      </c>
      <c r="F395" s="150">
        <v>1</v>
      </c>
      <c r="G395" s="157">
        <v>320</v>
      </c>
      <c r="H395" s="150"/>
      <c r="I395" s="153"/>
      <c r="J395" s="154"/>
      <c r="K395" s="128"/>
      <c r="L395" s="128"/>
      <c r="M395" s="128" t="s">
        <v>233</v>
      </c>
      <c r="N395" s="128">
        <v>2026</v>
      </c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</row>
    <row r="396" spans="1:28" x14ac:dyDescent="0.25">
      <c r="A396" s="128"/>
      <c r="B396" s="149">
        <v>379</v>
      </c>
      <c r="C396" s="128" t="s">
        <v>691</v>
      </c>
      <c r="D396" s="155">
        <v>300</v>
      </c>
      <c r="E396" s="156">
        <v>150</v>
      </c>
      <c r="F396" s="150"/>
      <c r="G396" s="157">
        <v>320</v>
      </c>
      <c r="H396" s="150"/>
      <c r="I396" s="153">
        <v>1</v>
      </c>
      <c r="J396" s="154"/>
      <c r="K396" s="128"/>
      <c r="L396" s="128"/>
      <c r="M396" s="128" t="s">
        <v>233</v>
      </c>
      <c r="N396" s="128">
        <v>2026</v>
      </c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</row>
    <row r="397" spans="1:28" x14ac:dyDescent="0.25">
      <c r="A397" s="128"/>
      <c r="B397" s="149">
        <v>380</v>
      </c>
      <c r="C397" s="128" t="s">
        <v>692</v>
      </c>
      <c r="D397" s="155">
        <v>300</v>
      </c>
      <c r="E397" s="156">
        <v>150</v>
      </c>
      <c r="F397" s="150">
        <v>1</v>
      </c>
      <c r="G397" s="157">
        <v>320</v>
      </c>
      <c r="H397" s="150"/>
      <c r="I397" s="153"/>
      <c r="J397" s="154"/>
      <c r="K397" s="128"/>
      <c r="L397" s="128"/>
      <c r="M397" s="128" t="s">
        <v>693</v>
      </c>
      <c r="N397" s="128">
        <v>2026</v>
      </c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</row>
    <row r="398" spans="1:28" x14ac:dyDescent="0.25">
      <c r="A398" s="128"/>
      <c r="B398" s="149">
        <v>381</v>
      </c>
      <c r="C398" s="128" t="s">
        <v>694</v>
      </c>
      <c r="D398" s="155">
        <v>300</v>
      </c>
      <c r="E398" s="156">
        <v>150</v>
      </c>
      <c r="F398" s="150"/>
      <c r="G398" s="157">
        <v>320</v>
      </c>
      <c r="H398" s="150"/>
      <c r="I398" s="153">
        <v>1</v>
      </c>
      <c r="J398" s="154"/>
      <c r="K398" s="128"/>
      <c r="L398" s="128"/>
      <c r="M398" s="128" t="s">
        <v>233</v>
      </c>
      <c r="N398" s="128">
        <v>2026</v>
      </c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</row>
    <row r="399" spans="1:28" x14ac:dyDescent="0.25">
      <c r="A399" s="128"/>
      <c r="B399" s="149">
        <v>382</v>
      </c>
      <c r="C399" s="128" t="s">
        <v>695</v>
      </c>
      <c r="D399" s="155">
        <v>300</v>
      </c>
      <c r="E399" s="156">
        <v>150</v>
      </c>
      <c r="F399" s="150"/>
      <c r="G399" s="157">
        <v>320</v>
      </c>
      <c r="H399" s="150"/>
      <c r="I399" s="153">
        <v>1</v>
      </c>
      <c r="J399" s="154"/>
      <c r="K399" s="128"/>
      <c r="L399" s="128"/>
      <c r="M399" s="128" t="s">
        <v>696</v>
      </c>
      <c r="N399" s="128">
        <v>2026</v>
      </c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</row>
    <row r="400" spans="1:28" x14ac:dyDescent="0.25">
      <c r="A400" s="128"/>
      <c r="B400" s="149">
        <v>383</v>
      </c>
      <c r="C400" s="128" t="s">
        <v>697</v>
      </c>
      <c r="D400" s="155">
        <v>300</v>
      </c>
      <c r="E400" s="156">
        <v>150</v>
      </c>
      <c r="F400" s="150">
        <v>1</v>
      </c>
      <c r="G400" s="157">
        <v>320</v>
      </c>
      <c r="H400" s="150"/>
      <c r="I400" s="153"/>
      <c r="J400" s="154"/>
      <c r="K400" s="128"/>
      <c r="L400" s="128"/>
      <c r="M400" s="128" t="s">
        <v>215</v>
      </c>
      <c r="N400" s="128">
        <v>2026</v>
      </c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84" t="s">
        <v>1169</v>
      </c>
    </row>
    <row r="401" spans="1:27" x14ac:dyDescent="0.25">
      <c r="A401" s="128"/>
      <c r="B401" s="149">
        <v>384</v>
      </c>
      <c r="C401" s="128" t="s">
        <v>698</v>
      </c>
      <c r="D401" s="155">
        <v>300</v>
      </c>
      <c r="E401" s="156">
        <v>150</v>
      </c>
      <c r="F401" s="150">
        <v>1</v>
      </c>
      <c r="G401" s="157">
        <v>320</v>
      </c>
      <c r="H401" s="150"/>
      <c r="I401" s="153"/>
      <c r="J401" s="154"/>
      <c r="K401" s="128"/>
      <c r="L401" s="128"/>
      <c r="M401" s="128" t="s">
        <v>1560</v>
      </c>
      <c r="N401" s="128">
        <v>2026</v>
      </c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</row>
    <row r="402" spans="1:27" x14ac:dyDescent="0.25">
      <c r="A402" s="128"/>
      <c r="B402" s="149" t="s">
        <v>1564</v>
      </c>
      <c r="C402" s="128" t="s">
        <v>1557</v>
      </c>
      <c r="D402" s="155">
        <v>300</v>
      </c>
      <c r="E402" s="156">
        <v>150</v>
      </c>
      <c r="F402" s="150">
        <v>1</v>
      </c>
      <c r="G402" s="157"/>
      <c r="H402" s="150"/>
      <c r="I402" s="153"/>
      <c r="J402" s="154"/>
      <c r="K402" s="128"/>
      <c r="L402" s="128"/>
      <c r="M402" s="128" t="s">
        <v>1558</v>
      </c>
      <c r="N402" s="128">
        <v>2026</v>
      </c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</row>
    <row r="403" spans="1:27" x14ac:dyDescent="0.25">
      <c r="A403" s="128"/>
      <c r="B403" s="149" t="s">
        <v>1565</v>
      </c>
      <c r="C403" s="128" t="s">
        <v>1559</v>
      </c>
      <c r="D403" s="155">
        <v>300</v>
      </c>
      <c r="E403" s="156">
        <v>150</v>
      </c>
      <c r="F403" s="150">
        <v>1</v>
      </c>
      <c r="G403" s="157"/>
      <c r="H403" s="150"/>
      <c r="I403" s="153"/>
      <c r="J403" s="154"/>
      <c r="K403" s="128"/>
      <c r="L403" s="128" t="s">
        <v>1753</v>
      </c>
      <c r="M403" s="128" t="s">
        <v>1566</v>
      </c>
      <c r="N403" s="128">
        <v>2024</v>
      </c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</row>
    <row r="404" spans="1:27" ht="15" customHeight="1" x14ac:dyDescent="0.25">
      <c r="A404" s="158" t="s">
        <v>101</v>
      </c>
      <c r="B404" s="149">
        <v>385</v>
      </c>
      <c r="C404" s="128" t="s">
        <v>700</v>
      </c>
      <c r="D404" s="155"/>
      <c r="E404" s="156"/>
      <c r="F404" s="150">
        <v>1</v>
      </c>
      <c r="G404" s="157"/>
      <c r="H404" s="150"/>
      <c r="I404" s="153"/>
      <c r="J404" s="154"/>
      <c r="K404" s="128"/>
      <c r="L404" s="128"/>
      <c r="M404" s="128" t="s">
        <v>75</v>
      </c>
      <c r="N404" s="128">
        <v>0</v>
      </c>
      <c r="O404" s="128" t="s">
        <v>24</v>
      </c>
      <c r="P404" s="128" t="s">
        <v>24</v>
      </c>
      <c r="Q404" s="128" t="s">
        <v>24</v>
      </c>
      <c r="R404" s="128" t="s">
        <v>24</v>
      </c>
      <c r="S404" s="128" t="s">
        <v>24</v>
      </c>
      <c r="T404" s="128" t="s">
        <v>24</v>
      </c>
      <c r="U404" s="128"/>
      <c r="V404" s="128"/>
      <c r="W404" s="128"/>
      <c r="X404" s="128"/>
      <c r="Y404" s="128"/>
      <c r="Z404" s="128"/>
      <c r="AA404" s="158" t="s">
        <v>101</v>
      </c>
    </row>
    <row r="405" spans="1:27" x14ac:dyDescent="0.25">
      <c r="A405" s="128"/>
      <c r="B405" s="149">
        <v>386</v>
      </c>
      <c r="C405" s="128" t="s">
        <v>701</v>
      </c>
      <c r="D405" s="155">
        <v>600</v>
      </c>
      <c r="E405" s="156">
        <v>300</v>
      </c>
      <c r="F405" s="150">
        <v>2</v>
      </c>
      <c r="G405" s="157">
        <v>320</v>
      </c>
      <c r="H405" s="150"/>
      <c r="I405" s="153"/>
      <c r="J405" s="154"/>
      <c r="K405" s="128"/>
      <c r="L405" s="128"/>
      <c r="M405" s="128" t="s">
        <v>702</v>
      </c>
      <c r="N405" s="128">
        <v>2026</v>
      </c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</row>
    <row r="406" spans="1:27" ht="15" customHeight="1" x14ac:dyDescent="0.25">
      <c r="A406" s="128" t="s">
        <v>1370</v>
      </c>
      <c r="B406" s="149">
        <v>387</v>
      </c>
      <c r="C406" s="128" t="s">
        <v>703</v>
      </c>
      <c r="D406" s="155"/>
      <c r="E406" s="156"/>
      <c r="F406" s="150">
        <v>1</v>
      </c>
      <c r="G406" s="157">
        <v>320</v>
      </c>
      <c r="H406" s="150"/>
      <c r="I406" s="153"/>
      <c r="J406" s="154"/>
      <c r="K406" s="128"/>
      <c r="L406" s="128" t="s">
        <v>1596</v>
      </c>
      <c r="M406" s="128" t="s">
        <v>704</v>
      </c>
      <c r="N406" s="128">
        <v>2021</v>
      </c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 t="s">
        <v>1370</v>
      </c>
    </row>
    <row r="407" spans="1:27" x14ac:dyDescent="0.25">
      <c r="A407" s="128"/>
      <c r="B407" s="149">
        <v>388</v>
      </c>
      <c r="C407" s="128" t="s">
        <v>705</v>
      </c>
      <c r="D407" s="155">
        <v>600</v>
      </c>
      <c r="E407" s="156">
        <v>300</v>
      </c>
      <c r="F407" s="150">
        <v>3</v>
      </c>
      <c r="G407" s="157">
        <v>640</v>
      </c>
      <c r="H407" s="150"/>
      <c r="I407" s="153"/>
      <c r="J407" s="154"/>
      <c r="K407" s="128"/>
      <c r="L407" s="128"/>
      <c r="M407" s="128" t="s">
        <v>704</v>
      </c>
      <c r="N407" s="128">
        <v>2026</v>
      </c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</row>
    <row r="408" spans="1:27" x14ac:dyDescent="0.25">
      <c r="A408" s="128"/>
      <c r="B408" s="149">
        <v>389</v>
      </c>
      <c r="C408" s="128" t="s">
        <v>706</v>
      </c>
      <c r="D408" s="155">
        <v>300</v>
      </c>
      <c r="E408" s="156">
        <v>150</v>
      </c>
      <c r="F408" s="150"/>
      <c r="G408" s="157">
        <v>320</v>
      </c>
      <c r="H408" s="150"/>
      <c r="I408" s="153">
        <v>1</v>
      </c>
      <c r="J408" s="154"/>
      <c r="K408" s="128"/>
      <c r="L408" s="128" t="s">
        <v>1585</v>
      </c>
      <c r="M408" s="128" t="s">
        <v>707</v>
      </c>
      <c r="N408" s="128"/>
      <c r="O408" s="128">
        <v>2023</v>
      </c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</row>
    <row r="409" spans="1:27" x14ac:dyDescent="0.25">
      <c r="A409" s="128"/>
      <c r="B409" s="149">
        <v>390</v>
      </c>
      <c r="C409" s="128" t="s">
        <v>708</v>
      </c>
      <c r="D409" s="155">
        <v>300</v>
      </c>
      <c r="E409" s="156">
        <v>150</v>
      </c>
      <c r="F409" s="150">
        <v>1</v>
      </c>
      <c r="G409" s="157">
        <v>320</v>
      </c>
      <c r="H409" s="150"/>
      <c r="I409" s="153"/>
      <c r="J409" s="154"/>
      <c r="K409" s="128"/>
      <c r="L409" s="128"/>
      <c r="M409" s="128" t="s">
        <v>709</v>
      </c>
      <c r="N409" s="128">
        <v>2026</v>
      </c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</row>
    <row r="410" spans="1:27" ht="15" customHeight="1" x14ac:dyDescent="0.25">
      <c r="A410" s="158" t="s">
        <v>1324</v>
      </c>
      <c r="B410" s="149">
        <v>391</v>
      </c>
      <c r="C410" s="128" t="s">
        <v>710</v>
      </c>
      <c r="D410" s="155"/>
      <c r="E410" s="156"/>
      <c r="F410" s="150"/>
      <c r="G410" s="157"/>
      <c r="H410" s="150"/>
      <c r="I410" s="153">
        <v>1</v>
      </c>
      <c r="J410" s="154"/>
      <c r="K410" s="128"/>
      <c r="L410" s="128"/>
      <c r="M410" s="128" t="s">
        <v>631</v>
      </c>
      <c r="N410" s="128">
        <v>0</v>
      </c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58" t="s">
        <v>1324</v>
      </c>
    </row>
    <row r="411" spans="1:27" x14ac:dyDescent="0.25">
      <c r="A411" s="128"/>
      <c r="B411" s="149">
        <v>392</v>
      </c>
      <c r="C411" s="128" t="s">
        <v>711</v>
      </c>
      <c r="D411" s="155">
        <v>300</v>
      </c>
      <c r="E411" s="156">
        <v>150</v>
      </c>
      <c r="F411" s="150">
        <v>1</v>
      </c>
      <c r="G411" s="157">
        <v>320</v>
      </c>
      <c r="H411" s="150"/>
      <c r="I411" s="153"/>
      <c r="J411" s="154"/>
      <c r="K411" s="128"/>
      <c r="L411" s="128"/>
      <c r="M411" s="128" t="s">
        <v>712</v>
      </c>
      <c r="N411" s="128">
        <v>2025</v>
      </c>
      <c r="O411" s="128" t="s">
        <v>24</v>
      </c>
      <c r="P411" s="128" t="s">
        <v>24</v>
      </c>
      <c r="Q411" s="128" t="s">
        <v>24</v>
      </c>
      <c r="R411" s="128" t="s">
        <v>24</v>
      </c>
      <c r="S411" s="128" t="s">
        <v>24</v>
      </c>
      <c r="T411" s="128" t="s">
        <v>24</v>
      </c>
      <c r="U411" s="128" t="s">
        <v>24</v>
      </c>
      <c r="V411" s="128" t="s">
        <v>24</v>
      </c>
      <c r="W411" s="128"/>
      <c r="X411" s="128"/>
      <c r="Y411" s="128"/>
      <c r="Z411" s="128"/>
      <c r="AA411" s="128"/>
    </row>
    <row r="412" spans="1:27" x14ac:dyDescent="0.25">
      <c r="A412" s="128"/>
      <c r="B412" s="149" t="s">
        <v>1698</v>
      </c>
      <c r="C412" s="128" t="s">
        <v>1699</v>
      </c>
      <c r="D412" s="155">
        <v>300</v>
      </c>
      <c r="E412" s="156">
        <v>150</v>
      </c>
      <c r="F412" s="150"/>
      <c r="G412" s="157"/>
      <c r="H412" s="150"/>
      <c r="I412" s="153">
        <v>1</v>
      </c>
      <c r="J412" s="154"/>
      <c r="K412" s="128"/>
      <c r="L412" s="128" t="s">
        <v>1701</v>
      </c>
      <c r="M412" s="128" t="s">
        <v>1700</v>
      </c>
      <c r="N412" s="128">
        <v>2025</v>
      </c>
      <c r="O412" s="128" t="s">
        <v>24</v>
      </c>
      <c r="P412" s="128" t="s">
        <v>24</v>
      </c>
      <c r="Q412" s="128" t="s">
        <v>24</v>
      </c>
      <c r="R412" s="128" t="s">
        <v>24</v>
      </c>
      <c r="S412" s="128"/>
      <c r="T412" s="128"/>
      <c r="U412" s="128"/>
      <c r="V412" s="128"/>
      <c r="W412" s="128"/>
      <c r="X412" s="128"/>
      <c r="Y412" s="128"/>
      <c r="Z412" s="128"/>
      <c r="AA412" s="128"/>
    </row>
    <row r="413" spans="1:27" ht="15" customHeight="1" x14ac:dyDescent="0.25">
      <c r="A413" s="158" t="s">
        <v>1323</v>
      </c>
      <c r="B413" s="149">
        <v>393</v>
      </c>
      <c r="C413" s="163"/>
      <c r="D413" s="174"/>
      <c r="E413" s="175"/>
      <c r="F413" s="150"/>
      <c r="G413" s="157">
        <v>320</v>
      </c>
      <c r="H413" s="150"/>
      <c r="I413" s="153">
        <v>1</v>
      </c>
      <c r="J413" s="154"/>
      <c r="K413" s="128"/>
      <c r="L413" s="128"/>
      <c r="M413" s="128" t="s">
        <v>714</v>
      </c>
      <c r="N413" s="128">
        <v>2016</v>
      </c>
      <c r="O413" s="128"/>
      <c r="P413" s="128"/>
      <c r="Q413" s="128"/>
      <c r="R413" s="128"/>
      <c r="S413" s="128"/>
      <c r="T413" s="128"/>
      <c r="U413" s="128" t="s">
        <v>402</v>
      </c>
      <c r="V413" s="128"/>
      <c r="W413" s="128"/>
      <c r="X413" s="128"/>
      <c r="Y413" s="128"/>
      <c r="Z413" s="128"/>
      <c r="AA413" s="158" t="s">
        <v>1323</v>
      </c>
    </row>
    <row r="414" spans="1:27" x14ac:dyDescent="0.25">
      <c r="A414" s="128"/>
      <c r="B414" s="149">
        <v>394</v>
      </c>
      <c r="C414" s="128" t="s">
        <v>715</v>
      </c>
      <c r="D414" s="155">
        <v>300</v>
      </c>
      <c r="E414" s="156">
        <v>150</v>
      </c>
      <c r="F414" s="150">
        <v>1</v>
      </c>
      <c r="G414" s="157">
        <v>320</v>
      </c>
      <c r="H414" s="150"/>
      <c r="I414" s="153"/>
      <c r="J414" s="154"/>
      <c r="K414" s="128"/>
      <c r="L414" s="128" t="s">
        <v>1687</v>
      </c>
      <c r="M414" s="128" t="s">
        <v>1659</v>
      </c>
      <c r="N414" s="128">
        <v>2026</v>
      </c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</row>
    <row r="415" spans="1:27" x14ac:dyDescent="0.25">
      <c r="A415" s="128"/>
      <c r="B415" s="149">
        <v>395</v>
      </c>
      <c r="C415" s="128" t="s">
        <v>716</v>
      </c>
      <c r="D415" s="155"/>
      <c r="E415" s="156"/>
      <c r="F415" s="150"/>
      <c r="G415" s="157">
        <v>320</v>
      </c>
      <c r="H415" s="150"/>
      <c r="I415" s="153">
        <v>1</v>
      </c>
      <c r="J415" s="154"/>
      <c r="K415" s="128"/>
      <c r="L415" s="128"/>
      <c r="M415" s="128" t="s">
        <v>55</v>
      </c>
      <c r="N415" s="128">
        <v>2019</v>
      </c>
      <c r="O415" s="128" t="s">
        <v>24</v>
      </c>
      <c r="P415" s="128" t="s">
        <v>24</v>
      </c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</row>
    <row r="416" spans="1:27" ht="15" customHeight="1" x14ac:dyDescent="0.25">
      <c r="A416" s="128" t="s">
        <v>1323</v>
      </c>
      <c r="B416" s="149">
        <v>396</v>
      </c>
      <c r="C416" s="163" t="s">
        <v>717</v>
      </c>
      <c r="D416" s="174">
        <v>300</v>
      </c>
      <c r="E416" s="175">
        <v>150</v>
      </c>
      <c r="F416" s="150"/>
      <c r="G416" s="157">
        <v>320</v>
      </c>
      <c r="H416" s="150" t="s">
        <v>44</v>
      </c>
      <c r="I416" s="153">
        <v>1</v>
      </c>
      <c r="J416" s="154"/>
      <c r="K416" s="128"/>
      <c r="L416" s="128"/>
      <c r="M416" s="128" t="s">
        <v>1655</v>
      </c>
      <c r="N416" s="128">
        <v>2026</v>
      </c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 t="s">
        <v>1323</v>
      </c>
    </row>
    <row r="417" spans="1:29" ht="15" customHeight="1" x14ac:dyDescent="0.25">
      <c r="A417" s="158" t="s">
        <v>1234</v>
      </c>
      <c r="B417" s="149">
        <v>397</v>
      </c>
      <c r="C417" s="128" t="s">
        <v>719</v>
      </c>
      <c r="D417" s="155"/>
      <c r="E417" s="156"/>
      <c r="F417" s="150"/>
      <c r="G417" s="157"/>
      <c r="H417" s="150"/>
      <c r="I417" s="153"/>
      <c r="J417" s="154">
        <v>1</v>
      </c>
      <c r="K417" s="128"/>
      <c r="L417" s="128"/>
      <c r="M417" s="128" t="s">
        <v>566</v>
      </c>
      <c r="N417" s="128">
        <v>0</v>
      </c>
      <c r="O417" s="128" t="s">
        <v>24</v>
      </c>
      <c r="P417" s="128" t="s">
        <v>24</v>
      </c>
      <c r="Q417" s="128" t="s">
        <v>24</v>
      </c>
      <c r="R417" s="128" t="s">
        <v>24</v>
      </c>
      <c r="S417" s="128" t="s">
        <v>24</v>
      </c>
      <c r="T417" s="128"/>
      <c r="U417" s="128"/>
      <c r="V417" s="128"/>
      <c r="W417" s="128"/>
      <c r="X417" s="128"/>
      <c r="Y417" s="128"/>
      <c r="Z417" s="128"/>
      <c r="AA417" s="158" t="s">
        <v>1234</v>
      </c>
    </row>
    <row r="418" spans="1:29" x14ac:dyDescent="0.25">
      <c r="A418" s="128"/>
      <c r="B418" s="149">
        <v>398</v>
      </c>
      <c r="C418" s="128" t="s">
        <v>720</v>
      </c>
      <c r="D418" s="155">
        <v>300</v>
      </c>
      <c r="E418" s="156">
        <v>150</v>
      </c>
      <c r="F418" s="150">
        <v>1</v>
      </c>
      <c r="G418" s="157">
        <v>320</v>
      </c>
      <c r="H418" s="150"/>
      <c r="I418" s="153"/>
      <c r="J418" s="154"/>
      <c r="K418" s="128"/>
      <c r="L418" s="128"/>
      <c r="M418" s="128" t="s">
        <v>721</v>
      </c>
      <c r="N418" s="128">
        <v>2026</v>
      </c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</row>
    <row r="419" spans="1:29" x14ac:dyDescent="0.25">
      <c r="A419" s="128" t="s">
        <v>1319</v>
      </c>
      <c r="B419" s="149">
        <v>399</v>
      </c>
      <c r="C419" s="128" t="s">
        <v>722</v>
      </c>
      <c r="D419" s="155"/>
      <c r="E419" s="156"/>
      <c r="F419" s="150">
        <v>1</v>
      </c>
      <c r="G419" s="157">
        <v>320</v>
      </c>
      <c r="H419" s="150"/>
      <c r="I419" s="153"/>
      <c r="J419" s="154"/>
      <c r="K419" s="128"/>
      <c r="L419" s="128" t="s">
        <v>1592</v>
      </c>
      <c r="M419" s="128" t="s">
        <v>55</v>
      </c>
      <c r="N419" s="128"/>
      <c r="O419" s="128">
        <v>2022</v>
      </c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</row>
    <row r="420" spans="1:29" x14ac:dyDescent="0.25">
      <c r="A420" s="128"/>
      <c r="B420" s="149">
        <v>400</v>
      </c>
      <c r="C420" s="128" t="s">
        <v>723</v>
      </c>
      <c r="D420" s="155">
        <v>300</v>
      </c>
      <c r="E420" s="156">
        <v>150</v>
      </c>
      <c r="F420" s="150">
        <v>1</v>
      </c>
      <c r="G420" s="157">
        <v>320</v>
      </c>
      <c r="H420" s="150"/>
      <c r="I420" s="153"/>
      <c r="J420" s="154"/>
      <c r="K420" s="128"/>
      <c r="L420" s="128"/>
      <c r="M420" s="128" t="s">
        <v>233</v>
      </c>
      <c r="N420" s="128">
        <v>2026</v>
      </c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18"/>
    </row>
    <row r="421" spans="1:29" x14ac:dyDescent="0.25">
      <c r="A421" s="128"/>
      <c r="B421" s="149">
        <v>401</v>
      </c>
      <c r="C421" s="128" t="s">
        <v>1441</v>
      </c>
      <c r="D421" s="155">
        <v>300</v>
      </c>
      <c r="E421" s="156">
        <v>150</v>
      </c>
      <c r="F421" s="150">
        <v>1</v>
      </c>
      <c r="G421" s="157">
        <v>320</v>
      </c>
      <c r="H421" s="150"/>
      <c r="I421" s="153"/>
      <c r="J421" s="154"/>
      <c r="K421" s="128"/>
      <c r="L421" s="128"/>
      <c r="M421" s="128" t="s">
        <v>725</v>
      </c>
      <c r="N421" s="128">
        <v>2026</v>
      </c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</row>
    <row r="422" spans="1:29" x14ac:dyDescent="0.25">
      <c r="A422" s="128"/>
      <c r="B422" s="149">
        <v>402</v>
      </c>
      <c r="C422" s="128" t="s">
        <v>726</v>
      </c>
      <c r="D422" s="155">
        <v>300</v>
      </c>
      <c r="E422" s="156">
        <v>150</v>
      </c>
      <c r="F422" s="150">
        <v>1</v>
      </c>
      <c r="G422" s="157">
        <v>320</v>
      </c>
      <c r="H422" s="150"/>
      <c r="I422" s="153"/>
      <c r="J422" s="154"/>
      <c r="K422" s="128"/>
      <c r="L422" s="128"/>
      <c r="M422" s="128" t="s">
        <v>727</v>
      </c>
      <c r="N422" s="128">
        <v>2026</v>
      </c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4" t="s">
        <v>1267</v>
      </c>
    </row>
    <row r="423" spans="1:29" x14ac:dyDescent="0.25">
      <c r="A423" s="128"/>
      <c r="B423" s="149">
        <v>403</v>
      </c>
      <c r="C423" s="128" t="s">
        <v>728</v>
      </c>
      <c r="D423" s="155">
        <v>300</v>
      </c>
      <c r="E423" s="156">
        <v>150</v>
      </c>
      <c r="F423" s="150">
        <v>1</v>
      </c>
      <c r="G423" s="157"/>
      <c r="H423" s="150"/>
      <c r="I423" s="153">
        <v>1</v>
      </c>
      <c r="J423" s="154"/>
      <c r="K423" s="128"/>
      <c r="L423" s="128"/>
      <c r="M423" s="128" t="s">
        <v>729</v>
      </c>
      <c r="N423" s="128">
        <v>2026</v>
      </c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</row>
    <row r="424" spans="1:29" x14ac:dyDescent="0.25">
      <c r="A424" s="128"/>
      <c r="B424" s="149">
        <v>404</v>
      </c>
      <c r="C424" s="128" t="s">
        <v>730</v>
      </c>
      <c r="D424" s="155">
        <v>300</v>
      </c>
      <c r="E424" s="156">
        <v>150</v>
      </c>
      <c r="F424" s="150">
        <v>1</v>
      </c>
      <c r="G424" s="157">
        <v>320</v>
      </c>
      <c r="H424" s="150"/>
      <c r="I424" s="153"/>
      <c r="J424" s="154"/>
      <c r="K424" s="128"/>
      <c r="L424" s="128"/>
      <c r="M424" s="128" t="s">
        <v>1589</v>
      </c>
      <c r="N424" s="128">
        <v>2026</v>
      </c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</row>
    <row r="425" spans="1:29" x14ac:dyDescent="0.25">
      <c r="A425" s="128"/>
      <c r="B425" s="149">
        <v>405</v>
      </c>
      <c r="C425" s="128" t="s">
        <v>732</v>
      </c>
      <c r="D425" s="155"/>
      <c r="E425" s="156"/>
      <c r="F425" s="150">
        <v>1</v>
      </c>
      <c r="G425" s="157">
        <v>320</v>
      </c>
      <c r="H425" s="150"/>
      <c r="I425" s="153"/>
      <c r="J425" s="154"/>
      <c r="K425" s="128"/>
      <c r="L425" s="128" t="s">
        <v>1649</v>
      </c>
      <c r="M425" s="128" t="s">
        <v>733</v>
      </c>
      <c r="N425" s="128"/>
      <c r="O425" s="128">
        <v>2021</v>
      </c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84" t="s">
        <v>1084</v>
      </c>
    </row>
    <row r="426" spans="1:29" x14ac:dyDescent="0.25">
      <c r="A426" s="128"/>
      <c r="B426" s="149">
        <v>406</v>
      </c>
      <c r="C426" s="128" t="s">
        <v>1469</v>
      </c>
      <c r="D426" s="155">
        <v>300</v>
      </c>
      <c r="E426" s="156">
        <v>150</v>
      </c>
      <c r="F426" s="150">
        <v>1</v>
      </c>
      <c r="G426" s="157"/>
      <c r="H426" s="150"/>
      <c r="I426" s="153"/>
      <c r="J426" s="154"/>
      <c r="K426" s="128"/>
      <c r="L426" s="128"/>
      <c r="M426" s="128" t="s">
        <v>735</v>
      </c>
      <c r="N426" s="128">
        <v>2026</v>
      </c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</row>
    <row r="427" spans="1:29" x14ac:dyDescent="0.25">
      <c r="A427" s="128"/>
      <c r="B427" s="149">
        <v>407</v>
      </c>
      <c r="C427" s="163" t="s">
        <v>736</v>
      </c>
      <c r="D427" s="174">
        <v>300</v>
      </c>
      <c r="E427" s="175">
        <v>150</v>
      </c>
      <c r="F427" s="150">
        <v>1</v>
      </c>
      <c r="G427" s="157"/>
      <c r="H427" s="150"/>
      <c r="I427" s="153"/>
      <c r="J427" s="154"/>
      <c r="K427" s="128"/>
      <c r="L427" s="128"/>
      <c r="M427" s="128" t="s">
        <v>737</v>
      </c>
      <c r="N427" s="128">
        <v>2026</v>
      </c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C427" s="4" t="s">
        <v>738</v>
      </c>
    </row>
    <row r="428" spans="1:29" x14ac:dyDescent="0.25">
      <c r="A428" s="128"/>
      <c r="B428" s="149">
        <v>408</v>
      </c>
      <c r="C428" s="128" t="s">
        <v>739</v>
      </c>
      <c r="D428" s="155">
        <v>300</v>
      </c>
      <c r="E428" s="156">
        <v>150</v>
      </c>
      <c r="F428" s="150">
        <v>1</v>
      </c>
      <c r="G428" s="157">
        <v>320</v>
      </c>
      <c r="H428" s="150"/>
      <c r="I428" s="153"/>
      <c r="J428" s="154"/>
      <c r="K428" s="128"/>
      <c r="L428" s="128"/>
      <c r="M428" s="128" t="s">
        <v>55</v>
      </c>
      <c r="N428" s="128">
        <v>2026</v>
      </c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</row>
    <row r="429" spans="1:29" x14ac:dyDescent="0.25">
      <c r="A429" s="128"/>
      <c r="B429" s="149">
        <v>409</v>
      </c>
      <c r="C429" s="128" t="s">
        <v>740</v>
      </c>
      <c r="D429" s="155">
        <v>300</v>
      </c>
      <c r="E429" s="156">
        <v>150</v>
      </c>
      <c r="F429" s="150">
        <v>1</v>
      </c>
      <c r="G429" s="157">
        <v>320</v>
      </c>
      <c r="H429" s="150"/>
      <c r="I429" s="153"/>
      <c r="J429" s="154"/>
      <c r="K429" s="128"/>
      <c r="L429" s="128"/>
      <c r="M429" s="128" t="s">
        <v>741</v>
      </c>
      <c r="N429" s="128">
        <v>2026</v>
      </c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84" t="s">
        <v>1083</v>
      </c>
    </row>
    <row r="430" spans="1:29" x14ac:dyDescent="0.25">
      <c r="A430" s="128"/>
      <c r="B430" s="149">
        <v>410</v>
      </c>
      <c r="C430" s="128" t="s">
        <v>742</v>
      </c>
      <c r="D430" s="155">
        <v>300</v>
      </c>
      <c r="E430" s="156">
        <v>150</v>
      </c>
      <c r="F430" s="150">
        <v>1</v>
      </c>
      <c r="G430" s="157">
        <v>320</v>
      </c>
      <c r="H430" s="150"/>
      <c r="I430" s="153"/>
      <c r="J430" s="154"/>
      <c r="K430" s="128"/>
      <c r="L430" s="128"/>
      <c r="M430" s="128" t="s">
        <v>743</v>
      </c>
      <c r="N430" s="128">
        <v>2026</v>
      </c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</row>
    <row r="431" spans="1:29" x14ac:dyDescent="0.25">
      <c r="A431" s="128"/>
      <c r="B431" s="149">
        <v>411</v>
      </c>
      <c r="C431" s="128" t="s">
        <v>744</v>
      </c>
      <c r="D431" s="155">
        <v>600</v>
      </c>
      <c r="E431" s="156">
        <v>300</v>
      </c>
      <c r="F431" s="150">
        <v>2</v>
      </c>
      <c r="G431" s="157">
        <v>320</v>
      </c>
      <c r="H431" s="150"/>
      <c r="I431" s="153"/>
      <c r="J431" s="154"/>
      <c r="K431" s="128"/>
      <c r="L431" s="128"/>
      <c r="M431" s="128" t="s">
        <v>367</v>
      </c>
      <c r="N431" s="128">
        <v>2026</v>
      </c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</row>
    <row r="432" spans="1:29" x14ac:dyDescent="0.25">
      <c r="A432" s="128"/>
      <c r="B432" s="149">
        <v>412</v>
      </c>
      <c r="C432" s="128" t="s">
        <v>745</v>
      </c>
      <c r="D432" s="155">
        <v>300</v>
      </c>
      <c r="E432" s="156">
        <v>150</v>
      </c>
      <c r="F432" s="150">
        <v>1</v>
      </c>
      <c r="G432" s="157">
        <v>320</v>
      </c>
      <c r="H432" s="150"/>
      <c r="I432" s="153"/>
      <c r="J432" s="154"/>
      <c r="K432" s="128"/>
      <c r="L432" s="128"/>
      <c r="M432" s="128" t="s">
        <v>215</v>
      </c>
      <c r="N432" s="128">
        <v>2026</v>
      </c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</row>
    <row r="433" spans="1:28" x14ac:dyDescent="0.25">
      <c r="A433" s="128"/>
      <c r="B433" s="149">
        <v>413</v>
      </c>
      <c r="C433" s="128" t="s">
        <v>746</v>
      </c>
      <c r="D433" s="155">
        <v>300</v>
      </c>
      <c r="E433" s="156">
        <v>150</v>
      </c>
      <c r="F433" s="150"/>
      <c r="G433" s="157">
        <v>640</v>
      </c>
      <c r="H433" s="150"/>
      <c r="I433" s="153">
        <v>1</v>
      </c>
      <c r="J433" s="154"/>
      <c r="K433" s="128"/>
      <c r="L433" s="128"/>
      <c r="M433" s="128" t="s">
        <v>344</v>
      </c>
      <c r="N433" s="128">
        <v>2025</v>
      </c>
      <c r="O433" s="128" t="s">
        <v>24</v>
      </c>
      <c r="P433" s="128" t="s">
        <v>24</v>
      </c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84" t="s">
        <v>1107</v>
      </c>
    </row>
    <row r="434" spans="1:28" x14ac:dyDescent="0.25">
      <c r="A434" s="128"/>
      <c r="B434" s="149">
        <v>414</v>
      </c>
      <c r="C434" s="128" t="s">
        <v>747</v>
      </c>
      <c r="D434" s="155">
        <v>300</v>
      </c>
      <c r="E434" s="156">
        <v>150</v>
      </c>
      <c r="F434" s="150">
        <v>1</v>
      </c>
      <c r="G434" s="157">
        <v>320</v>
      </c>
      <c r="H434" s="150"/>
      <c r="I434" s="153"/>
      <c r="J434" s="154"/>
      <c r="K434" s="128"/>
      <c r="L434" s="128"/>
      <c r="M434" s="128" t="s">
        <v>748</v>
      </c>
      <c r="N434" s="128">
        <v>2025</v>
      </c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</row>
    <row r="435" spans="1:28" x14ac:dyDescent="0.25">
      <c r="A435" s="128"/>
      <c r="B435" s="149">
        <v>415</v>
      </c>
      <c r="C435" s="128" t="s">
        <v>749</v>
      </c>
      <c r="D435" s="155">
        <v>300</v>
      </c>
      <c r="E435" s="156">
        <v>150</v>
      </c>
      <c r="F435" s="150">
        <v>1</v>
      </c>
      <c r="G435" s="157">
        <v>320</v>
      </c>
      <c r="H435" s="150"/>
      <c r="I435" s="153"/>
      <c r="J435" s="154"/>
      <c r="K435" s="128"/>
      <c r="L435" s="128"/>
      <c r="M435" s="128" t="s">
        <v>750</v>
      </c>
      <c r="N435" s="128">
        <v>2026</v>
      </c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</row>
    <row r="436" spans="1:28" x14ac:dyDescent="0.25">
      <c r="A436" s="128"/>
      <c r="B436" s="149">
        <v>416</v>
      </c>
      <c r="C436" s="128" t="s">
        <v>751</v>
      </c>
      <c r="D436" s="155">
        <v>300</v>
      </c>
      <c r="E436" s="156">
        <v>150</v>
      </c>
      <c r="F436" s="150">
        <v>1</v>
      </c>
      <c r="G436" s="157">
        <v>320</v>
      </c>
      <c r="H436" s="150"/>
      <c r="I436" s="153">
        <v>1</v>
      </c>
      <c r="J436" s="154"/>
      <c r="K436" s="128"/>
      <c r="L436" s="128"/>
      <c r="M436" s="128" t="s">
        <v>528</v>
      </c>
      <c r="N436" s="128">
        <v>2026</v>
      </c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</row>
    <row r="437" spans="1:28" x14ac:dyDescent="0.25">
      <c r="A437" s="128"/>
      <c r="B437" s="149">
        <v>417</v>
      </c>
      <c r="C437" s="128" t="s">
        <v>752</v>
      </c>
      <c r="D437" s="155"/>
      <c r="E437" s="156"/>
      <c r="F437" s="150">
        <v>1</v>
      </c>
      <c r="G437" s="157">
        <v>640</v>
      </c>
      <c r="H437" s="150"/>
      <c r="I437" s="153"/>
      <c r="J437" s="154"/>
      <c r="K437" s="128"/>
      <c r="L437" s="128"/>
      <c r="M437" s="128" t="s">
        <v>753</v>
      </c>
      <c r="N437" s="128">
        <v>2020</v>
      </c>
      <c r="O437" s="128" t="s">
        <v>24</v>
      </c>
      <c r="P437" s="128" t="s">
        <v>24</v>
      </c>
      <c r="Q437" s="128" t="s">
        <v>24</v>
      </c>
      <c r="R437" s="128" t="s">
        <v>24</v>
      </c>
      <c r="S437" s="128" t="s">
        <v>24</v>
      </c>
      <c r="T437" s="128" t="s">
        <v>24</v>
      </c>
      <c r="U437" s="128" t="s">
        <v>24</v>
      </c>
      <c r="V437" s="128"/>
      <c r="W437" s="128"/>
      <c r="X437" s="128"/>
      <c r="Y437" s="128"/>
      <c r="Z437" s="128"/>
      <c r="AA437" s="128"/>
    </row>
    <row r="438" spans="1:28" x14ac:dyDescent="0.25">
      <c r="A438" s="128"/>
      <c r="B438" s="149">
        <v>418</v>
      </c>
      <c r="C438" s="129" t="s">
        <v>1127</v>
      </c>
      <c r="D438" s="155">
        <v>300</v>
      </c>
      <c r="E438" s="156">
        <v>150</v>
      </c>
      <c r="F438" s="150">
        <v>1</v>
      </c>
      <c r="G438" s="157"/>
      <c r="H438" s="150"/>
      <c r="I438" s="153"/>
      <c r="J438" s="154"/>
      <c r="K438" s="128"/>
      <c r="L438" s="128"/>
      <c r="M438" s="128" t="s">
        <v>754</v>
      </c>
      <c r="N438" s="128">
        <v>2026</v>
      </c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</row>
    <row r="439" spans="1:28" x14ac:dyDescent="0.25">
      <c r="A439" s="128"/>
      <c r="B439" s="149">
        <v>419</v>
      </c>
      <c r="C439" s="163" t="s">
        <v>755</v>
      </c>
      <c r="D439" s="174"/>
      <c r="E439" s="175"/>
      <c r="F439" s="150">
        <v>1</v>
      </c>
      <c r="G439" s="197" t="s">
        <v>1375</v>
      </c>
      <c r="H439" s="150"/>
      <c r="I439" s="153"/>
      <c r="J439" s="154"/>
      <c r="K439" s="128"/>
      <c r="L439" s="128" t="s">
        <v>1612</v>
      </c>
      <c r="M439" s="128" t="s">
        <v>756</v>
      </c>
      <c r="N439" s="128"/>
      <c r="O439" s="128">
        <v>2017</v>
      </c>
      <c r="P439" s="128"/>
      <c r="Q439" s="128"/>
      <c r="R439" s="128"/>
      <c r="S439" s="128"/>
      <c r="T439" s="128"/>
      <c r="U439" s="128"/>
      <c r="V439" s="128" t="s">
        <v>24</v>
      </c>
      <c r="W439" s="128" t="s">
        <v>24</v>
      </c>
      <c r="X439" s="128" t="s">
        <v>24</v>
      </c>
      <c r="Y439" s="128"/>
      <c r="Z439" s="128"/>
      <c r="AA439" s="128"/>
    </row>
    <row r="440" spans="1:28" x14ac:dyDescent="0.25">
      <c r="A440" s="128"/>
      <c r="B440" s="149">
        <v>420</v>
      </c>
      <c r="C440" s="128" t="s">
        <v>757</v>
      </c>
      <c r="D440" s="155">
        <v>300</v>
      </c>
      <c r="E440" s="156">
        <v>150</v>
      </c>
      <c r="F440" s="150">
        <v>1</v>
      </c>
      <c r="G440" s="157">
        <v>320</v>
      </c>
      <c r="H440" s="150"/>
      <c r="I440" s="153"/>
      <c r="J440" s="154"/>
      <c r="K440" s="128"/>
      <c r="L440" s="128"/>
      <c r="M440" s="128" t="s">
        <v>758</v>
      </c>
      <c r="N440" s="128">
        <v>2026</v>
      </c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84" t="s">
        <v>1155</v>
      </c>
    </row>
    <row r="441" spans="1:28" ht="15" customHeight="1" x14ac:dyDescent="0.25">
      <c r="A441" s="158" t="s">
        <v>1319</v>
      </c>
      <c r="B441" s="166">
        <v>421</v>
      </c>
      <c r="C441" s="165" t="s">
        <v>759</v>
      </c>
      <c r="D441" s="167"/>
      <c r="E441" s="168"/>
      <c r="F441" s="170">
        <v>1</v>
      </c>
      <c r="G441" s="157"/>
      <c r="H441" s="150"/>
      <c r="I441" s="153"/>
      <c r="J441" s="154"/>
      <c r="K441" s="128"/>
      <c r="L441" s="128"/>
      <c r="M441" s="165" t="s">
        <v>758</v>
      </c>
      <c r="N441" s="165">
        <v>2016</v>
      </c>
      <c r="O441" s="128" t="s">
        <v>24</v>
      </c>
      <c r="P441" s="128" t="s">
        <v>24</v>
      </c>
      <c r="Q441" s="128" t="s">
        <v>24</v>
      </c>
      <c r="R441" s="128" t="s">
        <v>24</v>
      </c>
      <c r="S441" s="128" t="s">
        <v>24</v>
      </c>
      <c r="T441" s="128"/>
      <c r="U441" s="128"/>
      <c r="V441" s="128"/>
      <c r="W441" s="128"/>
      <c r="X441" s="128"/>
      <c r="Y441" s="128"/>
      <c r="Z441" s="128"/>
      <c r="AA441" s="158" t="s">
        <v>1319</v>
      </c>
      <c r="AB441" s="84" t="s">
        <v>1095</v>
      </c>
    </row>
    <row r="442" spans="1:28" x14ac:dyDescent="0.25">
      <c r="A442" s="128"/>
      <c r="B442" s="149">
        <v>422</v>
      </c>
      <c r="C442" s="128" t="s">
        <v>760</v>
      </c>
      <c r="D442" s="155">
        <v>300</v>
      </c>
      <c r="E442" s="156">
        <v>150</v>
      </c>
      <c r="F442" s="150">
        <v>1</v>
      </c>
      <c r="G442" s="157">
        <v>320</v>
      </c>
      <c r="H442" s="178" t="s">
        <v>44</v>
      </c>
      <c r="I442" s="153"/>
      <c r="J442" s="154"/>
      <c r="K442" s="128"/>
      <c r="L442" s="128"/>
      <c r="M442" s="128" t="s">
        <v>761</v>
      </c>
      <c r="N442" s="128">
        <v>2026</v>
      </c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</row>
    <row r="443" spans="1:28" x14ac:dyDescent="0.25">
      <c r="A443" s="128"/>
      <c r="B443" s="149">
        <v>423</v>
      </c>
      <c r="C443" s="128" t="s">
        <v>1647</v>
      </c>
      <c r="D443" s="155">
        <v>300</v>
      </c>
      <c r="E443" s="156">
        <v>150</v>
      </c>
      <c r="F443" s="150">
        <v>1</v>
      </c>
      <c r="G443" s="157">
        <v>320</v>
      </c>
      <c r="H443" s="150"/>
      <c r="I443" s="153"/>
      <c r="J443" s="154"/>
      <c r="K443" s="128"/>
      <c r="L443" s="128" t="s">
        <v>1646</v>
      </c>
      <c r="M443" s="128" t="s">
        <v>763</v>
      </c>
      <c r="N443" s="128">
        <v>2026</v>
      </c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</row>
    <row r="444" spans="1:28" x14ac:dyDescent="0.25">
      <c r="A444" s="128"/>
      <c r="B444" s="149">
        <v>424</v>
      </c>
      <c r="C444" s="128" t="s">
        <v>764</v>
      </c>
      <c r="D444" s="155">
        <v>300</v>
      </c>
      <c r="E444" s="156">
        <v>150</v>
      </c>
      <c r="F444" s="150">
        <v>1</v>
      </c>
      <c r="G444" s="157">
        <v>640</v>
      </c>
      <c r="H444" s="150"/>
      <c r="I444" s="153"/>
      <c r="J444" s="154"/>
      <c r="K444" s="128"/>
      <c r="L444" s="128"/>
      <c r="M444" s="128" t="s">
        <v>765</v>
      </c>
      <c r="N444" s="128">
        <v>2026</v>
      </c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</row>
    <row r="445" spans="1:28" x14ac:dyDescent="0.25">
      <c r="A445" s="128"/>
      <c r="B445" s="149">
        <v>425</v>
      </c>
      <c r="C445" s="128" t="s">
        <v>766</v>
      </c>
      <c r="D445" s="155">
        <v>300</v>
      </c>
      <c r="E445" s="156">
        <v>150</v>
      </c>
      <c r="F445" s="150">
        <v>1</v>
      </c>
      <c r="G445" s="157">
        <v>320</v>
      </c>
      <c r="H445" s="150"/>
      <c r="I445" s="153"/>
      <c r="J445" s="154"/>
      <c r="K445" s="128"/>
      <c r="L445" s="128"/>
      <c r="M445" s="128" t="s">
        <v>767</v>
      </c>
      <c r="N445" s="128">
        <v>2026</v>
      </c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</row>
    <row r="446" spans="1:28" x14ac:dyDescent="0.25">
      <c r="A446" s="128"/>
      <c r="B446" s="149">
        <v>426</v>
      </c>
      <c r="C446" s="128" t="s">
        <v>768</v>
      </c>
      <c r="D446" s="155">
        <v>300</v>
      </c>
      <c r="E446" s="156">
        <v>150</v>
      </c>
      <c r="F446" s="150">
        <v>1</v>
      </c>
      <c r="G446" s="157">
        <v>640</v>
      </c>
      <c r="H446" s="150"/>
      <c r="I446" s="153"/>
      <c r="J446" s="154"/>
      <c r="K446" s="128"/>
      <c r="L446" s="128"/>
      <c r="M446" s="128" t="s">
        <v>273</v>
      </c>
      <c r="N446" s="128">
        <v>2026</v>
      </c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84" t="s">
        <v>1103</v>
      </c>
    </row>
    <row r="447" spans="1:28" x14ac:dyDescent="0.25">
      <c r="A447" s="128"/>
      <c r="B447" s="149">
        <v>427</v>
      </c>
      <c r="C447" s="128" t="s">
        <v>769</v>
      </c>
      <c r="D447" s="155">
        <v>300</v>
      </c>
      <c r="E447" s="156">
        <v>150</v>
      </c>
      <c r="F447" s="150">
        <v>1</v>
      </c>
      <c r="G447" s="157">
        <v>320</v>
      </c>
      <c r="H447" s="150"/>
      <c r="I447" s="153"/>
      <c r="J447" s="154"/>
      <c r="K447" s="128"/>
      <c r="L447" s="128"/>
      <c r="M447" s="128" t="s">
        <v>758</v>
      </c>
      <c r="N447" s="128">
        <v>2026</v>
      </c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</row>
    <row r="448" spans="1:28" x14ac:dyDescent="0.25">
      <c r="A448" s="128"/>
      <c r="B448" s="149">
        <v>428</v>
      </c>
      <c r="C448" s="128" t="s">
        <v>770</v>
      </c>
      <c r="D448" s="155">
        <v>600</v>
      </c>
      <c r="E448" s="156">
        <v>300</v>
      </c>
      <c r="F448" s="150">
        <v>2</v>
      </c>
      <c r="G448" s="157">
        <v>640</v>
      </c>
      <c r="H448" s="150"/>
      <c r="I448" s="153"/>
      <c r="J448" s="154"/>
      <c r="K448" s="128"/>
      <c r="L448" s="128"/>
      <c r="M448" s="128" t="s">
        <v>758</v>
      </c>
      <c r="N448" s="128">
        <v>2026</v>
      </c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</row>
    <row r="449" spans="1:28" x14ac:dyDescent="0.25">
      <c r="A449" s="128"/>
      <c r="B449" s="149">
        <v>429</v>
      </c>
      <c r="C449" s="128" t="s">
        <v>771</v>
      </c>
      <c r="D449" s="155">
        <v>300</v>
      </c>
      <c r="E449" s="156">
        <v>150</v>
      </c>
      <c r="F449" s="150">
        <v>1</v>
      </c>
      <c r="G449" s="157">
        <v>320</v>
      </c>
      <c r="H449" s="150"/>
      <c r="I449" s="153"/>
      <c r="J449" s="154"/>
      <c r="K449" s="128"/>
      <c r="L449" s="128"/>
      <c r="M449" s="128" t="s">
        <v>758</v>
      </c>
      <c r="N449" s="128">
        <v>2026</v>
      </c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</row>
    <row r="450" spans="1:28" x14ac:dyDescent="0.25">
      <c r="A450" s="128"/>
      <c r="B450" s="149">
        <v>430</v>
      </c>
      <c r="C450" s="128" t="s">
        <v>772</v>
      </c>
      <c r="D450" s="155">
        <v>300</v>
      </c>
      <c r="E450" s="156">
        <v>150</v>
      </c>
      <c r="F450" s="150">
        <v>1</v>
      </c>
      <c r="G450" s="157"/>
      <c r="H450" s="170"/>
      <c r="I450" s="153"/>
      <c r="J450" s="154"/>
      <c r="K450" s="128"/>
      <c r="L450" s="128"/>
      <c r="M450" s="128" t="s">
        <v>758</v>
      </c>
      <c r="N450" s="128">
        <v>2025</v>
      </c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84" t="s">
        <v>1104</v>
      </c>
    </row>
    <row r="451" spans="1:28" x14ac:dyDescent="0.25">
      <c r="A451" s="128"/>
      <c r="B451" s="149">
        <v>431</v>
      </c>
      <c r="C451" s="128" t="s">
        <v>773</v>
      </c>
      <c r="D451" s="155">
        <v>300</v>
      </c>
      <c r="E451" s="156">
        <v>150</v>
      </c>
      <c r="F451" s="150">
        <v>1</v>
      </c>
      <c r="G451" s="171"/>
      <c r="H451" s="150"/>
      <c r="I451" s="153"/>
      <c r="J451" s="154"/>
      <c r="K451" s="128"/>
      <c r="L451" s="128"/>
      <c r="M451" s="128" t="s">
        <v>758</v>
      </c>
      <c r="N451" s="128">
        <v>2025</v>
      </c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84" t="s">
        <v>1095</v>
      </c>
    </row>
    <row r="452" spans="1:28" x14ac:dyDescent="0.25">
      <c r="A452" s="128"/>
      <c r="B452" s="149">
        <v>432</v>
      </c>
      <c r="C452" s="128" t="s">
        <v>1729</v>
      </c>
      <c r="D452" s="155">
        <v>300</v>
      </c>
      <c r="E452" s="156">
        <v>150</v>
      </c>
      <c r="F452" s="150">
        <v>1</v>
      </c>
      <c r="G452" s="157"/>
      <c r="H452" s="150"/>
      <c r="I452" s="153">
        <v>1</v>
      </c>
      <c r="J452" s="154"/>
      <c r="K452" s="128"/>
      <c r="L452" s="128"/>
      <c r="M452" s="128" t="s">
        <v>1478</v>
      </c>
      <c r="N452" s="128">
        <v>2026</v>
      </c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</row>
    <row r="453" spans="1:28" x14ac:dyDescent="0.25">
      <c r="A453" s="128"/>
      <c r="B453" s="149">
        <v>433</v>
      </c>
      <c r="C453" s="128" t="s">
        <v>776</v>
      </c>
      <c r="D453" s="155">
        <v>300</v>
      </c>
      <c r="E453" s="156">
        <v>150</v>
      </c>
      <c r="F453" s="150">
        <v>1</v>
      </c>
      <c r="G453" s="157">
        <v>320</v>
      </c>
      <c r="H453" s="150"/>
      <c r="I453" s="153"/>
      <c r="J453" s="154"/>
      <c r="K453" s="128"/>
      <c r="L453" s="128"/>
      <c r="M453" s="128" t="s">
        <v>777</v>
      </c>
      <c r="N453" s="128">
        <v>2026</v>
      </c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</row>
    <row r="454" spans="1:28" x14ac:dyDescent="0.25">
      <c r="A454" s="128"/>
      <c r="B454" s="149">
        <v>434</v>
      </c>
      <c r="C454" s="128" t="s">
        <v>778</v>
      </c>
      <c r="D454" s="155">
        <v>300</v>
      </c>
      <c r="E454" s="156">
        <v>150</v>
      </c>
      <c r="F454" s="150"/>
      <c r="G454" s="157">
        <v>320</v>
      </c>
      <c r="H454" s="150"/>
      <c r="I454" s="153">
        <v>1</v>
      </c>
      <c r="J454" s="154"/>
      <c r="K454" s="128"/>
      <c r="L454" s="128"/>
      <c r="M454" s="128" t="s">
        <v>779</v>
      </c>
      <c r="N454" s="128">
        <v>2024</v>
      </c>
      <c r="O454" s="128" t="s">
        <v>24</v>
      </c>
      <c r="P454" s="128" t="s">
        <v>24</v>
      </c>
      <c r="Q454" s="128" t="s">
        <v>24</v>
      </c>
      <c r="R454" s="128" t="s">
        <v>24</v>
      </c>
      <c r="S454" s="128" t="s">
        <v>24</v>
      </c>
      <c r="T454" s="128" t="s">
        <v>24</v>
      </c>
      <c r="U454" s="128"/>
      <c r="V454" s="128"/>
      <c r="W454" s="128"/>
      <c r="X454" s="128"/>
      <c r="Y454" s="128"/>
      <c r="Z454" s="128"/>
      <c r="AA454" s="128"/>
    </row>
    <row r="455" spans="1:28" x14ac:dyDescent="0.25">
      <c r="A455" s="128"/>
      <c r="B455" s="149">
        <v>435</v>
      </c>
      <c r="C455" s="128" t="s">
        <v>780</v>
      </c>
      <c r="D455" s="155">
        <v>300</v>
      </c>
      <c r="E455" s="156">
        <v>150</v>
      </c>
      <c r="F455" s="150">
        <v>1</v>
      </c>
      <c r="G455" s="157">
        <v>320</v>
      </c>
      <c r="H455" s="150"/>
      <c r="I455" s="153"/>
      <c r="J455" s="154"/>
      <c r="K455" s="128"/>
      <c r="L455" s="128"/>
      <c r="M455" s="128" t="s">
        <v>781</v>
      </c>
      <c r="N455" s="128">
        <v>2026</v>
      </c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84" t="s">
        <v>1099</v>
      </c>
    </row>
    <row r="456" spans="1:28" x14ac:dyDescent="0.25">
      <c r="A456" s="128"/>
      <c r="B456" s="149">
        <v>436</v>
      </c>
      <c r="C456" s="128" t="s">
        <v>782</v>
      </c>
      <c r="D456" s="155">
        <v>300</v>
      </c>
      <c r="E456" s="156">
        <v>150</v>
      </c>
      <c r="F456" s="150">
        <v>1</v>
      </c>
      <c r="G456" s="157">
        <v>640</v>
      </c>
      <c r="H456" s="150"/>
      <c r="I456" s="153"/>
      <c r="J456" s="154"/>
      <c r="K456" s="128"/>
      <c r="L456" s="128"/>
      <c r="M456" s="128" t="s">
        <v>783</v>
      </c>
      <c r="N456" s="128">
        <v>2026</v>
      </c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</row>
    <row r="457" spans="1:28" x14ac:dyDescent="0.25">
      <c r="A457" s="128"/>
      <c r="B457" s="127">
        <v>437</v>
      </c>
      <c r="C457" s="128" t="s">
        <v>784</v>
      </c>
      <c r="D457" s="155">
        <v>300</v>
      </c>
      <c r="E457" s="156">
        <v>150</v>
      </c>
      <c r="F457" s="150">
        <v>1</v>
      </c>
      <c r="G457" s="157">
        <v>320</v>
      </c>
      <c r="H457" s="150"/>
      <c r="I457" s="153"/>
      <c r="J457" s="154"/>
      <c r="K457" s="128"/>
      <c r="L457" s="128"/>
      <c r="M457" s="128" t="s">
        <v>483</v>
      </c>
      <c r="N457" s="128">
        <v>2026</v>
      </c>
      <c r="O457" s="128" t="s">
        <v>1373</v>
      </c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</row>
    <row r="458" spans="1:28" ht="15" customHeight="1" x14ac:dyDescent="0.25">
      <c r="A458" s="158" t="s">
        <v>1249</v>
      </c>
      <c r="B458" s="149">
        <v>438</v>
      </c>
      <c r="C458" s="128" t="s">
        <v>785</v>
      </c>
      <c r="D458" s="155"/>
      <c r="E458" s="156"/>
      <c r="F458" s="150"/>
      <c r="G458" s="157">
        <v>320</v>
      </c>
      <c r="H458" s="150"/>
      <c r="I458" s="153">
        <v>1</v>
      </c>
      <c r="J458" s="154"/>
      <c r="K458" s="128"/>
      <c r="L458" s="128"/>
      <c r="M458" s="128" t="s">
        <v>786</v>
      </c>
      <c r="N458" s="128">
        <v>0</v>
      </c>
      <c r="O458" s="128" t="s">
        <v>787</v>
      </c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58" t="s">
        <v>1249</v>
      </c>
    </row>
    <row r="459" spans="1:28" ht="15" customHeight="1" x14ac:dyDescent="0.25">
      <c r="A459" s="128" t="s">
        <v>1408</v>
      </c>
      <c r="B459" s="127">
        <v>439</v>
      </c>
      <c r="C459" s="128" t="s">
        <v>270</v>
      </c>
      <c r="D459" s="155">
        <v>900</v>
      </c>
      <c r="E459" s="156">
        <v>450</v>
      </c>
      <c r="F459" s="150">
        <v>3</v>
      </c>
      <c r="G459" s="157">
        <v>640</v>
      </c>
      <c r="H459" s="150"/>
      <c r="I459" s="153"/>
      <c r="J459" s="154"/>
      <c r="K459" s="128"/>
      <c r="L459" s="128" t="s">
        <v>1572</v>
      </c>
      <c r="M459" s="128" t="s">
        <v>259</v>
      </c>
      <c r="N459" s="128">
        <v>2026</v>
      </c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 t="s">
        <v>1408</v>
      </c>
    </row>
    <row r="460" spans="1:28" x14ac:dyDescent="0.25">
      <c r="A460" s="128"/>
      <c r="B460" s="149">
        <v>440</v>
      </c>
      <c r="C460" s="163" t="s">
        <v>790</v>
      </c>
      <c r="D460" s="174">
        <v>300</v>
      </c>
      <c r="E460" s="175">
        <v>150</v>
      </c>
      <c r="F460" s="150">
        <v>1</v>
      </c>
      <c r="G460" s="157">
        <v>320</v>
      </c>
      <c r="H460" s="150" t="s">
        <v>44</v>
      </c>
      <c r="I460" s="153"/>
      <c r="J460" s="154"/>
      <c r="K460" s="128"/>
      <c r="L460" s="128"/>
      <c r="M460" s="128" t="s">
        <v>791</v>
      </c>
      <c r="N460" s="128">
        <v>2026</v>
      </c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</row>
    <row r="461" spans="1:28" x14ac:dyDescent="0.25">
      <c r="A461" s="128"/>
      <c r="B461" s="149" t="s">
        <v>1705</v>
      </c>
      <c r="C461" s="163" t="s">
        <v>1704</v>
      </c>
      <c r="D461" s="174">
        <v>300</v>
      </c>
      <c r="E461" s="175">
        <v>150</v>
      </c>
      <c r="F461" s="150"/>
      <c r="G461" s="157"/>
      <c r="H461" s="150"/>
      <c r="I461" s="153">
        <v>1</v>
      </c>
      <c r="J461" s="154"/>
      <c r="K461" s="128"/>
      <c r="L461" s="128"/>
      <c r="M461" s="128" t="s">
        <v>1706</v>
      </c>
      <c r="N461" s="128">
        <v>2026</v>
      </c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</row>
    <row r="462" spans="1:28" x14ac:dyDescent="0.25">
      <c r="A462" s="128"/>
      <c r="B462" s="149">
        <v>441</v>
      </c>
      <c r="C462" s="128" t="s">
        <v>792</v>
      </c>
      <c r="D462" s="155">
        <v>300</v>
      </c>
      <c r="E462" s="156">
        <v>150</v>
      </c>
      <c r="F462" s="150">
        <v>1</v>
      </c>
      <c r="G462" s="157">
        <v>320</v>
      </c>
      <c r="H462" s="150"/>
      <c r="I462" s="153"/>
      <c r="J462" s="154"/>
      <c r="K462" s="128"/>
      <c r="L462" s="128"/>
      <c r="M462" s="128" t="s">
        <v>750</v>
      </c>
      <c r="N462" s="128">
        <v>2026</v>
      </c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4" t="s">
        <v>1325</v>
      </c>
    </row>
    <row r="463" spans="1:28" x14ac:dyDescent="0.25">
      <c r="A463" s="128"/>
      <c r="B463" s="149">
        <v>442</v>
      </c>
      <c r="C463" s="128" t="s">
        <v>795</v>
      </c>
      <c r="D463" s="155">
        <v>300</v>
      </c>
      <c r="E463" s="156">
        <v>150</v>
      </c>
      <c r="F463" s="150">
        <v>1</v>
      </c>
      <c r="G463" s="157">
        <v>320</v>
      </c>
      <c r="H463" s="150"/>
      <c r="I463" s="153"/>
      <c r="J463" s="154"/>
      <c r="K463" s="128"/>
      <c r="L463" s="128"/>
      <c r="M463" s="128" t="s">
        <v>797</v>
      </c>
      <c r="N463" s="128">
        <v>2026</v>
      </c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</row>
    <row r="464" spans="1:28" x14ac:dyDescent="0.25">
      <c r="A464" s="128"/>
      <c r="B464" s="149">
        <v>443</v>
      </c>
      <c r="C464" s="128" t="s">
        <v>798</v>
      </c>
      <c r="D464" s="155">
        <v>300</v>
      </c>
      <c r="E464" s="156">
        <v>150</v>
      </c>
      <c r="F464" s="150">
        <v>1</v>
      </c>
      <c r="G464" s="157">
        <v>320</v>
      </c>
      <c r="H464" s="150"/>
      <c r="I464" s="153"/>
      <c r="J464" s="154"/>
      <c r="K464" s="128"/>
      <c r="L464" s="128"/>
      <c r="M464" s="128" t="s">
        <v>758</v>
      </c>
      <c r="N464" s="128">
        <v>2026</v>
      </c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</row>
    <row r="465" spans="1:28" x14ac:dyDescent="0.25">
      <c r="A465" s="128"/>
      <c r="B465" s="149">
        <v>444</v>
      </c>
      <c r="C465" s="128" t="s">
        <v>799</v>
      </c>
      <c r="D465" s="155">
        <v>300</v>
      </c>
      <c r="E465" s="156">
        <v>150</v>
      </c>
      <c r="F465" s="150">
        <v>1</v>
      </c>
      <c r="G465" s="157">
        <v>320</v>
      </c>
      <c r="H465" s="150"/>
      <c r="I465" s="153"/>
      <c r="J465" s="154"/>
      <c r="K465" s="128"/>
      <c r="L465" s="128"/>
      <c r="M465" s="128" t="s">
        <v>800</v>
      </c>
      <c r="N465" s="128">
        <v>2026</v>
      </c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</row>
    <row r="466" spans="1:28" x14ac:dyDescent="0.25">
      <c r="A466" s="128"/>
      <c r="B466" s="149">
        <v>445</v>
      </c>
      <c r="C466" s="128" t="s">
        <v>801</v>
      </c>
      <c r="D466" s="155">
        <v>300</v>
      </c>
      <c r="E466" s="156">
        <v>150</v>
      </c>
      <c r="F466" s="150">
        <v>1</v>
      </c>
      <c r="G466" s="157">
        <v>320</v>
      </c>
      <c r="H466" s="150"/>
      <c r="I466" s="153"/>
      <c r="J466" s="154"/>
      <c r="K466" s="128"/>
      <c r="L466" s="128"/>
      <c r="M466" s="128" t="s">
        <v>188</v>
      </c>
      <c r="N466" s="128">
        <v>2026</v>
      </c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</row>
    <row r="467" spans="1:28" x14ac:dyDescent="0.25">
      <c r="A467" s="128"/>
      <c r="B467" s="149">
        <v>446</v>
      </c>
      <c r="C467" s="128" t="s">
        <v>802</v>
      </c>
      <c r="D467" s="155">
        <v>300</v>
      </c>
      <c r="E467" s="156">
        <v>150</v>
      </c>
      <c r="F467" s="150">
        <v>1</v>
      </c>
      <c r="G467" s="157">
        <v>320</v>
      </c>
      <c r="H467" s="150"/>
      <c r="I467" s="153"/>
      <c r="J467" s="154"/>
      <c r="K467" s="128"/>
      <c r="L467" s="128"/>
      <c r="M467" s="128" t="s">
        <v>1500</v>
      </c>
      <c r="N467" s="128">
        <v>2026</v>
      </c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</row>
    <row r="468" spans="1:28" x14ac:dyDescent="0.25">
      <c r="A468" s="128"/>
      <c r="B468" s="149">
        <v>447</v>
      </c>
      <c r="C468" s="128" t="s">
        <v>804</v>
      </c>
      <c r="D468" s="155">
        <v>300</v>
      </c>
      <c r="E468" s="156">
        <v>150</v>
      </c>
      <c r="F468" s="150">
        <v>1</v>
      </c>
      <c r="G468" s="157">
        <v>640</v>
      </c>
      <c r="H468" s="150"/>
      <c r="I468" s="153"/>
      <c r="J468" s="154"/>
      <c r="K468" s="128"/>
      <c r="L468" s="128"/>
      <c r="M468" s="128" t="s">
        <v>55</v>
      </c>
      <c r="N468" s="128">
        <v>2026</v>
      </c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</row>
    <row r="469" spans="1:28" x14ac:dyDescent="0.25">
      <c r="A469" s="128"/>
      <c r="B469" s="149">
        <v>448</v>
      </c>
      <c r="C469" s="128" t="s">
        <v>805</v>
      </c>
      <c r="D469" s="155">
        <v>300</v>
      </c>
      <c r="E469" s="156">
        <v>150</v>
      </c>
      <c r="F469" s="150">
        <v>1</v>
      </c>
      <c r="G469" s="157">
        <v>320</v>
      </c>
      <c r="H469" s="150"/>
      <c r="I469" s="153"/>
      <c r="J469" s="154"/>
      <c r="K469" s="128"/>
      <c r="L469" s="128"/>
      <c r="M469" s="128" t="s">
        <v>806</v>
      </c>
      <c r="N469" s="128">
        <v>2025</v>
      </c>
      <c r="O469" s="128" t="s">
        <v>24</v>
      </c>
      <c r="P469" s="128" t="s">
        <v>24</v>
      </c>
      <c r="Q469" s="128" t="s">
        <v>24</v>
      </c>
      <c r="R469" s="128" t="s">
        <v>24</v>
      </c>
      <c r="S469" s="128" t="s">
        <v>24</v>
      </c>
      <c r="T469" s="128" t="s">
        <v>24</v>
      </c>
      <c r="U469" s="128" t="s">
        <v>24</v>
      </c>
      <c r="V469" s="128"/>
      <c r="W469" s="128"/>
      <c r="X469" s="128"/>
      <c r="Y469" s="128"/>
      <c r="Z469" s="128"/>
      <c r="AA469" s="128"/>
    </row>
    <row r="470" spans="1:28" x14ac:dyDescent="0.25">
      <c r="A470" s="128"/>
      <c r="B470" s="149">
        <v>449</v>
      </c>
      <c r="C470" s="128" t="s">
        <v>807</v>
      </c>
      <c r="D470" s="155">
        <v>300</v>
      </c>
      <c r="E470" s="156">
        <v>150</v>
      </c>
      <c r="F470" s="150">
        <v>1</v>
      </c>
      <c r="G470" s="157">
        <v>320</v>
      </c>
      <c r="H470" s="150"/>
      <c r="I470" s="153"/>
      <c r="J470" s="154"/>
      <c r="K470" s="128"/>
      <c r="L470" s="128"/>
      <c r="M470" s="128" t="s">
        <v>528</v>
      </c>
      <c r="N470" s="128">
        <v>2026</v>
      </c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</row>
    <row r="471" spans="1:28" x14ac:dyDescent="0.25">
      <c r="A471" s="128"/>
      <c r="B471" s="149">
        <v>450</v>
      </c>
      <c r="C471" s="128" t="s">
        <v>808</v>
      </c>
      <c r="D471" s="155">
        <v>300</v>
      </c>
      <c r="E471" s="156">
        <v>150</v>
      </c>
      <c r="F471" s="150">
        <v>1</v>
      </c>
      <c r="G471" s="157">
        <v>320</v>
      </c>
      <c r="H471" s="150"/>
      <c r="I471" s="153"/>
      <c r="J471" s="154"/>
      <c r="K471" s="128"/>
      <c r="L471" s="128"/>
      <c r="M471" s="128" t="s">
        <v>515</v>
      </c>
      <c r="N471" s="128">
        <v>2026</v>
      </c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</row>
    <row r="472" spans="1:28" x14ac:dyDescent="0.25">
      <c r="A472" s="128"/>
      <c r="B472" s="149">
        <v>451</v>
      </c>
      <c r="C472" s="128" t="s">
        <v>809</v>
      </c>
      <c r="D472" s="155">
        <v>300</v>
      </c>
      <c r="E472" s="156">
        <v>150</v>
      </c>
      <c r="F472" s="150">
        <v>1</v>
      </c>
      <c r="G472" s="157">
        <v>320</v>
      </c>
      <c r="H472" s="150"/>
      <c r="I472" s="153"/>
      <c r="J472" s="154"/>
      <c r="K472" s="128"/>
      <c r="L472" s="128"/>
      <c r="M472" s="128" t="s">
        <v>1506</v>
      </c>
      <c r="N472" s="128">
        <v>2025</v>
      </c>
      <c r="O472" s="128" t="s">
        <v>24</v>
      </c>
      <c r="P472" s="128" t="s">
        <v>24</v>
      </c>
      <c r="Q472" s="128" t="s">
        <v>24</v>
      </c>
      <c r="R472" s="128" t="s">
        <v>24</v>
      </c>
      <c r="S472" s="128" t="s">
        <v>24</v>
      </c>
      <c r="T472" s="128" t="s">
        <v>24</v>
      </c>
      <c r="U472" s="128" t="s">
        <v>24</v>
      </c>
      <c r="V472" s="128" t="s">
        <v>24</v>
      </c>
      <c r="W472" s="128"/>
      <c r="X472" s="128"/>
      <c r="Y472" s="128"/>
      <c r="Z472" s="128"/>
      <c r="AA472" s="128"/>
    </row>
    <row r="473" spans="1:28" x14ac:dyDescent="0.25">
      <c r="A473" s="128"/>
      <c r="B473" s="149">
        <v>452</v>
      </c>
      <c r="C473" s="128" t="s">
        <v>811</v>
      </c>
      <c r="D473" s="155">
        <v>300</v>
      </c>
      <c r="E473" s="156">
        <v>150</v>
      </c>
      <c r="F473" s="150">
        <v>1</v>
      </c>
      <c r="G473" s="157">
        <v>640</v>
      </c>
      <c r="H473" s="150"/>
      <c r="I473" s="153"/>
      <c r="J473" s="154"/>
      <c r="K473" s="128"/>
      <c r="L473" s="128"/>
      <c r="M473" s="128" t="s">
        <v>188</v>
      </c>
      <c r="N473" s="128">
        <v>2026</v>
      </c>
      <c r="O473" s="129"/>
      <c r="P473" s="129"/>
      <c r="Q473" s="129"/>
      <c r="R473" s="129"/>
      <c r="S473" s="129"/>
      <c r="T473" s="129"/>
      <c r="U473" s="128"/>
      <c r="V473" s="128"/>
      <c r="W473" s="128"/>
      <c r="X473" s="128"/>
      <c r="Y473" s="128"/>
      <c r="Z473" s="128"/>
      <c r="AA473" s="128"/>
    </row>
    <row r="474" spans="1:28" x14ac:dyDescent="0.25">
      <c r="A474" s="128"/>
      <c r="B474" s="149">
        <v>453</v>
      </c>
      <c r="C474" s="128" t="s">
        <v>812</v>
      </c>
      <c r="D474" s="155">
        <v>300</v>
      </c>
      <c r="E474" s="156">
        <v>150</v>
      </c>
      <c r="F474" s="150">
        <v>1</v>
      </c>
      <c r="G474" s="157">
        <v>320</v>
      </c>
      <c r="H474" s="150"/>
      <c r="I474" s="153"/>
      <c r="J474" s="154"/>
      <c r="K474" s="128"/>
      <c r="L474" s="128"/>
      <c r="M474" s="128" t="s">
        <v>503</v>
      </c>
      <c r="N474" s="128">
        <v>2026</v>
      </c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84" t="s">
        <v>1094</v>
      </c>
    </row>
    <row r="475" spans="1:28" x14ac:dyDescent="0.25">
      <c r="A475" s="128"/>
      <c r="B475" s="149">
        <v>454</v>
      </c>
      <c r="C475" s="128" t="s">
        <v>1744</v>
      </c>
      <c r="D475" s="155">
        <v>300</v>
      </c>
      <c r="E475" s="156">
        <v>150</v>
      </c>
      <c r="F475" s="150">
        <v>1</v>
      </c>
      <c r="G475" s="157">
        <v>320</v>
      </c>
      <c r="H475" s="150"/>
      <c r="I475" s="153"/>
      <c r="J475" s="154"/>
      <c r="K475" s="128"/>
      <c r="L475" s="128" t="s">
        <v>1743</v>
      </c>
      <c r="M475" s="128" t="s">
        <v>1748</v>
      </c>
      <c r="N475" s="128">
        <v>2026</v>
      </c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</row>
    <row r="476" spans="1:28" x14ac:dyDescent="0.25">
      <c r="A476" s="128"/>
      <c r="B476" s="149" t="s">
        <v>1745</v>
      </c>
      <c r="C476" s="128" t="s">
        <v>1746</v>
      </c>
      <c r="D476" s="155">
        <v>300</v>
      </c>
      <c r="E476" s="156">
        <v>150</v>
      </c>
      <c r="F476" s="150"/>
      <c r="G476" s="157"/>
      <c r="H476" s="150"/>
      <c r="I476" s="153">
        <v>1</v>
      </c>
      <c r="J476" s="154"/>
      <c r="K476" s="128"/>
      <c r="L476" s="128" t="s">
        <v>1749</v>
      </c>
      <c r="M476" s="128" t="s">
        <v>1747</v>
      </c>
      <c r="N476" s="128">
        <v>2025</v>
      </c>
      <c r="O476" s="128"/>
      <c r="P476" s="128"/>
      <c r="Q476" s="128"/>
      <c r="R476" s="128"/>
      <c r="S476" s="128"/>
      <c r="T476" s="128"/>
      <c r="U476" s="128" t="s">
        <v>24</v>
      </c>
      <c r="V476" s="128" t="s">
        <v>24</v>
      </c>
      <c r="W476" s="128" t="s">
        <v>24</v>
      </c>
      <c r="X476" s="128"/>
      <c r="Y476" s="128"/>
      <c r="Z476" s="128"/>
      <c r="AA476" s="128"/>
    </row>
    <row r="477" spans="1:28" x14ac:dyDescent="0.25">
      <c r="A477" s="128"/>
      <c r="B477" s="149">
        <v>455</v>
      </c>
      <c r="C477" s="128" t="s">
        <v>814</v>
      </c>
      <c r="D477" s="155">
        <v>300</v>
      </c>
      <c r="E477" s="156">
        <v>150</v>
      </c>
      <c r="F477" s="150">
        <v>1</v>
      </c>
      <c r="G477" s="157">
        <v>320</v>
      </c>
      <c r="H477" s="150"/>
      <c r="I477" s="153"/>
      <c r="J477" s="150"/>
      <c r="K477" s="128"/>
      <c r="L477" s="128"/>
      <c r="M477" s="128" t="s">
        <v>815</v>
      </c>
      <c r="N477" s="128">
        <v>2026</v>
      </c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</row>
    <row r="478" spans="1:28" x14ac:dyDescent="0.25">
      <c r="A478" s="128"/>
      <c r="B478" s="149">
        <v>456</v>
      </c>
      <c r="C478" s="128" t="s">
        <v>816</v>
      </c>
      <c r="D478" s="155">
        <v>300</v>
      </c>
      <c r="E478" s="156">
        <v>150</v>
      </c>
      <c r="F478" s="150">
        <v>1</v>
      </c>
      <c r="G478" s="157">
        <v>320</v>
      </c>
      <c r="H478" s="150"/>
      <c r="I478" s="153"/>
      <c r="J478" s="154"/>
      <c r="K478" s="128"/>
      <c r="L478" s="128"/>
      <c r="M478" s="128" t="s">
        <v>503</v>
      </c>
      <c r="N478" s="128">
        <v>2026</v>
      </c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84" t="s">
        <v>1095</v>
      </c>
    </row>
    <row r="479" spans="1:28" x14ac:dyDescent="0.25">
      <c r="A479" s="128"/>
      <c r="B479" s="149">
        <v>457</v>
      </c>
      <c r="C479" s="128" t="s">
        <v>817</v>
      </c>
      <c r="D479" s="155">
        <v>300</v>
      </c>
      <c r="E479" s="156">
        <v>150</v>
      </c>
      <c r="F479" s="150">
        <v>1</v>
      </c>
      <c r="G479" s="157">
        <v>320</v>
      </c>
      <c r="H479" s="150"/>
      <c r="I479" s="153"/>
      <c r="J479" s="154"/>
      <c r="K479" s="128"/>
      <c r="L479" s="128"/>
      <c r="M479" s="128" t="s">
        <v>818</v>
      </c>
      <c r="N479" s="128">
        <v>2026</v>
      </c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84" t="s">
        <v>1085</v>
      </c>
    </row>
    <row r="480" spans="1:28" x14ac:dyDescent="0.25">
      <c r="A480" s="128"/>
      <c r="B480" s="149">
        <v>458</v>
      </c>
      <c r="C480" s="128" t="s">
        <v>819</v>
      </c>
      <c r="D480" s="155">
        <v>300</v>
      </c>
      <c r="E480" s="156">
        <v>150</v>
      </c>
      <c r="F480" s="150">
        <v>1</v>
      </c>
      <c r="G480" s="157">
        <v>320</v>
      </c>
      <c r="H480" s="150"/>
      <c r="I480" s="153"/>
      <c r="J480" s="154"/>
      <c r="K480" s="128"/>
      <c r="L480" s="128"/>
      <c r="M480" s="128" t="s">
        <v>820</v>
      </c>
      <c r="N480" s="128">
        <v>2026</v>
      </c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</row>
    <row r="481" spans="1:29" x14ac:dyDescent="0.25">
      <c r="A481" s="128"/>
      <c r="B481" s="149">
        <v>459</v>
      </c>
      <c r="C481" s="128" t="s">
        <v>821</v>
      </c>
      <c r="D481" s="155">
        <v>399</v>
      </c>
      <c r="E481" s="156">
        <v>150</v>
      </c>
      <c r="F481" s="150">
        <v>1</v>
      </c>
      <c r="G481" s="157">
        <v>320</v>
      </c>
      <c r="H481" s="150"/>
      <c r="I481" s="153"/>
      <c r="J481" s="154"/>
      <c r="K481" s="128"/>
      <c r="L481" s="128"/>
      <c r="M481" s="128" t="s">
        <v>822</v>
      </c>
      <c r="N481" s="128">
        <v>2026</v>
      </c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84" t="s">
        <v>1102</v>
      </c>
    </row>
    <row r="482" spans="1:29" x14ac:dyDescent="0.25">
      <c r="A482" s="128"/>
      <c r="B482" s="149">
        <v>460</v>
      </c>
      <c r="C482" s="128" t="s">
        <v>823</v>
      </c>
      <c r="D482" s="155">
        <v>300</v>
      </c>
      <c r="E482" s="156">
        <v>150</v>
      </c>
      <c r="F482" s="150">
        <v>1</v>
      </c>
      <c r="G482" s="157">
        <v>320</v>
      </c>
      <c r="H482" s="150" t="s">
        <v>824</v>
      </c>
      <c r="I482" s="153"/>
      <c r="J482" s="154"/>
      <c r="K482" s="128"/>
      <c r="L482" s="128"/>
      <c r="M482" s="128" t="s">
        <v>825</v>
      </c>
      <c r="N482" s="128">
        <v>2026</v>
      </c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</row>
    <row r="483" spans="1:29" x14ac:dyDescent="0.25">
      <c r="A483" s="128"/>
      <c r="B483" s="149">
        <v>461</v>
      </c>
      <c r="C483" s="128" t="s">
        <v>826</v>
      </c>
      <c r="D483" s="155">
        <v>300</v>
      </c>
      <c r="E483" s="156">
        <v>150</v>
      </c>
      <c r="F483" s="150">
        <v>1</v>
      </c>
      <c r="G483" s="157">
        <v>320</v>
      </c>
      <c r="H483" s="150"/>
      <c r="I483" s="153"/>
      <c r="J483" s="154"/>
      <c r="K483" s="128"/>
      <c r="L483" s="128"/>
      <c r="M483" s="128" t="s">
        <v>72</v>
      </c>
      <c r="N483" s="128">
        <v>2026</v>
      </c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</row>
    <row r="484" spans="1:29" x14ac:dyDescent="0.25">
      <c r="A484" s="128"/>
      <c r="B484" s="149">
        <v>462</v>
      </c>
      <c r="C484" s="128" t="s">
        <v>827</v>
      </c>
      <c r="D484" s="155">
        <v>300</v>
      </c>
      <c r="E484" s="156">
        <v>150</v>
      </c>
      <c r="F484" s="150">
        <v>1</v>
      </c>
      <c r="G484" s="157">
        <v>320</v>
      </c>
      <c r="H484" s="150"/>
      <c r="I484" s="153"/>
      <c r="J484" s="154"/>
      <c r="K484" s="128"/>
      <c r="L484" s="128"/>
      <c r="M484" s="128" t="s">
        <v>72</v>
      </c>
      <c r="N484" s="128">
        <v>2026</v>
      </c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84" t="s">
        <v>1084</v>
      </c>
    </row>
    <row r="485" spans="1:29" x14ac:dyDescent="0.25">
      <c r="A485" s="128"/>
      <c r="B485" s="149">
        <v>463</v>
      </c>
      <c r="C485" s="128" t="s">
        <v>828</v>
      </c>
      <c r="D485" s="155">
        <v>300</v>
      </c>
      <c r="E485" s="156">
        <v>150</v>
      </c>
      <c r="F485" s="150">
        <v>1</v>
      </c>
      <c r="G485" s="157">
        <v>320</v>
      </c>
      <c r="H485" s="150"/>
      <c r="I485" s="153"/>
      <c r="J485" s="154"/>
      <c r="K485" s="128"/>
      <c r="L485" s="128"/>
      <c r="M485" s="128" t="s">
        <v>829</v>
      </c>
      <c r="N485" s="128">
        <v>2026</v>
      </c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</row>
    <row r="486" spans="1:29" x14ac:dyDescent="0.25">
      <c r="A486" s="128"/>
      <c r="B486" s="149">
        <v>464</v>
      </c>
      <c r="C486" s="128" t="s">
        <v>830</v>
      </c>
      <c r="D486" s="155">
        <v>300</v>
      </c>
      <c r="E486" s="156">
        <v>150</v>
      </c>
      <c r="F486" s="150"/>
      <c r="G486" s="157">
        <v>320</v>
      </c>
      <c r="H486" s="150"/>
      <c r="I486" s="153">
        <v>1</v>
      </c>
      <c r="J486" s="154"/>
      <c r="K486" s="128"/>
      <c r="L486" s="128"/>
      <c r="M486" s="128" t="s">
        <v>831</v>
      </c>
      <c r="N486" s="128">
        <v>2026</v>
      </c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</row>
    <row r="487" spans="1:29" ht="15" customHeight="1" x14ac:dyDescent="0.25">
      <c r="A487" s="158" t="s">
        <v>1319</v>
      </c>
      <c r="B487" s="149">
        <v>465</v>
      </c>
      <c r="C487" s="128" t="s">
        <v>832</v>
      </c>
      <c r="D487" s="155">
        <v>300</v>
      </c>
      <c r="E487" s="156">
        <v>150</v>
      </c>
      <c r="F487" s="150">
        <v>1</v>
      </c>
      <c r="G487" s="157">
        <v>320</v>
      </c>
      <c r="H487" s="150"/>
      <c r="I487" s="153"/>
      <c r="J487" s="154"/>
      <c r="K487" s="128"/>
      <c r="L487" s="128" t="s">
        <v>1611</v>
      </c>
      <c r="M487" s="128" t="s">
        <v>833</v>
      </c>
      <c r="N487" s="128"/>
      <c r="O487" s="165">
        <v>2025</v>
      </c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58" t="s">
        <v>1319</v>
      </c>
    </row>
    <row r="488" spans="1:29" x14ac:dyDescent="0.25">
      <c r="A488" s="128"/>
      <c r="B488" s="149">
        <v>466</v>
      </c>
      <c r="C488" s="128" t="s">
        <v>834</v>
      </c>
      <c r="D488" s="155">
        <v>300</v>
      </c>
      <c r="E488" s="156">
        <v>150</v>
      </c>
      <c r="F488" s="150">
        <v>1</v>
      </c>
      <c r="G488" s="157">
        <v>320</v>
      </c>
      <c r="H488" s="150"/>
      <c r="I488" s="153"/>
      <c r="J488" s="154"/>
      <c r="K488" s="128"/>
      <c r="L488" s="128"/>
      <c r="M488" s="128" t="s">
        <v>835</v>
      </c>
      <c r="N488" s="128">
        <v>2026</v>
      </c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</row>
    <row r="489" spans="1:29" x14ac:dyDescent="0.25">
      <c r="A489" s="128"/>
      <c r="B489" s="149">
        <v>467</v>
      </c>
      <c r="C489" s="128" t="s">
        <v>836</v>
      </c>
      <c r="D489" s="155"/>
      <c r="E489" s="156"/>
      <c r="F489" s="150">
        <v>1</v>
      </c>
      <c r="G489" s="157">
        <v>320</v>
      </c>
      <c r="H489" s="150"/>
      <c r="I489" s="153"/>
      <c r="J489" s="154"/>
      <c r="K489" s="128"/>
      <c r="L489" s="128"/>
      <c r="M489" s="128">
        <v>1</v>
      </c>
      <c r="N489" s="128">
        <v>2020</v>
      </c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</row>
    <row r="490" spans="1:29" ht="15" customHeight="1" x14ac:dyDescent="0.25">
      <c r="A490" s="128" t="s">
        <v>1468</v>
      </c>
      <c r="B490" s="149">
        <v>468</v>
      </c>
      <c r="C490" s="128" t="s">
        <v>837</v>
      </c>
      <c r="D490" s="155">
        <v>300</v>
      </c>
      <c r="E490" s="156">
        <v>150</v>
      </c>
      <c r="F490" s="150">
        <v>1</v>
      </c>
      <c r="G490" s="157"/>
      <c r="H490" s="150"/>
      <c r="I490" s="153"/>
      <c r="J490" s="154"/>
      <c r="K490" s="128"/>
      <c r="L490" s="128"/>
      <c r="M490" s="128" t="s">
        <v>628</v>
      </c>
      <c r="N490" s="128">
        <v>2026</v>
      </c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 t="s">
        <v>1468</v>
      </c>
    </row>
    <row r="491" spans="1:29" ht="15.75" customHeight="1" x14ac:dyDescent="0.25">
      <c r="A491" s="158" t="s">
        <v>1234</v>
      </c>
      <c r="B491" s="149">
        <v>469</v>
      </c>
      <c r="C491" s="128" t="s">
        <v>838</v>
      </c>
      <c r="D491" s="155"/>
      <c r="E491" s="156"/>
      <c r="F491" s="150">
        <v>1</v>
      </c>
      <c r="G491" s="157"/>
      <c r="H491" s="150"/>
      <c r="I491" s="153"/>
      <c r="J491" s="154"/>
      <c r="K491" s="128"/>
      <c r="L491" s="128"/>
      <c r="M491" s="128" t="s">
        <v>839</v>
      </c>
      <c r="N491" s="128">
        <v>2016</v>
      </c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58" t="s">
        <v>1234</v>
      </c>
    </row>
    <row r="492" spans="1:29" x14ac:dyDescent="0.25">
      <c r="A492" s="128"/>
      <c r="B492" s="149">
        <v>470</v>
      </c>
      <c r="C492" s="128" t="s">
        <v>1493</v>
      </c>
      <c r="D492" s="155">
        <v>300</v>
      </c>
      <c r="E492" s="156">
        <v>150</v>
      </c>
      <c r="F492" s="150">
        <v>1</v>
      </c>
      <c r="G492" s="157">
        <v>320</v>
      </c>
      <c r="H492" s="150"/>
      <c r="I492" s="153" t="s">
        <v>841</v>
      </c>
      <c r="J492" s="154"/>
      <c r="K492" s="128"/>
      <c r="L492" s="128"/>
      <c r="M492" s="128" t="s">
        <v>842</v>
      </c>
      <c r="N492" s="128">
        <v>2026</v>
      </c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</row>
    <row r="493" spans="1:29" x14ac:dyDescent="0.25">
      <c r="A493" s="128"/>
      <c r="B493" s="127">
        <v>471</v>
      </c>
      <c r="C493" s="128" t="s">
        <v>843</v>
      </c>
      <c r="D493" s="155">
        <v>300</v>
      </c>
      <c r="E493" s="156">
        <v>150</v>
      </c>
      <c r="F493" s="150"/>
      <c r="G493" s="157">
        <v>320</v>
      </c>
      <c r="H493" s="150"/>
      <c r="I493" s="153">
        <v>1</v>
      </c>
      <c r="J493" s="154"/>
      <c r="K493" s="128"/>
      <c r="L493" s="128"/>
      <c r="M493" s="128" t="s">
        <v>844</v>
      </c>
      <c r="N493" s="128">
        <v>2026</v>
      </c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</row>
    <row r="494" spans="1:29" x14ac:dyDescent="0.25">
      <c r="A494" s="128"/>
      <c r="B494" s="183">
        <v>472</v>
      </c>
      <c r="C494" s="129" t="s">
        <v>845</v>
      </c>
      <c r="D494" s="155">
        <v>300</v>
      </c>
      <c r="E494" s="156">
        <v>150</v>
      </c>
      <c r="F494" s="150">
        <v>1</v>
      </c>
      <c r="G494" s="157">
        <v>320</v>
      </c>
      <c r="H494" s="150"/>
      <c r="I494" s="153"/>
      <c r="J494" s="154"/>
      <c r="K494" s="128"/>
      <c r="L494" s="128"/>
      <c r="M494" s="128" t="s">
        <v>1669</v>
      </c>
      <c r="N494" s="128">
        <v>2026</v>
      </c>
      <c r="O494" s="128" t="s">
        <v>1438</v>
      </c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4" t="s">
        <v>1270</v>
      </c>
      <c r="AC494" s="4" t="s">
        <v>847</v>
      </c>
    </row>
    <row r="495" spans="1:29" x14ac:dyDescent="0.25">
      <c r="A495" s="128"/>
      <c r="B495" s="149">
        <v>473</v>
      </c>
      <c r="C495" s="128" t="s">
        <v>848</v>
      </c>
      <c r="D495" s="155">
        <v>300</v>
      </c>
      <c r="E495" s="156">
        <v>150</v>
      </c>
      <c r="F495" s="150">
        <v>1</v>
      </c>
      <c r="G495" s="157">
        <v>320</v>
      </c>
      <c r="H495" s="150"/>
      <c r="I495" s="153">
        <v>1</v>
      </c>
      <c r="J495" s="154"/>
      <c r="K495" s="128"/>
      <c r="L495" s="128"/>
      <c r="M495" s="128" t="s">
        <v>77</v>
      </c>
      <c r="N495" s="128">
        <v>2026</v>
      </c>
      <c r="O495" s="128" t="s">
        <v>1328</v>
      </c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</row>
    <row r="496" spans="1:29" x14ac:dyDescent="0.25">
      <c r="A496" s="128"/>
      <c r="B496" s="149">
        <v>474</v>
      </c>
      <c r="C496" s="128" t="s">
        <v>849</v>
      </c>
      <c r="D496" s="155">
        <v>300</v>
      </c>
      <c r="E496" s="156">
        <v>150</v>
      </c>
      <c r="F496" s="150"/>
      <c r="G496" s="157">
        <v>320</v>
      </c>
      <c r="H496" s="150"/>
      <c r="I496" s="153">
        <v>1</v>
      </c>
      <c r="J496" s="154"/>
      <c r="K496" s="128"/>
      <c r="L496" s="128"/>
      <c r="M496" s="128" t="s">
        <v>850</v>
      </c>
      <c r="N496" s="128">
        <v>2026</v>
      </c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84" t="s">
        <v>1095</v>
      </c>
    </row>
    <row r="497" spans="1:28" x14ac:dyDescent="0.25">
      <c r="A497" s="128"/>
      <c r="B497" s="149">
        <v>475</v>
      </c>
      <c r="C497" s="128" t="s">
        <v>1081</v>
      </c>
      <c r="D497" s="155">
        <v>300</v>
      </c>
      <c r="E497" s="156">
        <v>150</v>
      </c>
      <c r="F497" s="150">
        <v>1</v>
      </c>
      <c r="G497" s="157">
        <v>320</v>
      </c>
      <c r="H497" s="150"/>
      <c r="I497" s="153"/>
      <c r="J497" s="154"/>
      <c r="K497" s="128"/>
      <c r="L497" s="128"/>
      <c r="M497" s="128" t="s">
        <v>578</v>
      </c>
      <c r="N497" s="128">
        <v>2026</v>
      </c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84" t="s">
        <v>1097</v>
      </c>
    </row>
    <row r="498" spans="1:28" x14ac:dyDescent="0.25">
      <c r="A498" s="128"/>
      <c r="B498" s="149" t="s">
        <v>1703</v>
      </c>
      <c r="C498" s="128" t="s">
        <v>1702</v>
      </c>
      <c r="D498" s="155">
        <v>300</v>
      </c>
      <c r="E498" s="156">
        <v>150</v>
      </c>
      <c r="F498" s="150"/>
      <c r="G498" s="157"/>
      <c r="H498" s="150"/>
      <c r="I498" s="153"/>
      <c r="J498" s="154"/>
      <c r="K498" s="128"/>
      <c r="L498" s="128"/>
      <c r="M498" s="128" t="s">
        <v>578</v>
      </c>
      <c r="N498" s="128">
        <v>2025</v>
      </c>
      <c r="O498" s="128" t="s">
        <v>24</v>
      </c>
      <c r="P498" s="128" t="s">
        <v>24</v>
      </c>
      <c r="Q498" s="128" t="s">
        <v>24</v>
      </c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84"/>
    </row>
    <row r="499" spans="1:28" x14ac:dyDescent="0.25">
      <c r="A499" s="128"/>
      <c r="B499" s="149">
        <v>476</v>
      </c>
      <c r="C499" s="128" t="s">
        <v>851</v>
      </c>
      <c r="D499" s="155"/>
      <c r="E499" s="156"/>
      <c r="F499" s="150">
        <v>1</v>
      </c>
      <c r="G499" s="157"/>
      <c r="H499" s="150"/>
      <c r="I499" s="153"/>
      <c r="J499" s="154"/>
      <c r="K499" s="128"/>
      <c r="L499" s="128" t="s">
        <v>1617</v>
      </c>
      <c r="M499" s="128" t="s">
        <v>852</v>
      </c>
      <c r="N499" s="128">
        <v>2016</v>
      </c>
      <c r="O499" s="128" t="s">
        <v>24</v>
      </c>
      <c r="P499" s="128" t="s">
        <v>24</v>
      </c>
      <c r="Q499" s="128" t="s">
        <v>24</v>
      </c>
      <c r="R499" s="128" t="s">
        <v>24</v>
      </c>
      <c r="S499" s="128" t="s">
        <v>24</v>
      </c>
      <c r="T499" s="128" t="s">
        <v>24</v>
      </c>
      <c r="U499" s="128" t="s">
        <v>24</v>
      </c>
      <c r="V499" s="128" t="s">
        <v>24</v>
      </c>
      <c r="W499" s="128" t="s">
        <v>24</v>
      </c>
      <c r="X499" s="128" t="s">
        <v>24</v>
      </c>
      <c r="Y499" s="128"/>
      <c r="Z499" s="128"/>
      <c r="AA499" s="128"/>
    </row>
    <row r="500" spans="1:28" x14ac:dyDescent="0.25">
      <c r="A500" s="128"/>
      <c r="B500" s="149">
        <v>477</v>
      </c>
      <c r="C500" s="128" t="s">
        <v>853</v>
      </c>
      <c r="D500" s="155">
        <v>300</v>
      </c>
      <c r="E500" s="156">
        <v>150</v>
      </c>
      <c r="F500" s="150">
        <v>1</v>
      </c>
      <c r="G500" s="157">
        <v>320</v>
      </c>
      <c r="H500" s="150"/>
      <c r="I500" s="153"/>
      <c r="J500" s="154"/>
      <c r="K500" s="128"/>
      <c r="L500" s="128" t="s">
        <v>1625</v>
      </c>
      <c r="M500" s="128" t="s">
        <v>852</v>
      </c>
      <c r="N500" s="128">
        <v>2019</v>
      </c>
      <c r="O500" s="128" t="s">
        <v>24</v>
      </c>
      <c r="P500" s="128" t="s">
        <v>24</v>
      </c>
      <c r="Q500" s="128" t="s">
        <v>24</v>
      </c>
      <c r="R500" s="128" t="s">
        <v>24</v>
      </c>
      <c r="S500" s="128"/>
      <c r="T500" s="128"/>
      <c r="U500" s="128"/>
      <c r="V500" s="128"/>
      <c r="W500" s="128"/>
      <c r="X500" s="128"/>
      <c r="Y500" s="128"/>
      <c r="Z500" s="128"/>
      <c r="AA500" s="128"/>
    </row>
    <row r="501" spans="1:28" x14ac:dyDescent="0.25">
      <c r="A501" s="128"/>
      <c r="B501" s="149">
        <v>478</v>
      </c>
      <c r="C501" s="128" t="s">
        <v>854</v>
      </c>
      <c r="D501" s="155">
        <v>300</v>
      </c>
      <c r="E501" s="156">
        <v>150</v>
      </c>
      <c r="F501" s="150">
        <v>1</v>
      </c>
      <c r="G501" s="157"/>
      <c r="H501" s="150"/>
      <c r="I501" s="153"/>
      <c r="J501" s="154"/>
      <c r="K501" s="128"/>
      <c r="L501" s="128" t="s">
        <v>1625</v>
      </c>
      <c r="M501" s="128" t="s">
        <v>852</v>
      </c>
      <c r="N501" s="128">
        <v>2026</v>
      </c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</row>
    <row r="502" spans="1:28" x14ac:dyDescent="0.25">
      <c r="A502" s="128"/>
      <c r="B502" s="149">
        <v>479</v>
      </c>
      <c r="C502" s="128" t="s">
        <v>855</v>
      </c>
      <c r="D502" s="155">
        <v>300</v>
      </c>
      <c r="E502" s="156">
        <v>150</v>
      </c>
      <c r="F502" s="150">
        <v>1</v>
      </c>
      <c r="G502" s="157">
        <v>320</v>
      </c>
      <c r="H502" s="150"/>
      <c r="I502" s="153"/>
      <c r="J502" s="154"/>
      <c r="K502" s="128"/>
      <c r="L502" s="128" t="s">
        <v>1692</v>
      </c>
      <c r="M502" s="128" t="s">
        <v>182</v>
      </c>
      <c r="N502" s="128">
        <v>2025</v>
      </c>
      <c r="O502" s="128" t="s">
        <v>24</v>
      </c>
      <c r="P502" s="128" t="s">
        <v>24</v>
      </c>
      <c r="Q502" s="128" t="s">
        <v>1341</v>
      </c>
      <c r="R502" s="128" t="s">
        <v>24</v>
      </c>
      <c r="S502" s="128" t="s">
        <v>24</v>
      </c>
      <c r="T502" s="128" t="s">
        <v>24</v>
      </c>
      <c r="U502" s="128" t="s">
        <v>24</v>
      </c>
      <c r="V502" s="128"/>
      <c r="W502" s="128"/>
      <c r="X502" s="128"/>
      <c r="Y502" s="128"/>
      <c r="Z502" s="128"/>
      <c r="AA502" s="128"/>
    </row>
    <row r="503" spans="1:28" x14ac:dyDescent="0.25">
      <c r="A503" s="128"/>
      <c r="B503" s="149">
        <v>480</v>
      </c>
      <c r="C503" s="128" t="s">
        <v>856</v>
      </c>
      <c r="D503" s="155">
        <v>300</v>
      </c>
      <c r="E503" s="156">
        <v>150</v>
      </c>
      <c r="F503" s="150">
        <v>1</v>
      </c>
      <c r="G503" s="157">
        <v>320</v>
      </c>
      <c r="H503" s="150"/>
      <c r="I503" s="153"/>
      <c r="J503" s="154"/>
      <c r="K503" s="128"/>
      <c r="L503" s="128" t="s">
        <v>1692</v>
      </c>
      <c r="M503" s="128" t="s">
        <v>852</v>
      </c>
      <c r="N503" s="128">
        <v>2025</v>
      </c>
      <c r="O503" s="128" t="s">
        <v>24</v>
      </c>
      <c r="P503" s="128" t="s">
        <v>24</v>
      </c>
      <c r="Q503" s="128" t="s">
        <v>24</v>
      </c>
      <c r="R503" s="128" t="s">
        <v>24</v>
      </c>
      <c r="S503" s="128" t="s">
        <v>24</v>
      </c>
      <c r="T503" s="128" t="s">
        <v>24</v>
      </c>
      <c r="U503" s="128" t="s">
        <v>24</v>
      </c>
      <c r="V503" s="128" t="s">
        <v>24</v>
      </c>
      <c r="W503" s="128" t="s">
        <v>24</v>
      </c>
      <c r="X503" s="128"/>
      <c r="Y503" s="128"/>
      <c r="Z503" s="128"/>
      <c r="AA503" s="128"/>
    </row>
    <row r="504" spans="1:28" x14ac:dyDescent="0.25">
      <c r="A504" s="128"/>
      <c r="B504" s="149">
        <v>481</v>
      </c>
      <c r="C504" s="128" t="s">
        <v>857</v>
      </c>
      <c r="D504" s="155">
        <v>300</v>
      </c>
      <c r="E504" s="156">
        <v>150</v>
      </c>
      <c r="F504" s="150">
        <v>1</v>
      </c>
      <c r="G504" s="157">
        <v>320</v>
      </c>
      <c r="H504" s="150"/>
      <c r="I504" s="153"/>
      <c r="J504" s="154"/>
      <c r="K504" s="128"/>
      <c r="L504" s="128"/>
      <c r="M504" s="128" t="s">
        <v>852</v>
      </c>
      <c r="N504" s="128">
        <v>2025</v>
      </c>
      <c r="O504" s="128" t="s">
        <v>24</v>
      </c>
      <c r="P504" s="128" t="s">
        <v>24</v>
      </c>
      <c r="Q504" s="128" t="s">
        <v>24</v>
      </c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</row>
    <row r="505" spans="1:28" x14ac:dyDescent="0.25">
      <c r="A505" s="128"/>
      <c r="B505" s="149">
        <v>482</v>
      </c>
      <c r="C505" s="128" t="s">
        <v>858</v>
      </c>
      <c r="D505" s="155">
        <v>300</v>
      </c>
      <c r="E505" s="156">
        <v>150</v>
      </c>
      <c r="F505" s="150">
        <v>1</v>
      </c>
      <c r="G505" s="157">
        <v>320</v>
      </c>
      <c r="H505" s="150"/>
      <c r="I505" s="153"/>
      <c r="J505" s="154"/>
      <c r="K505" s="128"/>
      <c r="L505" s="128"/>
      <c r="M505" s="128" t="s">
        <v>55</v>
      </c>
      <c r="N505" s="128">
        <v>2026</v>
      </c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</row>
    <row r="506" spans="1:28" x14ac:dyDescent="0.25">
      <c r="A506" s="128"/>
      <c r="B506" s="149">
        <v>483</v>
      </c>
      <c r="C506" s="128" t="s">
        <v>859</v>
      </c>
      <c r="D506" s="155">
        <v>300</v>
      </c>
      <c r="E506" s="156">
        <v>150</v>
      </c>
      <c r="F506" s="150">
        <v>1</v>
      </c>
      <c r="G506" s="157">
        <v>320</v>
      </c>
      <c r="H506" s="150"/>
      <c r="I506" s="153"/>
      <c r="J506" s="154"/>
      <c r="K506" s="128"/>
      <c r="L506" s="128"/>
      <c r="M506" s="128" t="s">
        <v>860</v>
      </c>
      <c r="N506" s="128">
        <v>2026</v>
      </c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</row>
    <row r="507" spans="1:28" x14ac:dyDescent="0.25">
      <c r="A507" s="128"/>
      <c r="B507" s="149">
        <v>484</v>
      </c>
      <c r="C507" s="128" t="s">
        <v>861</v>
      </c>
      <c r="D507" s="155">
        <v>300</v>
      </c>
      <c r="E507" s="156">
        <v>150</v>
      </c>
      <c r="F507" s="150">
        <v>1</v>
      </c>
      <c r="G507" s="157"/>
      <c r="H507" s="150"/>
      <c r="I507" s="153"/>
      <c r="J507" s="154"/>
      <c r="K507" s="128"/>
      <c r="L507" s="128"/>
      <c r="M507" s="128" t="s">
        <v>862</v>
      </c>
      <c r="N507" s="128">
        <v>2026</v>
      </c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</row>
    <row r="508" spans="1:28" s="84" customFormat="1" ht="15" customHeight="1" x14ac:dyDescent="0.25">
      <c r="A508" s="169" t="s">
        <v>1249</v>
      </c>
      <c r="B508" s="166">
        <v>485</v>
      </c>
      <c r="C508" s="165" t="s">
        <v>863</v>
      </c>
      <c r="D508" s="167"/>
      <c r="E508" s="168"/>
      <c r="F508" s="170">
        <v>1</v>
      </c>
      <c r="G508" s="171">
        <v>320</v>
      </c>
      <c r="H508" s="170"/>
      <c r="I508" s="172"/>
      <c r="J508" s="173"/>
      <c r="K508" s="165"/>
      <c r="L508" s="165" t="s">
        <v>1617</v>
      </c>
      <c r="M508" s="165" t="s">
        <v>852</v>
      </c>
      <c r="N508" s="165">
        <v>2020</v>
      </c>
      <c r="O508" s="165" t="s">
        <v>24</v>
      </c>
      <c r="P508" s="165" t="s">
        <v>24</v>
      </c>
      <c r="Q508" s="165" t="s">
        <v>24</v>
      </c>
      <c r="R508" s="165" t="s">
        <v>24</v>
      </c>
      <c r="S508" s="165" t="s">
        <v>24</v>
      </c>
      <c r="T508" s="165" t="s">
        <v>24</v>
      </c>
      <c r="U508" s="165" t="s">
        <v>24</v>
      </c>
      <c r="V508" s="165" t="s">
        <v>24</v>
      </c>
      <c r="W508" s="165" t="s">
        <v>24</v>
      </c>
      <c r="X508" s="165" t="s">
        <v>24</v>
      </c>
      <c r="Y508" s="165" t="s">
        <v>24</v>
      </c>
      <c r="Z508" s="165"/>
      <c r="AA508" s="169" t="s">
        <v>1249</v>
      </c>
    </row>
    <row r="509" spans="1:28" x14ac:dyDescent="0.25">
      <c r="A509" s="128"/>
      <c r="B509" s="149">
        <v>486</v>
      </c>
      <c r="C509" s="128" t="s">
        <v>864</v>
      </c>
      <c r="D509" s="155">
        <v>300</v>
      </c>
      <c r="E509" s="156">
        <v>150</v>
      </c>
      <c r="F509" s="150">
        <v>1</v>
      </c>
      <c r="G509" s="157">
        <v>320</v>
      </c>
      <c r="H509" s="150"/>
      <c r="I509" s="153"/>
      <c r="J509" s="154"/>
      <c r="K509" s="128"/>
      <c r="L509" s="128"/>
      <c r="M509" s="128" t="s">
        <v>865</v>
      </c>
      <c r="N509" s="128">
        <v>2026</v>
      </c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</row>
    <row r="510" spans="1:28" x14ac:dyDescent="0.25">
      <c r="A510" s="128"/>
      <c r="B510" s="149">
        <v>487</v>
      </c>
      <c r="C510" s="128" t="s">
        <v>866</v>
      </c>
      <c r="D510" s="155">
        <v>300</v>
      </c>
      <c r="E510" s="156">
        <v>150</v>
      </c>
      <c r="F510" s="150">
        <v>1</v>
      </c>
      <c r="G510" s="157">
        <v>640</v>
      </c>
      <c r="H510" s="150"/>
      <c r="I510" s="153"/>
      <c r="J510" s="154"/>
      <c r="K510" s="128"/>
      <c r="L510" s="128"/>
      <c r="M510" s="128" t="s">
        <v>867</v>
      </c>
      <c r="N510" s="128">
        <v>2026</v>
      </c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</row>
    <row r="511" spans="1:28" x14ac:dyDescent="0.25">
      <c r="A511" s="128"/>
      <c r="B511" s="149">
        <v>488</v>
      </c>
      <c r="C511" s="128" t="s">
        <v>868</v>
      </c>
      <c r="D511" s="155">
        <v>300</v>
      </c>
      <c r="E511" s="156">
        <v>150</v>
      </c>
      <c r="F511" s="150">
        <v>1</v>
      </c>
      <c r="G511" s="157">
        <v>320</v>
      </c>
      <c r="H511" s="150"/>
      <c r="I511" s="153"/>
      <c r="J511" s="154"/>
      <c r="K511" s="128"/>
      <c r="L511" s="128"/>
      <c r="M511" s="128" t="s">
        <v>397</v>
      </c>
      <c r="N511" s="128">
        <v>2026</v>
      </c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</row>
    <row r="512" spans="1:28" x14ac:dyDescent="0.25">
      <c r="A512" s="128"/>
      <c r="B512" s="149">
        <v>489</v>
      </c>
      <c r="C512" s="128" t="s">
        <v>869</v>
      </c>
      <c r="D512" s="155">
        <v>300</v>
      </c>
      <c r="E512" s="156">
        <v>150</v>
      </c>
      <c r="F512" s="150">
        <v>1</v>
      </c>
      <c r="G512" s="157">
        <v>320</v>
      </c>
      <c r="H512" s="150"/>
      <c r="I512" s="153"/>
      <c r="J512" s="154"/>
      <c r="K512" s="128"/>
      <c r="L512" s="128"/>
      <c r="M512" s="128" t="s">
        <v>860</v>
      </c>
      <c r="N512" s="128">
        <v>2026</v>
      </c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</row>
    <row r="513" spans="1:27" x14ac:dyDescent="0.25">
      <c r="A513" s="128"/>
      <c r="B513" s="149">
        <v>490</v>
      </c>
      <c r="C513" s="128" t="s">
        <v>870</v>
      </c>
      <c r="D513" s="155">
        <v>300</v>
      </c>
      <c r="E513" s="156">
        <v>150</v>
      </c>
      <c r="F513" s="150">
        <v>1</v>
      </c>
      <c r="G513" s="157">
        <v>320</v>
      </c>
      <c r="H513" s="150"/>
      <c r="I513" s="153"/>
      <c r="J513" s="154"/>
      <c r="K513" s="128"/>
      <c r="L513" s="128"/>
      <c r="M513" s="128" t="s">
        <v>860</v>
      </c>
      <c r="N513" s="128">
        <v>2026</v>
      </c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</row>
    <row r="514" spans="1:27" x14ac:dyDescent="0.25">
      <c r="A514" s="128"/>
      <c r="B514" s="149">
        <v>491</v>
      </c>
      <c r="C514" s="128" t="s">
        <v>871</v>
      </c>
      <c r="D514" s="155">
        <v>300</v>
      </c>
      <c r="E514" s="156">
        <v>150</v>
      </c>
      <c r="F514" s="150">
        <v>2</v>
      </c>
      <c r="G514" s="157"/>
      <c r="H514" s="150"/>
      <c r="I514" s="153"/>
      <c r="J514" s="154"/>
      <c r="K514" s="128"/>
      <c r="L514" s="128"/>
      <c r="M514" s="128" t="s">
        <v>735</v>
      </c>
      <c r="N514" s="128">
        <v>2026</v>
      </c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</row>
    <row r="515" spans="1:27" x14ac:dyDescent="0.25">
      <c r="A515" s="128"/>
      <c r="B515" s="149">
        <v>492</v>
      </c>
      <c r="C515" s="128" t="s">
        <v>872</v>
      </c>
      <c r="D515" s="155">
        <v>300</v>
      </c>
      <c r="E515" s="156">
        <v>150</v>
      </c>
      <c r="F515" s="150">
        <v>1</v>
      </c>
      <c r="G515" s="157">
        <v>320</v>
      </c>
      <c r="H515" s="150"/>
      <c r="I515" s="153"/>
      <c r="J515" s="154"/>
      <c r="K515" s="128"/>
      <c r="L515" s="128"/>
      <c r="M515" s="128" t="s">
        <v>873</v>
      </c>
      <c r="N515" s="128">
        <v>2026</v>
      </c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</row>
    <row r="516" spans="1:27" x14ac:dyDescent="0.25">
      <c r="A516" s="128"/>
      <c r="B516" s="149">
        <v>493</v>
      </c>
      <c r="C516" s="128" t="s">
        <v>874</v>
      </c>
      <c r="D516" s="155">
        <v>300</v>
      </c>
      <c r="E516" s="156">
        <v>150</v>
      </c>
      <c r="F516" s="150">
        <v>1</v>
      </c>
      <c r="G516" s="157"/>
      <c r="H516" s="150"/>
      <c r="I516" s="153"/>
      <c r="J516" s="154"/>
      <c r="K516" s="128"/>
      <c r="L516" s="128"/>
      <c r="M516" s="128" t="s">
        <v>1177</v>
      </c>
      <c r="N516" s="128">
        <v>2026</v>
      </c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</row>
    <row r="517" spans="1:27" x14ac:dyDescent="0.25">
      <c r="A517" s="128"/>
      <c r="B517" s="149">
        <v>494</v>
      </c>
      <c r="C517" s="128" t="s">
        <v>875</v>
      </c>
      <c r="D517" s="155">
        <v>300</v>
      </c>
      <c r="E517" s="156">
        <v>150</v>
      </c>
      <c r="F517" s="150">
        <v>1</v>
      </c>
      <c r="G517" s="157">
        <v>320</v>
      </c>
      <c r="H517" s="150"/>
      <c r="I517" s="153"/>
      <c r="J517" s="154"/>
      <c r="K517" s="128"/>
      <c r="L517" s="128"/>
      <c r="M517" s="128" t="s">
        <v>397</v>
      </c>
      <c r="N517" s="128">
        <v>2026</v>
      </c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</row>
    <row r="518" spans="1:27" x14ac:dyDescent="0.25">
      <c r="A518" s="128"/>
      <c r="B518" s="149">
        <v>495</v>
      </c>
      <c r="C518" s="128" t="s">
        <v>1392</v>
      </c>
      <c r="D518" s="155">
        <v>300</v>
      </c>
      <c r="E518" s="156">
        <v>150</v>
      </c>
      <c r="F518" s="150">
        <v>1</v>
      </c>
      <c r="G518" s="157">
        <v>320</v>
      </c>
      <c r="H518" s="150"/>
      <c r="I518" s="153"/>
      <c r="J518" s="154"/>
      <c r="K518" s="128"/>
      <c r="L518" s="128"/>
      <c r="M518" s="128" t="s">
        <v>876</v>
      </c>
      <c r="N518" s="128">
        <v>2026</v>
      </c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</row>
    <row r="519" spans="1:27" x14ac:dyDescent="0.25">
      <c r="A519" s="128"/>
      <c r="B519" s="149">
        <v>496</v>
      </c>
      <c r="C519" s="128" t="s">
        <v>877</v>
      </c>
      <c r="D519" s="155">
        <v>300</v>
      </c>
      <c r="E519" s="156">
        <v>150</v>
      </c>
      <c r="F519" s="150">
        <v>1</v>
      </c>
      <c r="G519" s="157">
        <v>320</v>
      </c>
      <c r="H519" s="150"/>
      <c r="I519" s="153"/>
      <c r="J519" s="154"/>
      <c r="K519" s="128"/>
      <c r="L519" s="128"/>
      <c r="M519" s="128" t="s">
        <v>397</v>
      </c>
      <c r="N519" s="128">
        <v>2026</v>
      </c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</row>
    <row r="520" spans="1:27" x14ac:dyDescent="0.25">
      <c r="A520" s="128"/>
      <c r="B520" s="127">
        <v>497</v>
      </c>
      <c r="C520" s="128" t="s">
        <v>878</v>
      </c>
      <c r="D520" s="155">
        <v>300</v>
      </c>
      <c r="E520" s="156">
        <v>150</v>
      </c>
      <c r="F520" s="150">
        <v>1</v>
      </c>
      <c r="G520" s="157">
        <v>320</v>
      </c>
      <c r="H520" s="150"/>
      <c r="I520" s="153"/>
      <c r="J520" s="154"/>
      <c r="K520" s="128"/>
      <c r="L520" s="128"/>
      <c r="M520" s="128" t="s">
        <v>879</v>
      </c>
      <c r="N520" s="128">
        <v>2026</v>
      </c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</row>
    <row r="521" spans="1:27" x14ac:dyDescent="0.25">
      <c r="A521" s="128"/>
      <c r="B521" s="149">
        <v>498</v>
      </c>
      <c r="C521" s="128" t="s">
        <v>880</v>
      </c>
      <c r="D521" s="155">
        <v>600</v>
      </c>
      <c r="E521" s="156">
        <v>300</v>
      </c>
      <c r="F521" s="150">
        <v>2</v>
      </c>
      <c r="G521" s="157">
        <v>640</v>
      </c>
      <c r="H521" s="150"/>
      <c r="I521" s="153"/>
      <c r="J521" s="154"/>
      <c r="K521" s="128"/>
      <c r="L521" s="128"/>
      <c r="M521" s="128" t="s">
        <v>881</v>
      </c>
      <c r="N521" s="128">
        <v>2026</v>
      </c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</row>
    <row r="522" spans="1:27" x14ac:dyDescent="0.25">
      <c r="A522" s="128"/>
      <c r="B522" s="149">
        <v>499</v>
      </c>
      <c r="C522" s="128" t="s">
        <v>882</v>
      </c>
      <c r="D522" s="155">
        <v>300</v>
      </c>
      <c r="E522" s="156">
        <v>150</v>
      </c>
      <c r="F522" s="150">
        <v>1</v>
      </c>
      <c r="G522" s="157">
        <v>320</v>
      </c>
      <c r="H522" s="150"/>
      <c r="I522" s="153"/>
      <c r="J522" s="154"/>
      <c r="K522" s="128"/>
      <c r="L522" s="128"/>
      <c r="M522" s="128" t="s">
        <v>743</v>
      </c>
      <c r="N522" s="128">
        <v>2025</v>
      </c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</row>
    <row r="523" spans="1:27" x14ac:dyDescent="0.25">
      <c r="A523" s="128"/>
      <c r="B523" s="149">
        <v>500</v>
      </c>
      <c r="C523" s="128" t="s">
        <v>883</v>
      </c>
      <c r="D523" s="155">
        <v>300</v>
      </c>
      <c r="E523" s="156">
        <v>150</v>
      </c>
      <c r="F523" s="150">
        <v>1</v>
      </c>
      <c r="G523" s="157">
        <v>320</v>
      </c>
      <c r="H523" s="150"/>
      <c r="I523" s="153"/>
      <c r="J523" s="154"/>
      <c r="K523" s="128"/>
      <c r="L523" s="128"/>
      <c r="M523" s="128" t="s">
        <v>884</v>
      </c>
      <c r="N523" s="128">
        <v>2026</v>
      </c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</row>
    <row r="524" spans="1:27" x14ac:dyDescent="0.25">
      <c r="A524" s="128"/>
      <c r="B524" s="149">
        <v>501</v>
      </c>
      <c r="C524" s="128" t="s">
        <v>1399</v>
      </c>
      <c r="D524" s="155">
        <v>300</v>
      </c>
      <c r="E524" s="156">
        <v>150</v>
      </c>
      <c r="F524" s="150">
        <v>1</v>
      </c>
      <c r="G524" s="157">
        <v>320</v>
      </c>
      <c r="H524" s="150"/>
      <c r="I524" s="153"/>
      <c r="J524" s="154"/>
      <c r="K524" s="128"/>
      <c r="L524" s="128"/>
      <c r="M524" s="128" t="s">
        <v>886</v>
      </c>
      <c r="N524" s="128">
        <v>2026</v>
      </c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</row>
    <row r="525" spans="1:27" x14ac:dyDescent="0.25">
      <c r="A525" s="128"/>
      <c r="B525" s="149">
        <v>502</v>
      </c>
      <c r="C525" s="128" t="s">
        <v>887</v>
      </c>
      <c r="D525" s="155">
        <v>300</v>
      </c>
      <c r="E525" s="156">
        <v>150</v>
      </c>
      <c r="F525" s="150">
        <v>1</v>
      </c>
      <c r="G525" s="157">
        <v>320</v>
      </c>
      <c r="H525" s="150"/>
      <c r="I525" s="153"/>
      <c r="J525" s="154"/>
      <c r="K525" s="128"/>
      <c r="L525" s="128"/>
      <c r="M525" s="128" t="s">
        <v>888</v>
      </c>
      <c r="N525" s="128">
        <v>2026</v>
      </c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</row>
    <row r="526" spans="1:27" x14ac:dyDescent="0.25">
      <c r="A526" s="128"/>
      <c r="B526" s="149">
        <v>503</v>
      </c>
      <c r="C526" s="128" t="s">
        <v>889</v>
      </c>
      <c r="D526" s="155">
        <v>300</v>
      </c>
      <c r="E526" s="156">
        <v>150</v>
      </c>
      <c r="F526" s="150">
        <v>1</v>
      </c>
      <c r="G526" s="157"/>
      <c r="H526" s="150"/>
      <c r="I526" s="153"/>
      <c r="J526" s="154"/>
      <c r="K526" s="128"/>
      <c r="L526" s="128"/>
      <c r="M526" s="128" t="s">
        <v>890</v>
      </c>
      <c r="N526" s="128">
        <v>2026</v>
      </c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</row>
    <row r="527" spans="1:27" ht="15" customHeight="1" x14ac:dyDescent="0.25">
      <c r="A527" s="128"/>
      <c r="B527" s="149">
        <v>504</v>
      </c>
      <c r="C527" s="128" t="s">
        <v>1546</v>
      </c>
      <c r="D527" s="155">
        <v>300</v>
      </c>
      <c r="E527" s="156">
        <v>150</v>
      </c>
      <c r="F527" s="150"/>
      <c r="G527" s="157"/>
      <c r="H527" s="150"/>
      <c r="I527" s="153">
        <v>1</v>
      </c>
      <c r="J527" s="154"/>
      <c r="K527" s="128"/>
      <c r="L527" s="128" t="s">
        <v>1548</v>
      </c>
      <c r="M527" s="128" t="s">
        <v>1547</v>
      </c>
      <c r="N527" s="128">
        <v>2026</v>
      </c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</row>
    <row r="528" spans="1:27" x14ac:dyDescent="0.25">
      <c r="A528" s="128"/>
      <c r="B528" s="149">
        <v>505</v>
      </c>
      <c r="C528" s="128" t="s">
        <v>1278</v>
      </c>
      <c r="D528" s="155">
        <v>300</v>
      </c>
      <c r="E528" s="156">
        <v>150</v>
      </c>
      <c r="F528" s="150">
        <v>1</v>
      </c>
      <c r="G528" s="157"/>
      <c r="H528" s="150"/>
      <c r="I528" s="153"/>
      <c r="J528" s="154"/>
      <c r="K528" s="128"/>
      <c r="L528" s="128"/>
      <c r="M528" s="128" t="s">
        <v>893</v>
      </c>
      <c r="N528" s="128">
        <v>2026</v>
      </c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</row>
    <row r="529" spans="1:28" x14ac:dyDescent="0.25">
      <c r="A529" s="128"/>
      <c r="B529" s="149">
        <v>506</v>
      </c>
      <c r="C529" s="128" t="s">
        <v>894</v>
      </c>
      <c r="D529" s="155">
        <v>600</v>
      </c>
      <c r="E529" s="156">
        <v>300</v>
      </c>
      <c r="F529" s="150">
        <v>2</v>
      </c>
      <c r="G529" s="157">
        <v>640</v>
      </c>
      <c r="H529" s="150"/>
      <c r="I529" s="153"/>
      <c r="J529" s="154"/>
      <c r="K529" s="128"/>
      <c r="L529" s="128"/>
      <c r="M529" s="128" t="s">
        <v>1685</v>
      </c>
      <c r="N529" s="128">
        <v>2026</v>
      </c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4" t="s">
        <v>1296</v>
      </c>
    </row>
    <row r="530" spans="1:28" x14ac:dyDescent="0.25">
      <c r="A530" s="128"/>
      <c r="B530" s="149">
        <v>507</v>
      </c>
      <c r="C530" s="128" t="s">
        <v>897</v>
      </c>
      <c r="D530" s="155">
        <v>600</v>
      </c>
      <c r="E530" s="156">
        <v>300</v>
      </c>
      <c r="F530" s="150">
        <v>1</v>
      </c>
      <c r="G530" s="157">
        <v>640</v>
      </c>
      <c r="H530" s="150"/>
      <c r="I530" s="153"/>
      <c r="J530" s="154"/>
      <c r="K530" s="128"/>
      <c r="L530" s="128"/>
      <c r="M530" s="128" t="s">
        <v>898</v>
      </c>
      <c r="N530" s="128">
        <v>2025</v>
      </c>
      <c r="O530" s="128" t="s">
        <v>24</v>
      </c>
      <c r="P530" s="128" t="s">
        <v>24</v>
      </c>
      <c r="Q530" s="128" t="s">
        <v>24</v>
      </c>
      <c r="R530" s="128" t="s">
        <v>24</v>
      </c>
      <c r="S530" s="128"/>
      <c r="T530" s="128"/>
      <c r="U530" s="128"/>
      <c r="V530" s="128"/>
      <c r="W530" s="128"/>
      <c r="X530" s="128"/>
      <c r="Y530" s="128"/>
      <c r="Z530" s="128"/>
      <c r="AA530" s="128"/>
    </row>
    <row r="531" spans="1:28" x14ac:dyDescent="0.25">
      <c r="A531" s="128"/>
      <c r="B531" s="149">
        <v>508</v>
      </c>
      <c r="C531" s="128" t="s">
        <v>899</v>
      </c>
      <c r="D531" s="155">
        <v>600</v>
      </c>
      <c r="E531" s="156">
        <v>300</v>
      </c>
      <c r="F531" s="150">
        <v>2</v>
      </c>
      <c r="G531" s="157">
        <v>320</v>
      </c>
      <c r="H531" s="150"/>
      <c r="I531" s="153"/>
      <c r="J531" s="154"/>
      <c r="K531" s="128"/>
      <c r="L531" s="162"/>
      <c r="M531" s="128" t="s">
        <v>1395</v>
      </c>
      <c r="N531" s="128">
        <v>2026</v>
      </c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</row>
    <row r="532" spans="1:28" x14ac:dyDescent="0.25">
      <c r="A532" s="128" t="s">
        <v>1484</v>
      </c>
      <c r="B532" s="149">
        <v>509</v>
      </c>
      <c r="C532" s="128" t="s">
        <v>902</v>
      </c>
      <c r="D532" s="155">
        <v>300</v>
      </c>
      <c r="E532" s="156">
        <v>150</v>
      </c>
      <c r="F532" s="150">
        <v>1</v>
      </c>
      <c r="G532" s="157">
        <v>320</v>
      </c>
      <c r="H532" s="150"/>
      <c r="I532" s="153"/>
      <c r="J532" s="154"/>
      <c r="K532" s="128"/>
      <c r="L532" s="128"/>
      <c r="M532" s="128" t="s">
        <v>903</v>
      </c>
      <c r="N532" s="128">
        <v>2026</v>
      </c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 t="s">
        <v>1484</v>
      </c>
    </row>
    <row r="533" spans="1:28" x14ac:dyDescent="0.25">
      <c r="A533" s="128"/>
      <c r="B533" s="149">
        <v>510</v>
      </c>
      <c r="C533" s="128" t="s">
        <v>904</v>
      </c>
      <c r="D533" s="155">
        <v>300</v>
      </c>
      <c r="E533" s="156">
        <v>150</v>
      </c>
      <c r="F533" s="150">
        <v>1</v>
      </c>
      <c r="G533" s="157">
        <v>320</v>
      </c>
      <c r="H533" s="150"/>
      <c r="I533" s="153"/>
      <c r="J533" s="154"/>
      <c r="K533" s="128"/>
      <c r="L533" s="128"/>
      <c r="M533" s="128" t="s">
        <v>273</v>
      </c>
      <c r="N533" s="128">
        <v>2025</v>
      </c>
      <c r="O533" s="128" t="s">
        <v>24</v>
      </c>
      <c r="P533" s="128" t="s">
        <v>24</v>
      </c>
      <c r="Q533" s="128" t="s">
        <v>24</v>
      </c>
      <c r="R533" s="128" t="s">
        <v>24</v>
      </c>
      <c r="S533" s="128" t="s">
        <v>24</v>
      </c>
      <c r="T533" s="128" t="s">
        <v>24</v>
      </c>
      <c r="U533" s="128" t="s">
        <v>24</v>
      </c>
      <c r="V533" s="128" t="s">
        <v>24</v>
      </c>
      <c r="W533" s="128" t="s">
        <v>24</v>
      </c>
      <c r="X533" s="128"/>
      <c r="Y533" s="128"/>
      <c r="Z533" s="128"/>
      <c r="AA533" s="128"/>
    </row>
    <row r="534" spans="1:28" ht="15" customHeight="1" x14ac:dyDescent="0.25">
      <c r="A534" s="128" t="s">
        <v>1388</v>
      </c>
      <c r="B534" s="149">
        <v>511</v>
      </c>
      <c r="C534" s="128" t="s">
        <v>905</v>
      </c>
      <c r="D534" s="155">
        <v>300</v>
      </c>
      <c r="E534" s="156">
        <v>150</v>
      </c>
      <c r="F534" s="150">
        <v>1</v>
      </c>
      <c r="G534" s="157">
        <v>320</v>
      </c>
      <c r="H534" s="150"/>
      <c r="I534" s="153"/>
      <c r="J534" s="154"/>
      <c r="K534" s="128"/>
      <c r="L534" s="128"/>
      <c r="M534" s="128" t="s">
        <v>906</v>
      </c>
      <c r="N534" s="128">
        <v>2026</v>
      </c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 t="s">
        <v>1388</v>
      </c>
    </row>
    <row r="535" spans="1:28" x14ac:dyDescent="0.25">
      <c r="A535" s="128"/>
      <c r="B535" s="149">
        <v>512</v>
      </c>
      <c r="C535" s="128" t="s">
        <v>907</v>
      </c>
      <c r="D535" s="155">
        <v>300</v>
      </c>
      <c r="E535" s="156">
        <v>150</v>
      </c>
      <c r="F535" s="150">
        <v>1</v>
      </c>
      <c r="G535" s="157">
        <v>320</v>
      </c>
      <c r="H535" s="150"/>
      <c r="I535" s="153"/>
      <c r="J535" s="154"/>
      <c r="K535" s="128"/>
      <c r="L535" s="128"/>
      <c r="M535" s="128" t="s">
        <v>485</v>
      </c>
      <c r="N535" s="128">
        <v>2025</v>
      </c>
      <c r="O535" s="128" t="s">
        <v>24</v>
      </c>
      <c r="P535" s="128" t="s">
        <v>24</v>
      </c>
      <c r="Q535" s="128" t="s">
        <v>24</v>
      </c>
      <c r="R535" s="128" t="s">
        <v>24</v>
      </c>
      <c r="S535" s="128" t="s">
        <v>24</v>
      </c>
      <c r="T535" s="128" t="s">
        <v>24</v>
      </c>
      <c r="U535" s="128" t="s">
        <v>24</v>
      </c>
      <c r="V535" s="128"/>
      <c r="W535" s="128"/>
      <c r="X535" s="128"/>
      <c r="Y535" s="128"/>
      <c r="Z535" s="128"/>
      <c r="AA535" s="128"/>
    </row>
    <row r="536" spans="1:28" x14ac:dyDescent="0.25">
      <c r="A536" s="128"/>
      <c r="B536" s="149">
        <v>513</v>
      </c>
      <c r="C536" s="128" t="s">
        <v>908</v>
      </c>
      <c r="D536" s="155">
        <v>300</v>
      </c>
      <c r="E536" s="156">
        <v>150</v>
      </c>
      <c r="F536" s="150">
        <v>1</v>
      </c>
      <c r="G536" s="157">
        <v>320</v>
      </c>
      <c r="H536" s="150"/>
      <c r="I536" s="153"/>
      <c r="J536" s="154"/>
      <c r="K536" s="128"/>
      <c r="L536" s="128"/>
      <c r="M536" s="128" t="s">
        <v>1665</v>
      </c>
      <c r="N536" s="128">
        <v>2026</v>
      </c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</row>
    <row r="537" spans="1:28" x14ac:dyDescent="0.25">
      <c r="A537" s="128"/>
      <c r="B537" s="149" t="s">
        <v>1664</v>
      </c>
      <c r="C537" s="128" t="s">
        <v>1532</v>
      </c>
      <c r="D537" s="155">
        <v>300</v>
      </c>
      <c r="E537" s="156">
        <v>150</v>
      </c>
      <c r="F537" s="150"/>
      <c r="G537" s="157"/>
      <c r="H537" s="150"/>
      <c r="I537" s="153">
        <v>1</v>
      </c>
      <c r="J537" s="154"/>
      <c r="K537" s="128"/>
      <c r="L537" s="128" t="s">
        <v>1586</v>
      </c>
      <c r="M537" s="128" t="s">
        <v>1665</v>
      </c>
      <c r="N537" s="128">
        <v>2026</v>
      </c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</row>
    <row r="538" spans="1:28" x14ac:dyDescent="0.25">
      <c r="A538" s="128"/>
      <c r="B538" s="127">
        <v>514</v>
      </c>
      <c r="C538" s="128" t="s">
        <v>909</v>
      </c>
      <c r="D538" s="155">
        <v>300</v>
      </c>
      <c r="E538" s="198">
        <v>300</v>
      </c>
      <c r="F538" s="150">
        <v>1</v>
      </c>
      <c r="G538" s="157">
        <v>320</v>
      </c>
      <c r="H538" s="150"/>
      <c r="I538" s="153">
        <v>1</v>
      </c>
      <c r="J538" s="154"/>
      <c r="K538" s="128"/>
      <c r="L538" s="128"/>
      <c r="M538" s="128" t="s">
        <v>910</v>
      </c>
      <c r="N538" s="128">
        <v>2025</v>
      </c>
      <c r="O538" s="128" t="s">
        <v>24</v>
      </c>
      <c r="P538" s="128" t="s">
        <v>24</v>
      </c>
      <c r="Q538" s="128" t="s">
        <v>24</v>
      </c>
      <c r="R538" s="128" t="s">
        <v>24</v>
      </c>
      <c r="S538" s="128" t="s">
        <v>24</v>
      </c>
      <c r="T538" s="128" t="s">
        <v>24</v>
      </c>
      <c r="U538" s="128" t="s">
        <v>24</v>
      </c>
      <c r="V538" s="128" t="s">
        <v>24</v>
      </c>
      <c r="W538" s="128"/>
      <c r="X538" s="128"/>
      <c r="Y538" s="128"/>
      <c r="Z538" s="128"/>
      <c r="AA538" s="128"/>
    </row>
    <row r="539" spans="1:28" x14ac:dyDescent="0.25">
      <c r="A539" s="128"/>
      <c r="B539" s="149">
        <v>515</v>
      </c>
      <c r="C539" s="128" t="s">
        <v>911</v>
      </c>
      <c r="D539" s="155">
        <v>900</v>
      </c>
      <c r="E539" s="156">
        <v>450</v>
      </c>
      <c r="F539" s="150">
        <v>3</v>
      </c>
      <c r="G539" s="157"/>
      <c r="H539" s="150"/>
      <c r="I539" s="153"/>
      <c r="J539" s="154">
        <v>4</v>
      </c>
      <c r="K539" s="128"/>
      <c r="L539" s="128"/>
      <c r="M539" s="128" t="s">
        <v>912</v>
      </c>
      <c r="N539" s="128">
        <v>2026</v>
      </c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4" t="s">
        <v>1293</v>
      </c>
    </row>
    <row r="540" spans="1:28" x14ac:dyDescent="0.25">
      <c r="A540" s="128"/>
      <c r="B540" s="149">
        <v>516</v>
      </c>
      <c r="C540" s="128" t="s">
        <v>913</v>
      </c>
      <c r="D540" s="155">
        <v>300</v>
      </c>
      <c r="E540" s="156">
        <v>150</v>
      </c>
      <c r="F540" s="150">
        <v>1</v>
      </c>
      <c r="G540" s="157">
        <v>320</v>
      </c>
      <c r="H540" s="150" t="s">
        <v>44</v>
      </c>
      <c r="I540" s="153" t="s">
        <v>914</v>
      </c>
      <c r="J540" s="154"/>
      <c r="K540" s="128"/>
      <c r="L540" s="128"/>
      <c r="M540" s="128" t="s">
        <v>69</v>
      </c>
      <c r="N540" s="128">
        <v>2026</v>
      </c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</row>
    <row r="541" spans="1:28" ht="15" customHeight="1" x14ac:dyDescent="0.25">
      <c r="A541" s="158" t="s">
        <v>1389</v>
      </c>
      <c r="B541" s="149">
        <v>517</v>
      </c>
      <c r="C541" s="128" t="s">
        <v>915</v>
      </c>
      <c r="D541" s="155"/>
      <c r="E541" s="156"/>
      <c r="F541" s="150">
        <v>1</v>
      </c>
      <c r="G541" s="157">
        <v>320</v>
      </c>
      <c r="H541" s="150" t="s">
        <v>44</v>
      </c>
      <c r="I541" s="153"/>
      <c r="J541" s="154"/>
      <c r="K541" s="128"/>
      <c r="L541" s="128"/>
      <c r="M541" s="128" t="s">
        <v>916</v>
      </c>
      <c r="N541" s="128">
        <v>0</v>
      </c>
      <c r="O541" s="128" t="s">
        <v>24</v>
      </c>
      <c r="P541" s="128" t="s">
        <v>24</v>
      </c>
      <c r="Q541" s="128" t="s">
        <v>24</v>
      </c>
      <c r="R541" s="128" t="s">
        <v>24</v>
      </c>
      <c r="S541" s="128" t="s">
        <v>24</v>
      </c>
      <c r="T541" s="128" t="s">
        <v>24</v>
      </c>
      <c r="U541" s="128" t="s">
        <v>24</v>
      </c>
      <c r="V541" s="128"/>
      <c r="W541" s="128"/>
      <c r="X541" s="128"/>
      <c r="Y541" s="128"/>
      <c r="Z541" s="128"/>
      <c r="AA541" s="158" t="s">
        <v>1389</v>
      </c>
      <c r="AB541" s="4" t="s">
        <v>1315</v>
      </c>
    </row>
    <row r="542" spans="1:28" x14ac:dyDescent="0.25">
      <c r="A542" s="128"/>
      <c r="B542" s="149">
        <v>518</v>
      </c>
      <c r="C542" s="128" t="s">
        <v>917</v>
      </c>
      <c r="D542" s="155">
        <v>300</v>
      </c>
      <c r="E542" s="156">
        <v>150</v>
      </c>
      <c r="F542" s="150">
        <v>1</v>
      </c>
      <c r="G542" s="157"/>
      <c r="H542" s="150"/>
      <c r="I542" s="153"/>
      <c r="J542" s="154"/>
      <c r="K542" s="128"/>
      <c r="L542" s="128"/>
      <c r="M542" s="128" t="s">
        <v>918</v>
      </c>
      <c r="N542" s="128">
        <v>2026</v>
      </c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</row>
    <row r="543" spans="1:28" x14ac:dyDescent="0.25">
      <c r="A543" s="128"/>
      <c r="B543" s="149">
        <v>519</v>
      </c>
      <c r="C543" s="128" t="s">
        <v>919</v>
      </c>
      <c r="D543" s="155">
        <v>300</v>
      </c>
      <c r="E543" s="156">
        <v>150</v>
      </c>
      <c r="F543" s="150">
        <v>1</v>
      </c>
      <c r="G543" s="157">
        <v>320</v>
      </c>
      <c r="H543" s="150"/>
      <c r="I543" s="153"/>
      <c r="J543" s="154"/>
      <c r="K543" s="128"/>
      <c r="L543" s="128"/>
      <c r="M543" s="128" t="s">
        <v>920</v>
      </c>
      <c r="N543" s="128">
        <v>2026</v>
      </c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</row>
    <row r="544" spans="1:28" x14ac:dyDescent="0.25">
      <c r="A544" s="128"/>
      <c r="B544" s="149">
        <v>520</v>
      </c>
      <c r="C544" s="128" t="s">
        <v>921</v>
      </c>
      <c r="D544" s="155">
        <v>300</v>
      </c>
      <c r="E544" s="156">
        <v>150</v>
      </c>
      <c r="F544" s="150">
        <v>1</v>
      </c>
      <c r="G544" s="157">
        <v>640</v>
      </c>
      <c r="H544" s="150"/>
      <c r="I544" s="153"/>
      <c r="J544" s="154"/>
      <c r="K544" s="128"/>
      <c r="L544" s="128"/>
      <c r="M544" s="128" t="s">
        <v>922</v>
      </c>
      <c r="N544" s="128">
        <v>2026</v>
      </c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</row>
    <row r="545" spans="1:28" x14ac:dyDescent="0.25">
      <c r="A545" s="128"/>
      <c r="B545" s="149">
        <v>521</v>
      </c>
      <c r="C545" s="128" t="s">
        <v>923</v>
      </c>
      <c r="D545" s="155"/>
      <c r="E545" s="156"/>
      <c r="F545" s="150">
        <v>2</v>
      </c>
      <c r="G545" s="157"/>
      <c r="H545" s="150"/>
      <c r="I545" s="153"/>
      <c r="J545" s="154"/>
      <c r="K545" s="128"/>
      <c r="L545" s="128"/>
      <c r="M545" s="128" t="s">
        <v>924</v>
      </c>
      <c r="N545" s="128">
        <v>2021</v>
      </c>
      <c r="O545" s="128" t="s">
        <v>24</v>
      </c>
      <c r="P545" s="128" t="s">
        <v>24</v>
      </c>
      <c r="Q545" s="128" t="s">
        <v>24</v>
      </c>
      <c r="R545" s="128" t="s">
        <v>24</v>
      </c>
      <c r="S545" s="128"/>
      <c r="T545" s="128"/>
      <c r="U545" s="128"/>
      <c r="V545" s="128"/>
      <c r="W545" s="128"/>
      <c r="X545" s="128"/>
      <c r="Y545" s="128"/>
      <c r="Z545" s="128"/>
      <c r="AA545" s="128"/>
    </row>
    <row r="546" spans="1:28" x14ac:dyDescent="0.25">
      <c r="A546" s="128"/>
      <c r="B546" s="149">
        <v>522</v>
      </c>
      <c r="C546" s="128" t="s">
        <v>925</v>
      </c>
      <c r="D546" s="155">
        <v>300</v>
      </c>
      <c r="E546" s="156">
        <v>150</v>
      </c>
      <c r="F546" s="150">
        <v>1</v>
      </c>
      <c r="G546" s="157"/>
      <c r="H546" s="150"/>
      <c r="I546" s="153"/>
      <c r="J546" s="154"/>
      <c r="K546" s="128"/>
      <c r="L546" s="128"/>
      <c r="M546" s="128" t="s">
        <v>926</v>
      </c>
      <c r="N546" s="128">
        <v>2026</v>
      </c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84" t="s">
        <v>1087</v>
      </c>
    </row>
    <row r="547" spans="1:28" x14ac:dyDescent="0.25">
      <c r="A547" s="128"/>
      <c r="B547" s="149">
        <v>523</v>
      </c>
      <c r="C547" s="128" t="s">
        <v>927</v>
      </c>
      <c r="D547" s="155">
        <v>300</v>
      </c>
      <c r="E547" s="156">
        <v>150</v>
      </c>
      <c r="F547" s="150">
        <v>1</v>
      </c>
      <c r="G547" s="157">
        <v>320</v>
      </c>
      <c r="H547" s="150"/>
      <c r="I547" s="153"/>
      <c r="J547" s="154"/>
      <c r="K547" s="128"/>
      <c r="L547" s="128"/>
      <c r="M547" s="128" t="s">
        <v>928</v>
      </c>
      <c r="N547" s="128">
        <v>2026</v>
      </c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</row>
    <row r="548" spans="1:28" x14ac:dyDescent="0.25">
      <c r="A548" s="128"/>
      <c r="B548" s="149">
        <v>524</v>
      </c>
      <c r="C548" s="128" t="s">
        <v>929</v>
      </c>
      <c r="D548" s="155">
        <v>300</v>
      </c>
      <c r="E548" s="156">
        <v>150</v>
      </c>
      <c r="F548" s="150">
        <v>1</v>
      </c>
      <c r="G548" s="157">
        <v>320</v>
      </c>
      <c r="H548" s="150"/>
      <c r="I548" s="153"/>
      <c r="J548" s="154"/>
      <c r="K548" s="128"/>
      <c r="L548" s="128"/>
      <c r="M548" s="128" t="s">
        <v>144</v>
      </c>
      <c r="N548" s="128">
        <v>2026</v>
      </c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</row>
    <row r="549" spans="1:28" ht="15" customHeight="1" x14ac:dyDescent="0.25">
      <c r="A549" s="158" t="s">
        <v>101</v>
      </c>
      <c r="B549" s="149">
        <v>525</v>
      </c>
      <c r="C549" s="128" t="s">
        <v>930</v>
      </c>
      <c r="D549" s="155"/>
      <c r="E549" s="156"/>
      <c r="F549" s="150">
        <v>1</v>
      </c>
      <c r="G549" s="157"/>
      <c r="H549" s="150"/>
      <c r="I549" s="153"/>
      <c r="J549" s="154"/>
      <c r="K549" s="128"/>
      <c r="L549" s="128"/>
      <c r="M549" s="128" t="s">
        <v>220</v>
      </c>
      <c r="N549" s="128">
        <v>0</v>
      </c>
      <c r="O549" s="128" t="s">
        <v>24</v>
      </c>
      <c r="P549" s="128" t="s">
        <v>24</v>
      </c>
      <c r="Q549" s="128" t="s">
        <v>24</v>
      </c>
      <c r="R549" s="128"/>
      <c r="S549" s="128"/>
      <c r="T549" s="128"/>
      <c r="U549" s="128"/>
      <c r="V549" s="128"/>
      <c r="W549" s="128"/>
      <c r="X549" s="128"/>
      <c r="Y549" s="128"/>
      <c r="Z549" s="128"/>
      <c r="AA549" s="158" t="s">
        <v>101</v>
      </c>
    </row>
    <row r="550" spans="1:28" x14ac:dyDescent="0.25">
      <c r="A550" s="128"/>
      <c r="B550" s="149">
        <v>526</v>
      </c>
      <c r="C550" s="128" t="s">
        <v>931</v>
      </c>
      <c r="D550" s="155">
        <v>300</v>
      </c>
      <c r="E550" s="156">
        <v>150</v>
      </c>
      <c r="F550" s="150">
        <v>1</v>
      </c>
      <c r="G550" s="157">
        <v>320</v>
      </c>
      <c r="H550" s="150"/>
      <c r="I550" s="153"/>
      <c r="J550" s="154"/>
      <c r="K550" s="128"/>
      <c r="L550" s="128"/>
      <c r="M550" s="128" t="s">
        <v>72</v>
      </c>
      <c r="N550" s="128">
        <v>2026</v>
      </c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4" t="s">
        <v>1128</v>
      </c>
    </row>
    <row r="551" spans="1:28" x14ac:dyDescent="0.25">
      <c r="A551" s="128"/>
      <c r="B551" s="149">
        <v>527</v>
      </c>
      <c r="C551" s="128" t="s">
        <v>932</v>
      </c>
      <c r="D551" s="155">
        <v>300</v>
      </c>
      <c r="E551" s="156">
        <v>150</v>
      </c>
      <c r="F551" s="150">
        <v>1</v>
      </c>
      <c r="G551" s="157">
        <v>320</v>
      </c>
      <c r="H551" s="150"/>
      <c r="I551" s="153"/>
      <c r="J551" s="154"/>
      <c r="K551" s="128"/>
      <c r="L551" s="128"/>
      <c r="M551" s="128" t="s">
        <v>891</v>
      </c>
      <c r="N551" s="128">
        <v>2026</v>
      </c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</row>
    <row r="552" spans="1:28" x14ac:dyDescent="0.25">
      <c r="A552" s="128"/>
      <c r="B552" s="149">
        <v>528</v>
      </c>
      <c r="C552" s="128" t="s">
        <v>933</v>
      </c>
      <c r="D552" s="155">
        <v>300</v>
      </c>
      <c r="E552" s="156">
        <v>150</v>
      </c>
      <c r="F552" s="150">
        <v>1</v>
      </c>
      <c r="G552" s="157">
        <v>320</v>
      </c>
      <c r="H552" s="150"/>
      <c r="I552" s="153"/>
      <c r="J552" s="154"/>
      <c r="K552" s="128"/>
      <c r="L552" s="128"/>
      <c r="M552" s="128" t="s">
        <v>934</v>
      </c>
      <c r="N552" s="128">
        <v>2026</v>
      </c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</row>
    <row r="553" spans="1:28" x14ac:dyDescent="0.25">
      <c r="A553" s="128"/>
      <c r="B553" s="149">
        <v>529</v>
      </c>
      <c r="C553" s="128" t="s">
        <v>935</v>
      </c>
      <c r="D553" s="155">
        <v>300</v>
      </c>
      <c r="E553" s="156">
        <v>150</v>
      </c>
      <c r="F553" s="150"/>
      <c r="G553" s="157">
        <v>320</v>
      </c>
      <c r="H553" s="150"/>
      <c r="I553" s="153">
        <v>1</v>
      </c>
      <c r="J553" s="154"/>
      <c r="K553" s="128"/>
      <c r="L553" s="128"/>
      <c r="M553" s="128" t="s">
        <v>936</v>
      </c>
      <c r="N553" s="128">
        <v>2026</v>
      </c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</row>
    <row r="554" spans="1:28" x14ac:dyDescent="0.25">
      <c r="A554" s="128"/>
      <c r="B554" s="149">
        <v>530</v>
      </c>
      <c r="C554" s="128" t="s">
        <v>937</v>
      </c>
      <c r="D554" s="155">
        <v>300</v>
      </c>
      <c r="E554" s="156">
        <v>150</v>
      </c>
      <c r="F554" s="150">
        <v>1</v>
      </c>
      <c r="G554" s="157">
        <v>320</v>
      </c>
      <c r="H554" s="150"/>
      <c r="I554" s="153">
        <v>2</v>
      </c>
      <c r="J554" s="154"/>
      <c r="K554" s="128"/>
      <c r="L554" s="128" t="s">
        <v>1712</v>
      </c>
      <c r="M554" s="128" t="s">
        <v>938</v>
      </c>
      <c r="N554" s="128">
        <v>2026</v>
      </c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</row>
    <row r="555" spans="1:28" x14ac:dyDescent="0.25">
      <c r="A555" s="128"/>
      <c r="B555" s="149">
        <v>531</v>
      </c>
      <c r="C555" s="128"/>
      <c r="D555" s="155"/>
      <c r="E555" s="156"/>
      <c r="F555" s="150"/>
      <c r="G555" s="157"/>
      <c r="H555" s="150"/>
      <c r="I555" s="153"/>
      <c r="J555" s="154"/>
      <c r="K555" s="128"/>
      <c r="L555" s="128"/>
      <c r="M555" s="128" t="s">
        <v>1529</v>
      </c>
      <c r="N555" s="128">
        <v>2025</v>
      </c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</row>
    <row r="556" spans="1:28" x14ac:dyDescent="0.25">
      <c r="A556" s="128"/>
      <c r="B556" s="149">
        <v>532</v>
      </c>
      <c r="C556" s="128" t="s">
        <v>940</v>
      </c>
      <c r="D556" s="155">
        <v>300</v>
      </c>
      <c r="E556" s="156">
        <v>150</v>
      </c>
      <c r="F556" s="150"/>
      <c r="G556" s="157">
        <v>320</v>
      </c>
      <c r="H556" s="150"/>
      <c r="I556" s="153">
        <v>1</v>
      </c>
      <c r="J556" s="154"/>
      <c r="K556" s="128"/>
      <c r="L556" s="128"/>
      <c r="M556" s="128" t="s">
        <v>160</v>
      </c>
      <c r="N556" s="128">
        <v>2025</v>
      </c>
      <c r="O556" s="128" t="s">
        <v>24</v>
      </c>
      <c r="P556" s="128" t="s">
        <v>24</v>
      </c>
      <c r="Q556" s="128" t="s">
        <v>24</v>
      </c>
      <c r="R556" s="128" t="s">
        <v>24</v>
      </c>
      <c r="S556" s="128" t="s">
        <v>24</v>
      </c>
      <c r="T556" s="128"/>
      <c r="U556" s="128"/>
      <c r="V556" s="128"/>
      <c r="W556" s="128"/>
      <c r="X556" s="128"/>
      <c r="Y556" s="128"/>
      <c r="Z556" s="128"/>
      <c r="AA556" s="128"/>
    </row>
    <row r="557" spans="1:28" x14ac:dyDescent="0.25">
      <c r="A557" s="128"/>
      <c r="B557" s="149" t="s">
        <v>1731</v>
      </c>
      <c r="C557" s="128" t="s">
        <v>1730</v>
      </c>
      <c r="D557" s="155">
        <v>300</v>
      </c>
      <c r="E557" s="156">
        <v>150</v>
      </c>
      <c r="F557" s="150"/>
      <c r="G557" s="157"/>
      <c r="H557" s="150"/>
      <c r="I557" s="153">
        <v>1</v>
      </c>
      <c r="J557" s="154"/>
      <c r="K557" s="128"/>
      <c r="L557" s="128" t="s">
        <v>1726</v>
      </c>
      <c r="M557" s="128" t="s">
        <v>160</v>
      </c>
      <c r="N557" s="128">
        <v>2025</v>
      </c>
      <c r="O557" s="128"/>
      <c r="P557" s="128"/>
      <c r="Q557" s="128"/>
      <c r="R557" s="128"/>
      <c r="S557" s="128"/>
      <c r="T557" s="128" t="s">
        <v>24</v>
      </c>
      <c r="U557" s="128" t="s">
        <v>24</v>
      </c>
      <c r="V557" s="128"/>
      <c r="W557" s="128"/>
      <c r="X557" s="128"/>
      <c r="Y557" s="128"/>
      <c r="Z557" s="128"/>
      <c r="AA557" s="128"/>
    </row>
    <row r="558" spans="1:28" x14ac:dyDescent="0.25">
      <c r="A558" s="128"/>
      <c r="B558" s="149">
        <v>533</v>
      </c>
      <c r="C558" s="128" t="s">
        <v>941</v>
      </c>
      <c r="D558" s="155">
        <v>300</v>
      </c>
      <c r="E558" s="156">
        <v>150</v>
      </c>
      <c r="F558" s="150">
        <v>1</v>
      </c>
      <c r="G558" s="157">
        <v>320</v>
      </c>
      <c r="H558" s="150"/>
      <c r="I558" s="153"/>
      <c r="J558" s="154"/>
      <c r="K558" s="128"/>
      <c r="L558" s="128" t="s">
        <v>1695</v>
      </c>
      <c r="M558" s="128" t="s">
        <v>55</v>
      </c>
      <c r="N558" s="128">
        <v>2024</v>
      </c>
      <c r="O558" s="128" t="s">
        <v>24</v>
      </c>
      <c r="P558" s="128" t="s">
        <v>24</v>
      </c>
      <c r="Q558" s="128" t="s">
        <v>24</v>
      </c>
      <c r="R558" s="128" t="s">
        <v>24</v>
      </c>
      <c r="S558" s="128"/>
      <c r="T558" s="128"/>
      <c r="U558" s="128"/>
      <c r="V558" s="128"/>
      <c r="W558" s="128"/>
      <c r="X558" s="128"/>
      <c r="Y558" s="128"/>
      <c r="Z558" s="128"/>
      <c r="AA558" s="128"/>
    </row>
    <row r="559" spans="1:28" x14ac:dyDescent="0.25">
      <c r="A559" s="128"/>
      <c r="B559" s="149">
        <v>534</v>
      </c>
      <c r="C559" s="128" t="s">
        <v>942</v>
      </c>
      <c r="D559" s="155">
        <v>300</v>
      </c>
      <c r="E559" s="156">
        <v>150</v>
      </c>
      <c r="F559" s="150">
        <v>1</v>
      </c>
      <c r="G559" s="157">
        <v>320</v>
      </c>
      <c r="H559" s="150" t="s">
        <v>44</v>
      </c>
      <c r="I559" s="153"/>
      <c r="J559" s="154"/>
      <c r="K559" s="128"/>
      <c r="L559" s="128"/>
      <c r="M559" s="128" t="s">
        <v>704</v>
      </c>
      <c r="N559" s="128">
        <v>2026</v>
      </c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</row>
    <row r="560" spans="1:28" x14ac:dyDescent="0.25">
      <c r="A560" s="128"/>
      <c r="B560" s="149">
        <v>535</v>
      </c>
      <c r="C560" s="128" t="s">
        <v>943</v>
      </c>
      <c r="D560" s="155">
        <v>300</v>
      </c>
      <c r="E560" s="156">
        <v>150</v>
      </c>
      <c r="F560" s="150">
        <v>1</v>
      </c>
      <c r="G560" s="157">
        <v>320</v>
      </c>
      <c r="H560" s="150"/>
      <c r="I560" s="153"/>
      <c r="J560" s="154"/>
      <c r="K560" s="128"/>
      <c r="L560" s="128" t="s">
        <v>1574</v>
      </c>
      <c r="M560" s="128" t="s">
        <v>1579</v>
      </c>
      <c r="N560" s="128">
        <v>2026</v>
      </c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</row>
    <row r="561" spans="1:28" x14ac:dyDescent="0.25">
      <c r="A561" s="128"/>
      <c r="B561" s="149" t="s">
        <v>1575</v>
      </c>
      <c r="C561" s="128" t="s">
        <v>1576</v>
      </c>
      <c r="D561" s="155">
        <v>300</v>
      </c>
      <c r="E561" s="156">
        <v>150</v>
      </c>
      <c r="F561" s="150"/>
      <c r="G561" s="157"/>
      <c r="H561" s="150"/>
      <c r="I561" s="153">
        <v>1</v>
      </c>
      <c r="J561" s="154"/>
      <c r="K561" s="128"/>
      <c r="L561" s="128" t="s">
        <v>1577</v>
      </c>
      <c r="M561" s="128" t="s">
        <v>1578</v>
      </c>
      <c r="N561" s="128">
        <v>2026</v>
      </c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</row>
    <row r="562" spans="1:28" ht="15" customHeight="1" x14ac:dyDescent="0.25">
      <c r="A562" s="158" t="s">
        <v>101</v>
      </c>
      <c r="B562" s="149">
        <v>536</v>
      </c>
      <c r="C562" s="128" t="s">
        <v>945</v>
      </c>
      <c r="D562" s="155"/>
      <c r="E562" s="156"/>
      <c r="F562" s="150">
        <v>1</v>
      </c>
      <c r="G562" s="157"/>
      <c r="H562" s="150"/>
      <c r="I562" s="153"/>
      <c r="J562" s="154"/>
      <c r="K562" s="128"/>
      <c r="L562" s="128"/>
      <c r="M562" s="128" t="s">
        <v>916</v>
      </c>
      <c r="N562" s="128">
        <v>0</v>
      </c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58" t="s">
        <v>101</v>
      </c>
    </row>
    <row r="563" spans="1:28" x14ac:dyDescent="0.25">
      <c r="A563" s="128"/>
      <c r="B563" s="149">
        <v>537</v>
      </c>
      <c r="C563" s="128" t="s">
        <v>946</v>
      </c>
      <c r="D563" s="155">
        <v>300</v>
      </c>
      <c r="E563" s="156">
        <v>150</v>
      </c>
      <c r="F563" s="150">
        <v>1</v>
      </c>
      <c r="G563" s="157"/>
      <c r="H563" s="150"/>
      <c r="I563" s="153"/>
      <c r="J563" s="154"/>
      <c r="K563" s="128"/>
      <c r="L563" s="128"/>
      <c r="M563" s="128" t="s">
        <v>184</v>
      </c>
      <c r="N563" s="128">
        <v>2026</v>
      </c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</row>
    <row r="564" spans="1:28" x14ac:dyDescent="0.25">
      <c r="A564" s="128"/>
      <c r="B564" s="149">
        <v>538</v>
      </c>
      <c r="C564" s="128" t="s">
        <v>947</v>
      </c>
      <c r="D564" s="155">
        <v>300</v>
      </c>
      <c r="E564" s="156">
        <v>150</v>
      </c>
      <c r="F564" s="150">
        <v>1</v>
      </c>
      <c r="G564" s="157">
        <v>320</v>
      </c>
      <c r="H564" s="150"/>
      <c r="I564" s="153"/>
      <c r="J564" s="154"/>
      <c r="K564" s="128"/>
      <c r="L564" s="128"/>
      <c r="M564" s="128" t="s">
        <v>948</v>
      </c>
      <c r="N564" s="128">
        <v>2026</v>
      </c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</row>
    <row r="565" spans="1:28" x14ac:dyDescent="0.25">
      <c r="A565" s="128"/>
      <c r="B565" s="149">
        <v>539</v>
      </c>
      <c r="C565" s="128" t="s">
        <v>949</v>
      </c>
      <c r="D565" s="155">
        <v>300</v>
      </c>
      <c r="E565" s="156">
        <v>150</v>
      </c>
      <c r="F565" s="150">
        <v>1</v>
      </c>
      <c r="G565" s="157">
        <v>320</v>
      </c>
      <c r="H565" s="150"/>
      <c r="I565" s="153"/>
      <c r="J565" s="154"/>
      <c r="K565" s="128"/>
      <c r="L565" s="128"/>
      <c r="M565" s="128" t="s">
        <v>950</v>
      </c>
      <c r="N565" s="128">
        <v>2026</v>
      </c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84" t="s">
        <v>1093</v>
      </c>
    </row>
    <row r="566" spans="1:28" x14ac:dyDescent="0.25">
      <c r="A566" s="128"/>
      <c r="B566" s="149">
        <v>540</v>
      </c>
      <c r="C566" s="128" t="s">
        <v>951</v>
      </c>
      <c r="D566" s="155">
        <v>900</v>
      </c>
      <c r="E566" s="156">
        <v>450</v>
      </c>
      <c r="F566" s="150">
        <v>3</v>
      </c>
      <c r="G566" s="157">
        <v>320</v>
      </c>
      <c r="H566" s="150" t="s">
        <v>44</v>
      </c>
      <c r="I566" s="153"/>
      <c r="J566" s="154">
        <v>1</v>
      </c>
      <c r="K566" s="128">
        <v>4</v>
      </c>
      <c r="L566" s="128" t="s">
        <v>1733</v>
      </c>
      <c r="M566" s="128" t="s">
        <v>953</v>
      </c>
      <c r="N566" s="128">
        <v>2026</v>
      </c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4" t="s">
        <v>1290</v>
      </c>
    </row>
    <row r="567" spans="1:28" x14ac:dyDescent="0.25">
      <c r="A567" s="128"/>
      <c r="B567" s="149">
        <v>541</v>
      </c>
      <c r="C567" s="128" t="s">
        <v>955</v>
      </c>
      <c r="D567" s="155">
        <v>300</v>
      </c>
      <c r="E567" s="156">
        <v>150</v>
      </c>
      <c r="F567" s="150">
        <v>1</v>
      </c>
      <c r="G567" s="157">
        <v>320</v>
      </c>
      <c r="H567" s="150" t="s">
        <v>44</v>
      </c>
      <c r="I567" s="153"/>
      <c r="J567" s="154"/>
      <c r="K567" s="128"/>
      <c r="L567" s="128"/>
      <c r="M567" s="128" t="s">
        <v>956</v>
      </c>
      <c r="N567" s="128">
        <v>2026</v>
      </c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</row>
    <row r="568" spans="1:28" x14ac:dyDescent="0.25">
      <c r="A568" s="128"/>
      <c r="B568" s="149">
        <v>542</v>
      </c>
      <c r="C568" s="128" t="s">
        <v>957</v>
      </c>
      <c r="D568" s="155">
        <v>600</v>
      </c>
      <c r="E568" s="156">
        <v>300</v>
      </c>
      <c r="F568" s="150">
        <v>2</v>
      </c>
      <c r="G568" s="157">
        <v>640</v>
      </c>
      <c r="H568" s="150"/>
      <c r="I568" s="153"/>
      <c r="J568" s="154"/>
      <c r="K568" s="128"/>
      <c r="L568" s="128"/>
      <c r="M568" s="128" t="s">
        <v>1401</v>
      </c>
      <c r="N568" s="128">
        <v>2026</v>
      </c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</row>
    <row r="569" spans="1:28" x14ac:dyDescent="0.25">
      <c r="A569" s="128"/>
      <c r="B569" s="149">
        <v>543</v>
      </c>
      <c r="C569" s="128" t="s">
        <v>959</v>
      </c>
      <c r="D569" s="155">
        <v>300</v>
      </c>
      <c r="E569" s="156">
        <v>150</v>
      </c>
      <c r="F569" s="150">
        <v>1</v>
      </c>
      <c r="G569" s="157">
        <v>640</v>
      </c>
      <c r="H569" s="150"/>
      <c r="I569" s="153"/>
      <c r="J569" s="154"/>
      <c r="K569" s="128"/>
      <c r="L569" s="128" t="s">
        <v>1601</v>
      </c>
      <c r="M569" s="128" t="s">
        <v>960</v>
      </c>
      <c r="N569" s="128">
        <v>2026</v>
      </c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</row>
    <row r="570" spans="1:28" x14ac:dyDescent="0.25">
      <c r="A570" s="128"/>
      <c r="B570" s="149">
        <v>544</v>
      </c>
      <c r="C570" s="128" t="s">
        <v>961</v>
      </c>
      <c r="D570" s="155">
        <v>300</v>
      </c>
      <c r="E570" s="156">
        <v>150</v>
      </c>
      <c r="F570" s="150">
        <v>1</v>
      </c>
      <c r="G570" s="157">
        <v>320</v>
      </c>
      <c r="H570" s="150"/>
      <c r="I570" s="153"/>
      <c r="J570" s="154"/>
      <c r="K570" s="128"/>
      <c r="L570" s="128"/>
      <c r="M570" s="128" t="s">
        <v>960</v>
      </c>
      <c r="N570" s="128">
        <v>2026</v>
      </c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</row>
    <row r="571" spans="1:28" x14ac:dyDescent="0.25">
      <c r="A571" s="128"/>
      <c r="B571" s="149">
        <v>545</v>
      </c>
      <c r="C571" s="128" t="s">
        <v>962</v>
      </c>
      <c r="D571" s="155">
        <v>300</v>
      </c>
      <c r="E571" s="156">
        <v>150</v>
      </c>
      <c r="F571" s="150">
        <v>1</v>
      </c>
      <c r="G571" s="157">
        <v>320</v>
      </c>
      <c r="H571" s="150"/>
      <c r="I571" s="153"/>
      <c r="J571" s="154"/>
      <c r="K571" s="128"/>
      <c r="L571" s="128"/>
      <c r="M571" s="128" t="s">
        <v>963</v>
      </c>
      <c r="N571" s="128">
        <v>2026</v>
      </c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</row>
    <row r="572" spans="1:28" x14ac:dyDescent="0.25">
      <c r="A572" s="128"/>
      <c r="B572" s="149">
        <v>546</v>
      </c>
      <c r="C572" s="128" t="s">
        <v>964</v>
      </c>
      <c r="D572" s="155">
        <v>300</v>
      </c>
      <c r="E572" s="156">
        <v>150</v>
      </c>
      <c r="F572" s="150">
        <v>1</v>
      </c>
      <c r="G572" s="157">
        <v>320</v>
      </c>
      <c r="H572" s="150"/>
      <c r="I572" s="153"/>
      <c r="J572" s="154"/>
      <c r="K572" s="128"/>
      <c r="L572" s="128"/>
      <c r="M572" s="128" t="s">
        <v>53</v>
      </c>
      <c r="N572" s="128">
        <v>2026</v>
      </c>
      <c r="O572" s="128" t="s">
        <v>1373</v>
      </c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</row>
    <row r="573" spans="1:28" x14ac:dyDescent="0.25">
      <c r="A573" s="128"/>
      <c r="B573" s="149">
        <v>547</v>
      </c>
      <c r="C573" s="128" t="s">
        <v>965</v>
      </c>
      <c r="D573" s="155">
        <v>300</v>
      </c>
      <c r="E573" s="156">
        <v>150</v>
      </c>
      <c r="F573" s="150">
        <v>1</v>
      </c>
      <c r="G573" s="157">
        <v>320</v>
      </c>
      <c r="H573" s="150" t="s">
        <v>44</v>
      </c>
      <c r="I573" s="153"/>
      <c r="J573" s="154"/>
      <c r="K573" s="128"/>
      <c r="L573" s="128"/>
      <c r="M573" s="128" t="s">
        <v>966</v>
      </c>
      <c r="N573" s="128">
        <v>2026</v>
      </c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</row>
    <row r="574" spans="1:28" x14ac:dyDescent="0.25">
      <c r="A574" s="128"/>
      <c r="B574" s="149">
        <v>548</v>
      </c>
      <c r="C574" s="128" t="s">
        <v>967</v>
      </c>
      <c r="D574" s="155">
        <v>300</v>
      </c>
      <c r="E574" s="156">
        <v>150</v>
      </c>
      <c r="F574" s="150">
        <v>1</v>
      </c>
      <c r="G574" s="157">
        <v>320</v>
      </c>
      <c r="H574" s="150"/>
      <c r="I574" s="153"/>
      <c r="J574" s="154"/>
      <c r="K574" s="128"/>
      <c r="L574" s="128"/>
      <c r="M574" s="128" t="s">
        <v>968</v>
      </c>
      <c r="N574" s="128">
        <v>2026</v>
      </c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</row>
    <row r="575" spans="1:28" x14ac:dyDescent="0.25">
      <c r="A575" s="128"/>
      <c r="B575" s="149">
        <v>549</v>
      </c>
      <c r="C575" s="128" t="s">
        <v>969</v>
      </c>
      <c r="D575" s="155">
        <v>300</v>
      </c>
      <c r="E575" s="156">
        <v>150</v>
      </c>
      <c r="F575" s="150"/>
      <c r="G575" s="157"/>
      <c r="H575" s="150"/>
      <c r="I575" s="153">
        <v>1</v>
      </c>
      <c r="J575" s="154"/>
      <c r="K575" s="128"/>
      <c r="L575" s="128"/>
      <c r="M575" s="128" t="s">
        <v>970</v>
      </c>
      <c r="N575" s="128">
        <v>2026</v>
      </c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</row>
    <row r="576" spans="1:28" x14ac:dyDescent="0.25">
      <c r="A576" s="128"/>
      <c r="B576" s="149">
        <v>550</v>
      </c>
      <c r="C576" s="128" t="s">
        <v>1086</v>
      </c>
      <c r="D576" s="155">
        <v>300</v>
      </c>
      <c r="E576" s="156">
        <v>150</v>
      </c>
      <c r="F576" s="150">
        <v>1</v>
      </c>
      <c r="G576" s="157">
        <v>320</v>
      </c>
      <c r="H576" s="150"/>
      <c r="I576" s="153">
        <v>1</v>
      </c>
      <c r="J576" s="154"/>
      <c r="K576" s="128"/>
      <c r="L576" s="128" t="s">
        <v>1573</v>
      </c>
      <c r="M576" s="128" t="s">
        <v>968</v>
      </c>
      <c r="N576" s="128">
        <v>2026</v>
      </c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</row>
    <row r="577" spans="1:31" ht="15" customHeight="1" x14ac:dyDescent="0.25">
      <c r="A577" s="158" t="s">
        <v>1234</v>
      </c>
      <c r="B577" s="166">
        <v>551</v>
      </c>
      <c r="C577" s="165" t="s">
        <v>971</v>
      </c>
      <c r="D577" s="167"/>
      <c r="E577" s="168"/>
      <c r="F577" s="170"/>
      <c r="G577" s="171"/>
      <c r="H577" s="170"/>
      <c r="I577" s="172">
        <v>1</v>
      </c>
      <c r="J577" s="173"/>
      <c r="K577" s="165"/>
      <c r="L577" s="165"/>
      <c r="M577" s="165" t="s">
        <v>202</v>
      </c>
      <c r="N577" s="165">
        <v>0</v>
      </c>
      <c r="O577" s="165"/>
      <c r="P577" s="128"/>
      <c r="Q577" s="128"/>
      <c r="R577" s="128"/>
      <c r="S577" s="128"/>
      <c r="T577" s="128"/>
      <c r="U577" s="128"/>
      <c r="V577" s="128" t="s">
        <v>402</v>
      </c>
      <c r="W577" s="128"/>
      <c r="X577" s="128"/>
      <c r="Y577" s="128"/>
      <c r="Z577" s="128"/>
      <c r="AA577" s="158" t="s">
        <v>1234</v>
      </c>
    </row>
    <row r="578" spans="1:31" x14ac:dyDescent="0.25">
      <c r="A578" s="128"/>
      <c r="B578" s="149">
        <v>552</v>
      </c>
      <c r="C578" s="128" t="s">
        <v>972</v>
      </c>
      <c r="D578" s="155">
        <v>300</v>
      </c>
      <c r="E578" s="156">
        <v>150</v>
      </c>
      <c r="F578" s="150">
        <v>1</v>
      </c>
      <c r="G578" s="157">
        <v>320</v>
      </c>
      <c r="H578" s="150"/>
      <c r="I578" s="153"/>
      <c r="J578" s="154"/>
      <c r="K578" s="128"/>
      <c r="L578" s="128"/>
      <c r="M578" s="128" t="s">
        <v>263</v>
      </c>
      <c r="N578" s="128">
        <v>2026</v>
      </c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</row>
    <row r="579" spans="1:31" ht="15" customHeight="1" x14ac:dyDescent="0.25">
      <c r="A579" s="158" t="s">
        <v>1309</v>
      </c>
      <c r="B579" s="149">
        <v>553</v>
      </c>
      <c r="C579" s="128" t="s">
        <v>973</v>
      </c>
      <c r="D579" s="155"/>
      <c r="E579" s="156"/>
      <c r="F579" s="150"/>
      <c r="G579" s="157"/>
      <c r="H579" s="150"/>
      <c r="I579" s="153">
        <v>1</v>
      </c>
      <c r="J579" s="154"/>
      <c r="K579" s="128"/>
      <c r="L579" s="128"/>
      <c r="M579" s="128" t="s">
        <v>974</v>
      </c>
      <c r="N579" s="128">
        <v>0</v>
      </c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58" t="s">
        <v>1309</v>
      </c>
    </row>
    <row r="580" spans="1:31" x14ac:dyDescent="0.25">
      <c r="A580" s="128"/>
      <c r="B580" s="149">
        <v>554</v>
      </c>
      <c r="C580" s="128" t="s">
        <v>976</v>
      </c>
      <c r="D580" s="155"/>
      <c r="E580" s="156"/>
      <c r="F580" s="150">
        <v>1</v>
      </c>
      <c r="G580" s="157">
        <v>320</v>
      </c>
      <c r="H580" s="150"/>
      <c r="I580" s="153"/>
      <c r="J580" s="154"/>
      <c r="K580" s="128"/>
      <c r="L580" s="128"/>
      <c r="M580" s="128" t="s">
        <v>344</v>
      </c>
      <c r="N580" s="128">
        <v>2017</v>
      </c>
      <c r="O580" s="128" t="s">
        <v>24</v>
      </c>
      <c r="P580" s="128" t="s">
        <v>24</v>
      </c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</row>
    <row r="581" spans="1:31" x14ac:dyDescent="0.25">
      <c r="A581" s="128"/>
      <c r="B581" s="149">
        <v>555</v>
      </c>
      <c r="C581" s="128" t="s">
        <v>977</v>
      </c>
      <c r="D581" s="155">
        <v>300</v>
      </c>
      <c r="E581" s="156">
        <v>150</v>
      </c>
      <c r="F581" s="150">
        <v>1</v>
      </c>
      <c r="G581" s="157">
        <v>320</v>
      </c>
      <c r="H581" s="150"/>
      <c r="I581" s="153"/>
      <c r="J581" s="154"/>
      <c r="K581" s="128"/>
      <c r="L581" s="128"/>
      <c r="M581" s="128" t="s">
        <v>344</v>
      </c>
      <c r="N581" s="128">
        <v>2026</v>
      </c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</row>
    <row r="582" spans="1:31" x14ac:dyDescent="0.25">
      <c r="A582" s="128"/>
      <c r="B582" s="149" t="s">
        <v>1604</v>
      </c>
      <c r="C582" s="128" t="s">
        <v>1624</v>
      </c>
      <c r="D582" s="155">
        <v>300</v>
      </c>
      <c r="E582" s="156">
        <v>150</v>
      </c>
      <c r="F582" s="150"/>
      <c r="G582" s="157"/>
      <c r="H582" s="150"/>
      <c r="I582" s="153">
        <v>1</v>
      </c>
      <c r="J582" s="154"/>
      <c r="K582" s="128"/>
      <c r="L582" s="128" t="s">
        <v>1605</v>
      </c>
      <c r="M582" s="128" t="s">
        <v>928</v>
      </c>
      <c r="N582" s="128">
        <v>2026</v>
      </c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</row>
    <row r="583" spans="1:31" x14ac:dyDescent="0.25">
      <c r="A583" s="128"/>
      <c r="B583" s="127">
        <v>556</v>
      </c>
      <c r="C583" s="128" t="s">
        <v>978</v>
      </c>
      <c r="D583" s="155">
        <v>600</v>
      </c>
      <c r="E583" s="156">
        <v>300</v>
      </c>
      <c r="F583" s="150">
        <v>2</v>
      </c>
      <c r="G583" s="157">
        <v>320</v>
      </c>
      <c r="H583" s="150"/>
      <c r="I583" s="153">
        <v>1</v>
      </c>
      <c r="J583" s="154"/>
      <c r="K583" s="128"/>
      <c r="L583" s="128"/>
      <c r="M583" s="128" t="s">
        <v>380</v>
      </c>
      <c r="N583" s="128">
        <v>2026</v>
      </c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</row>
    <row r="584" spans="1:31" x14ac:dyDescent="0.25">
      <c r="A584" s="128"/>
      <c r="B584" s="127">
        <v>557</v>
      </c>
      <c r="C584" s="182" t="s">
        <v>979</v>
      </c>
      <c r="D584" s="155">
        <v>300</v>
      </c>
      <c r="E584" s="156">
        <v>150</v>
      </c>
      <c r="F584" s="150">
        <v>1</v>
      </c>
      <c r="G584" s="157">
        <v>320</v>
      </c>
      <c r="H584" s="150"/>
      <c r="I584" s="153"/>
      <c r="J584" s="154"/>
      <c r="K584" s="128"/>
      <c r="L584" s="128"/>
      <c r="M584" s="128" t="s">
        <v>380</v>
      </c>
      <c r="N584" s="128">
        <v>2026</v>
      </c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</row>
    <row r="585" spans="1:31" x14ac:dyDescent="0.25">
      <c r="A585" s="128"/>
      <c r="B585" s="149">
        <v>558</v>
      </c>
      <c r="C585" s="128" t="s">
        <v>980</v>
      </c>
      <c r="D585" s="155">
        <v>300</v>
      </c>
      <c r="E585" s="156">
        <v>150</v>
      </c>
      <c r="F585" s="150"/>
      <c r="G585" s="157">
        <v>320</v>
      </c>
      <c r="H585" s="150"/>
      <c r="I585" s="153">
        <v>1</v>
      </c>
      <c r="J585" s="154"/>
      <c r="K585" s="128"/>
      <c r="L585" s="128"/>
      <c r="M585" s="128" t="s">
        <v>981</v>
      </c>
      <c r="N585" s="128">
        <v>2026</v>
      </c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E585" s="4" t="s">
        <v>985</v>
      </c>
    </row>
    <row r="586" spans="1:31" x14ac:dyDescent="0.25">
      <c r="A586" s="128"/>
      <c r="B586" s="149">
        <v>559</v>
      </c>
      <c r="C586" s="128" t="s">
        <v>982</v>
      </c>
      <c r="D586" s="155">
        <v>1200</v>
      </c>
      <c r="E586" s="156">
        <v>600</v>
      </c>
      <c r="F586" s="150">
        <v>4</v>
      </c>
      <c r="G586" s="157">
        <v>640</v>
      </c>
      <c r="H586" s="150"/>
      <c r="I586" s="150"/>
      <c r="J586" s="154">
        <v>5</v>
      </c>
      <c r="K586" s="128"/>
      <c r="L586" s="128"/>
      <c r="M586" s="128" t="s">
        <v>53</v>
      </c>
      <c r="N586" s="128">
        <v>2026</v>
      </c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C586" s="4" t="s">
        <v>983</v>
      </c>
      <c r="AD586" s="4" t="s">
        <v>984</v>
      </c>
    </row>
    <row r="587" spans="1:31" x14ac:dyDescent="0.25">
      <c r="A587" s="128"/>
      <c r="B587" s="127">
        <v>560</v>
      </c>
      <c r="C587" s="128" t="s">
        <v>986</v>
      </c>
      <c r="D587" s="155">
        <v>300</v>
      </c>
      <c r="E587" s="156">
        <v>150</v>
      </c>
      <c r="F587" s="150">
        <v>1</v>
      </c>
      <c r="G587" s="157">
        <v>320</v>
      </c>
      <c r="H587" s="150"/>
      <c r="I587" s="153"/>
      <c r="J587" s="154"/>
      <c r="K587" s="128"/>
      <c r="L587" s="128"/>
      <c r="M587" s="128" t="s">
        <v>314</v>
      </c>
      <c r="N587" s="128">
        <v>2026</v>
      </c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</row>
    <row r="588" spans="1:31" x14ac:dyDescent="0.25">
      <c r="A588" s="128"/>
      <c r="B588" s="149">
        <v>561</v>
      </c>
      <c r="C588" s="128" t="s">
        <v>987</v>
      </c>
      <c r="D588" s="155">
        <v>1200</v>
      </c>
      <c r="E588" s="156">
        <v>600</v>
      </c>
      <c r="F588" s="150">
        <v>4</v>
      </c>
      <c r="G588" s="157">
        <v>1280</v>
      </c>
      <c r="H588" s="150"/>
      <c r="I588" s="153"/>
      <c r="J588" s="154">
        <v>4</v>
      </c>
      <c r="K588" s="128"/>
      <c r="L588" s="162"/>
      <c r="M588" s="128" t="s">
        <v>1477</v>
      </c>
      <c r="N588" s="128">
        <v>2026</v>
      </c>
      <c r="O588" s="128" t="s">
        <v>24</v>
      </c>
      <c r="P588" s="128" t="s">
        <v>24</v>
      </c>
      <c r="Q588" s="128" t="s">
        <v>24</v>
      </c>
      <c r="R588" s="128" t="s">
        <v>24</v>
      </c>
      <c r="S588" s="128" t="s">
        <v>24</v>
      </c>
      <c r="T588" s="128"/>
      <c r="U588" s="128"/>
      <c r="V588" s="128"/>
      <c r="W588" s="128"/>
      <c r="X588" s="128"/>
      <c r="Y588" s="128"/>
      <c r="Z588" s="128"/>
      <c r="AA588" s="128"/>
    </row>
    <row r="589" spans="1:31" x14ac:dyDescent="0.25">
      <c r="A589" s="128"/>
      <c r="B589" s="149">
        <v>562</v>
      </c>
      <c r="C589" s="128" t="s">
        <v>988</v>
      </c>
      <c r="D589" s="155"/>
      <c r="E589" s="156"/>
      <c r="F589" s="150">
        <v>1</v>
      </c>
      <c r="G589" s="157">
        <v>320</v>
      </c>
      <c r="H589" s="150" t="s">
        <v>44</v>
      </c>
      <c r="I589" s="153"/>
      <c r="J589" s="154"/>
      <c r="K589" s="128"/>
      <c r="L589" s="128" t="s">
        <v>1545</v>
      </c>
      <c r="M589" s="128" t="s">
        <v>989</v>
      </c>
      <c r="N589" s="128">
        <v>2019</v>
      </c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</row>
    <row r="590" spans="1:31" x14ac:dyDescent="0.25">
      <c r="A590" s="128"/>
      <c r="B590" s="149">
        <v>563</v>
      </c>
      <c r="C590" s="128" t="s">
        <v>990</v>
      </c>
      <c r="D590" s="155">
        <v>300</v>
      </c>
      <c r="E590" s="156">
        <v>150</v>
      </c>
      <c r="F590" s="199">
        <v>1</v>
      </c>
      <c r="G590" s="157">
        <v>320</v>
      </c>
      <c r="H590" s="150"/>
      <c r="I590" s="153"/>
      <c r="J590" s="154"/>
      <c r="K590" s="128"/>
      <c r="L590" s="128"/>
      <c r="M590" s="128" t="s">
        <v>144</v>
      </c>
      <c r="N590" s="128">
        <v>2026</v>
      </c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</row>
    <row r="591" spans="1:31" ht="15" customHeight="1" x14ac:dyDescent="0.25">
      <c r="A591" s="128"/>
      <c r="B591" s="149">
        <v>564</v>
      </c>
      <c r="C591" s="128" t="s">
        <v>991</v>
      </c>
      <c r="D591" s="155">
        <v>300</v>
      </c>
      <c r="E591" s="156">
        <v>150</v>
      </c>
      <c r="F591" s="150">
        <v>1</v>
      </c>
      <c r="G591" s="157">
        <v>320</v>
      </c>
      <c r="H591" s="150"/>
      <c r="I591" s="153"/>
      <c r="J591" s="154"/>
      <c r="K591" s="128"/>
      <c r="L591" s="128"/>
      <c r="M591" s="128" t="s">
        <v>399</v>
      </c>
      <c r="N591" s="128">
        <v>2026</v>
      </c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</row>
    <row r="592" spans="1:31" x14ac:dyDescent="0.25">
      <c r="A592" s="128"/>
      <c r="B592" s="149">
        <v>565</v>
      </c>
      <c r="C592" s="128" t="s">
        <v>992</v>
      </c>
      <c r="D592" s="155">
        <v>300</v>
      </c>
      <c r="E592" s="156">
        <v>150</v>
      </c>
      <c r="F592" s="150">
        <v>1</v>
      </c>
      <c r="G592" s="157">
        <v>320</v>
      </c>
      <c r="H592" s="150"/>
      <c r="I592" s="153"/>
      <c r="J592" s="154"/>
      <c r="K592" s="128"/>
      <c r="L592" s="128"/>
      <c r="M592" s="128" t="s">
        <v>993</v>
      </c>
      <c r="N592" s="128">
        <v>2025</v>
      </c>
      <c r="O592" s="128" t="s">
        <v>24</v>
      </c>
      <c r="P592" s="128" t="s">
        <v>24</v>
      </c>
      <c r="Q592" s="128" t="s">
        <v>24</v>
      </c>
      <c r="R592" s="128" t="s">
        <v>24</v>
      </c>
      <c r="S592" s="128" t="s">
        <v>24</v>
      </c>
      <c r="T592" s="128" t="s">
        <v>24</v>
      </c>
      <c r="U592" s="128" t="s">
        <v>24</v>
      </c>
      <c r="V592" s="128"/>
      <c r="W592" s="128"/>
      <c r="X592" s="128"/>
      <c r="Y592" s="128"/>
      <c r="Z592" s="128"/>
      <c r="AA592" s="128"/>
    </row>
    <row r="593" spans="1:49" x14ac:dyDescent="0.25">
      <c r="A593" s="128"/>
      <c r="B593" s="127">
        <v>566</v>
      </c>
      <c r="C593" s="128" t="s">
        <v>994</v>
      </c>
      <c r="D593" s="155">
        <v>600</v>
      </c>
      <c r="E593" s="156">
        <v>300</v>
      </c>
      <c r="F593" s="150">
        <v>2</v>
      </c>
      <c r="G593" s="157">
        <v>320</v>
      </c>
      <c r="H593" s="150" t="s">
        <v>1185</v>
      </c>
      <c r="I593" s="153"/>
      <c r="J593" s="154"/>
      <c r="K593" s="128"/>
      <c r="L593" s="128"/>
      <c r="M593" s="128" t="s">
        <v>995</v>
      </c>
      <c r="N593" s="128">
        <v>2026</v>
      </c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</row>
    <row r="594" spans="1:49" ht="15" customHeight="1" x14ac:dyDescent="0.25">
      <c r="A594" s="158" t="s">
        <v>1510</v>
      </c>
      <c r="B594" s="149">
        <v>567</v>
      </c>
      <c r="C594" s="128" t="s">
        <v>996</v>
      </c>
      <c r="D594" s="155"/>
      <c r="E594" s="156">
        <v>150</v>
      </c>
      <c r="F594" s="150">
        <v>1</v>
      </c>
      <c r="G594" s="157"/>
      <c r="H594" s="150"/>
      <c r="I594" s="153"/>
      <c r="J594" s="154"/>
      <c r="K594" s="128"/>
      <c r="L594" s="128"/>
      <c r="M594" s="128" t="s">
        <v>997</v>
      </c>
      <c r="N594" s="128" t="s">
        <v>1510</v>
      </c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58" t="s">
        <v>1510</v>
      </c>
    </row>
    <row r="595" spans="1:49" ht="15" customHeight="1" x14ac:dyDescent="0.25">
      <c r="A595" s="158" t="s">
        <v>1234</v>
      </c>
      <c r="B595" s="149">
        <v>568</v>
      </c>
      <c r="C595" s="128" t="s">
        <v>998</v>
      </c>
      <c r="D595" s="155"/>
      <c r="E595" s="156"/>
      <c r="F595" s="150"/>
      <c r="G595" s="157"/>
      <c r="H595" s="150"/>
      <c r="I595" s="153">
        <v>1</v>
      </c>
      <c r="J595" s="154"/>
      <c r="K595" s="128"/>
      <c r="L595" s="128"/>
      <c r="M595" s="128" t="s">
        <v>999</v>
      </c>
      <c r="N595" s="128">
        <v>2016</v>
      </c>
      <c r="O595" s="128"/>
      <c r="P595" s="128"/>
      <c r="Q595" s="128"/>
      <c r="R595" s="128" t="s">
        <v>1000</v>
      </c>
      <c r="S595" s="128"/>
      <c r="T595" s="128"/>
      <c r="U595" s="128"/>
      <c r="V595" s="128"/>
      <c r="W595" s="128"/>
      <c r="X595" s="128"/>
      <c r="Y595" s="128"/>
      <c r="Z595" s="128"/>
      <c r="AA595" s="158" t="s">
        <v>1234</v>
      </c>
    </row>
    <row r="596" spans="1:49" x14ac:dyDescent="0.25">
      <c r="A596" s="128"/>
      <c r="B596" s="149">
        <v>569</v>
      </c>
      <c r="C596" s="128" t="s">
        <v>1001</v>
      </c>
      <c r="D596" s="155"/>
      <c r="E596" s="156"/>
      <c r="F596" s="150"/>
      <c r="G596" s="157">
        <v>320</v>
      </c>
      <c r="H596" s="150"/>
      <c r="I596" s="153">
        <v>1</v>
      </c>
      <c r="J596" s="154"/>
      <c r="K596" s="128"/>
      <c r="L596" s="128"/>
      <c r="M596" s="128" t="s">
        <v>1002</v>
      </c>
      <c r="N596" s="128">
        <v>2023</v>
      </c>
      <c r="O596" s="128" t="s">
        <v>24</v>
      </c>
      <c r="P596" s="128" t="s">
        <v>24</v>
      </c>
      <c r="Q596" s="128" t="s">
        <v>24</v>
      </c>
      <c r="R596" s="128" t="s">
        <v>24</v>
      </c>
      <c r="S596" s="128" t="s">
        <v>24</v>
      </c>
      <c r="T596" s="128" t="s">
        <v>24</v>
      </c>
      <c r="U596" s="128" t="s">
        <v>24</v>
      </c>
      <c r="V596" s="128" t="s">
        <v>24</v>
      </c>
      <c r="W596" s="128" t="s">
        <v>24</v>
      </c>
      <c r="X596" s="128" t="s">
        <v>24</v>
      </c>
      <c r="Y596" s="128" t="s">
        <v>24</v>
      </c>
      <c r="Z596" s="128" t="s">
        <v>24</v>
      </c>
      <c r="AA596" s="128"/>
    </row>
    <row r="597" spans="1:49" x14ac:dyDescent="0.25">
      <c r="A597" s="128"/>
      <c r="B597" s="149">
        <v>570</v>
      </c>
      <c r="C597" s="128" t="s">
        <v>1003</v>
      </c>
      <c r="D597" s="155"/>
      <c r="E597" s="156"/>
      <c r="F597" s="150"/>
      <c r="G597" s="157"/>
      <c r="H597" s="150"/>
      <c r="I597" s="153">
        <v>1</v>
      </c>
      <c r="J597" s="154"/>
      <c r="K597" s="128"/>
      <c r="L597" s="128"/>
      <c r="M597" s="128" t="s">
        <v>1004</v>
      </c>
      <c r="N597" s="128">
        <v>2019</v>
      </c>
      <c r="O597" s="128" t="s">
        <v>24</v>
      </c>
      <c r="P597" s="128" t="s">
        <v>24</v>
      </c>
      <c r="Q597" s="128" t="s">
        <v>24</v>
      </c>
      <c r="R597" s="128" t="s">
        <v>24</v>
      </c>
      <c r="S597" s="128" t="s">
        <v>24</v>
      </c>
      <c r="T597" s="128"/>
      <c r="U597" s="128"/>
      <c r="V597" s="128"/>
      <c r="W597" s="128"/>
      <c r="X597" s="128"/>
      <c r="Y597" s="128"/>
      <c r="Z597" s="128"/>
      <c r="AA597" s="128"/>
    </row>
    <row r="598" spans="1:49" x14ac:dyDescent="0.25">
      <c r="A598" s="128"/>
      <c r="B598" s="127">
        <v>571</v>
      </c>
      <c r="C598" s="165" t="s">
        <v>1447</v>
      </c>
      <c r="D598" s="167">
        <v>300</v>
      </c>
      <c r="E598" s="168">
        <v>150</v>
      </c>
      <c r="F598" s="150">
        <v>1</v>
      </c>
      <c r="G598" s="157">
        <v>320</v>
      </c>
      <c r="H598" s="150"/>
      <c r="I598" s="153"/>
      <c r="J598" s="154"/>
      <c r="K598" s="128"/>
      <c r="L598" s="128"/>
      <c r="M598" s="128" t="s">
        <v>1448</v>
      </c>
      <c r="N598" s="128">
        <v>2025</v>
      </c>
      <c r="O598" s="128" t="s">
        <v>24</v>
      </c>
      <c r="P598" s="128" t="s">
        <v>24</v>
      </c>
      <c r="Q598" s="128" t="s">
        <v>24</v>
      </c>
      <c r="R598" s="128" t="s">
        <v>24</v>
      </c>
      <c r="S598" s="128" t="s">
        <v>24</v>
      </c>
      <c r="T598" s="128" t="s">
        <v>24</v>
      </c>
      <c r="U598" s="128"/>
      <c r="V598" s="128"/>
      <c r="W598" s="128"/>
      <c r="X598" s="128"/>
      <c r="Y598" s="128"/>
      <c r="Z598" s="128"/>
      <c r="AA598" s="128"/>
    </row>
    <row r="599" spans="1:49" ht="15" customHeight="1" x14ac:dyDescent="0.25">
      <c r="A599" s="158"/>
      <c r="B599" s="149">
        <v>572</v>
      </c>
      <c r="C599" s="128"/>
      <c r="D599" s="155"/>
      <c r="E599" s="156"/>
      <c r="F599" s="150">
        <v>1</v>
      </c>
      <c r="G599" s="157"/>
      <c r="H599" s="150"/>
      <c r="I599" s="153">
        <v>1</v>
      </c>
      <c r="J599" s="154"/>
      <c r="K599" s="128"/>
      <c r="L599" s="128"/>
      <c r="M599" s="128"/>
      <c r="N599" s="128">
        <v>2025</v>
      </c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58"/>
      <c r="AW599" s="4" t="s">
        <v>1009</v>
      </c>
    </row>
    <row r="600" spans="1:49" x14ac:dyDescent="0.25">
      <c r="A600" s="128"/>
      <c r="B600" s="149">
        <v>573</v>
      </c>
      <c r="C600" s="128" t="s">
        <v>1091</v>
      </c>
      <c r="D600" s="155">
        <v>300</v>
      </c>
      <c r="E600" s="156">
        <v>150</v>
      </c>
      <c r="F600" s="150">
        <v>1</v>
      </c>
      <c r="G600" s="157">
        <v>320</v>
      </c>
      <c r="H600" s="150"/>
      <c r="I600" s="153">
        <v>1</v>
      </c>
      <c r="J600" s="154"/>
      <c r="K600" s="128"/>
      <c r="L600" s="128"/>
      <c r="M600" s="128" t="s">
        <v>1008</v>
      </c>
      <c r="N600" s="128">
        <v>2026</v>
      </c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84" t="s">
        <v>1092</v>
      </c>
    </row>
    <row r="601" spans="1:49" ht="15" customHeight="1" x14ac:dyDescent="0.25">
      <c r="A601" s="158" t="s">
        <v>1234</v>
      </c>
      <c r="B601" s="149">
        <v>574</v>
      </c>
      <c r="C601" s="128" t="s">
        <v>1010</v>
      </c>
      <c r="D601" s="155"/>
      <c r="E601" s="156"/>
      <c r="F601" s="150"/>
      <c r="G601" s="157">
        <v>320</v>
      </c>
      <c r="H601" s="150"/>
      <c r="I601" s="153">
        <v>1</v>
      </c>
      <c r="J601" s="154"/>
      <c r="K601" s="128"/>
      <c r="L601" s="128"/>
      <c r="M601" s="128" t="s">
        <v>1011</v>
      </c>
      <c r="N601" s="128">
        <v>0</v>
      </c>
      <c r="O601" s="128" t="s">
        <v>24</v>
      </c>
      <c r="P601" s="128" t="s">
        <v>24</v>
      </c>
      <c r="Q601" s="128" t="s">
        <v>24</v>
      </c>
      <c r="R601" s="128" t="s">
        <v>24</v>
      </c>
      <c r="S601" s="128" t="s">
        <v>24</v>
      </c>
      <c r="T601" s="128" t="s">
        <v>24</v>
      </c>
      <c r="U601" s="128" t="s">
        <v>24</v>
      </c>
      <c r="V601" s="128" t="s">
        <v>24</v>
      </c>
      <c r="W601" s="128" t="s">
        <v>24</v>
      </c>
      <c r="X601" s="128" t="s">
        <v>24</v>
      </c>
      <c r="Y601" s="128"/>
      <c r="Z601" s="128"/>
      <c r="AA601" s="158" t="s">
        <v>1234</v>
      </c>
      <c r="AC601" s="4" t="s">
        <v>1012</v>
      </c>
    </row>
    <row r="602" spans="1:49" ht="15" customHeight="1" x14ac:dyDescent="0.25">
      <c r="A602" s="158" t="s">
        <v>101</v>
      </c>
      <c r="B602" s="149">
        <v>575</v>
      </c>
      <c r="C602" s="128" t="s">
        <v>1013</v>
      </c>
      <c r="D602" s="155"/>
      <c r="E602" s="156"/>
      <c r="F602" s="150"/>
      <c r="G602" s="157">
        <v>320</v>
      </c>
      <c r="H602" s="150"/>
      <c r="I602" s="153">
        <v>1</v>
      </c>
      <c r="J602" s="154"/>
      <c r="K602" s="128"/>
      <c r="L602" s="128"/>
      <c r="M602" s="128" t="s">
        <v>1014</v>
      </c>
      <c r="N602" s="128">
        <v>2016</v>
      </c>
      <c r="O602" s="128"/>
      <c r="P602" s="128"/>
      <c r="Q602" s="128"/>
      <c r="R602" s="128"/>
      <c r="S602" s="128"/>
      <c r="T602" s="128"/>
      <c r="U602" s="128" t="s">
        <v>1015</v>
      </c>
      <c r="V602" s="128"/>
      <c r="W602" s="128"/>
      <c r="X602" s="128"/>
      <c r="Y602" s="128"/>
      <c r="Z602" s="128"/>
      <c r="AA602" s="158" t="s">
        <v>101</v>
      </c>
    </row>
    <row r="603" spans="1:49" x14ac:dyDescent="0.25">
      <c r="A603" s="128"/>
      <c r="B603" s="149">
        <v>576</v>
      </c>
      <c r="C603" s="128" t="s">
        <v>1584</v>
      </c>
      <c r="D603" s="155">
        <v>300</v>
      </c>
      <c r="E603" s="156">
        <v>150</v>
      </c>
      <c r="F603" s="150"/>
      <c r="G603" s="157"/>
      <c r="H603" s="150"/>
      <c r="I603" s="153">
        <v>1</v>
      </c>
      <c r="J603" s="154"/>
      <c r="K603" s="128"/>
      <c r="L603" s="128"/>
      <c r="M603" s="128" t="s">
        <v>1017</v>
      </c>
      <c r="N603" s="128">
        <v>2026</v>
      </c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</row>
    <row r="604" spans="1:49" ht="15" customHeight="1" x14ac:dyDescent="0.25">
      <c r="A604" s="128"/>
      <c r="B604" s="149">
        <v>577</v>
      </c>
      <c r="C604" s="163" t="s">
        <v>1550</v>
      </c>
      <c r="D604" s="174">
        <v>300</v>
      </c>
      <c r="E604" s="175">
        <v>150</v>
      </c>
      <c r="F604" s="150">
        <v>1</v>
      </c>
      <c r="G604" s="157"/>
      <c r="H604" s="150"/>
      <c r="I604" s="153"/>
      <c r="J604" s="154"/>
      <c r="K604" s="128"/>
      <c r="L604" s="128" t="s">
        <v>1549</v>
      </c>
      <c r="M604" s="128" t="s">
        <v>1551</v>
      </c>
      <c r="N604" s="128">
        <v>2026</v>
      </c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</row>
    <row r="605" spans="1:49" x14ac:dyDescent="0.25">
      <c r="A605" s="128"/>
      <c r="B605" s="149">
        <v>578</v>
      </c>
      <c r="C605" s="128" t="s">
        <v>1018</v>
      </c>
      <c r="D605" s="155">
        <v>300</v>
      </c>
      <c r="E605" s="156">
        <v>150</v>
      </c>
      <c r="F605" s="150">
        <v>1</v>
      </c>
      <c r="G605" s="157">
        <v>320</v>
      </c>
      <c r="H605" s="150"/>
      <c r="I605" s="153"/>
      <c r="J605" s="154"/>
      <c r="K605" s="128"/>
      <c r="L605" s="128"/>
      <c r="M605" s="128" t="s">
        <v>1019</v>
      </c>
      <c r="N605" s="128">
        <v>2026</v>
      </c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</row>
    <row r="606" spans="1:49" x14ac:dyDescent="0.25">
      <c r="A606" s="128"/>
      <c r="B606" s="149">
        <v>579</v>
      </c>
      <c r="C606" s="128" t="s">
        <v>1020</v>
      </c>
      <c r="D606" s="155"/>
      <c r="E606" s="156"/>
      <c r="F606" s="150"/>
      <c r="G606" s="157">
        <v>320</v>
      </c>
      <c r="H606" s="150"/>
      <c r="I606" s="153">
        <v>1</v>
      </c>
      <c r="J606" s="154"/>
      <c r="K606" s="128"/>
      <c r="L606" s="128"/>
      <c r="M606" s="128" t="s">
        <v>1021</v>
      </c>
      <c r="N606" s="128">
        <v>2019</v>
      </c>
      <c r="O606" s="128" t="s">
        <v>24</v>
      </c>
      <c r="P606" s="128" t="s">
        <v>24</v>
      </c>
      <c r="Q606" s="128" t="s">
        <v>24</v>
      </c>
      <c r="R606" s="128" t="s">
        <v>24</v>
      </c>
      <c r="S606" s="128" t="s">
        <v>24</v>
      </c>
      <c r="T606" s="128" t="s">
        <v>24</v>
      </c>
      <c r="U606" s="128" t="s">
        <v>24</v>
      </c>
      <c r="V606" s="128" t="s">
        <v>24</v>
      </c>
      <c r="W606" s="128" t="s">
        <v>24</v>
      </c>
      <c r="X606" s="128" t="s">
        <v>24</v>
      </c>
      <c r="Y606" s="128"/>
      <c r="Z606" s="128"/>
      <c r="AA606" s="128"/>
    </row>
    <row r="607" spans="1:49" x14ac:dyDescent="0.25">
      <c r="A607" s="128"/>
      <c r="B607" s="149">
        <v>580</v>
      </c>
      <c r="C607" s="128" t="s">
        <v>1022</v>
      </c>
      <c r="D607" s="155">
        <v>300</v>
      </c>
      <c r="E607" s="156">
        <v>150</v>
      </c>
      <c r="F607" s="150">
        <v>1</v>
      </c>
      <c r="G607" s="157"/>
      <c r="H607" s="150"/>
      <c r="I607" s="153"/>
      <c r="J607" s="154"/>
      <c r="K607" s="128"/>
      <c r="L607" s="128"/>
      <c r="M607" s="128" t="s">
        <v>1023</v>
      </c>
      <c r="N607" s="128">
        <v>2026</v>
      </c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</row>
    <row r="608" spans="1:49" x14ac:dyDescent="0.25">
      <c r="A608" s="128"/>
      <c r="B608" s="149">
        <v>581</v>
      </c>
      <c r="C608" s="128" t="s">
        <v>1024</v>
      </c>
      <c r="D608" s="155">
        <v>300</v>
      </c>
      <c r="E608" s="156">
        <v>150</v>
      </c>
      <c r="F608" s="150"/>
      <c r="G608" s="157">
        <v>320</v>
      </c>
      <c r="H608" s="150"/>
      <c r="I608" s="153">
        <v>1</v>
      </c>
      <c r="J608" s="154"/>
      <c r="K608" s="128"/>
      <c r="L608" s="128"/>
      <c r="M608" s="128" t="s">
        <v>1025</v>
      </c>
      <c r="N608" s="128">
        <v>2025</v>
      </c>
      <c r="O608" s="128" t="s">
        <v>24</v>
      </c>
      <c r="P608" s="128" t="s">
        <v>24</v>
      </c>
      <c r="Q608" s="128" t="s">
        <v>24</v>
      </c>
      <c r="R608" s="128" t="s">
        <v>180</v>
      </c>
      <c r="S608" s="128" t="s">
        <v>24</v>
      </c>
      <c r="T608" s="128" t="s">
        <v>24</v>
      </c>
      <c r="U608" s="128"/>
      <c r="V608" s="128"/>
      <c r="W608" s="128"/>
      <c r="X608" s="128"/>
      <c r="Y608" s="128"/>
      <c r="Z608" s="128"/>
      <c r="AA608" s="128"/>
    </row>
    <row r="609" spans="1:32" x14ac:dyDescent="0.25">
      <c r="A609" s="128"/>
      <c r="B609" s="149">
        <v>582</v>
      </c>
      <c r="C609" s="128" t="s">
        <v>1027</v>
      </c>
      <c r="D609" s="155">
        <v>300</v>
      </c>
      <c r="E609" s="156">
        <v>150</v>
      </c>
      <c r="F609" s="150">
        <v>1</v>
      </c>
      <c r="G609" s="157"/>
      <c r="H609" s="150"/>
      <c r="I609" s="153"/>
      <c r="J609" s="154"/>
      <c r="K609" s="128"/>
      <c r="L609" s="128"/>
      <c r="M609" s="128" t="s">
        <v>1028</v>
      </c>
      <c r="N609" s="128">
        <v>2026</v>
      </c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</row>
    <row r="610" spans="1:32" x14ac:dyDescent="0.25">
      <c r="A610" s="128"/>
      <c r="B610" s="149">
        <v>583</v>
      </c>
      <c r="C610" s="128" t="s">
        <v>1029</v>
      </c>
      <c r="D610" s="155">
        <v>300</v>
      </c>
      <c r="E610" s="156">
        <v>150</v>
      </c>
      <c r="F610" s="150"/>
      <c r="G610" s="157">
        <v>320</v>
      </c>
      <c r="H610" s="150"/>
      <c r="I610" s="153">
        <v>1</v>
      </c>
      <c r="J610" s="154"/>
      <c r="K610" s="128"/>
      <c r="L610" s="128"/>
      <c r="M610" s="128" t="s">
        <v>1030</v>
      </c>
      <c r="N610" s="128">
        <v>2026</v>
      </c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</row>
    <row r="611" spans="1:32" x14ac:dyDescent="0.25">
      <c r="A611" s="128"/>
      <c r="B611" s="149">
        <v>584</v>
      </c>
      <c r="C611" s="128" t="s">
        <v>1031</v>
      </c>
      <c r="D611" s="155">
        <v>300</v>
      </c>
      <c r="E611" s="156">
        <v>150</v>
      </c>
      <c r="F611" s="150">
        <v>1</v>
      </c>
      <c r="G611" s="157">
        <v>320</v>
      </c>
      <c r="H611" s="150"/>
      <c r="I611" s="153"/>
      <c r="J611" s="154"/>
      <c r="K611" s="128"/>
      <c r="L611" s="128"/>
      <c r="M611" s="128" t="s">
        <v>1032</v>
      </c>
      <c r="N611" s="128">
        <v>2026</v>
      </c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</row>
    <row r="612" spans="1:32" x14ac:dyDescent="0.25">
      <c r="A612" s="128"/>
      <c r="B612" s="127">
        <v>585</v>
      </c>
      <c r="C612" s="128" t="s">
        <v>1033</v>
      </c>
      <c r="D612" s="155">
        <v>300</v>
      </c>
      <c r="E612" s="156">
        <v>150</v>
      </c>
      <c r="F612" s="150">
        <v>1</v>
      </c>
      <c r="G612" s="157">
        <v>320</v>
      </c>
      <c r="H612" s="150"/>
      <c r="I612" s="153"/>
      <c r="J612" s="154"/>
      <c r="K612" s="128"/>
      <c r="L612" s="128"/>
      <c r="M612" s="128" t="s">
        <v>1684</v>
      </c>
      <c r="N612" s="128">
        <v>2026</v>
      </c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</row>
    <row r="613" spans="1:32" x14ac:dyDescent="0.25">
      <c r="A613" s="128"/>
      <c r="B613" s="149">
        <v>586</v>
      </c>
      <c r="C613" s="128" t="s">
        <v>1036</v>
      </c>
      <c r="D613" s="155">
        <v>300</v>
      </c>
      <c r="E613" s="156">
        <v>150</v>
      </c>
      <c r="F613" s="150">
        <v>2</v>
      </c>
      <c r="G613" s="157">
        <v>320</v>
      </c>
      <c r="H613" s="150" t="s">
        <v>44</v>
      </c>
      <c r="I613" s="153">
        <v>1</v>
      </c>
      <c r="J613" s="154"/>
      <c r="K613" s="128"/>
      <c r="L613" s="128"/>
      <c r="M613" s="128" t="s">
        <v>1134</v>
      </c>
      <c r="N613" s="128">
        <v>2025</v>
      </c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E613" s="26"/>
      <c r="AF613" s="26"/>
    </row>
    <row r="614" spans="1:32" x14ac:dyDescent="0.25">
      <c r="A614" s="128"/>
      <c r="B614" s="149">
        <v>587</v>
      </c>
      <c r="C614" s="128" t="s">
        <v>1037</v>
      </c>
      <c r="D614" s="155">
        <v>300</v>
      </c>
      <c r="E614" s="156">
        <v>150</v>
      </c>
      <c r="F614" s="150">
        <v>1</v>
      </c>
      <c r="G614" s="157">
        <v>320</v>
      </c>
      <c r="H614" s="150"/>
      <c r="I614" s="153"/>
      <c r="J614" s="154"/>
      <c r="K614" s="128"/>
      <c r="L614" s="128"/>
      <c r="M614" s="128" t="s">
        <v>1038</v>
      </c>
      <c r="N614" s="128">
        <v>2026</v>
      </c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C614" s="26" t="s">
        <v>1039</v>
      </c>
      <c r="AD614" s="26"/>
    </row>
    <row r="615" spans="1:32" x14ac:dyDescent="0.25">
      <c r="A615" s="128"/>
      <c r="B615" s="149">
        <v>588</v>
      </c>
      <c r="C615" s="128" t="s">
        <v>1040</v>
      </c>
      <c r="D615" s="155">
        <v>300</v>
      </c>
      <c r="E615" s="156">
        <v>150</v>
      </c>
      <c r="F615" s="150">
        <v>1</v>
      </c>
      <c r="G615" s="157">
        <v>320</v>
      </c>
      <c r="H615" s="150"/>
      <c r="I615" s="153"/>
      <c r="J615" s="154"/>
      <c r="K615" s="128"/>
      <c r="L615" s="128" t="s">
        <v>1673</v>
      </c>
      <c r="M615" s="128" t="s">
        <v>1041</v>
      </c>
      <c r="N615" s="128">
        <v>2026</v>
      </c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</row>
    <row r="616" spans="1:32" x14ac:dyDescent="0.25">
      <c r="A616" s="128"/>
      <c r="B616" s="149">
        <v>589</v>
      </c>
      <c r="C616" s="128" t="s">
        <v>1042</v>
      </c>
      <c r="D616" s="155">
        <v>300</v>
      </c>
      <c r="E616" s="156">
        <v>150</v>
      </c>
      <c r="F616" s="150">
        <v>1</v>
      </c>
      <c r="G616" s="157"/>
      <c r="H616" s="150"/>
      <c r="I616" s="153"/>
      <c r="J616" s="154"/>
      <c r="K616" s="128"/>
      <c r="L616" s="128"/>
      <c r="M616" s="128" t="s">
        <v>1043</v>
      </c>
      <c r="N616" s="128">
        <v>2026</v>
      </c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C616" s="4">
        <v>509</v>
      </c>
    </row>
    <row r="617" spans="1:32" x14ac:dyDescent="0.25">
      <c r="A617" s="128"/>
      <c r="B617" s="149">
        <v>590</v>
      </c>
      <c r="C617" s="128" t="s">
        <v>1044</v>
      </c>
      <c r="D617" s="155">
        <v>300</v>
      </c>
      <c r="E617" s="156">
        <v>150</v>
      </c>
      <c r="F617" s="150"/>
      <c r="G617" s="157">
        <v>320</v>
      </c>
      <c r="H617" s="150"/>
      <c r="I617" s="153">
        <v>1</v>
      </c>
      <c r="J617" s="154"/>
      <c r="K617" s="128"/>
      <c r="L617" s="128" t="s">
        <v>1594</v>
      </c>
      <c r="M617" s="128" t="s">
        <v>1045</v>
      </c>
      <c r="N617" s="128"/>
      <c r="O617" s="128">
        <v>2020</v>
      </c>
      <c r="P617" s="128" t="s">
        <v>24</v>
      </c>
      <c r="Q617" s="128" t="s">
        <v>24</v>
      </c>
      <c r="R617" s="128" t="s">
        <v>24</v>
      </c>
      <c r="S617" s="128"/>
      <c r="T617" s="128"/>
      <c r="U617" s="128"/>
      <c r="V617" s="128"/>
      <c r="W617" s="128"/>
      <c r="X617" s="128"/>
      <c r="Y617" s="128"/>
      <c r="Z617" s="128"/>
      <c r="AA617" s="128"/>
    </row>
    <row r="618" spans="1:32" ht="15" customHeight="1" x14ac:dyDescent="0.25">
      <c r="A618" s="128" t="s">
        <v>44</v>
      </c>
      <c r="B618" s="149">
        <v>591</v>
      </c>
      <c r="C618" s="165" t="s">
        <v>1291</v>
      </c>
      <c r="D618" s="167"/>
      <c r="E618" s="168"/>
      <c r="F618" s="150"/>
      <c r="G618" s="157"/>
      <c r="H618" s="150"/>
      <c r="I618" s="153"/>
      <c r="J618" s="154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 t="s">
        <v>44</v>
      </c>
    </row>
    <row r="619" spans="1:32" ht="15" customHeight="1" x14ac:dyDescent="0.25">
      <c r="A619" s="158" t="s">
        <v>37</v>
      </c>
      <c r="B619" s="149">
        <v>592</v>
      </c>
      <c r="C619" s="128" t="s">
        <v>1048</v>
      </c>
      <c r="D619" s="155"/>
      <c r="E619" s="156"/>
      <c r="F619" s="150">
        <v>1</v>
      </c>
      <c r="G619" s="150" t="s">
        <v>37</v>
      </c>
      <c r="H619" s="150"/>
      <c r="I619" s="153"/>
      <c r="J619" s="154"/>
      <c r="K619" s="128"/>
      <c r="L619" s="128" t="s">
        <v>1751</v>
      </c>
      <c r="M619" s="128" t="s">
        <v>1049</v>
      </c>
      <c r="N619" s="128"/>
      <c r="O619" s="128">
        <v>2022</v>
      </c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58" t="s">
        <v>37</v>
      </c>
    </row>
    <row r="620" spans="1:32" x14ac:dyDescent="0.25">
      <c r="A620" s="128"/>
      <c r="B620" s="149">
        <v>593</v>
      </c>
      <c r="C620" s="128" t="s">
        <v>1050</v>
      </c>
      <c r="D620" s="155">
        <v>300</v>
      </c>
      <c r="E620" s="156">
        <v>150</v>
      </c>
      <c r="F620" s="150">
        <v>1</v>
      </c>
      <c r="G620" s="200"/>
      <c r="H620" s="150"/>
      <c r="I620" s="153"/>
      <c r="J620" s="154"/>
      <c r="K620" s="128"/>
      <c r="L620" s="128"/>
      <c r="M620" s="128" t="s">
        <v>1172</v>
      </c>
      <c r="N620" s="128">
        <v>2026</v>
      </c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</row>
    <row r="621" spans="1:32" x14ac:dyDescent="0.25">
      <c r="A621" s="128"/>
      <c r="B621" s="149">
        <v>594</v>
      </c>
      <c r="C621" s="128" t="s">
        <v>1051</v>
      </c>
      <c r="D621" s="155"/>
      <c r="E621" s="156"/>
      <c r="F621" s="150"/>
      <c r="G621" s="150"/>
      <c r="H621" s="150"/>
      <c r="I621" s="153">
        <v>1</v>
      </c>
      <c r="J621" s="154"/>
      <c r="K621" s="128"/>
      <c r="L621" s="128"/>
      <c r="M621" s="128" t="s">
        <v>1052</v>
      </c>
      <c r="N621" s="128">
        <v>2019</v>
      </c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</row>
    <row r="622" spans="1:32" x14ac:dyDescent="0.25">
      <c r="A622" s="128"/>
      <c r="B622" s="149">
        <v>595</v>
      </c>
      <c r="C622" s="128" t="s">
        <v>1403</v>
      </c>
      <c r="D622" s="155">
        <v>300</v>
      </c>
      <c r="E622" s="156">
        <v>150</v>
      </c>
      <c r="F622" s="150">
        <v>1</v>
      </c>
      <c r="G622" s="150"/>
      <c r="H622" s="150"/>
      <c r="I622" s="153"/>
      <c r="J622" s="154"/>
      <c r="K622" s="128"/>
      <c r="L622" s="128"/>
      <c r="M622" s="128" t="s">
        <v>1055</v>
      </c>
      <c r="N622" s="128">
        <v>2026</v>
      </c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</row>
    <row r="623" spans="1:32" x14ac:dyDescent="0.25">
      <c r="A623" s="128"/>
      <c r="B623" s="127">
        <v>596</v>
      </c>
      <c r="C623" s="128" t="s">
        <v>1056</v>
      </c>
      <c r="D623" s="155">
        <v>300</v>
      </c>
      <c r="E623" s="156">
        <v>150</v>
      </c>
      <c r="F623" s="150">
        <v>1</v>
      </c>
      <c r="G623" s="150"/>
      <c r="H623" s="150"/>
      <c r="I623" s="153"/>
      <c r="J623" s="154"/>
      <c r="K623" s="128"/>
      <c r="L623" s="128"/>
      <c r="M623" s="128" t="s">
        <v>1057</v>
      </c>
      <c r="N623" s="128">
        <v>2024</v>
      </c>
      <c r="O623" s="128" t="s">
        <v>24</v>
      </c>
      <c r="P623" s="128" t="s">
        <v>24</v>
      </c>
      <c r="Q623" s="128" t="s">
        <v>24</v>
      </c>
      <c r="R623" s="128" t="s">
        <v>24</v>
      </c>
      <c r="S623" s="128" t="s">
        <v>24</v>
      </c>
      <c r="T623" s="128" t="s">
        <v>24</v>
      </c>
      <c r="U623" s="128" t="s">
        <v>24</v>
      </c>
      <c r="V623" s="128" t="s">
        <v>24</v>
      </c>
      <c r="W623" s="128" t="s">
        <v>24</v>
      </c>
      <c r="X623" s="128" t="s">
        <v>24</v>
      </c>
      <c r="Y623" s="128"/>
      <c r="Z623" s="128"/>
      <c r="AA623" s="128"/>
    </row>
    <row r="624" spans="1:32" x14ac:dyDescent="0.25">
      <c r="A624" s="128"/>
      <c r="B624" s="149">
        <v>597</v>
      </c>
      <c r="C624" s="128" t="s">
        <v>1489</v>
      </c>
      <c r="D624" s="155">
        <v>300</v>
      </c>
      <c r="E624" s="156">
        <v>150</v>
      </c>
      <c r="F624" s="150">
        <v>1</v>
      </c>
      <c r="G624" s="150"/>
      <c r="H624" s="150"/>
      <c r="I624" s="153"/>
      <c r="J624" s="154"/>
      <c r="K624" s="128"/>
      <c r="L624" s="128"/>
      <c r="M624" s="128" t="s">
        <v>1490</v>
      </c>
      <c r="N624" s="128">
        <v>2026</v>
      </c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E624" s="4" t="s">
        <v>1062</v>
      </c>
    </row>
    <row r="625" spans="1:29" x14ac:dyDescent="0.25">
      <c r="A625" s="128"/>
      <c r="B625" s="149">
        <v>598</v>
      </c>
      <c r="C625" s="128" t="s">
        <v>739</v>
      </c>
      <c r="D625" s="155">
        <v>300</v>
      </c>
      <c r="E625" s="156">
        <v>150</v>
      </c>
      <c r="F625" s="150">
        <v>1</v>
      </c>
      <c r="G625" s="150"/>
      <c r="H625" s="150"/>
      <c r="I625" s="153"/>
      <c r="J625" s="154"/>
      <c r="K625" s="128"/>
      <c r="L625" s="128" t="s">
        <v>1757</v>
      </c>
      <c r="M625" s="128" t="s">
        <v>1060</v>
      </c>
      <c r="N625" s="128">
        <v>2025</v>
      </c>
      <c r="O625" s="128" t="s">
        <v>24</v>
      </c>
      <c r="P625" s="128" t="s">
        <v>24</v>
      </c>
      <c r="Q625" s="128" t="s">
        <v>24</v>
      </c>
      <c r="R625" s="128" t="s">
        <v>24</v>
      </c>
      <c r="S625" s="128" t="s">
        <v>24</v>
      </c>
      <c r="T625" s="128" t="s">
        <v>24</v>
      </c>
      <c r="U625" s="128"/>
      <c r="V625" s="128"/>
      <c r="W625" s="128"/>
      <c r="X625" s="128"/>
      <c r="Y625" s="128"/>
      <c r="Z625" s="128"/>
      <c r="AA625" s="128"/>
      <c r="AC625" s="4" t="s">
        <v>1061</v>
      </c>
    </row>
    <row r="626" spans="1:29" ht="15" customHeight="1" x14ac:dyDescent="0.25">
      <c r="A626" s="158" t="s">
        <v>1450</v>
      </c>
      <c r="B626" s="149">
        <v>599</v>
      </c>
      <c r="C626" s="128" t="s">
        <v>1451</v>
      </c>
      <c r="D626" s="155"/>
      <c r="E626" s="156"/>
      <c r="F626" s="150"/>
      <c r="G626" s="150"/>
      <c r="H626" s="150"/>
      <c r="I626" s="153"/>
      <c r="J626" s="154"/>
      <c r="K626" s="128"/>
      <c r="L626" s="128"/>
      <c r="M626" s="128" t="s">
        <v>1064</v>
      </c>
      <c r="N626" s="128">
        <v>2021</v>
      </c>
      <c r="O626" s="128" t="s">
        <v>24</v>
      </c>
      <c r="P626" s="128" t="s">
        <v>24</v>
      </c>
      <c r="Q626" s="128" t="s">
        <v>24</v>
      </c>
      <c r="R626" s="128" t="s">
        <v>24</v>
      </c>
      <c r="S626" s="128" t="s">
        <v>24</v>
      </c>
      <c r="T626" s="128" t="s">
        <v>24</v>
      </c>
      <c r="U626" s="128" t="s">
        <v>24</v>
      </c>
      <c r="V626" s="128"/>
      <c r="W626" s="128"/>
      <c r="X626" s="128"/>
      <c r="Y626" s="128"/>
      <c r="Z626" s="128"/>
      <c r="AA626" s="158" t="s">
        <v>1450</v>
      </c>
      <c r="AC626" s="4" t="s">
        <v>1065</v>
      </c>
    </row>
    <row r="627" spans="1:29" x14ac:dyDescent="0.25">
      <c r="A627" s="128"/>
      <c r="B627" s="127">
        <v>600</v>
      </c>
      <c r="C627" s="128" t="s">
        <v>1080</v>
      </c>
      <c r="D627" s="155">
        <v>300</v>
      </c>
      <c r="E627" s="156">
        <v>150</v>
      </c>
      <c r="F627" s="150">
        <v>1</v>
      </c>
      <c r="G627" s="150"/>
      <c r="H627" s="150"/>
      <c r="I627" s="153">
        <v>1</v>
      </c>
      <c r="J627" s="154"/>
      <c r="K627" s="128"/>
      <c r="L627" s="128"/>
      <c r="M627" s="128" t="s">
        <v>1534</v>
      </c>
      <c r="N627" s="128">
        <v>2026</v>
      </c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</row>
    <row r="628" spans="1:29" x14ac:dyDescent="0.25">
      <c r="A628" s="128"/>
      <c r="B628" s="149">
        <v>601</v>
      </c>
      <c r="C628" s="128" t="s">
        <v>1119</v>
      </c>
      <c r="D628" s="155">
        <v>300</v>
      </c>
      <c r="E628" s="156">
        <v>150</v>
      </c>
      <c r="F628" s="150"/>
      <c r="G628" s="150"/>
      <c r="H628" s="150"/>
      <c r="I628" s="153">
        <v>1</v>
      </c>
      <c r="J628" s="154"/>
      <c r="K628" s="128"/>
      <c r="L628" s="128"/>
      <c r="M628" s="128" t="s">
        <v>1190</v>
      </c>
      <c r="N628" s="128">
        <v>2026</v>
      </c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</row>
    <row r="629" spans="1:29" x14ac:dyDescent="0.25">
      <c r="A629" s="128"/>
      <c r="B629" s="149">
        <v>602</v>
      </c>
      <c r="C629" s="128" t="s">
        <v>1120</v>
      </c>
      <c r="D629" s="155">
        <v>300</v>
      </c>
      <c r="E629" s="156">
        <v>150</v>
      </c>
      <c r="F629" s="150">
        <v>1</v>
      </c>
      <c r="G629" s="150"/>
      <c r="H629" s="150"/>
      <c r="I629" s="153"/>
      <c r="J629" s="154"/>
      <c r="K629" s="128"/>
      <c r="L629" s="128"/>
      <c r="M629" s="128" t="s">
        <v>162</v>
      </c>
      <c r="N629" s="128">
        <v>2026</v>
      </c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</row>
    <row r="630" spans="1:29" x14ac:dyDescent="0.25">
      <c r="A630" s="128"/>
      <c r="B630" s="149">
        <v>603</v>
      </c>
      <c r="C630" s="128" t="s">
        <v>1122</v>
      </c>
      <c r="D630" s="155"/>
      <c r="E630" s="156"/>
      <c r="F630" s="150"/>
      <c r="G630" s="150"/>
      <c r="H630" s="150"/>
      <c r="I630" s="153">
        <v>1</v>
      </c>
      <c r="J630" s="154"/>
      <c r="K630" s="128"/>
      <c r="L630" s="128"/>
      <c r="M630" s="128"/>
      <c r="N630" s="128">
        <v>2019</v>
      </c>
      <c r="O630" s="128" t="s">
        <v>24</v>
      </c>
      <c r="P630" s="128" t="s">
        <v>24</v>
      </c>
      <c r="Q630" s="128" t="s">
        <v>24</v>
      </c>
      <c r="R630" s="128" t="s">
        <v>24</v>
      </c>
      <c r="S630" s="128" t="s">
        <v>24</v>
      </c>
      <c r="T630" s="128" t="s">
        <v>24</v>
      </c>
      <c r="U630" s="128" t="s">
        <v>24</v>
      </c>
      <c r="V630" s="128"/>
      <c r="W630" s="128"/>
      <c r="X630" s="128"/>
      <c r="Y630" s="128"/>
      <c r="Z630" s="128"/>
      <c r="AA630" s="128"/>
    </row>
    <row r="631" spans="1:29" x14ac:dyDescent="0.25">
      <c r="A631" s="128" t="s">
        <v>1556</v>
      </c>
      <c r="B631" s="149">
        <v>604</v>
      </c>
      <c r="C631" s="128" t="s">
        <v>548</v>
      </c>
      <c r="D631" s="155"/>
      <c r="E631" s="156"/>
      <c r="F631" s="150">
        <v>1</v>
      </c>
      <c r="G631" s="150"/>
      <c r="H631" s="150"/>
      <c r="I631" s="153"/>
      <c r="J631" s="154"/>
      <c r="K631" s="128"/>
      <c r="L631" s="128" t="s">
        <v>1691</v>
      </c>
      <c r="M631" s="128"/>
      <c r="N631" s="128"/>
      <c r="O631" s="128">
        <v>2019</v>
      </c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 t="s">
        <v>1556</v>
      </c>
    </row>
    <row r="632" spans="1:29" x14ac:dyDescent="0.25">
      <c r="A632" s="128"/>
      <c r="B632" s="149">
        <v>605</v>
      </c>
      <c r="C632" s="128" t="s">
        <v>1135</v>
      </c>
      <c r="D632" s="155"/>
      <c r="E632" s="156"/>
      <c r="F632" s="150"/>
      <c r="G632" s="150"/>
      <c r="H632" s="150"/>
      <c r="I632" s="153"/>
      <c r="J632" s="154"/>
      <c r="K632" s="128"/>
      <c r="L632" s="128" t="s">
        <v>1590</v>
      </c>
      <c r="M632" s="128" t="s">
        <v>1136</v>
      </c>
      <c r="N632" s="128"/>
      <c r="O632" s="128">
        <v>2020</v>
      </c>
      <c r="P632" s="128" t="s">
        <v>24</v>
      </c>
      <c r="Q632" s="128" t="s">
        <v>24</v>
      </c>
      <c r="R632" s="128" t="s">
        <v>24</v>
      </c>
      <c r="S632" s="128" t="s">
        <v>24</v>
      </c>
      <c r="T632" s="128"/>
      <c r="U632" s="128"/>
      <c r="V632" s="128"/>
      <c r="W632" s="128"/>
      <c r="X632" s="128"/>
      <c r="Y632" s="128"/>
      <c r="Z632" s="128"/>
      <c r="AA632" s="128"/>
    </row>
    <row r="633" spans="1:29" x14ac:dyDescent="0.25">
      <c r="A633" s="128"/>
      <c r="B633" s="149">
        <v>606</v>
      </c>
      <c r="C633" s="128" t="s">
        <v>1740</v>
      </c>
      <c r="D633" s="155"/>
      <c r="E633" s="156"/>
      <c r="F633" s="150"/>
      <c r="G633" s="150"/>
      <c r="H633" s="150"/>
      <c r="I633" s="153">
        <v>1</v>
      </c>
      <c r="J633" s="154"/>
      <c r="K633" s="128"/>
      <c r="L633" s="128"/>
      <c r="M633" s="128" t="s">
        <v>1141</v>
      </c>
      <c r="N633" s="128">
        <v>2019</v>
      </c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</row>
    <row r="634" spans="1:29" x14ac:dyDescent="0.25">
      <c r="A634" s="128"/>
      <c r="B634" s="149">
        <v>607</v>
      </c>
      <c r="C634" s="128" t="s">
        <v>1142</v>
      </c>
      <c r="D634" s="155">
        <v>300</v>
      </c>
      <c r="E634" s="156">
        <v>150</v>
      </c>
      <c r="F634" s="150"/>
      <c r="G634" s="150"/>
      <c r="H634" s="150"/>
      <c r="I634" s="153">
        <v>1</v>
      </c>
      <c r="J634" s="154"/>
      <c r="K634" s="128"/>
      <c r="L634" s="128"/>
      <c r="M634" s="128" t="s">
        <v>1143</v>
      </c>
      <c r="N634" s="128">
        <v>2026</v>
      </c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</row>
    <row r="635" spans="1:29" x14ac:dyDescent="0.25">
      <c r="A635" s="128"/>
      <c r="B635" s="149">
        <v>608</v>
      </c>
      <c r="C635" s="128" t="s">
        <v>1146</v>
      </c>
      <c r="D635" s="155"/>
      <c r="E635" s="156"/>
      <c r="F635" s="150"/>
      <c r="G635" s="150"/>
      <c r="H635" s="150"/>
      <c r="I635" s="153">
        <v>1</v>
      </c>
      <c r="J635" s="154"/>
      <c r="K635" s="128"/>
      <c r="L635" s="128"/>
      <c r="M635" s="128" t="s">
        <v>1147</v>
      </c>
      <c r="N635" s="128">
        <v>2020</v>
      </c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</row>
    <row r="636" spans="1:29" x14ac:dyDescent="0.25">
      <c r="A636" s="128"/>
      <c r="B636" s="149">
        <v>609</v>
      </c>
      <c r="C636" s="128" t="s">
        <v>1149</v>
      </c>
      <c r="D636" s="155">
        <v>300</v>
      </c>
      <c r="E636" s="156">
        <v>150</v>
      </c>
      <c r="F636" s="150">
        <v>1</v>
      </c>
      <c r="G636" s="150"/>
      <c r="H636" s="150"/>
      <c r="I636" s="153"/>
      <c r="J636" s="154"/>
      <c r="K636" s="128"/>
      <c r="L636" s="128"/>
      <c r="M636" s="128" t="s">
        <v>1150</v>
      </c>
      <c r="N636" s="128">
        <v>2024</v>
      </c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C636" s="4" t="s">
        <v>1279</v>
      </c>
    </row>
    <row r="637" spans="1:29" x14ac:dyDescent="0.25">
      <c r="A637" s="128"/>
      <c r="B637" s="149">
        <v>610</v>
      </c>
      <c r="C637" s="128" t="s">
        <v>1160</v>
      </c>
      <c r="D637" s="155"/>
      <c r="E637" s="156"/>
      <c r="F637" s="150"/>
      <c r="G637" s="150"/>
      <c r="H637" s="150"/>
      <c r="I637" s="153"/>
      <c r="J637" s="154"/>
      <c r="K637" s="128"/>
      <c r="L637" s="128"/>
      <c r="M637" s="128" t="s">
        <v>1161</v>
      </c>
      <c r="N637" s="128">
        <v>2019</v>
      </c>
      <c r="O637" s="128"/>
      <c r="P637" s="128"/>
      <c r="Q637" s="128" t="s">
        <v>24</v>
      </c>
      <c r="R637" s="128" t="s">
        <v>24</v>
      </c>
      <c r="S637" s="128" t="s">
        <v>24</v>
      </c>
      <c r="T637" s="128" t="s">
        <v>24</v>
      </c>
      <c r="U637" s="128"/>
      <c r="V637" s="128"/>
      <c r="W637" s="128"/>
      <c r="X637" s="128"/>
      <c r="Y637" s="128"/>
      <c r="Z637" s="128"/>
      <c r="AA637" s="128"/>
    </row>
    <row r="638" spans="1:29" x14ac:dyDescent="0.25">
      <c r="A638" s="128"/>
      <c r="B638" s="149">
        <v>611</v>
      </c>
      <c r="C638" s="128" t="s">
        <v>1165</v>
      </c>
      <c r="D638" s="155"/>
      <c r="E638" s="156"/>
      <c r="F638" s="150"/>
      <c r="G638" s="150"/>
      <c r="H638" s="150"/>
      <c r="I638" s="153"/>
      <c r="J638" s="154"/>
      <c r="K638" s="128"/>
      <c r="L638" s="128"/>
      <c r="M638" s="128" t="s">
        <v>1166</v>
      </c>
      <c r="N638" s="128">
        <v>2019</v>
      </c>
      <c r="O638" s="128"/>
      <c r="P638" s="128"/>
      <c r="Q638" s="128"/>
      <c r="R638" s="128"/>
      <c r="S638" s="128" t="s">
        <v>24</v>
      </c>
      <c r="T638" s="128" t="s">
        <v>24</v>
      </c>
      <c r="U638" s="128"/>
      <c r="V638" s="128"/>
      <c r="W638" s="128"/>
      <c r="X638" s="128"/>
      <c r="Y638" s="128"/>
      <c r="Z638" s="128"/>
      <c r="AA638" s="128"/>
    </row>
    <row r="639" spans="1:29" x14ac:dyDescent="0.25">
      <c r="A639" s="128"/>
      <c r="B639" s="149">
        <v>612</v>
      </c>
      <c r="C639" s="128" t="s">
        <v>1170</v>
      </c>
      <c r="D639" s="155"/>
      <c r="E639" s="156"/>
      <c r="F639" s="150"/>
      <c r="G639" s="150"/>
      <c r="H639" s="150"/>
      <c r="I639" s="153"/>
      <c r="J639" s="154"/>
      <c r="K639" s="128"/>
      <c r="L639" s="128"/>
      <c r="M639" s="128" t="s">
        <v>1171</v>
      </c>
      <c r="N639" s="128">
        <v>2019</v>
      </c>
      <c r="O639" s="128"/>
      <c r="P639" s="128"/>
      <c r="Q639" s="128"/>
      <c r="R639" s="128"/>
      <c r="S639" s="128" t="s">
        <v>24</v>
      </c>
      <c r="T639" s="128" t="s">
        <v>24</v>
      </c>
      <c r="U639" s="128" t="s">
        <v>24</v>
      </c>
      <c r="V639" s="128" t="s">
        <v>24</v>
      </c>
      <c r="W639" s="128" t="s">
        <v>24</v>
      </c>
      <c r="X639" s="128" t="s">
        <v>24</v>
      </c>
      <c r="Y639" s="128"/>
      <c r="Z639" s="128"/>
      <c r="AA639" s="128"/>
    </row>
    <row r="640" spans="1:29" x14ac:dyDescent="0.25">
      <c r="A640" s="128"/>
      <c r="B640" s="149">
        <v>613</v>
      </c>
      <c r="C640" s="128" t="s">
        <v>1179</v>
      </c>
      <c r="D640" s="155"/>
      <c r="E640" s="156"/>
      <c r="F640" s="150"/>
      <c r="G640" s="150"/>
      <c r="H640" s="150"/>
      <c r="I640" s="153">
        <v>1</v>
      </c>
      <c r="J640" s="154"/>
      <c r="K640" s="128"/>
      <c r="L640" s="128" t="s">
        <v>1758</v>
      </c>
      <c r="M640" s="128" t="s">
        <v>1178</v>
      </c>
      <c r="N640" s="128">
        <v>2019</v>
      </c>
      <c r="O640" s="128" t="s">
        <v>24</v>
      </c>
      <c r="P640" s="128" t="s">
        <v>24</v>
      </c>
      <c r="Q640" s="128" t="s">
        <v>24</v>
      </c>
      <c r="R640" s="128" t="s">
        <v>24</v>
      </c>
      <c r="S640" s="128" t="s">
        <v>24</v>
      </c>
      <c r="T640" s="128" t="s">
        <v>24</v>
      </c>
      <c r="U640" s="128" t="s">
        <v>24</v>
      </c>
      <c r="V640" s="128" t="s">
        <v>24</v>
      </c>
      <c r="W640" s="128" t="s">
        <v>24</v>
      </c>
      <c r="X640" s="128"/>
      <c r="Y640" s="128"/>
      <c r="Z640" s="128"/>
      <c r="AA640" s="128"/>
    </row>
    <row r="641" spans="1:28" s="84" customFormat="1" x14ac:dyDescent="0.25">
      <c r="A641" s="165"/>
      <c r="B641" s="166">
        <v>614</v>
      </c>
      <c r="C641" s="165" t="s">
        <v>1186</v>
      </c>
      <c r="D641" s="167"/>
      <c r="E641" s="168"/>
      <c r="F641" s="170"/>
      <c r="G641" s="170"/>
      <c r="H641" s="170"/>
      <c r="I641" s="172"/>
      <c r="J641" s="173"/>
      <c r="K641" s="165"/>
      <c r="L641" s="165"/>
      <c r="M641" s="165" t="s">
        <v>1187</v>
      </c>
      <c r="N641" s="165">
        <v>2019</v>
      </c>
      <c r="O641" s="165"/>
      <c r="P641" s="165"/>
      <c r="Q641" s="165"/>
      <c r="R641" s="165"/>
      <c r="S641" s="165"/>
      <c r="T641" s="165"/>
      <c r="U641" s="165"/>
      <c r="V641" s="165"/>
      <c r="W641" s="165" t="s">
        <v>24</v>
      </c>
      <c r="X641" s="165" t="s">
        <v>24</v>
      </c>
      <c r="Y641" s="165" t="s">
        <v>24</v>
      </c>
      <c r="Z641" s="165" t="s">
        <v>24</v>
      </c>
      <c r="AA641" s="165"/>
    </row>
    <row r="642" spans="1:28" x14ac:dyDescent="0.25">
      <c r="A642" s="128"/>
      <c r="B642" s="127">
        <v>615</v>
      </c>
      <c r="C642" s="128" t="s">
        <v>1275</v>
      </c>
      <c r="D642" s="155">
        <v>300</v>
      </c>
      <c r="E642" s="156">
        <v>150</v>
      </c>
      <c r="F642" s="150">
        <v>1</v>
      </c>
      <c r="G642" s="150"/>
      <c r="H642" s="150"/>
      <c r="I642" s="153"/>
      <c r="J642" s="154"/>
      <c r="K642" s="128"/>
      <c r="L642" s="128"/>
      <c r="M642" s="128" t="s">
        <v>1188</v>
      </c>
      <c r="N642" s="128">
        <v>2026</v>
      </c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</row>
    <row r="643" spans="1:28" x14ac:dyDescent="0.25">
      <c r="A643" s="128"/>
      <c r="B643" s="149">
        <v>616</v>
      </c>
      <c r="C643" s="128" t="s">
        <v>1372</v>
      </c>
      <c r="D643" s="155">
        <v>300</v>
      </c>
      <c r="E643" s="156">
        <v>150</v>
      </c>
      <c r="F643" s="150">
        <v>1</v>
      </c>
      <c r="G643" s="150"/>
      <c r="H643" s="150"/>
      <c r="I643" s="153"/>
      <c r="J643" s="154"/>
      <c r="K643" s="128"/>
      <c r="L643" s="128"/>
      <c r="M643" s="128" t="s">
        <v>138</v>
      </c>
      <c r="N643" s="128">
        <v>2026</v>
      </c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4" t="s">
        <v>1280</v>
      </c>
    </row>
    <row r="644" spans="1:28" x14ac:dyDescent="0.25">
      <c r="A644" s="128"/>
      <c r="B644" s="149">
        <v>617</v>
      </c>
      <c r="C644" s="128" t="s">
        <v>1285</v>
      </c>
      <c r="D644" s="155">
        <v>300</v>
      </c>
      <c r="E644" s="156">
        <v>150</v>
      </c>
      <c r="F644" s="150">
        <v>1</v>
      </c>
      <c r="G644" s="150"/>
      <c r="H644" s="150"/>
      <c r="I644" s="153"/>
      <c r="J644" s="154"/>
      <c r="K644" s="128"/>
      <c r="L644" s="128"/>
      <c r="M644" s="128" t="s">
        <v>265</v>
      </c>
      <c r="N644" s="128">
        <v>2026</v>
      </c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</row>
    <row r="645" spans="1:28" ht="15" customHeight="1" x14ac:dyDescent="0.25">
      <c r="A645" s="158" t="s">
        <v>1234</v>
      </c>
      <c r="B645" s="166">
        <v>618</v>
      </c>
      <c r="C645" s="165" t="s">
        <v>1288</v>
      </c>
      <c r="D645" s="167"/>
      <c r="E645" s="168"/>
      <c r="F645" s="150"/>
      <c r="G645" s="150"/>
      <c r="H645" s="150"/>
      <c r="I645" s="153">
        <v>1</v>
      </c>
      <c r="J645" s="154"/>
      <c r="K645" s="128"/>
      <c r="L645" s="128"/>
      <c r="M645" s="128" t="s">
        <v>1286</v>
      </c>
      <c r="N645" s="128">
        <v>2020</v>
      </c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58" t="s">
        <v>1234</v>
      </c>
      <c r="AB645" s="4" t="s">
        <v>1287</v>
      </c>
    </row>
    <row r="646" spans="1:28" x14ac:dyDescent="0.25">
      <c r="A646" s="128"/>
      <c r="B646" s="127">
        <v>619</v>
      </c>
      <c r="C646" s="128" t="s">
        <v>1567</v>
      </c>
      <c r="D646" s="155">
        <v>300</v>
      </c>
      <c r="E646" s="156">
        <v>150</v>
      </c>
      <c r="F646" s="150">
        <v>1</v>
      </c>
      <c r="G646" s="150"/>
      <c r="H646" s="150"/>
      <c r="I646" s="153"/>
      <c r="J646" s="154"/>
      <c r="K646" s="128"/>
      <c r="L646" s="128" t="s">
        <v>1595</v>
      </c>
      <c r="M646" s="128" t="s">
        <v>1327</v>
      </c>
      <c r="N646" s="128">
        <v>2026</v>
      </c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</row>
    <row r="647" spans="1:28" x14ac:dyDescent="0.25">
      <c r="A647" s="128"/>
      <c r="B647" s="127">
        <v>620</v>
      </c>
      <c r="C647" s="128" t="s">
        <v>1331</v>
      </c>
      <c r="D647" s="155">
        <v>300</v>
      </c>
      <c r="E647" s="156">
        <v>150</v>
      </c>
      <c r="F647" s="150">
        <v>1</v>
      </c>
      <c r="G647" s="153"/>
      <c r="H647" s="150"/>
      <c r="I647" s="153"/>
      <c r="J647" s="154"/>
      <c r="K647" s="128"/>
      <c r="L647" s="128"/>
      <c r="M647" s="128" t="s">
        <v>1332</v>
      </c>
      <c r="N647" s="128">
        <v>2026</v>
      </c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</row>
    <row r="648" spans="1:28" x14ac:dyDescent="0.25">
      <c r="A648" s="128"/>
      <c r="B648" s="149">
        <v>621</v>
      </c>
      <c r="C648" s="128" t="s">
        <v>1338</v>
      </c>
      <c r="D648" s="155">
        <v>300</v>
      </c>
      <c r="E648" s="156">
        <v>150</v>
      </c>
      <c r="F648" s="150"/>
      <c r="G648" s="150"/>
      <c r="H648" s="150"/>
      <c r="I648" s="153">
        <v>1</v>
      </c>
      <c r="J648" s="154"/>
      <c r="K648" s="128"/>
      <c r="L648" s="128"/>
      <c r="M648" s="128" t="s">
        <v>1339</v>
      </c>
      <c r="N648" s="128">
        <v>2026</v>
      </c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</row>
    <row r="649" spans="1:28" x14ac:dyDescent="0.25">
      <c r="A649" s="128"/>
      <c r="B649" s="149">
        <v>622</v>
      </c>
      <c r="C649" s="128" t="s">
        <v>1359</v>
      </c>
      <c r="D649" s="155"/>
      <c r="E649" s="156"/>
      <c r="F649" s="150">
        <v>1</v>
      </c>
      <c r="G649" s="150"/>
      <c r="H649" s="150"/>
      <c r="I649" s="153"/>
      <c r="J649" s="154"/>
      <c r="K649" s="128"/>
      <c r="L649" s="128"/>
      <c r="M649" s="128" t="s">
        <v>1356</v>
      </c>
      <c r="N649" s="128">
        <v>2021</v>
      </c>
      <c r="O649" s="128"/>
      <c r="P649" s="128"/>
      <c r="Q649" s="128"/>
      <c r="R649" s="128" t="s">
        <v>1357</v>
      </c>
      <c r="S649" s="128"/>
      <c r="T649" s="128"/>
      <c r="U649" s="128"/>
      <c r="V649" s="128"/>
      <c r="W649" s="128"/>
      <c r="X649" s="128"/>
      <c r="Y649" s="128" t="s">
        <v>24</v>
      </c>
      <c r="Z649" s="128" t="s">
        <v>24</v>
      </c>
      <c r="AA649" s="128"/>
    </row>
    <row r="650" spans="1:28" x14ac:dyDescent="0.25">
      <c r="A650" s="128"/>
      <c r="B650" s="149">
        <v>623</v>
      </c>
      <c r="C650" s="128" t="s">
        <v>1368</v>
      </c>
      <c r="D650" s="155"/>
      <c r="E650" s="156"/>
      <c r="F650" s="150"/>
      <c r="G650" s="150"/>
      <c r="H650" s="150"/>
      <c r="I650" s="153"/>
      <c r="J650" s="154"/>
      <c r="K650" s="128"/>
      <c r="L650" s="128" t="s">
        <v>1738</v>
      </c>
      <c r="M650" s="128" t="s">
        <v>1369</v>
      </c>
      <c r="N650" s="128"/>
      <c r="O650" s="128">
        <v>2021</v>
      </c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</row>
    <row r="651" spans="1:28" x14ac:dyDescent="0.25">
      <c r="A651" s="128"/>
      <c r="B651" s="149">
        <v>624</v>
      </c>
      <c r="C651" s="128" t="s">
        <v>1376</v>
      </c>
      <c r="D651" s="155"/>
      <c r="E651" s="156"/>
      <c r="F651" s="150"/>
      <c r="G651" s="150"/>
      <c r="H651" s="150"/>
      <c r="I651" s="153"/>
      <c r="J651" s="154"/>
      <c r="K651" s="128"/>
      <c r="L651" s="128" t="s">
        <v>303</v>
      </c>
      <c r="M651" s="128" t="s">
        <v>1377</v>
      </c>
      <c r="N651" s="128"/>
      <c r="O651" s="128">
        <v>2020</v>
      </c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</row>
    <row r="652" spans="1:28" ht="15" customHeight="1" x14ac:dyDescent="0.25">
      <c r="A652" s="158" t="s">
        <v>1488</v>
      </c>
      <c r="B652" s="166">
        <v>625</v>
      </c>
      <c r="C652" s="165" t="s">
        <v>1396</v>
      </c>
      <c r="D652" s="167"/>
      <c r="E652" s="168"/>
      <c r="F652" s="150"/>
      <c r="G652" s="150"/>
      <c r="H652" s="150"/>
      <c r="I652" s="153"/>
      <c r="J652" s="154"/>
      <c r="K652" s="128"/>
      <c r="L652" s="128"/>
      <c r="M652" s="128" t="s">
        <v>1383</v>
      </c>
      <c r="N652" s="128">
        <v>2020</v>
      </c>
      <c r="O652" s="128" t="s">
        <v>24</v>
      </c>
      <c r="P652" s="128" t="s">
        <v>24</v>
      </c>
      <c r="Q652" s="128" t="s">
        <v>24</v>
      </c>
      <c r="R652" s="128" t="s">
        <v>24</v>
      </c>
      <c r="S652" s="128" t="s">
        <v>24</v>
      </c>
      <c r="T652" s="128" t="s">
        <v>24</v>
      </c>
      <c r="U652" s="128"/>
      <c r="V652" s="128"/>
      <c r="W652" s="128"/>
      <c r="X652" s="128"/>
      <c r="Y652" s="128"/>
      <c r="Z652" s="128"/>
      <c r="AA652" s="158" t="s">
        <v>1488</v>
      </c>
    </row>
    <row r="653" spans="1:28" x14ac:dyDescent="0.25">
      <c r="A653" s="128"/>
      <c r="B653" s="127">
        <v>626</v>
      </c>
      <c r="C653" s="128" t="s">
        <v>1404</v>
      </c>
      <c r="D653" s="155">
        <v>300</v>
      </c>
      <c r="E653" s="156">
        <v>150</v>
      </c>
      <c r="F653" s="150">
        <v>1</v>
      </c>
      <c r="G653" s="150"/>
      <c r="H653" s="150"/>
      <c r="I653" s="153"/>
      <c r="J653" s="154"/>
      <c r="K653" s="128"/>
      <c r="L653" s="128"/>
      <c r="M653" s="128" t="s">
        <v>1405</v>
      </c>
      <c r="N653" s="128">
        <v>2026</v>
      </c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</row>
    <row r="654" spans="1:28" x14ac:dyDescent="0.25">
      <c r="A654" s="128"/>
      <c r="B654" s="127">
        <v>627</v>
      </c>
      <c r="C654" s="128" t="s">
        <v>1406</v>
      </c>
      <c r="D654" s="155">
        <v>300</v>
      </c>
      <c r="E654" s="156">
        <v>150</v>
      </c>
      <c r="F654" s="150">
        <v>1</v>
      </c>
      <c r="G654" s="150"/>
      <c r="H654" s="150"/>
      <c r="I654" s="153"/>
      <c r="J654" s="154"/>
      <c r="K654" s="128"/>
      <c r="L654" s="128"/>
      <c r="M654" s="128" t="s">
        <v>1407</v>
      </c>
      <c r="N654" s="128">
        <v>2026</v>
      </c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</row>
    <row r="655" spans="1:28" x14ac:dyDescent="0.25">
      <c r="A655" s="128"/>
      <c r="B655" s="127">
        <v>628</v>
      </c>
      <c r="C655" s="128" t="s">
        <v>1058</v>
      </c>
      <c r="D655" s="155">
        <v>300</v>
      </c>
      <c r="E655" s="156"/>
      <c r="F655" s="150">
        <v>2</v>
      </c>
      <c r="G655" s="150"/>
      <c r="H655" s="150"/>
      <c r="I655" s="153"/>
      <c r="J655" s="154"/>
      <c r="K655" s="128"/>
      <c r="L655" s="128"/>
      <c r="M655" s="128" t="s">
        <v>1602</v>
      </c>
      <c r="N655" s="128">
        <v>2023</v>
      </c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</row>
    <row r="656" spans="1:28" x14ac:dyDescent="0.25">
      <c r="A656" s="128"/>
      <c r="B656" s="127">
        <v>629</v>
      </c>
      <c r="C656" s="128" t="s">
        <v>1412</v>
      </c>
      <c r="D656" s="155">
        <v>300</v>
      </c>
      <c r="E656" s="156">
        <v>150</v>
      </c>
      <c r="F656" s="150">
        <v>1</v>
      </c>
      <c r="G656" s="150"/>
      <c r="H656" s="150"/>
      <c r="I656" s="153"/>
      <c r="J656" s="154"/>
      <c r="K656" s="128"/>
      <c r="L656" s="128"/>
      <c r="M656" s="128" t="s">
        <v>1418</v>
      </c>
      <c r="N656" s="128">
        <v>2026</v>
      </c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</row>
    <row r="657" spans="1:27" x14ac:dyDescent="0.25">
      <c r="A657" s="128"/>
      <c r="B657" s="127">
        <v>630</v>
      </c>
      <c r="C657" s="128" t="s">
        <v>1413</v>
      </c>
      <c r="D657" s="155">
        <v>300</v>
      </c>
      <c r="E657" s="156">
        <v>150</v>
      </c>
      <c r="F657" s="150">
        <v>1</v>
      </c>
      <c r="G657" s="150"/>
      <c r="H657" s="150"/>
      <c r="I657" s="153"/>
      <c r="J657" s="154"/>
      <c r="K657" s="128"/>
      <c r="L657" s="128"/>
      <c r="M657" s="128" t="s">
        <v>1418</v>
      </c>
      <c r="N657" s="128">
        <v>2026</v>
      </c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</row>
    <row r="658" spans="1:27" x14ac:dyDescent="0.25">
      <c r="A658" s="128"/>
      <c r="B658" s="127">
        <v>631</v>
      </c>
      <c r="C658" s="128" t="s">
        <v>1419</v>
      </c>
      <c r="D658" s="155">
        <v>300</v>
      </c>
      <c r="E658" s="156">
        <v>150</v>
      </c>
      <c r="F658" s="150">
        <v>1</v>
      </c>
      <c r="G658" s="150"/>
      <c r="H658" s="150"/>
      <c r="I658" s="153"/>
      <c r="J658" s="154"/>
      <c r="K658" s="128"/>
      <c r="L658" s="128"/>
      <c r="M658" s="128" t="s">
        <v>1420</v>
      </c>
      <c r="N658" s="128">
        <v>2025</v>
      </c>
      <c r="O658" s="128" t="s">
        <v>24</v>
      </c>
      <c r="P658" s="128" t="s">
        <v>24</v>
      </c>
      <c r="Q658" s="128" t="s">
        <v>24</v>
      </c>
      <c r="R658" s="128" t="s">
        <v>24</v>
      </c>
      <c r="S658" s="128" t="s">
        <v>24</v>
      </c>
      <c r="T658" s="128" t="s">
        <v>24</v>
      </c>
      <c r="U658" s="128" t="s">
        <v>24</v>
      </c>
      <c r="V658" s="128" t="s">
        <v>24</v>
      </c>
      <c r="W658" s="128" t="s">
        <v>24</v>
      </c>
      <c r="X658" s="128" t="s">
        <v>24</v>
      </c>
      <c r="Y658" s="128"/>
      <c r="Z658" s="128"/>
      <c r="AA658" s="128"/>
    </row>
    <row r="659" spans="1:27" x14ac:dyDescent="0.25">
      <c r="A659" s="128"/>
      <c r="B659" s="127">
        <v>632</v>
      </c>
      <c r="C659" s="128" t="s">
        <v>1423</v>
      </c>
      <c r="D659" s="155">
        <v>300</v>
      </c>
      <c r="E659" s="156">
        <v>150</v>
      </c>
      <c r="F659" s="150">
        <v>1</v>
      </c>
      <c r="G659" s="150"/>
      <c r="H659" s="150"/>
      <c r="I659" s="153"/>
      <c r="J659" s="154"/>
      <c r="K659" s="128"/>
      <c r="L659" s="128"/>
      <c r="M659" s="128" t="s">
        <v>1424</v>
      </c>
      <c r="N659" s="128">
        <v>2026</v>
      </c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</row>
    <row r="660" spans="1:27" x14ac:dyDescent="0.25">
      <c r="A660" s="128"/>
      <c r="B660" s="149">
        <v>633</v>
      </c>
      <c r="C660" s="128" t="s">
        <v>1425</v>
      </c>
      <c r="D660" s="155">
        <v>300</v>
      </c>
      <c r="E660" s="156">
        <v>150</v>
      </c>
      <c r="F660" s="150">
        <v>1</v>
      </c>
      <c r="G660" s="150"/>
      <c r="H660" s="150"/>
      <c r="I660" s="153"/>
      <c r="J660" s="154"/>
      <c r="K660" s="128"/>
      <c r="L660" s="128"/>
      <c r="M660" s="128" t="s">
        <v>32</v>
      </c>
      <c r="N660" s="128">
        <v>2026</v>
      </c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</row>
    <row r="661" spans="1:27" x14ac:dyDescent="0.25">
      <c r="A661" s="128"/>
      <c r="B661" s="127">
        <v>634</v>
      </c>
      <c r="C661" s="128" t="s">
        <v>1429</v>
      </c>
      <c r="D661" s="155">
        <v>300</v>
      </c>
      <c r="E661" s="156">
        <v>150</v>
      </c>
      <c r="F661" s="150">
        <v>1</v>
      </c>
      <c r="G661" s="150"/>
      <c r="H661" s="150"/>
      <c r="I661" s="153"/>
      <c r="J661" s="154"/>
      <c r="K661" s="128"/>
      <c r="L661" s="128"/>
      <c r="M661" s="128" t="s">
        <v>1428</v>
      </c>
      <c r="N661" s="128">
        <v>2022</v>
      </c>
      <c r="O661" s="128" t="s">
        <v>24</v>
      </c>
      <c r="P661" s="128" t="s">
        <v>24</v>
      </c>
      <c r="Q661" s="128" t="s">
        <v>24</v>
      </c>
      <c r="R661" s="128" t="s">
        <v>24</v>
      </c>
      <c r="S661" s="128" t="s">
        <v>24</v>
      </c>
      <c r="T661" s="128" t="s">
        <v>24</v>
      </c>
      <c r="U661" s="128"/>
      <c r="V661" s="128"/>
      <c r="W661" s="128"/>
      <c r="X661" s="128"/>
      <c r="Y661" s="128"/>
      <c r="Z661" s="128"/>
      <c r="AA661" s="128"/>
    </row>
    <row r="662" spans="1:27" x14ac:dyDescent="0.25">
      <c r="A662" s="128"/>
      <c r="B662" s="127">
        <v>635</v>
      </c>
      <c r="C662" s="128" t="s">
        <v>1430</v>
      </c>
      <c r="D662" s="155">
        <v>300</v>
      </c>
      <c r="E662" s="156">
        <v>150</v>
      </c>
      <c r="F662" s="150">
        <v>1</v>
      </c>
      <c r="G662" s="150"/>
      <c r="H662" s="150"/>
      <c r="I662" s="153"/>
      <c r="J662" s="154"/>
      <c r="K662" s="128"/>
      <c r="L662" s="128"/>
      <c r="M662" s="128" t="s">
        <v>1431</v>
      </c>
      <c r="N662" s="128">
        <v>2026</v>
      </c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</row>
    <row r="663" spans="1:27" x14ac:dyDescent="0.25">
      <c r="A663" s="128"/>
      <c r="B663" s="127">
        <v>636</v>
      </c>
      <c r="C663" s="128" t="s">
        <v>1432</v>
      </c>
      <c r="D663" s="155">
        <v>300</v>
      </c>
      <c r="E663" s="156">
        <v>150</v>
      </c>
      <c r="F663" s="150">
        <v>1</v>
      </c>
      <c r="G663" s="150"/>
      <c r="H663" s="150"/>
      <c r="I663" s="153"/>
      <c r="J663" s="154"/>
      <c r="K663" s="128"/>
      <c r="L663" s="128"/>
      <c r="M663" s="128" t="s">
        <v>1431</v>
      </c>
      <c r="N663" s="128">
        <v>2026</v>
      </c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</row>
    <row r="664" spans="1:27" x14ac:dyDescent="0.25">
      <c r="A664" s="128"/>
      <c r="B664" s="127">
        <v>637</v>
      </c>
      <c r="C664" s="128" t="s">
        <v>1433</v>
      </c>
      <c r="D664" s="155">
        <v>300</v>
      </c>
      <c r="E664" s="156">
        <v>150</v>
      </c>
      <c r="F664" s="150">
        <v>1</v>
      </c>
      <c r="G664" s="150"/>
      <c r="H664" s="150"/>
      <c r="I664" s="153"/>
      <c r="J664" s="154"/>
      <c r="K664" s="128"/>
      <c r="L664" s="128"/>
      <c r="M664" s="128" t="s">
        <v>1434</v>
      </c>
      <c r="N664" s="128">
        <v>2026</v>
      </c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</row>
    <row r="665" spans="1:27" x14ac:dyDescent="0.25">
      <c r="A665" s="128"/>
      <c r="B665" s="127">
        <v>638</v>
      </c>
      <c r="C665" s="128" t="s">
        <v>1435</v>
      </c>
      <c r="D665" s="155">
        <v>300</v>
      </c>
      <c r="E665" s="156">
        <v>150</v>
      </c>
      <c r="F665" s="150">
        <v>1</v>
      </c>
      <c r="G665" s="150"/>
      <c r="H665" s="150"/>
      <c r="I665" s="153"/>
      <c r="J665" s="154"/>
      <c r="K665" s="128"/>
      <c r="L665" s="128"/>
      <c r="M665" s="128" t="s">
        <v>1436</v>
      </c>
      <c r="N665" s="128">
        <v>2026</v>
      </c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</row>
    <row r="666" spans="1:27" x14ac:dyDescent="0.25">
      <c r="A666" s="128"/>
      <c r="B666" s="127">
        <v>639</v>
      </c>
      <c r="C666" s="128" t="s">
        <v>1439</v>
      </c>
      <c r="D666" s="155">
        <v>300</v>
      </c>
      <c r="E666" s="156">
        <v>150</v>
      </c>
      <c r="F666" s="150">
        <v>1</v>
      </c>
      <c r="G666" s="150"/>
      <c r="H666" s="150"/>
      <c r="I666" s="153"/>
      <c r="J666" s="154"/>
      <c r="K666" s="128"/>
      <c r="L666" s="128"/>
      <c r="M666" s="128" t="s">
        <v>1440</v>
      </c>
      <c r="N666" s="128">
        <v>2026</v>
      </c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</row>
    <row r="667" spans="1:27" x14ac:dyDescent="0.25">
      <c r="A667" s="128"/>
      <c r="B667" s="149">
        <v>640</v>
      </c>
      <c r="C667" s="128" t="s">
        <v>1442</v>
      </c>
      <c r="D667" s="155">
        <v>300</v>
      </c>
      <c r="E667" s="156">
        <v>150</v>
      </c>
      <c r="F667" s="150"/>
      <c r="G667" s="150"/>
      <c r="H667" s="150"/>
      <c r="I667" s="153">
        <v>1</v>
      </c>
      <c r="J667" s="154"/>
      <c r="K667" s="128"/>
      <c r="L667" s="128" t="s">
        <v>1614</v>
      </c>
      <c r="M667" s="128" t="s">
        <v>1443</v>
      </c>
      <c r="N667" s="128"/>
      <c r="O667" s="128">
        <v>2025</v>
      </c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</row>
    <row r="668" spans="1:27" x14ac:dyDescent="0.25">
      <c r="A668" s="128"/>
      <c r="B668" s="149">
        <v>641</v>
      </c>
      <c r="C668" s="128" t="s">
        <v>1444</v>
      </c>
      <c r="D668" s="155">
        <v>300</v>
      </c>
      <c r="E668" s="156">
        <v>150</v>
      </c>
      <c r="F668" s="150"/>
      <c r="G668" s="150"/>
      <c r="H668" s="150"/>
      <c r="I668" s="153">
        <v>1</v>
      </c>
      <c r="J668" s="154"/>
      <c r="K668" s="128"/>
      <c r="L668" s="128" t="s">
        <v>1613</v>
      </c>
      <c r="M668" s="128" t="s">
        <v>1443</v>
      </c>
      <c r="N668" s="128"/>
      <c r="O668" s="128">
        <v>2023</v>
      </c>
      <c r="P668" s="128" t="s">
        <v>24</v>
      </c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</row>
    <row r="669" spans="1:27" x14ac:dyDescent="0.25">
      <c r="A669" s="128" t="s">
        <v>1651</v>
      </c>
      <c r="B669" s="127">
        <v>642</v>
      </c>
      <c r="C669" s="128" t="s">
        <v>1643</v>
      </c>
      <c r="D669" s="155">
        <v>300</v>
      </c>
      <c r="E669" s="156">
        <v>150</v>
      </c>
      <c r="F669" s="150">
        <v>1</v>
      </c>
      <c r="G669" s="150"/>
      <c r="H669" s="150"/>
      <c r="I669" s="153"/>
      <c r="J669" s="154"/>
      <c r="K669" s="128"/>
      <c r="L669" s="128" t="s">
        <v>1650</v>
      </c>
      <c r="M669" s="128" t="s">
        <v>1446</v>
      </c>
      <c r="N669" s="128">
        <v>2026</v>
      </c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</row>
    <row r="670" spans="1:27" x14ac:dyDescent="0.25">
      <c r="A670" s="128"/>
      <c r="B670" s="127">
        <v>643</v>
      </c>
      <c r="C670" s="128" t="s">
        <v>1453</v>
      </c>
      <c r="D670" s="155">
        <v>300</v>
      </c>
      <c r="E670" s="156">
        <v>150</v>
      </c>
      <c r="F670" s="150">
        <v>1</v>
      </c>
      <c r="G670" s="150"/>
      <c r="H670" s="150"/>
      <c r="I670" s="153"/>
      <c r="J670" s="154"/>
      <c r="K670" s="128"/>
      <c r="L670" s="128"/>
      <c r="M670" s="128" t="s">
        <v>1454</v>
      </c>
      <c r="N670" s="128">
        <v>2026</v>
      </c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</row>
    <row r="671" spans="1:27" x14ac:dyDescent="0.25">
      <c r="A671" s="128"/>
      <c r="B671" s="127">
        <v>644</v>
      </c>
      <c r="C671" s="128" t="s">
        <v>1456</v>
      </c>
      <c r="D671" s="155">
        <v>300</v>
      </c>
      <c r="E671" s="156"/>
      <c r="F671" s="150">
        <v>1</v>
      </c>
      <c r="G671" s="150"/>
      <c r="H671" s="150"/>
      <c r="I671" s="153"/>
      <c r="J671" s="154"/>
      <c r="K671" s="128"/>
      <c r="L671" s="128"/>
      <c r="M671" s="128" t="s">
        <v>1457</v>
      </c>
      <c r="N671" s="128">
        <v>2026</v>
      </c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</row>
    <row r="672" spans="1:27" x14ac:dyDescent="0.25">
      <c r="A672" s="128"/>
      <c r="B672" s="149">
        <v>645</v>
      </c>
      <c r="C672" s="128" t="s">
        <v>1471</v>
      </c>
      <c r="D672" s="155">
        <v>300</v>
      </c>
      <c r="E672" s="156">
        <v>150</v>
      </c>
      <c r="F672" s="150"/>
      <c r="G672" s="150"/>
      <c r="H672" s="150"/>
      <c r="I672" s="153">
        <v>1</v>
      </c>
      <c r="J672" s="154"/>
      <c r="K672" s="128"/>
      <c r="L672" s="128"/>
      <c r="M672" s="128" t="s">
        <v>1472</v>
      </c>
      <c r="N672" s="128">
        <v>2026</v>
      </c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</row>
    <row r="673" spans="1:27" x14ac:dyDescent="0.25">
      <c r="A673" s="128"/>
      <c r="B673" s="149">
        <v>646</v>
      </c>
      <c r="C673" s="128" t="s">
        <v>1475</v>
      </c>
      <c r="D673" s="155">
        <v>300</v>
      </c>
      <c r="E673" s="156">
        <v>150</v>
      </c>
      <c r="F673" s="150">
        <v>1</v>
      </c>
      <c r="G673" s="150"/>
      <c r="H673" s="150"/>
      <c r="I673" s="153"/>
      <c r="J673" s="154"/>
      <c r="K673" s="128"/>
      <c r="L673" s="128"/>
      <c r="M673" s="128" t="s">
        <v>1474</v>
      </c>
      <c r="N673" s="128">
        <v>2025</v>
      </c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</row>
    <row r="674" spans="1:27" x14ac:dyDescent="0.25">
      <c r="A674" s="128"/>
      <c r="B674" s="149">
        <v>647</v>
      </c>
      <c r="C674" s="128" t="s">
        <v>1479</v>
      </c>
      <c r="D674" s="155">
        <v>300</v>
      </c>
      <c r="E674" s="156">
        <v>150</v>
      </c>
      <c r="F674" s="150">
        <v>1</v>
      </c>
      <c r="G674" s="150"/>
      <c r="H674" s="150"/>
      <c r="I674" s="153"/>
      <c r="J674" s="154"/>
      <c r="K674" s="128"/>
      <c r="L674" s="128"/>
      <c r="M674" s="128" t="s">
        <v>1480</v>
      </c>
      <c r="N674" s="128">
        <v>2026</v>
      </c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</row>
    <row r="675" spans="1:27" x14ac:dyDescent="0.25">
      <c r="A675" s="128"/>
      <c r="B675" s="149">
        <v>648</v>
      </c>
      <c r="C675" s="128" t="s">
        <v>1481</v>
      </c>
      <c r="D675" s="155">
        <v>300</v>
      </c>
      <c r="E675" s="156">
        <v>150</v>
      </c>
      <c r="F675" s="150">
        <v>1</v>
      </c>
      <c r="G675" s="150"/>
      <c r="H675" s="150"/>
      <c r="I675" s="153"/>
      <c r="J675" s="154"/>
      <c r="K675" s="128"/>
      <c r="L675" s="128"/>
      <c r="M675" s="128" t="s">
        <v>910</v>
      </c>
      <c r="N675" s="128">
        <v>2026</v>
      </c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</row>
    <row r="676" spans="1:27" x14ac:dyDescent="0.25">
      <c r="A676" s="128"/>
      <c r="B676" s="149">
        <v>649</v>
      </c>
      <c r="C676" s="128" t="s">
        <v>1486</v>
      </c>
      <c r="D676" s="155">
        <v>300</v>
      </c>
      <c r="E676" s="156">
        <v>150</v>
      </c>
      <c r="F676" s="150"/>
      <c r="G676" s="150"/>
      <c r="H676" s="150"/>
      <c r="I676" s="153"/>
      <c r="J676" s="154"/>
      <c r="K676" s="128"/>
      <c r="L676" s="128"/>
      <c r="M676" s="128" t="s">
        <v>1487</v>
      </c>
      <c r="N676" s="128">
        <v>2026</v>
      </c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</row>
    <row r="677" spans="1:27" x14ac:dyDescent="0.25">
      <c r="A677" s="128"/>
      <c r="B677" s="149">
        <v>650</v>
      </c>
      <c r="C677" s="128" t="s">
        <v>1491</v>
      </c>
      <c r="D677" s="155">
        <v>300</v>
      </c>
      <c r="E677" s="156">
        <v>150</v>
      </c>
      <c r="F677" s="150"/>
      <c r="G677" s="150"/>
      <c r="H677" s="150"/>
      <c r="I677" s="153">
        <v>1</v>
      </c>
      <c r="J677" s="154"/>
      <c r="K677" s="128"/>
      <c r="L677" s="128"/>
      <c r="M677" s="128" t="s">
        <v>1492</v>
      </c>
      <c r="N677" s="128">
        <v>2026</v>
      </c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</row>
    <row r="678" spans="1:27" x14ac:dyDescent="0.25">
      <c r="A678" s="128"/>
      <c r="B678" s="149">
        <v>651</v>
      </c>
      <c r="C678" s="128" t="s">
        <v>1494</v>
      </c>
      <c r="D678" s="155">
        <v>300</v>
      </c>
      <c r="E678" s="156">
        <v>150</v>
      </c>
      <c r="F678" s="150">
        <v>1</v>
      </c>
      <c r="G678" s="150"/>
      <c r="H678" s="150"/>
      <c r="I678" s="153"/>
      <c r="J678" s="154"/>
      <c r="K678" s="128"/>
      <c r="L678" s="128"/>
      <c r="M678" s="128" t="s">
        <v>1495</v>
      </c>
      <c r="N678" s="128">
        <v>2026</v>
      </c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</row>
    <row r="679" spans="1:27" x14ac:dyDescent="0.25">
      <c r="A679" s="128"/>
      <c r="B679" s="149">
        <v>652</v>
      </c>
      <c r="C679" s="128" t="s">
        <v>1496</v>
      </c>
      <c r="D679" s="155">
        <v>300</v>
      </c>
      <c r="E679" s="156">
        <v>150</v>
      </c>
      <c r="F679" s="150"/>
      <c r="G679" s="150"/>
      <c r="H679" s="150"/>
      <c r="I679" s="153"/>
      <c r="J679" s="154"/>
      <c r="K679" s="128"/>
      <c r="L679" s="128"/>
      <c r="M679" s="128" t="s">
        <v>1497</v>
      </c>
      <c r="N679" s="128">
        <v>2026</v>
      </c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</row>
    <row r="680" spans="1:27" x14ac:dyDescent="0.25">
      <c r="B680" s="83">
        <v>653</v>
      </c>
      <c r="C680" s="202" t="s">
        <v>1531</v>
      </c>
      <c r="D680" s="118">
        <v>300</v>
      </c>
      <c r="E680" s="131">
        <v>150</v>
      </c>
      <c r="F680" s="141">
        <v>1</v>
      </c>
      <c r="G680" s="141"/>
      <c r="H680" s="141"/>
      <c r="M680" s="202" t="s">
        <v>1499</v>
      </c>
      <c r="N680" s="202">
        <v>2026</v>
      </c>
    </row>
    <row r="681" spans="1:27" x14ac:dyDescent="0.25">
      <c r="A681" s="128"/>
      <c r="B681" s="149">
        <v>654</v>
      </c>
      <c r="C681" s="128" t="s">
        <v>1502</v>
      </c>
      <c r="D681" s="155">
        <v>300</v>
      </c>
      <c r="E681" s="156">
        <v>150</v>
      </c>
      <c r="F681" s="150">
        <v>1</v>
      </c>
      <c r="G681" s="141"/>
      <c r="H681" s="141"/>
      <c r="I681" s="153"/>
      <c r="J681" s="154"/>
      <c r="K681" s="128"/>
      <c r="L681" s="128"/>
      <c r="M681" s="128" t="s">
        <v>1503</v>
      </c>
      <c r="N681" s="128">
        <v>2024</v>
      </c>
      <c r="O681" s="128" t="s">
        <v>24</v>
      </c>
      <c r="P681" s="128" t="s">
        <v>24</v>
      </c>
      <c r="Q681" s="128" t="s">
        <v>24</v>
      </c>
      <c r="R681" s="128" t="s">
        <v>24</v>
      </c>
      <c r="S681" s="128" t="s">
        <v>24</v>
      </c>
      <c r="T681" s="128"/>
      <c r="U681" s="128"/>
      <c r="V681" s="128"/>
      <c r="W681" s="128"/>
      <c r="X681" s="128"/>
      <c r="Y681" s="128"/>
      <c r="Z681" s="128"/>
      <c r="AA681" s="128"/>
    </row>
    <row r="682" spans="1:27" x14ac:dyDescent="0.25">
      <c r="B682" s="83">
        <v>655</v>
      </c>
      <c r="C682" s="202" t="s">
        <v>1504</v>
      </c>
      <c r="D682" s="118">
        <v>300</v>
      </c>
      <c r="E682" s="131">
        <v>150</v>
      </c>
      <c r="F682" s="141">
        <v>1</v>
      </c>
      <c r="G682" s="141"/>
      <c r="H682" s="141"/>
      <c r="M682" s="202" t="s">
        <v>1505</v>
      </c>
      <c r="N682" s="202">
        <v>2026</v>
      </c>
      <c r="O682" s="371"/>
      <c r="P682" s="371"/>
      <c r="Q682" s="371"/>
    </row>
    <row r="683" spans="1:27" x14ac:dyDescent="0.25">
      <c r="B683" s="83">
        <v>656</v>
      </c>
      <c r="C683" s="202" t="s">
        <v>1509</v>
      </c>
      <c r="D683" s="118">
        <v>300</v>
      </c>
      <c r="E683" s="131">
        <v>150</v>
      </c>
      <c r="F683" s="141">
        <v>1</v>
      </c>
      <c r="G683" s="141"/>
      <c r="H683" s="141"/>
      <c r="M683" s="202" t="s">
        <v>1508</v>
      </c>
      <c r="N683" s="202">
        <v>2026</v>
      </c>
    </row>
    <row r="684" spans="1:27" x14ac:dyDescent="0.25">
      <c r="A684" s="128"/>
      <c r="B684" s="149">
        <v>657</v>
      </c>
      <c r="C684" s="128" t="s">
        <v>726</v>
      </c>
      <c r="D684" s="155"/>
      <c r="E684" s="156"/>
      <c r="F684" s="150">
        <v>1</v>
      </c>
      <c r="G684" s="141"/>
      <c r="H684" s="141"/>
      <c r="I684" s="153"/>
      <c r="J684" s="154"/>
      <c r="K684" s="128"/>
      <c r="L684" s="128"/>
      <c r="M684" s="128" t="s">
        <v>727</v>
      </c>
      <c r="N684" s="128">
        <v>2024</v>
      </c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</row>
    <row r="685" spans="1:27" x14ac:dyDescent="0.25">
      <c r="A685" s="372"/>
      <c r="B685" s="373">
        <v>658</v>
      </c>
      <c r="C685" s="372" t="s">
        <v>1511</v>
      </c>
      <c r="D685" s="374"/>
      <c r="E685" s="375"/>
      <c r="F685" s="376"/>
      <c r="I685" s="377">
        <v>1</v>
      </c>
      <c r="J685" s="378"/>
      <c r="K685" s="372"/>
      <c r="L685" s="372" t="s">
        <v>1681</v>
      </c>
      <c r="M685" s="372" t="s">
        <v>1512</v>
      </c>
      <c r="N685" s="372"/>
      <c r="O685" s="372">
        <v>2024</v>
      </c>
      <c r="P685" s="372"/>
      <c r="Q685" s="372"/>
      <c r="R685" s="372"/>
      <c r="S685" s="372"/>
      <c r="T685" s="372"/>
      <c r="U685" s="372"/>
      <c r="V685" s="372"/>
      <c r="W685" s="372"/>
      <c r="X685" s="372"/>
      <c r="Y685" s="372"/>
      <c r="Z685" s="372"/>
      <c r="AA685" s="372"/>
    </row>
    <row r="686" spans="1:27" x14ac:dyDescent="0.25">
      <c r="A686" s="372"/>
      <c r="B686" s="373">
        <v>659</v>
      </c>
      <c r="C686" s="372" t="s">
        <v>1597</v>
      </c>
      <c r="D686" s="374">
        <v>300</v>
      </c>
      <c r="E686" s="375">
        <v>150</v>
      </c>
      <c r="F686" s="376">
        <v>1</v>
      </c>
      <c r="G686" s="376"/>
      <c r="H686" s="376"/>
      <c r="I686" s="377"/>
      <c r="J686" s="378"/>
      <c r="K686" s="372"/>
      <c r="L686" s="372" t="s">
        <v>1598</v>
      </c>
      <c r="M686" s="372" t="s">
        <v>1599</v>
      </c>
      <c r="N686" s="372">
        <v>2026</v>
      </c>
      <c r="O686" s="372"/>
      <c r="P686" s="372"/>
      <c r="Q686" s="372"/>
      <c r="R686" s="372"/>
      <c r="S686" s="372"/>
      <c r="T686" s="372"/>
      <c r="U686" s="372"/>
      <c r="V686" s="372"/>
      <c r="W686" s="372"/>
      <c r="X686" s="372"/>
      <c r="Y686" s="372"/>
      <c r="Z686" s="372"/>
      <c r="AA686" s="372"/>
    </row>
    <row r="687" spans="1:27" x14ac:dyDescent="0.25">
      <c r="A687" s="371"/>
      <c r="B687" s="379">
        <v>660</v>
      </c>
      <c r="C687" s="371" t="s">
        <v>1609</v>
      </c>
      <c r="D687" s="380">
        <v>300</v>
      </c>
      <c r="E687" s="381">
        <v>150</v>
      </c>
      <c r="F687" s="382">
        <v>1</v>
      </c>
      <c r="G687" s="382"/>
      <c r="H687" s="382"/>
      <c r="I687" s="383"/>
      <c r="J687" s="384"/>
      <c r="K687" s="371"/>
      <c r="L687" s="371"/>
      <c r="M687" s="371" t="s">
        <v>1610</v>
      </c>
      <c r="N687" s="371">
        <v>2019</v>
      </c>
      <c r="O687" s="371"/>
      <c r="P687" s="371"/>
      <c r="Q687" s="371"/>
      <c r="R687" s="371"/>
      <c r="S687" s="371"/>
      <c r="T687" s="371"/>
      <c r="U687" s="371"/>
      <c r="V687" s="371"/>
      <c r="W687" s="371"/>
      <c r="X687" s="371"/>
      <c r="Y687" s="371"/>
      <c r="Z687" s="371"/>
      <c r="AA687" s="371"/>
    </row>
    <row r="688" spans="1:27" x14ac:dyDescent="0.25">
      <c r="C688" s="308"/>
      <c r="F688" s="307"/>
      <c r="G688" s="307"/>
      <c r="H688" s="307"/>
      <c r="M688" s="308"/>
      <c r="N688" s="308"/>
    </row>
    <row r="689" spans="2:14" x14ac:dyDescent="0.25">
      <c r="C689" s="308"/>
      <c r="F689" s="307"/>
      <c r="G689" s="307"/>
      <c r="H689" s="307"/>
      <c r="M689" s="308"/>
      <c r="N689" s="308"/>
    </row>
    <row r="690" spans="2:14" x14ac:dyDescent="0.25">
      <c r="C690" s="308"/>
      <c r="F690" s="307"/>
      <c r="G690" s="307"/>
      <c r="H690" s="307"/>
      <c r="M690" s="308"/>
      <c r="N690" s="308"/>
    </row>
    <row r="691" spans="2:14" x14ac:dyDescent="0.25">
      <c r="C691" s="308"/>
      <c r="F691" s="307"/>
      <c r="G691" s="307"/>
      <c r="H691" s="307"/>
      <c r="M691" s="308"/>
      <c r="N691" s="308"/>
    </row>
    <row r="692" spans="2:14" x14ac:dyDescent="0.25">
      <c r="C692" s="308"/>
      <c r="F692" s="307"/>
      <c r="G692" s="307"/>
      <c r="H692" s="307"/>
      <c r="M692" s="308"/>
      <c r="N692" s="308"/>
    </row>
    <row r="693" spans="2:14" x14ac:dyDescent="0.25">
      <c r="C693" s="424" t="s">
        <v>1415</v>
      </c>
      <c r="D693" s="424"/>
      <c r="E693" s="424"/>
      <c r="F693" s="424"/>
      <c r="G693" s="424"/>
    </row>
    <row r="694" spans="2:14" x14ac:dyDescent="0.25">
      <c r="C694" s="4" t="s">
        <v>1404</v>
      </c>
      <c r="G694" s="27">
        <v>5000</v>
      </c>
    </row>
    <row r="695" spans="2:14" x14ac:dyDescent="0.25">
      <c r="C695" s="4" t="s">
        <v>1406</v>
      </c>
      <c r="G695" s="27">
        <v>2500</v>
      </c>
    </row>
    <row r="696" spans="2:14" x14ac:dyDescent="0.25">
      <c r="C696" s="4" t="s">
        <v>1058</v>
      </c>
      <c r="G696" s="27">
        <v>2500</v>
      </c>
    </row>
    <row r="697" spans="2:14" x14ac:dyDescent="0.25">
      <c r="C697" s="4" t="s">
        <v>1411</v>
      </c>
      <c r="G697" s="27">
        <v>2500</v>
      </c>
    </row>
    <row r="698" spans="2:14" x14ac:dyDescent="0.25">
      <c r="C698" s="4" t="s">
        <v>1412</v>
      </c>
      <c r="G698" s="27">
        <v>5000</v>
      </c>
    </row>
    <row r="699" spans="2:14" x14ac:dyDescent="0.25">
      <c r="C699" s="4" t="s">
        <v>1413</v>
      </c>
      <c r="G699" s="27">
        <v>5000</v>
      </c>
    </row>
    <row r="700" spans="2:14" x14ac:dyDescent="0.25">
      <c r="B700" s="83" t="s">
        <v>1414</v>
      </c>
      <c r="C700" s="4" t="s">
        <v>1409</v>
      </c>
      <c r="G700" s="27">
        <v>2500</v>
      </c>
    </row>
    <row r="701" spans="2:14" x14ac:dyDescent="0.25">
      <c r="B701" s="83" t="s">
        <v>1414</v>
      </c>
      <c r="C701" s="4" t="s">
        <v>270</v>
      </c>
      <c r="G701" s="27">
        <v>2500</v>
      </c>
    </row>
    <row r="702" spans="2:14" x14ac:dyDescent="0.25">
      <c r="B702" s="83" t="s">
        <v>1414</v>
      </c>
      <c r="C702" s="4" t="s">
        <v>994</v>
      </c>
      <c r="F702" s="26" t="s">
        <v>1410</v>
      </c>
      <c r="G702" s="27">
        <v>1250</v>
      </c>
    </row>
    <row r="703" spans="2:14" x14ac:dyDescent="0.25">
      <c r="B703" s="83" t="s">
        <v>1414</v>
      </c>
      <c r="C703" s="4" t="s">
        <v>391</v>
      </c>
      <c r="G703" s="27">
        <v>2500</v>
      </c>
    </row>
    <row r="704" spans="2:14" ht="15.75" x14ac:dyDescent="0.25">
      <c r="G704" s="122">
        <f>SUM(G694:G703)</f>
        <v>31250</v>
      </c>
    </row>
    <row r="705" spans="1:27" x14ac:dyDescent="0.25">
      <c r="A705" s="128"/>
      <c r="B705" s="149"/>
      <c r="C705" s="128"/>
      <c r="D705" s="155"/>
      <c r="E705" s="156"/>
      <c r="F705" s="150"/>
      <c r="I705" s="153"/>
      <c r="J705" s="154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</row>
    <row r="847" spans="2:2" x14ac:dyDescent="0.25">
      <c r="B847" s="83">
        <v>855</v>
      </c>
    </row>
    <row r="848" spans="2:2" x14ac:dyDescent="0.25">
      <c r="B848" s="83">
        <v>856</v>
      </c>
    </row>
    <row r="849" spans="2:2" x14ac:dyDescent="0.25">
      <c r="B849" s="83">
        <v>857</v>
      </c>
    </row>
    <row r="850" spans="2:2" x14ac:dyDescent="0.25">
      <c r="B850" s="83">
        <v>858</v>
      </c>
    </row>
    <row r="851" spans="2:2" x14ac:dyDescent="0.25">
      <c r="B851" s="83">
        <v>859</v>
      </c>
    </row>
    <row r="852" spans="2:2" x14ac:dyDescent="0.25">
      <c r="B852" s="83">
        <v>860</v>
      </c>
    </row>
    <row r="853" spans="2:2" x14ac:dyDescent="0.25">
      <c r="B853" s="83">
        <v>861</v>
      </c>
    </row>
    <row r="854" spans="2:2" x14ac:dyDescent="0.25">
      <c r="B854" s="83">
        <v>862</v>
      </c>
    </row>
    <row r="855" spans="2:2" x14ac:dyDescent="0.25">
      <c r="B855" s="83">
        <v>863</v>
      </c>
    </row>
    <row r="856" spans="2:2" x14ac:dyDescent="0.25">
      <c r="B856" s="83">
        <v>864</v>
      </c>
    </row>
    <row r="857" spans="2:2" x14ac:dyDescent="0.25">
      <c r="B857" s="83">
        <v>865</v>
      </c>
    </row>
    <row r="858" spans="2:2" x14ac:dyDescent="0.25">
      <c r="B858" s="83">
        <v>866</v>
      </c>
    </row>
    <row r="859" spans="2:2" x14ac:dyDescent="0.25">
      <c r="B859" s="83">
        <v>867</v>
      </c>
    </row>
    <row r="860" spans="2:2" x14ac:dyDescent="0.25">
      <c r="B860" s="83">
        <v>868</v>
      </c>
    </row>
    <row r="861" spans="2:2" x14ac:dyDescent="0.25">
      <c r="B861" s="83">
        <v>869</v>
      </c>
    </row>
    <row r="862" spans="2:2" x14ac:dyDescent="0.25">
      <c r="B862" s="83">
        <v>870</v>
      </c>
    </row>
    <row r="863" spans="2:2" x14ac:dyDescent="0.25">
      <c r="B863" s="83">
        <v>871</v>
      </c>
    </row>
    <row r="864" spans="2:2" x14ac:dyDescent="0.25">
      <c r="B864" s="83">
        <v>872</v>
      </c>
    </row>
    <row r="865" spans="2:2" x14ac:dyDescent="0.25">
      <c r="B865" s="83">
        <v>873</v>
      </c>
    </row>
    <row r="866" spans="2:2" x14ac:dyDescent="0.25">
      <c r="B866" s="83">
        <v>874</v>
      </c>
    </row>
    <row r="867" spans="2:2" x14ac:dyDescent="0.25">
      <c r="B867" s="83">
        <v>875</v>
      </c>
    </row>
    <row r="868" spans="2:2" x14ac:dyDescent="0.25">
      <c r="B868" s="83">
        <v>876</v>
      </c>
    </row>
    <row r="869" spans="2:2" x14ac:dyDescent="0.25">
      <c r="B869" s="83">
        <v>877</v>
      </c>
    </row>
    <row r="870" spans="2:2" x14ac:dyDescent="0.25">
      <c r="B870" s="83">
        <v>878</v>
      </c>
    </row>
    <row r="871" spans="2:2" x14ac:dyDescent="0.25">
      <c r="B871" s="83">
        <v>879</v>
      </c>
    </row>
    <row r="872" spans="2:2" x14ac:dyDescent="0.25">
      <c r="B872" s="83">
        <v>880</v>
      </c>
    </row>
    <row r="873" spans="2:2" x14ac:dyDescent="0.25">
      <c r="B873" s="83">
        <v>881</v>
      </c>
    </row>
    <row r="874" spans="2:2" x14ac:dyDescent="0.25">
      <c r="B874" s="83">
        <v>882</v>
      </c>
    </row>
    <row r="875" spans="2:2" x14ac:dyDescent="0.25">
      <c r="B875" s="83">
        <v>883</v>
      </c>
    </row>
    <row r="876" spans="2:2" x14ac:dyDescent="0.25">
      <c r="B876" s="83">
        <v>884</v>
      </c>
    </row>
    <row r="877" spans="2:2" x14ac:dyDescent="0.25">
      <c r="B877" s="83">
        <v>885</v>
      </c>
    </row>
    <row r="878" spans="2:2" x14ac:dyDescent="0.25">
      <c r="B878" s="83">
        <v>886</v>
      </c>
    </row>
    <row r="879" spans="2:2" x14ac:dyDescent="0.25">
      <c r="B879" s="83">
        <v>887</v>
      </c>
    </row>
    <row r="880" spans="2:2" x14ac:dyDescent="0.25">
      <c r="B880" s="83">
        <v>888</v>
      </c>
    </row>
    <row r="881" spans="2:2" x14ac:dyDescent="0.25">
      <c r="B881" s="83">
        <v>889</v>
      </c>
    </row>
    <row r="882" spans="2:2" x14ac:dyDescent="0.25">
      <c r="B882" s="83">
        <v>890</v>
      </c>
    </row>
    <row r="883" spans="2:2" x14ac:dyDescent="0.25">
      <c r="B883" s="83">
        <v>891</v>
      </c>
    </row>
    <row r="884" spans="2:2" x14ac:dyDescent="0.25">
      <c r="B884" s="83">
        <v>892</v>
      </c>
    </row>
    <row r="885" spans="2:2" x14ac:dyDescent="0.25">
      <c r="B885" s="83">
        <v>893</v>
      </c>
    </row>
    <row r="886" spans="2:2" x14ac:dyDescent="0.25">
      <c r="B886" s="83">
        <v>894</v>
      </c>
    </row>
    <row r="887" spans="2:2" x14ac:dyDescent="0.25">
      <c r="B887" s="83">
        <v>895</v>
      </c>
    </row>
    <row r="888" spans="2:2" x14ac:dyDescent="0.25">
      <c r="B888" s="83">
        <v>896</v>
      </c>
    </row>
    <row r="889" spans="2:2" x14ac:dyDescent="0.25">
      <c r="B889" s="83">
        <v>897</v>
      </c>
    </row>
    <row r="890" spans="2:2" x14ac:dyDescent="0.25">
      <c r="B890" s="83">
        <v>898</v>
      </c>
    </row>
    <row r="891" spans="2:2" x14ac:dyDescent="0.25">
      <c r="B891" s="83">
        <v>899</v>
      </c>
    </row>
    <row r="892" spans="2:2" x14ac:dyDescent="0.25">
      <c r="B892" s="83">
        <v>900</v>
      </c>
    </row>
    <row r="893" spans="2:2" x14ac:dyDescent="0.25">
      <c r="B893" s="83">
        <v>901</v>
      </c>
    </row>
    <row r="894" spans="2:2" x14ac:dyDescent="0.25">
      <c r="B894" s="83">
        <v>902</v>
      </c>
    </row>
    <row r="895" spans="2:2" x14ac:dyDescent="0.25">
      <c r="B895" s="83">
        <v>903</v>
      </c>
    </row>
    <row r="896" spans="2:2" x14ac:dyDescent="0.25">
      <c r="B896" s="83">
        <v>904</v>
      </c>
    </row>
    <row r="897" spans="2:2" x14ac:dyDescent="0.25">
      <c r="B897" s="83">
        <v>905</v>
      </c>
    </row>
    <row r="898" spans="2:2" x14ac:dyDescent="0.25">
      <c r="B898" s="83">
        <v>906</v>
      </c>
    </row>
    <row r="899" spans="2:2" x14ac:dyDescent="0.25">
      <c r="B899" s="83">
        <v>907</v>
      </c>
    </row>
    <row r="900" spans="2:2" x14ac:dyDescent="0.25">
      <c r="B900" s="83">
        <v>908</v>
      </c>
    </row>
    <row r="901" spans="2:2" x14ac:dyDescent="0.25">
      <c r="B901" s="83">
        <v>909</v>
      </c>
    </row>
    <row r="902" spans="2:2" x14ac:dyDescent="0.25">
      <c r="B902" s="83">
        <v>910</v>
      </c>
    </row>
    <row r="903" spans="2:2" x14ac:dyDescent="0.25">
      <c r="B903" s="83">
        <v>911</v>
      </c>
    </row>
    <row r="904" spans="2:2" x14ac:dyDescent="0.25">
      <c r="B904" s="83">
        <v>912</v>
      </c>
    </row>
    <row r="905" spans="2:2" x14ac:dyDescent="0.25">
      <c r="B905" s="83">
        <v>913</v>
      </c>
    </row>
    <row r="906" spans="2:2" x14ac:dyDescent="0.25">
      <c r="B906" s="83">
        <v>914</v>
      </c>
    </row>
    <row r="907" spans="2:2" x14ac:dyDescent="0.25">
      <c r="B907" s="83">
        <v>915</v>
      </c>
    </row>
    <row r="908" spans="2:2" x14ac:dyDescent="0.25">
      <c r="B908" s="83">
        <v>916</v>
      </c>
    </row>
    <row r="909" spans="2:2" x14ac:dyDescent="0.25">
      <c r="B909" s="83">
        <v>917</v>
      </c>
    </row>
    <row r="910" spans="2:2" x14ac:dyDescent="0.25">
      <c r="B910" s="83">
        <v>918</v>
      </c>
    </row>
    <row r="911" spans="2:2" x14ac:dyDescent="0.25">
      <c r="B911" s="83">
        <v>919</v>
      </c>
    </row>
    <row r="912" spans="2:2" x14ac:dyDescent="0.25">
      <c r="B912" s="83">
        <v>920</v>
      </c>
    </row>
    <row r="913" spans="2:2" x14ac:dyDescent="0.25">
      <c r="B913" s="83">
        <v>921</v>
      </c>
    </row>
    <row r="914" spans="2:2" x14ac:dyDescent="0.25">
      <c r="B914" s="83">
        <v>922</v>
      </c>
    </row>
    <row r="915" spans="2:2" x14ac:dyDescent="0.25">
      <c r="B915" s="83">
        <v>923</v>
      </c>
    </row>
    <row r="916" spans="2:2" x14ac:dyDescent="0.25">
      <c r="B916" s="83">
        <v>924</v>
      </c>
    </row>
    <row r="917" spans="2:2" x14ac:dyDescent="0.25">
      <c r="B917" s="83">
        <v>925</v>
      </c>
    </row>
    <row r="918" spans="2:2" x14ac:dyDescent="0.25">
      <c r="B918" s="83">
        <v>926</v>
      </c>
    </row>
    <row r="919" spans="2:2" x14ac:dyDescent="0.25">
      <c r="B919" s="83">
        <v>927</v>
      </c>
    </row>
    <row r="920" spans="2:2" x14ac:dyDescent="0.25">
      <c r="B920" s="83">
        <v>928</v>
      </c>
    </row>
    <row r="921" spans="2:2" x14ac:dyDescent="0.25">
      <c r="B921" s="83">
        <v>929</v>
      </c>
    </row>
    <row r="922" spans="2:2" x14ac:dyDescent="0.25">
      <c r="B922" s="83">
        <v>930</v>
      </c>
    </row>
    <row r="923" spans="2:2" x14ac:dyDescent="0.25">
      <c r="B923" s="83">
        <v>931</v>
      </c>
    </row>
    <row r="924" spans="2:2" x14ac:dyDescent="0.25">
      <c r="B924" s="83">
        <v>932</v>
      </c>
    </row>
    <row r="925" spans="2:2" x14ac:dyDescent="0.25">
      <c r="B925" s="83">
        <v>933</v>
      </c>
    </row>
    <row r="926" spans="2:2" x14ac:dyDescent="0.25">
      <c r="B926" s="83">
        <v>934</v>
      </c>
    </row>
    <row r="927" spans="2:2" x14ac:dyDescent="0.25">
      <c r="B927" s="83">
        <v>935</v>
      </c>
    </row>
    <row r="928" spans="2:2" x14ac:dyDescent="0.25">
      <c r="B928" s="83">
        <v>936</v>
      </c>
    </row>
    <row r="929" spans="2:2" x14ac:dyDescent="0.25">
      <c r="B929" s="83">
        <v>937</v>
      </c>
    </row>
    <row r="930" spans="2:2" x14ac:dyDescent="0.25">
      <c r="B930" s="83">
        <v>938</v>
      </c>
    </row>
    <row r="931" spans="2:2" x14ac:dyDescent="0.25">
      <c r="B931" s="83">
        <v>939</v>
      </c>
    </row>
    <row r="932" spans="2:2" x14ac:dyDescent="0.25">
      <c r="B932" s="83">
        <v>940</v>
      </c>
    </row>
    <row r="933" spans="2:2" x14ac:dyDescent="0.25">
      <c r="B933" s="83">
        <v>941</v>
      </c>
    </row>
    <row r="934" spans="2:2" x14ac:dyDescent="0.25">
      <c r="B934" s="83">
        <v>942</v>
      </c>
    </row>
    <row r="935" spans="2:2" x14ac:dyDescent="0.25">
      <c r="B935" s="83">
        <v>943</v>
      </c>
    </row>
    <row r="936" spans="2:2" x14ac:dyDescent="0.25">
      <c r="B936" s="83">
        <v>944</v>
      </c>
    </row>
    <row r="937" spans="2:2" x14ac:dyDescent="0.25">
      <c r="B937" s="83">
        <v>945</v>
      </c>
    </row>
    <row r="938" spans="2:2" x14ac:dyDescent="0.25">
      <c r="B938" s="83">
        <v>946</v>
      </c>
    </row>
    <row r="939" spans="2:2" x14ac:dyDescent="0.25">
      <c r="B939" s="83">
        <v>947</v>
      </c>
    </row>
    <row r="940" spans="2:2" x14ac:dyDescent="0.25">
      <c r="B940" s="83">
        <v>948</v>
      </c>
    </row>
    <row r="941" spans="2:2" x14ac:dyDescent="0.25">
      <c r="B941" s="83">
        <v>949</v>
      </c>
    </row>
    <row r="942" spans="2:2" x14ac:dyDescent="0.25">
      <c r="B942" s="83">
        <v>950</v>
      </c>
    </row>
    <row r="943" spans="2:2" x14ac:dyDescent="0.25">
      <c r="B943" s="83">
        <v>951</v>
      </c>
    </row>
    <row r="944" spans="2:2" x14ac:dyDescent="0.25">
      <c r="B944" s="83">
        <v>952</v>
      </c>
    </row>
    <row r="945" spans="2:2" x14ac:dyDescent="0.25">
      <c r="B945" s="83">
        <v>953</v>
      </c>
    </row>
    <row r="946" spans="2:2" x14ac:dyDescent="0.25">
      <c r="B946" s="83">
        <v>954</v>
      </c>
    </row>
    <row r="947" spans="2:2" x14ac:dyDescent="0.25">
      <c r="B947" s="83">
        <v>955</v>
      </c>
    </row>
    <row r="948" spans="2:2" x14ac:dyDescent="0.25">
      <c r="B948" s="83">
        <v>956</v>
      </c>
    </row>
    <row r="949" spans="2:2" x14ac:dyDescent="0.25">
      <c r="B949" s="83">
        <v>957</v>
      </c>
    </row>
    <row r="950" spans="2:2" x14ac:dyDescent="0.25">
      <c r="B950" s="83">
        <v>958</v>
      </c>
    </row>
    <row r="951" spans="2:2" x14ac:dyDescent="0.25">
      <c r="B951" s="83">
        <v>959</v>
      </c>
    </row>
    <row r="952" spans="2:2" x14ac:dyDescent="0.25">
      <c r="B952" s="83">
        <v>960</v>
      </c>
    </row>
    <row r="953" spans="2:2" x14ac:dyDescent="0.25">
      <c r="B953" s="83">
        <v>961</v>
      </c>
    </row>
    <row r="954" spans="2:2" x14ac:dyDescent="0.25">
      <c r="B954" s="83">
        <v>962</v>
      </c>
    </row>
    <row r="955" spans="2:2" x14ac:dyDescent="0.25">
      <c r="B955" s="83">
        <v>963</v>
      </c>
    </row>
    <row r="956" spans="2:2" x14ac:dyDescent="0.25">
      <c r="B956" s="83">
        <v>964</v>
      </c>
    </row>
    <row r="957" spans="2:2" x14ac:dyDescent="0.25">
      <c r="B957" s="83">
        <v>965</v>
      </c>
    </row>
    <row r="958" spans="2:2" x14ac:dyDescent="0.25">
      <c r="B958" s="83">
        <v>966</v>
      </c>
    </row>
    <row r="959" spans="2:2" x14ac:dyDescent="0.25">
      <c r="B959" s="83">
        <v>967</v>
      </c>
    </row>
    <row r="960" spans="2:2" x14ac:dyDescent="0.25">
      <c r="B960" s="83">
        <v>968</v>
      </c>
    </row>
    <row r="961" spans="2:2" x14ac:dyDescent="0.25">
      <c r="B961" s="83">
        <v>969</v>
      </c>
    </row>
    <row r="962" spans="2:2" x14ac:dyDescent="0.25">
      <c r="B962" s="83">
        <v>970</v>
      </c>
    </row>
    <row r="963" spans="2:2" x14ac:dyDescent="0.25">
      <c r="B963" s="83">
        <v>971</v>
      </c>
    </row>
    <row r="964" spans="2:2" x14ac:dyDescent="0.25">
      <c r="B964" s="83">
        <v>972</v>
      </c>
    </row>
    <row r="965" spans="2:2" x14ac:dyDescent="0.25">
      <c r="B965" s="83">
        <v>973</v>
      </c>
    </row>
    <row r="966" spans="2:2" x14ac:dyDescent="0.25">
      <c r="B966" s="83">
        <v>974</v>
      </c>
    </row>
    <row r="967" spans="2:2" x14ac:dyDescent="0.25">
      <c r="B967" s="83">
        <v>975</v>
      </c>
    </row>
    <row r="968" spans="2:2" x14ac:dyDescent="0.25">
      <c r="B968" s="83">
        <v>976</v>
      </c>
    </row>
    <row r="969" spans="2:2" x14ac:dyDescent="0.25">
      <c r="B969" s="83">
        <v>977</v>
      </c>
    </row>
    <row r="970" spans="2:2" x14ac:dyDescent="0.25">
      <c r="B970" s="83">
        <v>978</v>
      </c>
    </row>
    <row r="971" spans="2:2" x14ac:dyDescent="0.25">
      <c r="B971" s="83">
        <v>979</v>
      </c>
    </row>
    <row r="972" spans="2:2" x14ac:dyDescent="0.25">
      <c r="B972" s="83">
        <v>980</v>
      </c>
    </row>
    <row r="973" spans="2:2" x14ac:dyDescent="0.25">
      <c r="B973" s="83">
        <v>981</v>
      </c>
    </row>
    <row r="974" spans="2:2" x14ac:dyDescent="0.25">
      <c r="B974" s="83">
        <v>982</v>
      </c>
    </row>
    <row r="975" spans="2:2" x14ac:dyDescent="0.25">
      <c r="B975" s="83">
        <v>983</v>
      </c>
    </row>
    <row r="976" spans="2:2" x14ac:dyDescent="0.25">
      <c r="B976" s="83">
        <v>984</v>
      </c>
    </row>
    <row r="977" spans="2:2" x14ac:dyDescent="0.25">
      <c r="B977" s="83">
        <v>985</v>
      </c>
    </row>
    <row r="978" spans="2:2" x14ac:dyDescent="0.25">
      <c r="B978" s="83">
        <v>986</v>
      </c>
    </row>
    <row r="979" spans="2:2" x14ac:dyDescent="0.25">
      <c r="B979" s="83">
        <v>987</v>
      </c>
    </row>
    <row r="980" spans="2:2" x14ac:dyDescent="0.25">
      <c r="B980" s="83">
        <v>988</v>
      </c>
    </row>
    <row r="981" spans="2:2" x14ac:dyDescent="0.25">
      <c r="B981" s="83">
        <v>989</v>
      </c>
    </row>
    <row r="982" spans="2:2" x14ac:dyDescent="0.25">
      <c r="B982" s="83">
        <v>990</v>
      </c>
    </row>
    <row r="983" spans="2:2" x14ac:dyDescent="0.25">
      <c r="B983" s="83">
        <v>991</v>
      </c>
    </row>
    <row r="984" spans="2:2" x14ac:dyDescent="0.25">
      <c r="B984" s="83">
        <v>992</v>
      </c>
    </row>
    <row r="985" spans="2:2" x14ac:dyDescent="0.25">
      <c r="B985" s="83">
        <v>993</v>
      </c>
    </row>
    <row r="986" spans="2:2" x14ac:dyDescent="0.25">
      <c r="B986" s="83">
        <v>994</v>
      </c>
    </row>
    <row r="987" spans="2:2" x14ac:dyDescent="0.25">
      <c r="B987" s="83">
        <v>995</v>
      </c>
    </row>
    <row r="988" spans="2:2" x14ac:dyDescent="0.25">
      <c r="B988" s="83">
        <v>996</v>
      </c>
    </row>
    <row r="989" spans="2:2" x14ac:dyDescent="0.25">
      <c r="B989" s="83">
        <v>997</v>
      </c>
    </row>
    <row r="990" spans="2:2" x14ac:dyDescent="0.25">
      <c r="B990" s="83">
        <v>998</v>
      </c>
    </row>
    <row r="991" spans="2:2" x14ac:dyDescent="0.25">
      <c r="B991" s="83">
        <v>999</v>
      </c>
    </row>
    <row r="992" spans="2:2" x14ac:dyDescent="0.25">
      <c r="B992" s="83">
        <v>1000</v>
      </c>
    </row>
  </sheetData>
  <autoFilter ref="A1:CS704"/>
  <mergeCells count="2">
    <mergeCell ref="AB146:AG146"/>
    <mergeCell ref="C693:G693"/>
  </mergeCells>
  <pageMargins left="0.27559055118110237" right="0" top="0.51181102362204722" bottom="0.35433070866141736" header="0.31496062992125984" footer="0.31496062992125984"/>
  <pageSetup paperSize="5" scale="5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56"/>
  <sheetViews>
    <sheetView view="pageLayout" topLeftCell="A7" zoomScale="80" zoomScaleNormal="100" zoomScalePageLayoutView="80" workbookViewId="0">
      <selection activeCell="D15" sqref="D15"/>
    </sheetView>
  </sheetViews>
  <sheetFormatPr baseColWidth="10" defaultColWidth="11.42578125" defaultRowHeight="15" x14ac:dyDescent="0.25"/>
  <cols>
    <col min="1" max="1" width="8.140625" style="6" customWidth="1"/>
    <col min="2" max="2" width="8.42578125" style="6" customWidth="1"/>
    <col min="3" max="3" width="19.85546875" style="6" customWidth="1"/>
    <col min="4" max="4" width="8.85546875" style="6" customWidth="1"/>
    <col min="5" max="5" width="10.5703125" style="6" customWidth="1"/>
    <col min="6" max="6" width="11.5703125" style="6" customWidth="1"/>
    <col min="7" max="7" width="11.28515625" style="6" customWidth="1"/>
    <col min="8" max="8" width="15" style="6" customWidth="1"/>
    <col min="9" max="9" width="12.85546875" style="6" customWidth="1"/>
    <col min="10" max="10" width="11.85546875" style="6" customWidth="1"/>
    <col min="11" max="11" width="13.140625" style="6" customWidth="1"/>
    <col min="12" max="12" width="9.7109375" style="6" customWidth="1"/>
    <col min="13" max="13" width="10.7109375" style="6" customWidth="1"/>
    <col min="14" max="14" width="6.140625" style="6" customWidth="1"/>
    <col min="15" max="15" width="15.7109375" style="6" customWidth="1"/>
    <col min="16" max="16384" width="11.42578125" style="6"/>
  </cols>
  <sheetData>
    <row r="1" spans="1:20" ht="15" customHeight="1" x14ac:dyDescent="0.45">
      <c r="A1" s="221"/>
      <c r="B1" s="221"/>
      <c r="C1" s="221"/>
      <c r="D1" s="221"/>
      <c r="E1" s="257" t="s">
        <v>1607</v>
      </c>
      <c r="G1" s="255"/>
      <c r="H1" s="255"/>
      <c r="I1" s="255"/>
      <c r="J1" s="255"/>
      <c r="K1" s="255"/>
    </row>
    <row r="2" spans="1:20" ht="20.25" customHeight="1" x14ac:dyDescent="0.3">
      <c r="A2" s="24"/>
      <c r="B2" s="24"/>
      <c r="C2" s="24"/>
      <c r="D2" s="24"/>
      <c r="E2" s="257" t="s">
        <v>1151</v>
      </c>
      <c r="F2" s="257"/>
      <c r="G2" s="256"/>
      <c r="H2" s="256"/>
      <c r="I2" s="256"/>
      <c r="J2" s="256"/>
      <c r="K2" s="256"/>
    </row>
    <row r="3" spans="1:20" ht="20.100000000000001" customHeight="1" x14ac:dyDescent="0.3">
      <c r="A3" s="24"/>
      <c r="B3" s="24"/>
      <c r="C3" s="24"/>
      <c r="D3" s="24"/>
      <c r="E3" s="24"/>
      <c r="F3" s="445"/>
      <c r="G3" s="445"/>
      <c r="H3" s="445"/>
      <c r="I3" s="445"/>
      <c r="J3" s="445"/>
      <c r="K3" s="445"/>
      <c r="L3" s="6" t="s">
        <v>1526</v>
      </c>
    </row>
    <row r="4" spans="1:20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20" ht="27" customHeight="1" x14ac:dyDescent="0.4">
      <c r="H5" s="25" t="s">
        <v>1620</v>
      </c>
      <c r="I5" s="235">
        <f ca="1">TODAY()</f>
        <v>45918</v>
      </c>
      <c r="J5" s="235"/>
      <c r="K5" s="267"/>
      <c r="L5" s="280" t="str">
        <f>VLOOKUP($C$7,'BASE DE DATOS'!$B$2:$AB$685,2,0)</f>
        <v xml:space="preserve">MONTIEL ROMAN FELIPE </v>
      </c>
      <c r="M5" s="277"/>
      <c r="N5" s="277"/>
      <c r="O5" s="277"/>
    </row>
    <row r="6" spans="1:20" x14ac:dyDescent="0.25">
      <c r="F6" s="9"/>
      <c r="G6" s="9"/>
      <c r="H6" s="9"/>
      <c r="I6" s="9"/>
      <c r="J6" s="9"/>
      <c r="K6" s="9"/>
    </row>
    <row r="7" spans="1:20" ht="18.75" customHeight="1" x14ac:dyDescent="0.45">
      <c r="A7" s="237" t="s">
        <v>1517</v>
      </c>
      <c r="B7" s="220"/>
      <c r="C7" s="269">
        <v>265</v>
      </c>
      <c r="D7" s="231"/>
      <c r="E7" s="220"/>
      <c r="F7" s="220"/>
      <c r="G7" s="220"/>
      <c r="H7" s="220"/>
      <c r="I7" s="220"/>
      <c r="J7" s="318" t="s">
        <v>1621</v>
      </c>
      <c r="K7" s="317" t="str">
        <f>CONCATENATE(24,C7)</f>
        <v>24265</v>
      </c>
      <c r="L7" s="301" t="s">
        <v>1528</v>
      </c>
      <c r="M7" s="302"/>
      <c r="O7" s="303" t="s">
        <v>1541</v>
      </c>
    </row>
    <row r="8" spans="1:20" s="12" customFormat="1" ht="1.5" hidden="1" customHeight="1" x14ac:dyDescent="0.2"/>
    <row r="9" spans="1:20" s="12" customFormat="1" ht="24" customHeight="1" x14ac:dyDescent="0.3">
      <c r="A9" s="206" t="s">
        <v>1515</v>
      </c>
      <c r="B9" s="206"/>
      <c r="C9" s="228" t="str">
        <f>VLOOKUP($C$7,'BASE DE DATOS'!$B$2:$AB$702,2,0)</f>
        <v xml:space="preserve">MONTIEL ROMAN FELIPE </v>
      </c>
      <c r="D9" s="228"/>
      <c r="E9" s="205"/>
      <c r="F9" s="204"/>
      <c r="G9" s="204"/>
      <c r="H9" s="229" t="str">
        <f>VLOOKUP($C$7,'BASE DE DATOS'!$B$2:$AB$6821,12,0)</f>
        <v xml:space="preserve">15 SUR ENTRE 19 Y 21 PTE. </v>
      </c>
      <c r="I9" s="205"/>
      <c r="J9" s="205"/>
      <c r="K9" s="205"/>
      <c r="L9" s="285">
        <f>VLOOKUP($C$7,'BASE DE DATOS'!$B$2:$AB$702,3,0)</f>
        <v>300</v>
      </c>
      <c r="M9" s="285">
        <f>VLOOKUP($C$7,'BASE DE DATOS'!$B$2:$AB$702,4,0)</f>
        <v>150</v>
      </c>
      <c r="O9" s="285">
        <f>VLOOKUP($C$7,'BASE DE DATOS'!$B$2:$AB$702,11,0)</f>
        <v>0</v>
      </c>
    </row>
    <row r="10" spans="1:20" s="12" customFormat="1" ht="15" customHeight="1" x14ac:dyDescent="0.2">
      <c r="A10" s="207"/>
      <c r="B10" s="207"/>
      <c r="C10" s="208"/>
      <c r="D10" s="208"/>
      <c r="E10" s="208"/>
      <c r="F10" s="209"/>
      <c r="G10" s="209"/>
      <c r="H10" s="209"/>
      <c r="I10" s="209"/>
      <c r="J10" s="209"/>
      <c r="K10" s="209"/>
    </row>
    <row r="11" spans="1:20" s="12" customFormat="1" ht="15" customHeight="1" thickBot="1" x14ac:dyDescent="0.35">
      <c r="A11" s="240" t="s">
        <v>1519</v>
      </c>
      <c r="B11" s="228">
        <f>VLOOKUP($C$7,'BASE DE DATOS'!$B$2:$AB$702,5,0)</f>
        <v>1</v>
      </c>
      <c r="C11" s="273" t="str">
        <f>IF(B11=0,"HIDRANTE","USUARIO")</f>
        <v>USUARIO</v>
      </c>
      <c r="D11" s="270"/>
      <c r="E11" s="248"/>
      <c r="F11" s="209"/>
      <c r="G11" s="209"/>
      <c r="H11" s="234"/>
      <c r="I11" s="209"/>
      <c r="J11" s="209"/>
      <c r="K11" s="209"/>
      <c r="L11" s="240" t="s">
        <v>1519</v>
      </c>
      <c r="M11" s="228">
        <f>VLOOKUP($C$7,'BASE DE DATOS'!$B$2:$AB$702,5,0)</f>
        <v>1</v>
      </c>
      <c r="N11" s="225" t="str">
        <f>IF(M11=0,"HIDRANTE","USUARIO")</f>
        <v>USUARIO</v>
      </c>
    </row>
    <row r="12" spans="1:20" s="12" customFormat="1" ht="23.25" customHeight="1" x14ac:dyDescent="0.3">
      <c r="A12" s="431" t="s">
        <v>1417</v>
      </c>
      <c r="B12" s="432"/>
      <c r="C12" s="432"/>
      <c r="D12" s="438" t="s">
        <v>1520</v>
      </c>
      <c r="E12" s="265" t="s">
        <v>1521</v>
      </c>
      <c r="F12" s="425" t="s">
        <v>1525</v>
      </c>
      <c r="G12" s="450" t="s">
        <v>1077</v>
      </c>
      <c r="H12" s="425" t="s">
        <v>1070</v>
      </c>
      <c r="I12" s="425" t="s">
        <v>1528</v>
      </c>
      <c r="J12" s="425" t="s">
        <v>1516</v>
      </c>
      <c r="K12" s="425" t="s">
        <v>1518</v>
      </c>
      <c r="L12" s="290" t="s">
        <v>1540</v>
      </c>
      <c r="M12" s="285">
        <f>VLOOKUP($C$7,'BASE DE DATOS'!$B$2:$AB$702,13,0)</f>
        <v>2026</v>
      </c>
      <c r="O12" s="278"/>
      <c r="P12" s="279"/>
      <c r="Q12" s="279"/>
    </row>
    <row r="13" spans="1:20" s="12" customFormat="1" ht="18" customHeight="1" thickBot="1" x14ac:dyDescent="0.35">
      <c r="A13" s="433"/>
      <c r="B13" s="434"/>
      <c r="C13" s="434"/>
      <c r="D13" s="439"/>
      <c r="E13" s="266" t="str">
        <f>IF(E14&gt;=12,"Anual","Mensual")</f>
        <v>Anual</v>
      </c>
      <c r="F13" s="440"/>
      <c r="G13" s="451"/>
      <c r="H13" s="440"/>
      <c r="I13" s="426"/>
      <c r="J13" s="426"/>
      <c r="K13" s="426"/>
      <c r="L13" s="291" t="s">
        <v>10</v>
      </c>
      <c r="M13" s="287">
        <f>VLOOKUP($C$7,'BASE DE DATOS'!$B$2:$AB$702,14,0)</f>
        <v>0</v>
      </c>
      <c r="O13" s="304" t="s">
        <v>1591</v>
      </c>
      <c r="P13" s="279"/>
      <c r="Q13" s="279"/>
    </row>
    <row r="14" spans="1:20" s="12" customFormat="1" ht="24" customHeight="1" thickBot="1" x14ac:dyDescent="0.35">
      <c r="A14" s="435"/>
      <c r="B14" s="436"/>
      <c r="C14" s="437"/>
      <c r="D14" s="239">
        <v>60</v>
      </c>
      <c r="E14" s="238">
        <v>12</v>
      </c>
      <c r="F14" s="270">
        <f>VLOOKUP($C$7,'BASE DE DATOS'!$B$2:$M$702,10,0)</f>
        <v>0</v>
      </c>
      <c r="G14" s="305">
        <f>VLOOKUP($C$7,'BASE DE DATOS'!$B$2:$M$702,9,0)</f>
        <v>0</v>
      </c>
      <c r="H14" s="222"/>
      <c r="I14" s="427"/>
      <c r="J14" s="427"/>
      <c r="K14" s="427"/>
      <c r="L14" s="291" t="s">
        <v>11</v>
      </c>
      <c r="M14" s="287">
        <f>VLOOKUP($C$7,'BASE DE DATOS'!$B$2:$AB$702,15,0)</f>
        <v>0</v>
      </c>
      <c r="N14" s="6"/>
      <c r="O14" s="285">
        <f>VLOOKUP($C$7,'BASE DE DATOS'!$B$2:$AB$702,9,0)</f>
        <v>0</v>
      </c>
    </row>
    <row r="15" spans="1:20" s="12" customFormat="1" ht="27" customHeight="1" x14ac:dyDescent="0.3">
      <c r="A15" s="282" t="s">
        <v>1582</v>
      </c>
      <c r="B15" s="283"/>
      <c r="C15" s="210"/>
      <c r="D15" s="246"/>
      <c r="E15" s="258">
        <f>IF(B11=0,D14*E14,IF(B11&gt;=1,D14*E14*B11,0))</f>
        <v>720</v>
      </c>
      <c r="F15" s="259">
        <f>((F14*13)*E14)</f>
        <v>0</v>
      </c>
      <c r="G15" s="259">
        <f>(G14*E14)*70</f>
        <v>0</v>
      </c>
      <c r="H15" s="259">
        <f>H14*200</f>
        <v>0</v>
      </c>
      <c r="I15" s="259"/>
      <c r="J15" s="261"/>
      <c r="K15" s="260">
        <f>SUM(E15:J15)</f>
        <v>720</v>
      </c>
      <c r="L15" s="291" t="s">
        <v>12</v>
      </c>
      <c r="M15" s="287">
        <f>VLOOKUP($C$7,'BASE DE DATOS'!$B$2:$AB$702,16,0)</f>
        <v>0</v>
      </c>
      <c r="N15" s="6"/>
      <c r="O15" s="6"/>
      <c r="P15" s="6"/>
      <c r="Q15" s="6"/>
      <c r="R15" s="6"/>
      <c r="S15" s="6"/>
      <c r="T15" s="6"/>
    </row>
    <row r="16" spans="1:20" s="12" customFormat="1" ht="23.25" customHeight="1" x14ac:dyDescent="0.3">
      <c r="A16" s="288" t="s">
        <v>1581</v>
      </c>
      <c r="B16" s="284"/>
      <c r="C16" s="251"/>
      <c r="D16" s="253"/>
      <c r="E16" s="251"/>
      <c r="F16" s="218"/>
      <c r="G16" s="217"/>
      <c r="H16" s="217"/>
      <c r="I16" s="275">
        <f>IF($L$9=0,300,0)</f>
        <v>0</v>
      </c>
      <c r="J16" s="219"/>
      <c r="K16" s="292">
        <f>SUM(E16:J16)</f>
        <v>0</v>
      </c>
      <c r="L16" s="291" t="s">
        <v>1561</v>
      </c>
      <c r="M16" s="287">
        <f>VLOOKUP($C$7,'BASE DE DATOS'!$B$2:$AB$702,17,0)</f>
        <v>0</v>
      </c>
      <c r="N16" s="6"/>
      <c r="O16" s="6"/>
      <c r="P16" s="6"/>
      <c r="Q16" s="6"/>
      <c r="R16" s="6"/>
      <c r="S16" s="6"/>
      <c r="T16" s="6"/>
    </row>
    <row r="17" spans="1:20" s="12" customFormat="1" ht="19.5" customHeight="1" x14ac:dyDescent="0.3">
      <c r="A17" s="250" t="s">
        <v>1522</v>
      </c>
      <c r="B17" s="232" t="s">
        <v>1764</v>
      </c>
      <c r="C17" s="233"/>
      <c r="D17" s="253"/>
      <c r="E17" s="251"/>
      <c r="F17" s="218"/>
      <c r="G17" s="217"/>
      <c r="H17" s="217"/>
      <c r="I17" s="275">
        <f>IF($M$9=0,150,0)</f>
        <v>0</v>
      </c>
      <c r="J17" s="219"/>
      <c r="K17" s="292">
        <f>SUM(E17:J17)</f>
        <v>0</v>
      </c>
      <c r="L17" s="291" t="s">
        <v>14</v>
      </c>
      <c r="M17" s="287">
        <f>VLOOKUP($C$7,'BASE DE DATOS'!$B$2:$AB$702,18,0)</f>
        <v>0</v>
      </c>
      <c r="O17" s="6"/>
      <c r="P17" s="6"/>
      <c r="Q17" s="6"/>
      <c r="R17" s="6"/>
      <c r="S17" s="6"/>
      <c r="T17" s="6"/>
    </row>
    <row r="18" spans="1:20" s="12" customFormat="1" ht="19.5" customHeight="1" thickBot="1" x14ac:dyDescent="0.35">
      <c r="A18" s="211"/>
      <c r="B18" s="212"/>
      <c r="C18" s="212"/>
      <c r="D18" s="254"/>
      <c r="E18" s="252"/>
      <c r="F18" s="215"/>
      <c r="G18" s="213"/>
      <c r="H18" s="213"/>
      <c r="I18" s="215"/>
      <c r="J18" s="216"/>
      <c r="K18" s="289"/>
      <c r="L18" s="291" t="s">
        <v>15</v>
      </c>
      <c r="M18" s="287">
        <f>VLOOKUP($C$7,'BASE DE DATOS'!$B$2:$AB$702,19,0)</f>
        <v>0</v>
      </c>
      <c r="N18" s="15"/>
    </row>
    <row r="19" spans="1:20" s="15" customFormat="1" ht="11.25" customHeight="1" x14ac:dyDescent="0.3">
      <c r="J19" s="448" t="s">
        <v>1068</v>
      </c>
      <c r="K19" s="446">
        <f>SUM(K15:K18)</f>
        <v>720</v>
      </c>
      <c r="L19" s="286" t="s">
        <v>16</v>
      </c>
      <c r="M19" s="287">
        <f>VLOOKUP($C$7,'BASE DE DATOS'!$B$2:$AB$702,20,0)</f>
        <v>0</v>
      </c>
    </row>
    <row r="20" spans="1:20" s="15" customFormat="1" ht="11.25" customHeight="1" thickBot="1" x14ac:dyDescent="0.35">
      <c r="J20" s="449"/>
      <c r="K20" s="447"/>
      <c r="L20" s="286" t="s">
        <v>1562</v>
      </c>
      <c r="M20" s="287">
        <f>VLOOKUP($C$7,'BASE DE DATOS'!$B$2:$AB$702,21,0)</f>
        <v>0</v>
      </c>
    </row>
    <row r="21" spans="1:20" s="15" customFormat="1" ht="12.75" customHeight="1" thickTop="1" x14ac:dyDescent="0.3">
      <c r="H21" s="12"/>
      <c r="L21" s="286" t="s">
        <v>18</v>
      </c>
      <c r="M21" s="287">
        <f>VLOOKUP($C$7,'BASE DE DATOS'!$B$2:$AB$702,22,0)</f>
        <v>0</v>
      </c>
      <c r="N21" s="6"/>
    </row>
    <row r="22" spans="1:20" ht="15.75" x14ac:dyDescent="0.3">
      <c r="G22" s="15"/>
      <c r="H22" s="15"/>
      <c r="I22" s="15"/>
      <c r="J22" s="16"/>
      <c r="K22" s="17"/>
      <c r="L22" s="286" t="s">
        <v>19</v>
      </c>
      <c r="M22" s="287">
        <f>VLOOKUP($C$7,'BASE DE DATOS'!$B$2:$AB$702,23,0)</f>
        <v>0</v>
      </c>
      <c r="O22" s="15"/>
      <c r="P22" s="15"/>
      <c r="Q22" s="15"/>
    </row>
    <row r="23" spans="1:20" ht="15.75" x14ac:dyDescent="0.3">
      <c r="H23" s="16"/>
      <c r="I23" s="16"/>
      <c r="J23" s="16"/>
      <c r="K23" s="17"/>
      <c r="L23" s="286" t="s">
        <v>20</v>
      </c>
      <c r="M23" s="287">
        <f>VLOOKUP($C$7,'BASE DE DATOS'!$B$2:$AB$702,24,0)</f>
        <v>0</v>
      </c>
      <c r="O23" s="15"/>
      <c r="P23" s="15"/>
      <c r="Q23" s="15"/>
    </row>
    <row r="24" spans="1:20" ht="15.75" x14ac:dyDescent="0.3">
      <c r="A24" s="18"/>
      <c r="B24" s="18"/>
      <c r="C24" s="19"/>
      <c r="D24" s="19"/>
      <c r="E24" s="19"/>
      <c r="L24" s="286" t="s">
        <v>21</v>
      </c>
      <c r="M24" s="287">
        <f>VLOOKUP($C$7,'BASE DE DATOS'!$B$2:$AB$702,25,0)</f>
        <v>0</v>
      </c>
      <c r="O24" s="15"/>
      <c r="P24" s="15"/>
      <c r="Q24" s="15"/>
    </row>
    <row r="25" spans="1:20" ht="18.75" x14ac:dyDescent="0.4">
      <c r="A25" s="20"/>
      <c r="B25" s="20"/>
      <c r="C25" s="428" t="s">
        <v>1527</v>
      </c>
      <c r="D25" s="428"/>
      <c r="E25" s="428"/>
      <c r="F25" s="22"/>
      <c r="G25" s="429"/>
      <c r="H25" s="429"/>
      <c r="I25" s="430" t="s">
        <v>1074</v>
      </c>
      <c r="J25" s="430"/>
      <c r="O25" s="15"/>
      <c r="P25" s="15"/>
      <c r="Q25" s="15"/>
    </row>
    <row r="26" spans="1:20" ht="18.75" x14ac:dyDescent="0.4">
      <c r="A26" s="315" t="s">
        <v>1619</v>
      </c>
      <c r="B26" s="20"/>
      <c r="C26" s="243"/>
      <c r="D26" s="243"/>
      <c r="E26" s="243"/>
      <c r="F26" s="22"/>
      <c r="G26" s="242"/>
      <c r="H26" s="242"/>
      <c r="I26" s="243"/>
      <c r="J26" s="243"/>
      <c r="K26" s="264"/>
      <c r="O26" s="15"/>
      <c r="P26" s="15"/>
      <c r="Q26" s="15"/>
    </row>
    <row r="27" spans="1:20" ht="18.75" x14ac:dyDescent="0.4">
      <c r="A27" s="316" t="s">
        <v>1618</v>
      </c>
      <c r="B27" s="20"/>
      <c r="C27" s="243"/>
      <c r="D27" s="243"/>
      <c r="E27" s="243"/>
      <c r="F27" s="22"/>
      <c r="G27" s="242"/>
      <c r="H27" s="242"/>
      <c r="I27" s="243"/>
      <c r="J27" s="243"/>
      <c r="K27" s="264" t="s">
        <v>1201</v>
      </c>
      <c r="O27" s="15"/>
      <c r="P27" s="15"/>
      <c r="Q27" s="15"/>
    </row>
    <row r="28" spans="1:20" ht="18.75" x14ac:dyDescent="0.4">
      <c r="A28" s="309"/>
      <c r="B28" s="309"/>
      <c r="C28" s="310"/>
      <c r="D28" s="310"/>
      <c r="E28" s="310"/>
      <c r="F28" s="311"/>
      <c r="G28" s="312"/>
      <c r="H28" s="312"/>
      <c r="I28" s="310"/>
      <c r="J28" s="310"/>
      <c r="K28" s="313"/>
      <c r="O28" s="15"/>
      <c r="P28" s="15"/>
      <c r="Q28" s="15"/>
    </row>
    <row r="29" spans="1:20" x14ac:dyDescent="0.25">
      <c r="H29" s="16"/>
      <c r="I29" s="16"/>
      <c r="J29" s="16"/>
      <c r="K29" s="17"/>
      <c r="N29" s="130"/>
      <c r="O29" s="15"/>
      <c r="P29" s="15"/>
      <c r="Q29" s="15"/>
    </row>
    <row r="30" spans="1:20" ht="15" customHeight="1" x14ac:dyDescent="0.45">
      <c r="A30" s="221"/>
      <c r="B30" s="221"/>
      <c r="C30" s="221"/>
      <c r="D30" s="221"/>
      <c r="E30" s="257" t="s">
        <v>1607</v>
      </c>
      <c r="G30" s="255"/>
      <c r="H30" s="255"/>
      <c r="I30" s="255"/>
      <c r="J30" s="255"/>
      <c r="K30" s="255"/>
    </row>
    <row r="31" spans="1:20" ht="20.25" customHeight="1" x14ac:dyDescent="0.3">
      <c r="A31" s="24"/>
      <c r="B31" s="24"/>
      <c r="C31" s="24"/>
      <c r="D31" s="24"/>
      <c r="E31" s="257" t="s">
        <v>1151</v>
      </c>
      <c r="F31" s="257"/>
      <c r="G31" s="256"/>
      <c r="H31" s="256"/>
      <c r="I31" s="256"/>
      <c r="J31" s="256"/>
      <c r="K31" s="256"/>
    </row>
    <row r="32" spans="1:20" ht="20.100000000000001" customHeight="1" x14ac:dyDescent="0.3">
      <c r="A32" s="24"/>
      <c r="B32" s="24"/>
      <c r="C32" s="24"/>
      <c r="D32" s="24"/>
      <c r="E32" s="24"/>
      <c r="F32" s="445"/>
      <c r="G32" s="445"/>
      <c r="H32" s="445"/>
      <c r="I32" s="445"/>
      <c r="J32" s="445"/>
      <c r="K32" s="445"/>
    </row>
    <row r="33" spans="1:2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20" ht="27" customHeight="1" x14ac:dyDescent="0.4">
      <c r="H34" s="25" t="s">
        <v>1153</v>
      </c>
      <c r="I34" s="235">
        <f ca="1">TODAY()</f>
        <v>45918</v>
      </c>
      <c r="J34" s="235"/>
      <c r="K34" s="236"/>
    </row>
    <row r="35" spans="1:20" x14ac:dyDescent="0.25">
      <c r="F35" s="9"/>
      <c r="G35" s="9"/>
      <c r="H35" s="9"/>
      <c r="I35" s="9"/>
      <c r="J35" s="9"/>
      <c r="K35" s="9"/>
    </row>
    <row r="36" spans="1:20" ht="18.75" customHeight="1" x14ac:dyDescent="0.45">
      <c r="A36" s="237" t="s">
        <v>1517</v>
      </c>
      <c r="B36" s="220"/>
      <c r="C36" s="268">
        <f>C7</f>
        <v>265</v>
      </c>
      <c r="D36" s="231"/>
      <c r="E36" s="220"/>
      <c r="F36" s="220"/>
      <c r="G36" s="220"/>
      <c r="H36" s="220"/>
      <c r="I36" s="220"/>
      <c r="J36" s="318" t="str">
        <f>J7</f>
        <v>FOLIO:</v>
      </c>
      <c r="K36" s="81" t="str">
        <f>K7</f>
        <v>24265</v>
      </c>
    </row>
    <row r="37" spans="1:20" s="12" customFormat="1" ht="1.5" hidden="1" customHeight="1" x14ac:dyDescent="0.2"/>
    <row r="38" spans="1:20" s="12" customFormat="1" ht="24" customHeight="1" x14ac:dyDescent="0.3">
      <c r="A38" s="206" t="s">
        <v>1515</v>
      </c>
      <c r="B38" s="206"/>
      <c r="C38" s="228" t="str">
        <f>VLOOKUP($C$7,'BASE DE DATOS'!$B$2:$C$702,2,0)</f>
        <v xml:space="preserve">MONTIEL ROMAN FELIPE </v>
      </c>
      <c r="D38" s="228"/>
      <c r="E38" s="205"/>
      <c r="F38" s="204"/>
      <c r="G38" s="204"/>
      <c r="H38" s="229" t="str">
        <f>VLOOKUP(C36,'BASE DE DATOS'!$B$2:$M$701,12,0)</f>
        <v xml:space="preserve">15 SUR ENTRE 19 Y 21 PTE. </v>
      </c>
      <c r="I38" s="205"/>
      <c r="J38" s="205"/>
      <c r="K38" s="205"/>
    </row>
    <row r="39" spans="1:20" s="12" customFormat="1" ht="15" customHeight="1" x14ac:dyDescent="0.2">
      <c r="A39" s="207"/>
      <c r="B39" s="207"/>
      <c r="C39" s="208"/>
      <c r="D39" s="208"/>
      <c r="E39" s="208"/>
      <c r="F39" s="209"/>
      <c r="G39" s="209"/>
      <c r="H39" s="209"/>
      <c r="I39" s="209"/>
      <c r="J39" s="209"/>
      <c r="K39" s="209"/>
    </row>
    <row r="40" spans="1:20" s="12" customFormat="1" ht="15" customHeight="1" thickBot="1" x14ac:dyDescent="0.25">
      <c r="A40" s="240" t="s">
        <v>1519</v>
      </c>
      <c r="B40" s="244">
        <f>B11</f>
        <v>1</v>
      </c>
      <c r="C40" s="241" t="str">
        <f>C11</f>
        <v>USUARIO</v>
      </c>
      <c r="D40" s="223"/>
      <c r="E40" s="248"/>
      <c r="F40" s="209"/>
      <c r="G40" s="209"/>
      <c r="H40" s="249"/>
      <c r="I40" s="209"/>
      <c r="J40" s="209"/>
      <c r="K40" s="209"/>
    </row>
    <row r="41" spans="1:20" s="12" customFormat="1" ht="23.25" customHeight="1" x14ac:dyDescent="0.2">
      <c r="A41" s="431" t="str">
        <f>A12</f>
        <v>CONCEPTO</v>
      </c>
      <c r="B41" s="432"/>
      <c r="C41" s="432"/>
      <c r="D41" s="438" t="str">
        <f t="shared" ref="D41:K41" si="0">D12</f>
        <v>CUOTA X TOMA</v>
      </c>
      <c r="E41" s="265" t="str">
        <f t="shared" si="0"/>
        <v>FORMA DE PAGO</v>
      </c>
      <c r="F41" s="425" t="str">
        <f t="shared" si="0"/>
        <v xml:space="preserve"> VACAS</v>
      </c>
      <c r="G41" s="425" t="str">
        <f t="shared" si="0"/>
        <v>INQUILINOS</v>
      </c>
      <c r="H41" s="425" t="str">
        <f t="shared" si="0"/>
        <v>INASISTENCIA</v>
      </c>
      <c r="I41" s="425" t="str">
        <f t="shared" si="0"/>
        <v>COOPERACIONES</v>
      </c>
      <c r="J41" s="425" t="str">
        <f t="shared" si="0"/>
        <v>TOMA NUEVA</v>
      </c>
      <c r="K41" s="425" t="str">
        <f t="shared" si="0"/>
        <v>TOTAL A PAGAR</v>
      </c>
    </row>
    <row r="42" spans="1:20" s="12" customFormat="1" ht="18" customHeight="1" x14ac:dyDescent="0.2">
      <c r="A42" s="433"/>
      <c r="B42" s="434"/>
      <c r="C42" s="434"/>
      <c r="D42" s="439"/>
      <c r="E42" s="266" t="str">
        <f>E13</f>
        <v>Anual</v>
      </c>
      <c r="F42" s="440"/>
      <c r="G42" s="440"/>
      <c r="H42" s="440"/>
      <c r="I42" s="426"/>
      <c r="J42" s="426"/>
      <c r="K42" s="426"/>
    </row>
    <row r="43" spans="1:20" s="12" customFormat="1" ht="24" customHeight="1" thickBot="1" x14ac:dyDescent="0.25">
      <c r="A43" s="435"/>
      <c r="B43" s="436"/>
      <c r="C43" s="437"/>
      <c r="D43" s="239">
        <f>D14</f>
        <v>60</v>
      </c>
      <c r="E43" s="238">
        <f>E14</f>
        <v>12</v>
      </c>
      <c r="F43" s="222">
        <f t="shared" ref="F43:H44" si="1">F14</f>
        <v>0</v>
      </c>
      <c r="G43" s="222">
        <f t="shared" si="1"/>
        <v>0</v>
      </c>
      <c r="H43" s="222">
        <f t="shared" si="1"/>
        <v>0</v>
      </c>
      <c r="I43" s="427"/>
      <c r="J43" s="427"/>
      <c r="K43" s="427"/>
    </row>
    <row r="44" spans="1:20" s="12" customFormat="1" ht="27" customHeight="1" x14ac:dyDescent="0.3">
      <c r="A44" s="282" t="str">
        <f>A15</f>
        <v>PAGO POR BOMBEO Y DISTRIBUCION</v>
      </c>
      <c r="B44" s="230"/>
      <c r="C44" s="210"/>
      <c r="D44" s="246"/>
      <c r="E44" s="258">
        <f>E15</f>
        <v>720</v>
      </c>
      <c r="F44" s="259">
        <f t="shared" si="1"/>
        <v>0</v>
      </c>
      <c r="G44" s="259">
        <f t="shared" si="1"/>
        <v>0</v>
      </c>
      <c r="H44" s="263">
        <f t="shared" si="1"/>
        <v>0</v>
      </c>
      <c r="I44" s="214"/>
      <c r="J44" s="262">
        <f>J15</f>
        <v>0</v>
      </c>
      <c r="K44" s="260">
        <f>K15</f>
        <v>720</v>
      </c>
      <c r="N44" s="6"/>
      <c r="O44" s="6"/>
      <c r="P44" s="6"/>
      <c r="Q44" s="6"/>
      <c r="R44" s="6"/>
      <c r="S44" s="6"/>
      <c r="T44" s="6"/>
    </row>
    <row r="45" spans="1:20" s="12" customFormat="1" ht="23.25" customHeight="1" x14ac:dyDescent="0.3">
      <c r="A45" s="288" t="str">
        <f>A16</f>
        <v>DE AGUA POTABLE</v>
      </c>
      <c r="B45" s="281"/>
      <c r="C45" s="251"/>
      <c r="D45" s="253"/>
      <c r="E45" s="251"/>
      <c r="F45" s="218"/>
      <c r="G45" s="217"/>
      <c r="H45" s="217"/>
      <c r="I45" s="218">
        <f>I16</f>
        <v>0</v>
      </c>
      <c r="J45" s="219"/>
      <c r="K45" s="247">
        <f>K16</f>
        <v>0</v>
      </c>
      <c r="M45" s="6"/>
      <c r="N45" s="6"/>
      <c r="O45" s="6"/>
      <c r="P45" s="6"/>
      <c r="Q45" s="6"/>
      <c r="R45" s="6"/>
      <c r="S45" s="6"/>
      <c r="T45" s="6"/>
    </row>
    <row r="46" spans="1:20" s="12" customFormat="1" ht="19.5" customHeight="1" x14ac:dyDescent="0.3">
      <c r="A46" s="250" t="str">
        <f>A17</f>
        <v xml:space="preserve"> De:</v>
      </c>
      <c r="B46" s="232" t="str">
        <f>B17</f>
        <v>ENERO A DICIEMBRE DE 2024</v>
      </c>
      <c r="C46" s="233"/>
      <c r="D46" s="253"/>
      <c r="E46" s="251"/>
      <c r="F46" s="218"/>
      <c r="G46" s="217"/>
      <c r="H46" s="217"/>
      <c r="I46" s="218">
        <f>I17</f>
        <v>0</v>
      </c>
      <c r="J46" s="219"/>
      <c r="K46" s="247">
        <f>K17</f>
        <v>0</v>
      </c>
      <c r="M46" s="6"/>
      <c r="N46" s="6"/>
      <c r="O46" s="6"/>
      <c r="P46" s="6"/>
      <c r="Q46" s="6"/>
      <c r="R46" s="6"/>
      <c r="S46" s="6"/>
      <c r="T46" s="6"/>
    </row>
    <row r="47" spans="1:20" s="12" customFormat="1" ht="19.5" customHeight="1" thickBot="1" x14ac:dyDescent="0.25">
      <c r="A47" s="211"/>
      <c r="B47" s="212"/>
      <c r="C47" s="212"/>
      <c r="D47" s="254"/>
      <c r="E47" s="252"/>
      <c r="F47" s="215"/>
      <c r="G47" s="213"/>
      <c r="H47" s="213"/>
      <c r="I47" s="215"/>
      <c r="J47" s="216"/>
      <c r="K47" s="245"/>
    </row>
    <row r="48" spans="1:20" s="15" customFormat="1" ht="11.25" x14ac:dyDescent="0.2">
      <c r="J48" s="443" t="str">
        <f>J19</f>
        <v>TOTAL</v>
      </c>
      <c r="K48" s="441">
        <f>K19</f>
        <v>720</v>
      </c>
    </row>
    <row r="49" spans="1:17" s="15" customFormat="1" ht="12" thickBot="1" x14ac:dyDescent="0.25">
      <c r="J49" s="444"/>
      <c r="K49" s="442"/>
    </row>
    <row r="50" spans="1:17" s="15" customFormat="1" ht="12.75" thickTop="1" x14ac:dyDescent="0.2">
      <c r="H50" s="12"/>
    </row>
    <row r="51" spans="1:17" ht="15.75" x14ac:dyDescent="0.3">
      <c r="G51" s="15"/>
      <c r="H51" s="15"/>
      <c r="I51" s="15"/>
      <c r="J51" s="16"/>
      <c r="K51" s="17"/>
      <c r="L51" s="81"/>
      <c r="O51" s="15"/>
      <c r="P51" s="15"/>
      <c r="Q51" s="15"/>
    </row>
    <row r="52" spans="1:17" x14ac:dyDescent="0.25">
      <c r="H52" s="16"/>
      <c r="I52" s="16"/>
      <c r="J52" s="16"/>
      <c r="K52" s="17"/>
      <c r="O52" s="15"/>
      <c r="P52" s="15"/>
      <c r="Q52" s="15"/>
    </row>
    <row r="53" spans="1:17" x14ac:dyDescent="0.25">
      <c r="A53" s="18"/>
      <c r="B53" s="18"/>
      <c r="C53" s="19"/>
      <c r="D53" s="19"/>
      <c r="E53" s="19"/>
      <c r="O53" s="15"/>
      <c r="P53" s="15"/>
      <c r="Q53" s="15"/>
    </row>
    <row r="54" spans="1:17" ht="18.75" x14ac:dyDescent="0.4">
      <c r="A54" s="20"/>
      <c r="B54" s="20"/>
      <c r="C54" s="428" t="str">
        <f>C25</f>
        <v>CARLOS LOPEZ SANTOS</v>
      </c>
      <c r="D54" s="428"/>
      <c r="E54" s="428"/>
      <c r="F54" s="22"/>
      <c r="G54" s="429"/>
      <c r="H54" s="429"/>
      <c r="I54" s="430" t="str">
        <f>I25</f>
        <v>SELLO</v>
      </c>
      <c r="J54" s="430"/>
      <c r="O54" s="15"/>
      <c r="P54" s="15"/>
      <c r="Q54" s="15"/>
    </row>
    <row r="55" spans="1:17" ht="13.5" customHeight="1" x14ac:dyDescent="0.25">
      <c r="A55" s="314" t="str">
        <f>A26</f>
        <v>NOTA: 1.- ES NECESARIO CONSERVAR ESTE COMPROBANTE, DEBERA PRESENTARLO EN SU PROXIMO PAGO PARA CUALQUIER ACLARACIÓN.</v>
      </c>
      <c r="K55" s="271"/>
    </row>
    <row r="56" spans="1:17" ht="12.75" customHeight="1" x14ac:dyDescent="0.25">
      <c r="A56" s="314" t="str">
        <f>A27</f>
        <v xml:space="preserve">            2.-  EL PAGO DE ESTE RECIBO NO TE LIBERA DE DEUDAS ANTERIORES.</v>
      </c>
      <c r="K56" s="272" t="s">
        <v>1524</v>
      </c>
    </row>
  </sheetData>
  <mergeCells count="28">
    <mergeCell ref="F3:K3"/>
    <mergeCell ref="D12:D13"/>
    <mergeCell ref="F12:F13"/>
    <mergeCell ref="G12:G13"/>
    <mergeCell ref="H12:H13"/>
    <mergeCell ref="I12:I14"/>
    <mergeCell ref="J12:J14"/>
    <mergeCell ref="K12:K14"/>
    <mergeCell ref="C25:E25"/>
    <mergeCell ref="G25:H25"/>
    <mergeCell ref="I25:J25"/>
    <mergeCell ref="A12:C14"/>
    <mergeCell ref="F32:K32"/>
    <mergeCell ref="K19:K20"/>
    <mergeCell ref="J19:J20"/>
    <mergeCell ref="K41:K43"/>
    <mergeCell ref="C54:E54"/>
    <mergeCell ref="G54:H54"/>
    <mergeCell ref="I54:J54"/>
    <mergeCell ref="I41:I43"/>
    <mergeCell ref="J41:J43"/>
    <mergeCell ref="A41:C43"/>
    <mergeCell ref="D41:D42"/>
    <mergeCell ref="F41:F42"/>
    <mergeCell ref="G41:G42"/>
    <mergeCell ref="H41:H42"/>
    <mergeCell ref="K48:K49"/>
    <mergeCell ref="J48:J49"/>
  </mergeCells>
  <printOptions horizontalCentered="1" verticalCentered="1"/>
  <pageMargins left="0.23622047244094491" right="0.23622047244094491" top="0.39370078740157483" bottom="0.39370078740157483" header="0" footer="0.31496062992125984"/>
  <pageSetup scale="78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59"/>
  <sheetViews>
    <sheetView view="pageLayout" topLeftCell="A7" zoomScale="80" zoomScaleNormal="100" zoomScalePageLayoutView="80" workbookViewId="0">
      <selection activeCell="B18" sqref="B18"/>
    </sheetView>
  </sheetViews>
  <sheetFormatPr baseColWidth="10" defaultColWidth="11.42578125" defaultRowHeight="15" x14ac:dyDescent="0.25"/>
  <cols>
    <col min="1" max="1" width="10.7109375" style="6" customWidth="1"/>
    <col min="2" max="2" width="4.5703125" style="6" customWidth="1"/>
    <col min="3" max="3" width="11.7109375" style="6" customWidth="1"/>
    <col min="4" max="4" width="12" style="6" customWidth="1"/>
    <col min="5" max="5" width="9.140625" style="6" customWidth="1"/>
    <col min="6" max="6" width="9.5703125" style="6" customWidth="1"/>
    <col min="7" max="7" width="11.5703125" style="6" customWidth="1"/>
    <col min="8" max="8" width="11.28515625" style="6" customWidth="1"/>
    <col min="9" max="9" width="13.85546875" style="6" customWidth="1"/>
    <col min="10" max="10" width="12.85546875" style="6" customWidth="1"/>
    <col min="11" max="11" width="11.85546875" style="6" customWidth="1"/>
    <col min="12" max="12" width="12.7109375" style="6" customWidth="1"/>
    <col min="13" max="13" width="9.7109375" style="6" customWidth="1"/>
    <col min="14" max="14" width="10.7109375" style="6" customWidth="1"/>
    <col min="15" max="15" width="6.140625" style="6" customWidth="1"/>
    <col min="16" max="16" width="15.7109375" style="6" customWidth="1"/>
    <col min="17" max="16384" width="11.42578125" style="6"/>
  </cols>
  <sheetData>
    <row r="1" spans="1:21" ht="15" customHeight="1" x14ac:dyDescent="0.45">
      <c r="A1" s="221"/>
      <c r="B1" s="221"/>
      <c r="C1" s="221"/>
      <c r="D1" s="221"/>
      <c r="E1" s="221"/>
      <c r="F1" s="257"/>
      <c r="H1" s="255"/>
      <c r="I1" s="255"/>
      <c r="J1" s="255"/>
      <c r="K1" s="255"/>
      <c r="L1" s="255"/>
    </row>
    <row r="2" spans="1:21" ht="20.25" customHeight="1" x14ac:dyDescent="0.4">
      <c r="A2" s="24"/>
      <c r="B2" s="24"/>
      <c r="C2" s="24"/>
      <c r="D2" s="24"/>
      <c r="E2" s="24"/>
      <c r="F2" s="257"/>
      <c r="G2" s="257"/>
      <c r="H2" s="256"/>
      <c r="I2" s="256"/>
      <c r="J2" s="256"/>
      <c r="K2" s="318" t="s">
        <v>1621</v>
      </c>
      <c r="L2" s="317" t="str">
        <f>CONCATENATE(25,$C$7)</f>
        <v>25538</v>
      </c>
    </row>
    <row r="3" spans="1:21" ht="20.100000000000001" customHeight="1" x14ac:dyDescent="0.3">
      <c r="A3" s="24"/>
      <c r="B3" s="24"/>
      <c r="C3" s="24"/>
      <c r="D3" s="24"/>
      <c r="E3" s="24"/>
      <c r="F3" s="257" t="s">
        <v>1607</v>
      </c>
      <c r="G3" s="256"/>
      <c r="H3" s="256"/>
      <c r="I3" s="256"/>
      <c r="J3" s="256"/>
      <c r="K3" s="256"/>
      <c r="L3" s="256"/>
      <c r="M3" s="6" t="s">
        <v>1526</v>
      </c>
    </row>
    <row r="4" spans="1:21" ht="23.25" x14ac:dyDescent="0.25">
      <c r="A4" s="7"/>
      <c r="B4" s="7"/>
      <c r="C4" s="7"/>
      <c r="D4" s="7"/>
      <c r="E4" s="7"/>
      <c r="F4" s="257" t="s">
        <v>1151</v>
      </c>
      <c r="G4" s="7"/>
      <c r="H4" s="7"/>
      <c r="I4" s="7"/>
      <c r="J4" s="7"/>
      <c r="K4" s="7"/>
      <c r="L4" s="7"/>
    </row>
    <row r="5" spans="1:21" ht="10.35" customHeight="1" x14ac:dyDescent="0.4">
      <c r="I5" s="385"/>
      <c r="J5" s="385"/>
      <c r="K5" s="385"/>
      <c r="L5" s="267"/>
      <c r="M5" s="280" t="str">
        <f>VLOOKUP($C$7,'BASE DE DATOS'!$B$2:$AB$685,2,0)</f>
        <v>VALERIANO MARTINEZ MARIA DEL SOCORRO</v>
      </c>
      <c r="N5" s="277"/>
      <c r="O5" s="277"/>
      <c r="P5" s="277"/>
    </row>
    <row r="6" spans="1:21" ht="18.75" x14ac:dyDescent="0.4">
      <c r="G6" s="9"/>
      <c r="H6" s="9"/>
      <c r="I6" s="25" t="s">
        <v>1620</v>
      </c>
      <c r="J6" s="235">
        <f ca="1">TODAY()</f>
        <v>45918</v>
      </c>
      <c r="K6" s="235"/>
      <c r="L6" s="9"/>
    </row>
    <row r="7" spans="1:21" ht="18.75" customHeight="1" x14ac:dyDescent="0.45">
      <c r="A7" s="237" t="s">
        <v>1517</v>
      </c>
      <c r="B7" s="220"/>
      <c r="C7" s="269">
        <v>538</v>
      </c>
      <c r="D7" s="231"/>
      <c r="E7" s="231"/>
      <c r="F7" s="228"/>
      <c r="G7" s="220"/>
      <c r="H7" s="220"/>
      <c r="I7" s="220"/>
      <c r="J7" s="220"/>
      <c r="K7" s="318"/>
      <c r="L7" s="317"/>
      <c r="M7" s="301" t="s">
        <v>1528</v>
      </c>
      <c r="N7" s="302"/>
      <c r="P7" s="303" t="s">
        <v>1541</v>
      </c>
    </row>
    <row r="8" spans="1:21" s="12" customFormat="1" ht="1.5" hidden="1" customHeight="1" x14ac:dyDescent="0.2"/>
    <row r="9" spans="1:21" s="12" customFormat="1" ht="24" customHeight="1" x14ac:dyDescent="0.3">
      <c r="A9" s="206" t="s">
        <v>1515</v>
      </c>
      <c r="B9" s="206"/>
      <c r="C9" s="228" t="str">
        <f>VLOOKUP($C$7,'BASE DE DATOS'!$B$2:$AB$702,2,0)</f>
        <v>VALERIANO MARTINEZ MARIA DEL SOCORRO</v>
      </c>
      <c r="D9" s="228"/>
      <c r="E9" s="228"/>
      <c r="F9" s="205"/>
      <c r="G9" s="204"/>
      <c r="H9" s="204"/>
      <c r="I9" s="229" t="str">
        <f>VLOOKUP($C$7,'BASE DE DATOS'!$B$2:$AB$6821,12,0)</f>
        <v>19 PTE. ENTRE 15 Y 17 SUR</v>
      </c>
      <c r="J9" s="205"/>
      <c r="K9" s="205"/>
      <c r="L9" s="205"/>
      <c r="M9" s="285">
        <f>VLOOKUP($C$7,'BASE DE DATOS'!$B$2:$AB$702,3,0)</f>
        <v>300</v>
      </c>
      <c r="N9" s="285">
        <f>VLOOKUP($C$7,'BASE DE DATOS'!$B$2:$AB$702,4,0)</f>
        <v>150</v>
      </c>
      <c r="P9" s="285">
        <f>VLOOKUP($C$7,'BASE DE DATOS'!$B$2:$AB$702,11,0)</f>
        <v>0</v>
      </c>
    </row>
    <row r="10" spans="1:21" s="12" customFormat="1" ht="15" customHeight="1" x14ac:dyDescent="0.2">
      <c r="A10" s="207"/>
      <c r="B10" s="207"/>
      <c r="C10" s="208"/>
      <c r="D10" s="208"/>
      <c r="E10" s="208"/>
      <c r="F10" s="208"/>
      <c r="G10" s="209"/>
      <c r="H10" s="209"/>
      <c r="I10" s="209"/>
      <c r="J10" s="209"/>
      <c r="K10" s="209"/>
      <c r="L10" s="209"/>
    </row>
    <row r="11" spans="1:21" s="12" customFormat="1" ht="15" customHeight="1" thickBot="1" x14ac:dyDescent="0.35">
      <c r="A11" s="240" t="s">
        <v>1519</v>
      </c>
      <c r="B11" s="228">
        <f>VLOOKUP($C$7,'BASE DE DATOS'!$B$2:$AB$702,5,0)</f>
        <v>1</v>
      </c>
      <c r="C11" s="273" t="str">
        <f>IF(B11=0,"HIDRANTE","USUARIO")</f>
        <v>USUARIO</v>
      </c>
      <c r="D11" s="270"/>
      <c r="E11" s="270"/>
      <c r="F11" s="369"/>
      <c r="G11" s="209"/>
      <c r="H11" s="209"/>
      <c r="I11" s="370"/>
      <c r="J11" s="209"/>
      <c r="K11" s="209"/>
      <c r="L11" s="209"/>
      <c r="M11" s="240" t="s">
        <v>1519</v>
      </c>
      <c r="N11" s="228">
        <f>VLOOKUP($C$7,'BASE DE DATOS'!$B$2:$AB$702,5,0)</f>
        <v>1</v>
      </c>
      <c r="O11" s="225" t="str">
        <f>IF(N11=0,"HIDRANTE","USUARIO")</f>
        <v>USUARIO</v>
      </c>
    </row>
    <row r="12" spans="1:21" s="12" customFormat="1" ht="23.25" customHeight="1" thickBot="1" x14ac:dyDescent="0.35">
      <c r="A12" s="431" t="s">
        <v>1417</v>
      </c>
      <c r="B12" s="432"/>
      <c r="C12" s="432"/>
      <c r="D12" s="454" t="s">
        <v>1521</v>
      </c>
      <c r="E12" s="455"/>
      <c r="F12" s="334" t="str">
        <f>IF(F13&gt;=12,"Anual","Mensual")</f>
        <v>Mensual</v>
      </c>
      <c r="G12" s="425" t="s">
        <v>1525</v>
      </c>
      <c r="H12" s="450" t="s">
        <v>1077</v>
      </c>
      <c r="I12" s="425" t="s">
        <v>1070</v>
      </c>
      <c r="J12" s="425" t="s">
        <v>1528</v>
      </c>
      <c r="K12" s="425" t="s">
        <v>1516</v>
      </c>
      <c r="L12" s="425" t="s">
        <v>1518</v>
      </c>
      <c r="M12" s="290" t="s">
        <v>1540</v>
      </c>
      <c r="N12" s="285">
        <f>VLOOKUP($C$7,'BASE DE DATOS'!$B$2:$AB$702,13,0)</f>
        <v>2026</v>
      </c>
      <c r="P12" s="278"/>
      <c r="Q12" s="279"/>
      <c r="R12" s="279"/>
    </row>
    <row r="13" spans="1:21" s="12" customFormat="1" ht="22.5" customHeight="1" thickBot="1" x14ac:dyDescent="0.35">
      <c r="A13" s="433"/>
      <c r="B13" s="434"/>
      <c r="C13" s="434"/>
      <c r="D13" s="387" t="s">
        <v>1520</v>
      </c>
      <c r="E13" s="388">
        <v>70</v>
      </c>
      <c r="F13" s="334"/>
      <c r="G13" s="440"/>
      <c r="H13" s="451"/>
      <c r="I13" s="440"/>
      <c r="J13" s="426"/>
      <c r="K13" s="426"/>
      <c r="L13" s="426"/>
      <c r="M13" s="291" t="s">
        <v>10</v>
      </c>
      <c r="N13" s="287">
        <f>VLOOKUP($C$7,'BASE DE DATOS'!$B$2:$AB$702,14,0)</f>
        <v>0</v>
      </c>
      <c r="P13" s="304" t="s">
        <v>1591</v>
      </c>
      <c r="Q13" s="279"/>
      <c r="R13" s="279"/>
    </row>
    <row r="14" spans="1:21" s="12" customFormat="1" ht="30" customHeight="1" thickBot="1" x14ac:dyDescent="0.35">
      <c r="A14" s="435"/>
      <c r="B14" s="436"/>
      <c r="C14" s="436"/>
      <c r="D14" s="389" t="s">
        <v>1642</v>
      </c>
      <c r="E14" s="390">
        <v>100</v>
      </c>
      <c r="F14" s="238">
        <v>10</v>
      </c>
      <c r="G14" s="270">
        <f>VLOOKUP($C$7,'BASE DE DATOS'!$B$2:$M$702,10,0)</f>
        <v>0</v>
      </c>
      <c r="H14" s="305">
        <f>VLOOKUP($C$7,'BASE DE DATOS'!$B$2:$M$702,9,0)</f>
        <v>0</v>
      </c>
      <c r="I14" s="222"/>
      <c r="J14" s="427"/>
      <c r="K14" s="427"/>
      <c r="L14" s="427"/>
      <c r="M14" s="291" t="s">
        <v>11</v>
      </c>
      <c r="N14" s="287">
        <f>VLOOKUP($C$7,'BASE DE DATOS'!$B$2:$AB$702,15,0)</f>
        <v>0</v>
      </c>
      <c r="O14" s="6"/>
      <c r="P14" s="285">
        <f>VLOOKUP($C$7,'BASE DE DATOS'!$B$2:$AB$702,9,0)</f>
        <v>0</v>
      </c>
    </row>
    <row r="15" spans="1:21" s="12" customFormat="1" ht="15.2" customHeight="1" x14ac:dyDescent="0.3">
      <c r="A15" s="282" t="s">
        <v>1582</v>
      </c>
      <c r="B15" s="283"/>
      <c r="C15" s="210"/>
      <c r="D15" s="335"/>
      <c r="E15" s="386"/>
      <c r="F15" s="395">
        <f>IF($B$11=0,$E$13*$F$13,IF($B$11&gt;=1,$E$13*$F$13*$B$11,0))</f>
        <v>0</v>
      </c>
      <c r="G15" s="259">
        <f>($G$14*13)*$F$13</f>
        <v>0</v>
      </c>
      <c r="H15" s="357">
        <f>($H$14*$F$13)*70</f>
        <v>0</v>
      </c>
      <c r="I15" s="259">
        <f>I14*200</f>
        <v>0</v>
      </c>
      <c r="J15" s="259"/>
      <c r="K15" s="261"/>
      <c r="L15" s="363">
        <f>SUM(F15:K15)</f>
        <v>0</v>
      </c>
      <c r="M15" s="291" t="s">
        <v>12</v>
      </c>
      <c r="N15" s="287">
        <f>VLOOKUP($C$7,'BASE DE DATOS'!$B$2:$AB$702,16,0)</f>
        <v>0</v>
      </c>
      <c r="O15" s="6"/>
      <c r="P15" s="6"/>
      <c r="Q15" s="6"/>
      <c r="R15" s="6"/>
      <c r="S15" s="6"/>
      <c r="T15" s="6"/>
      <c r="U15" s="6"/>
    </row>
    <row r="16" spans="1:21" s="12" customFormat="1" ht="21" customHeight="1" x14ac:dyDescent="0.3">
      <c r="A16" s="288" t="s">
        <v>1581</v>
      </c>
      <c r="B16" s="281"/>
      <c r="C16" s="336"/>
      <c r="D16" s="251"/>
      <c r="E16" s="251"/>
      <c r="F16" s="396">
        <f>IF($B$11=0,$E$14*$F$14,IF($B$11&gt;=1,$E$14*$F$14*$B$11,0))</f>
        <v>1000</v>
      </c>
      <c r="G16" s="391">
        <f>($G$14*13)*$F$14</f>
        <v>0</v>
      </c>
      <c r="H16" s="365">
        <f>($H$14*$F$14)*100</f>
        <v>0</v>
      </c>
      <c r="I16" s="217"/>
      <c r="J16" s="275"/>
      <c r="K16" s="219"/>
      <c r="L16" s="360">
        <f>SUM(F16:K16)</f>
        <v>1000</v>
      </c>
      <c r="M16" s="291" t="s">
        <v>1561</v>
      </c>
      <c r="N16" s="287">
        <f>VLOOKUP($C$7,'BASE DE DATOS'!$B$2:$AB$702,17,0)</f>
        <v>0</v>
      </c>
      <c r="O16" s="6"/>
      <c r="P16" s="6"/>
      <c r="Q16" s="6"/>
      <c r="R16" s="6"/>
      <c r="S16" s="6"/>
      <c r="T16" s="6"/>
      <c r="U16" s="6"/>
    </row>
    <row r="17" spans="1:21" s="12" customFormat="1" ht="23.25" customHeight="1" x14ac:dyDescent="0.3">
      <c r="A17" s="403" t="s">
        <v>1522</v>
      </c>
      <c r="B17" s="232" t="s">
        <v>1761</v>
      </c>
      <c r="C17" s="337"/>
      <c r="D17" s="251"/>
      <c r="E17" s="251"/>
      <c r="F17" s="361"/>
      <c r="G17" s="391"/>
      <c r="H17" s="365"/>
      <c r="I17" s="217"/>
      <c r="J17" s="275">
        <f>IF($M$9=0,300,0)</f>
        <v>0</v>
      </c>
      <c r="K17" s="219"/>
      <c r="L17" s="360">
        <f>SUM(J17:K17)</f>
        <v>0</v>
      </c>
      <c r="M17" s="291" t="s">
        <v>14</v>
      </c>
      <c r="N17" s="287">
        <f>VLOOKUP($C$7,'BASE DE DATOS'!$B$2:$AB$702,18,0)</f>
        <v>0</v>
      </c>
      <c r="O17" s="6"/>
      <c r="P17" s="6"/>
      <c r="Q17" s="6"/>
      <c r="R17" s="6"/>
      <c r="S17" s="6"/>
      <c r="T17" s="6"/>
      <c r="U17" s="6"/>
    </row>
    <row r="18" spans="1:21" s="12" customFormat="1" ht="19.5" customHeight="1" x14ac:dyDescent="0.3">
      <c r="A18" s="250"/>
      <c r="B18" s="232"/>
      <c r="C18" s="337"/>
      <c r="D18" s="398"/>
      <c r="E18" s="251"/>
      <c r="F18" s="251"/>
      <c r="G18" s="218"/>
      <c r="H18" s="217"/>
      <c r="I18" s="217"/>
      <c r="J18" s="275">
        <f>IF($N$9=0,150,0)</f>
        <v>0</v>
      </c>
      <c r="K18" s="219"/>
      <c r="L18" s="360">
        <f>SUM(J18:K18)</f>
        <v>0</v>
      </c>
      <c r="M18" s="291" t="s">
        <v>15</v>
      </c>
      <c r="N18" s="287">
        <f>VLOOKUP($C$7,'BASE DE DATOS'!$B$2:$AB$702,19,0)</f>
        <v>0</v>
      </c>
      <c r="P18" s="6"/>
      <c r="Q18" s="6"/>
      <c r="R18" s="6"/>
      <c r="S18" s="6"/>
      <c r="T18" s="6"/>
      <c r="U18" s="6"/>
    </row>
    <row r="19" spans="1:21" s="12" customFormat="1" ht="19.5" customHeight="1" thickBot="1" x14ac:dyDescent="0.35">
      <c r="A19" s="211"/>
      <c r="B19" s="212"/>
      <c r="C19" s="212"/>
      <c r="D19" s="252"/>
      <c r="E19" s="252"/>
      <c r="F19" s="252"/>
      <c r="G19" s="215"/>
      <c r="H19" s="213"/>
      <c r="I19" s="213"/>
      <c r="J19" s="215"/>
      <c r="K19" s="216"/>
      <c r="L19" s="364"/>
      <c r="M19" s="286" t="s">
        <v>16</v>
      </c>
      <c r="N19" s="287">
        <f>VLOOKUP($C$7,'BASE DE DATOS'!$B$2:$AB$702,20,0)</f>
        <v>0</v>
      </c>
      <c r="O19" s="15"/>
    </row>
    <row r="20" spans="1:21" s="15" customFormat="1" ht="11.25" customHeight="1" x14ac:dyDescent="0.3">
      <c r="K20" s="448" t="s">
        <v>1068</v>
      </c>
      <c r="L20" s="452">
        <f>SUM(L15:L19)</f>
        <v>1000</v>
      </c>
      <c r="M20" s="286" t="s">
        <v>1562</v>
      </c>
      <c r="N20" s="287">
        <f>VLOOKUP($C$7,'BASE DE DATOS'!$B$2:$AB$702,21,0)</f>
        <v>0</v>
      </c>
    </row>
    <row r="21" spans="1:21" s="15" customFormat="1" ht="11.25" customHeight="1" thickBot="1" x14ac:dyDescent="0.35">
      <c r="K21" s="449"/>
      <c r="L21" s="453"/>
      <c r="M21" s="286" t="s">
        <v>18</v>
      </c>
      <c r="N21" s="287">
        <f>VLOOKUP($C$7,'BASE DE DATOS'!$B$2:$AB$702,22,0)</f>
        <v>0</v>
      </c>
    </row>
    <row r="22" spans="1:21" s="15" customFormat="1" ht="12.75" customHeight="1" thickTop="1" x14ac:dyDescent="0.3">
      <c r="I22" s="12"/>
      <c r="M22" s="286" t="s">
        <v>19</v>
      </c>
      <c r="N22" s="287">
        <f>VLOOKUP($C$7,'BASE DE DATOS'!$B$2:$AB$702,23,0)</f>
        <v>0</v>
      </c>
      <c r="O22" s="6"/>
    </row>
    <row r="23" spans="1:21" ht="15.75" x14ac:dyDescent="0.3">
      <c r="H23" s="15"/>
      <c r="I23" s="15"/>
      <c r="J23" s="15"/>
      <c r="K23" s="16"/>
      <c r="L23" s="17"/>
      <c r="M23" s="286" t="s">
        <v>20</v>
      </c>
      <c r="N23" s="287">
        <f>VLOOKUP($C$7,'BASE DE DATOS'!$B$2:$AB$702,24,0)</f>
        <v>0</v>
      </c>
      <c r="P23" s="15"/>
      <c r="Q23" s="15"/>
      <c r="R23" s="15"/>
    </row>
    <row r="24" spans="1:21" ht="15.75" x14ac:dyDescent="0.3">
      <c r="I24" s="16"/>
      <c r="J24" s="16"/>
      <c r="K24" s="16"/>
      <c r="L24" s="17"/>
      <c r="M24" s="286" t="s">
        <v>21</v>
      </c>
      <c r="N24" s="287">
        <f>VLOOKUP($C$7,'BASE DE DATOS'!$B$2:$AB$702,25,0)</f>
        <v>0</v>
      </c>
      <c r="P24" s="15"/>
      <c r="Q24" s="15"/>
      <c r="R24" s="15"/>
    </row>
    <row r="25" spans="1:21" ht="15.75" x14ac:dyDescent="0.3">
      <c r="A25" s="18"/>
      <c r="B25" s="18"/>
      <c r="C25" s="19"/>
      <c r="D25" s="19"/>
      <c r="E25" s="19"/>
      <c r="F25" s="19"/>
      <c r="M25" s="286"/>
      <c r="N25" s="408"/>
      <c r="P25" s="15"/>
      <c r="Q25" s="15"/>
      <c r="R25" s="15"/>
    </row>
    <row r="26" spans="1:21" ht="18.75" x14ac:dyDescent="0.4">
      <c r="A26" s="20"/>
      <c r="B26" s="20"/>
      <c r="C26" s="428" t="s">
        <v>1527</v>
      </c>
      <c r="D26" s="428"/>
      <c r="E26" s="428"/>
      <c r="F26" s="428"/>
      <c r="G26" s="22"/>
      <c r="H26" s="429"/>
      <c r="I26" s="429"/>
      <c r="J26" s="430" t="s">
        <v>1074</v>
      </c>
      <c r="K26" s="430"/>
      <c r="P26" s="15"/>
      <c r="Q26" s="15"/>
      <c r="R26" s="15"/>
    </row>
    <row r="27" spans="1:21" ht="18.75" x14ac:dyDescent="0.4">
      <c r="A27" s="315" t="s">
        <v>1619</v>
      </c>
      <c r="B27" s="20"/>
      <c r="C27" s="367"/>
      <c r="D27" s="367"/>
      <c r="E27" s="367"/>
      <c r="F27" s="367"/>
      <c r="G27" s="22"/>
      <c r="H27" s="366"/>
      <c r="I27" s="366"/>
      <c r="J27" s="367"/>
      <c r="K27" s="367"/>
      <c r="L27" s="264"/>
      <c r="P27" s="15"/>
      <c r="Q27" s="15"/>
      <c r="R27" s="15"/>
    </row>
    <row r="28" spans="1:21" ht="18.75" x14ac:dyDescent="0.4">
      <c r="A28" s="316" t="s">
        <v>1618</v>
      </c>
      <c r="B28" s="20"/>
      <c r="C28" s="367"/>
      <c r="D28" s="367"/>
      <c r="E28" s="367"/>
      <c r="F28" s="367"/>
      <c r="G28" s="22"/>
      <c r="H28" s="366"/>
      <c r="I28" s="366"/>
      <c r="J28" s="367"/>
      <c r="K28" s="367"/>
      <c r="L28" s="264" t="s">
        <v>1201</v>
      </c>
      <c r="P28" s="15"/>
      <c r="Q28" s="15"/>
      <c r="R28" s="15"/>
    </row>
    <row r="29" spans="1:21" ht="18.75" x14ac:dyDescent="0.4">
      <c r="A29" s="309"/>
      <c r="B29" s="309"/>
      <c r="C29" s="310"/>
      <c r="D29" s="310"/>
      <c r="E29" s="310"/>
      <c r="F29" s="310"/>
      <c r="G29" s="311"/>
      <c r="H29" s="312"/>
      <c r="I29" s="312"/>
      <c r="J29" s="310"/>
      <c r="K29" s="310"/>
      <c r="L29" s="313"/>
      <c r="P29" s="15"/>
      <c r="Q29" s="15"/>
      <c r="R29" s="15"/>
    </row>
    <row r="30" spans="1:21" ht="18.75" x14ac:dyDescent="0.4">
      <c r="A30" s="20"/>
      <c r="B30" s="20"/>
      <c r="C30" s="367"/>
      <c r="D30" s="367"/>
      <c r="E30" s="367"/>
      <c r="F30" s="367"/>
      <c r="G30" s="406"/>
      <c r="H30" s="366"/>
      <c r="I30" s="366"/>
      <c r="J30" s="367"/>
      <c r="K30" s="367"/>
      <c r="L30" s="407"/>
      <c r="P30" s="15"/>
      <c r="Q30" s="15"/>
      <c r="R30" s="15"/>
    </row>
    <row r="31" spans="1:21" x14ac:dyDescent="0.25">
      <c r="I31" s="16"/>
      <c r="J31" s="16"/>
      <c r="K31" s="16"/>
      <c r="L31" s="17"/>
      <c r="O31" s="130"/>
      <c r="P31" s="15"/>
      <c r="Q31" s="15"/>
      <c r="R31" s="15"/>
    </row>
    <row r="32" spans="1:21" ht="15" customHeight="1" x14ac:dyDescent="0.45">
      <c r="A32" s="221"/>
      <c r="B32" s="221"/>
      <c r="C32" s="221"/>
      <c r="D32" s="221"/>
      <c r="E32" s="221"/>
      <c r="F32" s="257"/>
      <c r="H32" s="255"/>
      <c r="I32" s="255"/>
      <c r="J32" s="255"/>
      <c r="K32" s="393" t="str">
        <f>K2</f>
        <v>FOLIO:</v>
      </c>
      <c r="L32" s="394" t="str">
        <f>L2</f>
        <v>25538</v>
      </c>
    </row>
    <row r="33" spans="1:21" ht="20.25" customHeight="1" x14ac:dyDescent="0.3">
      <c r="A33" s="24"/>
      <c r="B33" s="24"/>
      <c r="C33" s="24"/>
      <c r="D33" s="24"/>
      <c r="E33" s="24"/>
      <c r="F33" s="257"/>
      <c r="G33" s="257"/>
      <c r="H33" s="256"/>
      <c r="I33" s="256"/>
      <c r="J33" s="256"/>
      <c r="K33" s="256"/>
      <c r="L33" s="256"/>
    </row>
    <row r="34" spans="1:21" ht="20.100000000000001" customHeight="1" x14ac:dyDescent="0.3">
      <c r="A34" s="24"/>
      <c r="B34" s="24"/>
      <c r="C34" s="24"/>
      <c r="D34" s="24"/>
      <c r="E34" s="24"/>
      <c r="F34" s="257" t="s">
        <v>1607</v>
      </c>
      <c r="G34" s="255"/>
      <c r="H34" s="255"/>
      <c r="I34" s="255"/>
      <c r="J34" s="255"/>
      <c r="K34" s="255"/>
      <c r="L34" s="255"/>
    </row>
    <row r="35" spans="1:21" ht="23.25" x14ac:dyDescent="0.25">
      <c r="A35" s="7"/>
      <c r="B35" s="7"/>
      <c r="C35" s="7"/>
      <c r="D35" s="7"/>
      <c r="E35" s="7"/>
      <c r="F35" s="257" t="s">
        <v>1151</v>
      </c>
      <c r="G35" s="7"/>
      <c r="H35" s="7"/>
      <c r="I35" s="7"/>
      <c r="J35" s="7"/>
      <c r="K35" s="7"/>
      <c r="L35" s="7"/>
    </row>
    <row r="36" spans="1:21" ht="10.35" customHeight="1" x14ac:dyDescent="0.25">
      <c r="I36" s="7"/>
      <c r="J36" s="7"/>
      <c r="K36" s="7"/>
      <c r="L36" s="7"/>
    </row>
    <row r="37" spans="1:21" ht="18.75" x14ac:dyDescent="0.4">
      <c r="G37" s="9"/>
      <c r="H37" s="9"/>
      <c r="I37" s="25" t="s">
        <v>1153</v>
      </c>
      <c r="J37" s="235">
        <f ca="1">TODAY()</f>
        <v>45918</v>
      </c>
      <c r="K37" s="235"/>
      <c r="L37" s="9"/>
    </row>
    <row r="38" spans="1:21" ht="18.75" customHeight="1" x14ac:dyDescent="0.45">
      <c r="A38" s="237" t="s">
        <v>1517</v>
      </c>
      <c r="B38" s="220"/>
      <c r="C38" s="268">
        <f>C7</f>
        <v>538</v>
      </c>
      <c r="D38" s="231"/>
      <c r="E38" s="231"/>
      <c r="F38" s="220"/>
      <c r="G38" s="220"/>
      <c r="H38" s="220"/>
      <c r="I38" s="220"/>
      <c r="J38" s="220"/>
      <c r="K38" s="318"/>
      <c r="L38" s="81"/>
    </row>
    <row r="39" spans="1:21" s="12" customFormat="1" ht="1.5" hidden="1" customHeight="1" x14ac:dyDescent="0.2"/>
    <row r="40" spans="1:21" s="12" customFormat="1" ht="24" customHeight="1" x14ac:dyDescent="0.3">
      <c r="A40" s="206" t="s">
        <v>1515</v>
      </c>
      <c r="B40" s="206"/>
      <c r="C40" s="228" t="str">
        <f>VLOOKUP($C$7,'BASE DE DATOS'!$B$2:$C$702,2,0)</f>
        <v>VALERIANO MARTINEZ MARIA DEL SOCORRO</v>
      </c>
      <c r="D40" s="228"/>
      <c r="E40" s="228"/>
      <c r="F40" s="205"/>
      <c r="G40" s="204"/>
      <c r="H40" s="204"/>
      <c r="I40" s="229" t="str">
        <f>VLOOKUP(C38,'BASE DE DATOS'!$B$2:$M$701,12,0)</f>
        <v>19 PTE. ENTRE 15 Y 17 SUR</v>
      </c>
      <c r="J40" s="205"/>
      <c r="K40" s="205"/>
      <c r="L40" s="205"/>
    </row>
    <row r="41" spans="1:21" s="12" customFormat="1" ht="15" customHeight="1" x14ac:dyDescent="0.2">
      <c r="A41" s="207"/>
      <c r="B41" s="207"/>
      <c r="C41" s="208"/>
      <c r="D41" s="208"/>
      <c r="E41" s="208"/>
      <c r="F41" s="208"/>
      <c r="G41" s="209"/>
      <c r="H41" s="209"/>
      <c r="I41" s="209"/>
      <c r="J41" s="209"/>
      <c r="K41" s="209"/>
      <c r="L41" s="209"/>
    </row>
    <row r="42" spans="1:21" s="12" customFormat="1" ht="15" customHeight="1" thickBot="1" x14ac:dyDescent="0.25">
      <c r="A42" s="240" t="s">
        <v>1519</v>
      </c>
      <c r="B42" s="368">
        <f>B11</f>
        <v>1</v>
      </c>
      <c r="C42" s="241" t="str">
        <f>C11</f>
        <v>USUARIO</v>
      </c>
      <c r="D42" s="223"/>
      <c r="E42" s="223"/>
      <c r="F42" s="369"/>
      <c r="G42" s="209"/>
      <c r="H42" s="209"/>
      <c r="I42" s="370"/>
      <c r="J42" s="209"/>
      <c r="K42" s="209"/>
      <c r="L42" s="209"/>
    </row>
    <row r="43" spans="1:21" s="12" customFormat="1" ht="23.25" customHeight="1" thickBot="1" x14ac:dyDescent="0.25">
      <c r="A43" s="431" t="str">
        <f>A12</f>
        <v>CONCEPTO</v>
      </c>
      <c r="B43" s="432"/>
      <c r="C43" s="432"/>
      <c r="D43" s="454" t="s">
        <v>1521</v>
      </c>
      <c r="E43" s="456"/>
      <c r="F43" s="265" t="str">
        <f t="shared" ref="F43:L43" si="0">F12</f>
        <v>Mensual</v>
      </c>
      <c r="G43" s="425" t="str">
        <f t="shared" si="0"/>
        <v xml:space="preserve"> VACAS</v>
      </c>
      <c r="H43" s="425" t="str">
        <f t="shared" si="0"/>
        <v>INQUILINOS</v>
      </c>
      <c r="I43" s="425" t="str">
        <f t="shared" si="0"/>
        <v>INASISTENCIA</v>
      </c>
      <c r="J43" s="425" t="str">
        <f t="shared" si="0"/>
        <v>COOPERACIONES</v>
      </c>
      <c r="K43" s="425" t="str">
        <f t="shared" si="0"/>
        <v>TOMA NUEVA</v>
      </c>
      <c r="L43" s="425" t="str">
        <f t="shared" si="0"/>
        <v>TOTAL A PAGAR</v>
      </c>
    </row>
    <row r="44" spans="1:21" s="12" customFormat="1" ht="23.25" customHeight="1" thickBot="1" x14ac:dyDescent="0.25">
      <c r="A44" s="433"/>
      <c r="B44" s="434"/>
      <c r="C44" s="434"/>
      <c r="D44" s="387" t="s">
        <v>1520</v>
      </c>
      <c r="E44" s="388">
        <v>70</v>
      </c>
      <c r="F44" s="266">
        <f>F13</f>
        <v>0</v>
      </c>
      <c r="G44" s="440"/>
      <c r="H44" s="440"/>
      <c r="I44" s="440"/>
      <c r="J44" s="426"/>
      <c r="K44" s="426"/>
      <c r="L44" s="426"/>
    </row>
    <row r="45" spans="1:21" s="12" customFormat="1" ht="24" customHeight="1" thickBot="1" x14ac:dyDescent="0.25">
      <c r="A45" s="435"/>
      <c r="B45" s="436"/>
      <c r="C45" s="437"/>
      <c r="D45" s="389" t="s">
        <v>1642</v>
      </c>
      <c r="E45" s="390">
        <v>100</v>
      </c>
      <c r="F45" s="238">
        <f>F14</f>
        <v>10</v>
      </c>
      <c r="G45" s="222">
        <f t="shared" ref="G45:I46" si="1">G14</f>
        <v>0</v>
      </c>
      <c r="H45" s="222">
        <f t="shared" si="1"/>
        <v>0</v>
      </c>
      <c r="I45" s="222">
        <f t="shared" si="1"/>
        <v>0</v>
      </c>
      <c r="J45" s="427"/>
      <c r="K45" s="427"/>
      <c r="L45" s="427"/>
    </row>
    <row r="46" spans="1:21" s="12" customFormat="1" ht="15.2" customHeight="1" x14ac:dyDescent="0.3">
      <c r="A46" s="282" t="str">
        <f>A15</f>
        <v>PAGO POR BOMBEO Y DISTRIBUCION</v>
      </c>
      <c r="B46" s="230"/>
      <c r="C46" s="210"/>
      <c r="D46" s="335"/>
      <c r="E46" s="386"/>
      <c r="F46" s="361">
        <f>F15</f>
        <v>0</v>
      </c>
      <c r="G46" s="404">
        <f t="shared" si="1"/>
        <v>0</v>
      </c>
      <c r="H46" s="357">
        <f t="shared" si="1"/>
        <v>0</v>
      </c>
      <c r="I46" s="263">
        <f t="shared" si="1"/>
        <v>0</v>
      </c>
      <c r="J46" s="214"/>
      <c r="K46" s="262">
        <f>K15</f>
        <v>0</v>
      </c>
      <c r="L46" s="363">
        <f>L15</f>
        <v>0</v>
      </c>
      <c r="O46" s="6"/>
      <c r="P46" s="6"/>
      <c r="Q46" s="6"/>
      <c r="R46" s="6"/>
      <c r="S46" s="6"/>
      <c r="T46" s="6"/>
      <c r="U46" s="6"/>
    </row>
    <row r="47" spans="1:21" s="12" customFormat="1" ht="16.350000000000001" customHeight="1" x14ac:dyDescent="0.3">
      <c r="A47" s="288" t="str">
        <f>A16</f>
        <v>DE AGUA POTABLE</v>
      </c>
      <c r="B47" s="230"/>
      <c r="C47" s="336"/>
      <c r="D47" s="386"/>
      <c r="E47" s="386"/>
      <c r="F47" s="361">
        <f>F16</f>
        <v>1000</v>
      </c>
      <c r="G47" s="405">
        <f>G16</f>
        <v>0</v>
      </c>
      <c r="H47" s="365">
        <f>H16</f>
        <v>0</v>
      </c>
      <c r="I47" s="397"/>
      <c r="J47" s="218"/>
      <c r="K47" s="392"/>
      <c r="L47" s="360">
        <f>L16</f>
        <v>1000</v>
      </c>
      <c r="O47" s="6"/>
      <c r="P47" s="6"/>
      <c r="Q47" s="6"/>
      <c r="R47" s="6"/>
      <c r="S47" s="6"/>
      <c r="T47" s="6"/>
      <c r="U47" s="6"/>
    </row>
    <row r="48" spans="1:21" s="12" customFormat="1" ht="23.25" customHeight="1" x14ac:dyDescent="0.3">
      <c r="A48" s="402" t="str">
        <f>A17</f>
        <v xml:space="preserve"> De:</v>
      </c>
      <c r="B48" s="281" t="str">
        <f>B17</f>
        <v>MARZO A DICIEMBRE DE 2025</v>
      </c>
      <c r="C48" s="336"/>
      <c r="D48" s="251"/>
      <c r="E48" s="251"/>
      <c r="F48" s="251"/>
      <c r="G48" s="218"/>
      <c r="H48" s="217"/>
      <c r="I48" s="217"/>
      <c r="J48" s="218">
        <f>J16</f>
        <v>0</v>
      </c>
      <c r="K48" s="219"/>
      <c r="L48" s="362">
        <f>L17</f>
        <v>0</v>
      </c>
      <c r="N48" s="6"/>
      <c r="O48" s="6"/>
      <c r="P48" s="6"/>
      <c r="Q48" s="6"/>
      <c r="R48" s="6"/>
      <c r="S48" s="6"/>
      <c r="T48" s="6"/>
      <c r="U48" s="6"/>
    </row>
    <row r="49" spans="1:21" s="12" customFormat="1" ht="19.5" customHeight="1" x14ac:dyDescent="0.3">
      <c r="A49" s="250"/>
      <c r="B49" s="399">
        <f>B18</f>
        <v>0</v>
      </c>
      <c r="C49" s="400"/>
      <c r="D49" s="401"/>
      <c r="E49" s="251"/>
      <c r="F49" s="251"/>
      <c r="G49" s="218"/>
      <c r="H49" s="217"/>
      <c r="I49" s="217"/>
      <c r="J49" s="218">
        <f>J18</f>
        <v>0</v>
      </c>
      <c r="K49" s="219"/>
      <c r="L49" s="362">
        <f>L18</f>
        <v>0</v>
      </c>
      <c r="N49" s="6"/>
      <c r="O49" s="6"/>
      <c r="P49" s="6"/>
      <c r="Q49" s="6"/>
      <c r="R49" s="6"/>
      <c r="S49" s="6"/>
      <c r="T49" s="6"/>
      <c r="U49" s="6"/>
    </row>
    <row r="50" spans="1:21" s="12" customFormat="1" ht="19.5" customHeight="1" thickBot="1" x14ac:dyDescent="0.25">
      <c r="A50" s="211"/>
      <c r="B50" s="212"/>
      <c r="C50" s="212"/>
      <c r="D50" s="252"/>
      <c r="E50" s="252"/>
      <c r="F50" s="252"/>
      <c r="G50" s="215"/>
      <c r="H50" s="213"/>
      <c r="I50" s="213"/>
      <c r="J50" s="215"/>
      <c r="K50" s="216"/>
      <c r="L50" s="364"/>
    </row>
    <row r="51" spans="1:21" s="15" customFormat="1" ht="11.25" x14ac:dyDescent="0.2">
      <c r="K51" s="443" t="str">
        <f>K20</f>
        <v>TOTAL</v>
      </c>
      <c r="L51" s="457">
        <f>L20</f>
        <v>1000</v>
      </c>
    </row>
    <row r="52" spans="1:21" s="15" customFormat="1" ht="12" thickBot="1" x14ac:dyDescent="0.25">
      <c r="K52" s="444"/>
      <c r="L52" s="458"/>
    </row>
    <row r="53" spans="1:21" s="15" customFormat="1" ht="12.75" thickTop="1" x14ac:dyDescent="0.2">
      <c r="I53" s="12"/>
    </row>
    <row r="54" spans="1:21" ht="15.75" x14ac:dyDescent="0.3">
      <c r="H54" s="15"/>
      <c r="I54" s="15"/>
      <c r="J54" s="15"/>
      <c r="K54" s="16"/>
      <c r="L54" s="17"/>
      <c r="M54" s="81"/>
      <c r="P54" s="15"/>
      <c r="Q54" s="15"/>
      <c r="R54" s="15"/>
    </row>
    <row r="55" spans="1:21" x14ac:dyDescent="0.25">
      <c r="I55" s="16"/>
      <c r="J55" s="16"/>
      <c r="K55" s="16"/>
      <c r="L55" s="17"/>
      <c r="P55" s="15"/>
      <c r="Q55" s="15"/>
      <c r="R55" s="15"/>
    </row>
    <row r="56" spans="1:21" x14ac:dyDescent="0.25">
      <c r="A56" s="18"/>
      <c r="B56" s="18"/>
      <c r="C56" s="19"/>
      <c r="D56" s="19"/>
      <c r="E56" s="19"/>
      <c r="F56" s="19"/>
      <c r="P56" s="15"/>
      <c r="Q56" s="15"/>
      <c r="R56" s="15"/>
    </row>
    <row r="57" spans="1:21" ht="18.75" x14ac:dyDescent="0.4">
      <c r="A57" s="20"/>
      <c r="B57" s="20"/>
      <c r="C57" s="428" t="str">
        <f>C26</f>
        <v>CARLOS LOPEZ SANTOS</v>
      </c>
      <c r="D57" s="428"/>
      <c r="E57" s="428"/>
      <c r="F57" s="428"/>
      <c r="G57" s="22"/>
      <c r="H57" s="429"/>
      <c r="I57" s="429"/>
      <c r="J57" s="430" t="str">
        <f>J26</f>
        <v>SELLO</v>
      </c>
      <c r="K57" s="430"/>
      <c r="P57" s="15"/>
      <c r="Q57" s="15"/>
      <c r="R57" s="15"/>
    </row>
    <row r="58" spans="1:21" ht="13.5" customHeight="1" x14ac:dyDescent="0.25">
      <c r="A58" s="314" t="str">
        <f>A27</f>
        <v>NOTA: 1.- ES NECESARIO CONSERVAR ESTE COMPROBANTE, DEBERA PRESENTARLO EN SU PROXIMO PAGO PARA CUALQUIER ACLARACIÓN.</v>
      </c>
      <c r="L58" s="271"/>
    </row>
    <row r="59" spans="1:21" ht="12.75" customHeight="1" x14ac:dyDescent="0.25">
      <c r="A59" s="314" t="str">
        <f>A28</f>
        <v xml:space="preserve">            2.-  EL PAGO DE ESTE RECIBO NO TE LIBERA DE DEUDAS ANTERIORES.</v>
      </c>
      <c r="L59" s="272" t="s">
        <v>1524</v>
      </c>
    </row>
  </sheetData>
  <mergeCells count="26">
    <mergeCell ref="K12:K14"/>
    <mergeCell ref="L12:L14"/>
    <mergeCell ref="C57:F57"/>
    <mergeCell ref="H57:I57"/>
    <mergeCell ref="J57:K57"/>
    <mergeCell ref="A43:C45"/>
    <mergeCell ref="G43:G44"/>
    <mergeCell ref="H43:H44"/>
    <mergeCell ref="I43:I44"/>
    <mergeCell ref="J43:J45"/>
    <mergeCell ref="D12:E12"/>
    <mergeCell ref="D43:E43"/>
    <mergeCell ref="K43:K45"/>
    <mergeCell ref="L43:L45"/>
    <mergeCell ref="K51:K52"/>
    <mergeCell ref="L51:L52"/>
    <mergeCell ref="K20:K21"/>
    <mergeCell ref="L20:L21"/>
    <mergeCell ref="C26:F26"/>
    <mergeCell ref="H26:I26"/>
    <mergeCell ref="J26:K26"/>
    <mergeCell ref="A12:C14"/>
    <mergeCell ref="G12:G13"/>
    <mergeCell ref="H12:H13"/>
    <mergeCell ref="I12:I13"/>
    <mergeCell ref="J12:J14"/>
  </mergeCells>
  <printOptions horizontalCentered="1" verticalCentered="1"/>
  <pageMargins left="0.23622047244094491" right="0.23622047244094491" top="0.19685039370078741" bottom="0.19685039370078741" header="0" footer="0.31496062992125984"/>
  <pageSetup scale="78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56"/>
  <sheetViews>
    <sheetView tabSelected="1" view="pageLayout" topLeftCell="A2" zoomScale="80" zoomScaleNormal="100" zoomScalePageLayoutView="80" workbookViewId="0">
      <selection activeCell="C9" sqref="C9"/>
    </sheetView>
  </sheetViews>
  <sheetFormatPr baseColWidth="10" defaultColWidth="6.85546875" defaultRowHeight="15" x14ac:dyDescent="0.25"/>
  <cols>
    <col min="1" max="1" width="11.5703125" style="6" customWidth="1"/>
    <col min="2" max="2" width="8.42578125" style="6" customWidth="1"/>
    <col min="3" max="3" width="10.85546875" style="6" customWidth="1"/>
    <col min="4" max="4" width="7.85546875" style="6" customWidth="1"/>
    <col min="5" max="5" width="11.42578125" style="6" customWidth="1"/>
    <col min="6" max="6" width="10" style="6" customWidth="1"/>
    <col min="7" max="7" width="12" style="6" customWidth="1"/>
    <col min="8" max="8" width="11.42578125" style="6" customWidth="1"/>
    <col min="9" max="9" width="11.140625" style="6" customWidth="1"/>
    <col min="10" max="10" width="11.42578125" style="6" customWidth="1"/>
    <col min="11" max="11" width="13.140625" style="6" customWidth="1"/>
    <col min="12" max="12" width="12.28515625" style="6" customWidth="1"/>
    <col min="13" max="13" width="9.7109375" style="6" customWidth="1"/>
    <col min="14" max="14" width="10.7109375" style="6" customWidth="1"/>
    <col min="15" max="15" width="6.140625" style="6" customWidth="1"/>
    <col min="16" max="16" width="15.7109375" style="6" customWidth="1"/>
    <col min="17" max="16384" width="6.85546875" style="6"/>
  </cols>
  <sheetData>
    <row r="1" spans="1:21" ht="15" customHeight="1" x14ac:dyDescent="0.45">
      <c r="A1" s="221"/>
      <c r="B1" s="221"/>
      <c r="C1" s="221"/>
      <c r="D1" s="221"/>
      <c r="E1" s="257"/>
      <c r="G1" s="255"/>
      <c r="H1" s="255"/>
      <c r="I1" s="255"/>
      <c r="J1" s="255"/>
      <c r="K1" s="255"/>
      <c r="L1" s="255"/>
    </row>
    <row r="2" spans="1:21" ht="20.25" customHeight="1" x14ac:dyDescent="0.4">
      <c r="A2" s="24"/>
      <c r="B2" s="24"/>
      <c r="C2" s="24"/>
      <c r="D2" s="24"/>
      <c r="E2" s="257"/>
      <c r="F2" s="257"/>
      <c r="G2" s="256"/>
      <c r="H2" s="256"/>
      <c r="I2" s="256"/>
      <c r="J2" s="256"/>
      <c r="K2" s="318" t="s">
        <v>1621</v>
      </c>
      <c r="L2" s="317" t="str">
        <f>CONCATENATE(25,$C$7)</f>
        <v>25265</v>
      </c>
    </row>
    <row r="3" spans="1:21" ht="20.100000000000001" customHeight="1" x14ac:dyDescent="0.3">
      <c r="A3" s="24"/>
      <c r="B3" s="24"/>
      <c r="C3" s="24"/>
      <c r="D3" s="24"/>
      <c r="E3" s="257" t="s">
        <v>1632</v>
      </c>
      <c r="F3" s="255"/>
      <c r="G3" s="255"/>
      <c r="H3" s="255"/>
      <c r="I3" s="255"/>
      <c r="J3" s="255"/>
      <c r="K3" s="255"/>
      <c r="L3" s="321"/>
      <c r="M3" s="6" t="s">
        <v>1526</v>
      </c>
    </row>
    <row r="4" spans="1:21" ht="23.25" x14ac:dyDescent="0.25">
      <c r="A4" s="7"/>
      <c r="B4" s="7"/>
      <c r="C4" s="7"/>
      <c r="D4" s="7"/>
      <c r="E4" s="257" t="s">
        <v>1631</v>
      </c>
      <c r="F4" s="7"/>
      <c r="G4" s="7"/>
      <c r="H4" s="7"/>
      <c r="I4" s="7"/>
      <c r="J4" s="7"/>
      <c r="K4" s="7"/>
      <c r="L4" s="7"/>
    </row>
    <row r="5" spans="1:21" ht="27" customHeight="1" x14ac:dyDescent="0.4">
      <c r="H5" s="341"/>
      <c r="I5" s="341"/>
      <c r="J5" s="341"/>
      <c r="K5" s="341"/>
      <c r="L5" s="341"/>
      <c r="M5" s="280" t="str">
        <f>VLOOKUP($C$7,'BASE DE DATOS'!$B$2:$AB$685,2,0)</f>
        <v xml:space="preserve">MONTIEL ROMAN FELIPE </v>
      </c>
      <c r="N5" s="277"/>
      <c r="O5" s="277"/>
      <c r="P5" s="277"/>
    </row>
    <row r="6" spans="1:21" ht="18.75" x14ac:dyDescent="0.4">
      <c r="F6" s="9"/>
      <c r="G6" s="9"/>
      <c r="H6" s="25" t="s">
        <v>1620</v>
      </c>
      <c r="I6" s="235">
        <f ca="1">TODAY()</f>
        <v>45918</v>
      </c>
      <c r="J6" s="340"/>
      <c r="K6" s="9"/>
      <c r="L6" s="9"/>
    </row>
    <row r="7" spans="1:21" ht="18.75" customHeight="1" x14ac:dyDescent="0.45">
      <c r="A7" s="237" t="s">
        <v>1517</v>
      </c>
      <c r="B7" s="237"/>
      <c r="C7" s="269">
        <v>265</v>
      </c>
      <c r="D7" s="231"/>
      <c r="E7" s="220"/>
      <c r="F7" s="220"/>
      <c r="G7" s="220"/>
      <c r="H7" s="220"/>
      <c r="I7" s="220"/>
      <c r="J7" s="318"/>
      <c r="K7" s="317"/>
      <c r="L7" s="317"/>
      <c r="M7" s="301" t="s">
        <v>1528</v>
      </c>
      <c r="N7" s="302"/>
      <c r="P7" s="303" t="s">
        <v>1541</v>
      </c>
    </row>
    <row r="8" spans="1:21" s="12" customFormat="1" ht="1.5" hidden="1" customHeight="1" x14ac:dyDescent="0.2"/>
    <row r="9" spans="1:21" s="12" customFormat="1" ht="24" customHeight="1" x14ac:dyDescent="0.3">
      <c r="A9" s="206" t="s">
        <v>1515</v>
      </c>
      <c r="B9" s="346" t="str">
        <f>VLOOKUP($C$7,'BASE DE DATOS'!$B$2:$AB$702,2,0)</f>
        <v xml:space="preserve">MONTIEL ROMAN FELIPE </v>
      </c>
      <c r="C9" s="409"/>
      <c r="D9" s="228"/>
      <c r="E9" s="205"/>
      <c r="F9" s="204"/>
      <c r="G9" s="204"/>
      <c r="H9" s="229" t="str">
        <f>VLOOKUP($C$7,'BASE DE DATOS'!$B$2:$AB$6821,12,0)</f>
        <v xml:space="preserve">15 SUR ENTRE 19 Y 21 PTE. </v>
      </c>
      <c r="I9" s="205"/>
      <c r="J9" s="205"/>
      <c r="K9" s="205"/>
      <c r="L9" s="205"/>
      <c r="M9" s="285">
        <f>VLOOKUP($C$7,'BASE DE DATOS'!$B$2:$AB$702,3,0)</f>
        <v>300</v>
      </c>
      <c r="N9" s="285">
        <f>VLOOKUP($C$7,'BASE DE DATOS'!$B$2:$AB$702,4,0)</f>
        <v>150</v>
      </c>
      <c r="P9" s="285">
        <f>VLOOKUP($C$7,'BASE DE DATOS'!$B$2:$AB$702,11,0)</f>
        <v>0</v>
      </c>
    </row>
    <row r="10" spans="1:21" s="12" customFormat="1" ht="15" customHeight="1" x14ac:dyDescent="0.2">
      <c r="A10" s="207"/>
      <c r="B10" s="207"/>
      <c r="C10" s="208"/>
      <c r="D10" s="208"/>
      <c r="E10" s="208"/>
      <c r="F10" s="209"/>
      <c r="G10" s="209"/>
      <c r="H10" s="209"/>
      <c r="I10" s="209"/>
      <c r="J10" s="209"/>
      <c r="K10" s="209"/>
      <c r="L10" s="209"/>
    </row>
    <row r="11" spans="1:21" s="12" customFormat="1" ht="15" customHeight="1" thickBot="1" x14ac:dyDescent="0.35">
      <c r="A11" s="240" t="s">
        <v>1519</v>
      </c>
      <c r="B11" s="228">
        <f>VLOOKUP($C$7,'BASE DE DATOS'!$B$2:$AB$702,5,0)</f>
        <v>1</v>
      </c>
      <c r="C11" s="273" t="str">
        <f>IF(B11=0,"HIDRANTE","USUARIO")</f>
        <v>USUARIO</v>
      </c>
      <c r="D11" s="270"/>
      <c r="E11" s="325"/>
      <c r="F11" s="209"/>
      <c r="G11" s="209"/>
      <c r="H11" s="326"/>
      <c r="I11" s="209"/>
      <c r="J11" s="209"/>
      <c r="K11" s="209"/>
      <c r="L11" s="209"/>
      <c r="M11" s="240" t="s">
        <v>1519</v>
      </c>
      <c r="N11" s="228">
        <f>VLOOKUP($C$7,'BASE DE DATOS'!$B$2:$AB$702,5,0)</f>
        <v>1</v>
      </c>
      <c r="O11" s="225" t="str">
        <f>IF(N11=0,"HIDRANTE","USUARIO")</f>
        <v>USUARIO</v>
      </c>
    </row>
    <row r="12" spans="1:21" s="12" customFormat="1" ht="23.25" customHeight="1" thickBot="1" x14ac:dyDescent="0.35">
      <c r="A12" s="431" t="s">
        <v>1417</v>
      </c>
      <c r="B12" s="463"/>
      <c r="C12" s="334" t="s">
        <v>1520</v>
      </c>
      <c r="D12" s="338">
        <v>60</v>
      </c>
      <c r="E12" s="265" t="s">
        <v>1521</v>
      </c>
      <c r="F12" s="425" t="s">
        <v>1525</v>
      </c>
      <c r="G12" s="450" t="s">
        <v>1077</v>
      </c>
      <c r="H12" s="425" t="s">
        <v>1070</v>
      </c>
      <c r="I12" s="425" t="s">
        <v>1528</v>
      </c>
      <c r="J12" s="425" t="s">
        <v>1516</v>
      </c>
      <c r="K12" s="431" t="s">
        <v>1628</v>
      </c>
      <c r="L12" s="347" t="s">
        <v>1629</v>
      </c>
      <c r="M12" s="290" t="s">
        <v>1540</v>
      </c>
      <c r="N12" s="285">
        <f>VLOOKUP($C$7,'BASE DE DATOS'!$B$2:$AB$702,13,0)</f>
        <v>2026</v>
      </c>
      <c r="P12" s="278"/>
      <c r="Q12" s="279"/>
      <c r="R12" s="279"/>
    </row>
    <row r="13" spans="1:21" s="12" customFormat="1" ht="18" customHeight="1" thickBot="1" x14ac:dyDescent="0.35">
      <c r="A13" s="433"/>
      <c r="B13" s="464"/>
      <c r="C13" s="469" t="s">
        <v>1627</v>
      </c>
      <c r="D13" s="465">
        <v>100</v>
      </c>
      <c r="E13" s="266" t="str">
        <f>IF(E14&gt;=12,"Anual","Mensual")</f>
        <v>Anual</v>
      </c>
      <c r="F13" s="440"/>
      <c r="G13" s="451"/>
      <c r="H13" s="440"/>
      <c r="I13" s="426"/>
      <c r="J13" s="426"/>
      <c r="K13" s="433"/>
      <c r="L13" s="426" t="s">
        <v>1630</v>
      </c>
      <c r="M13" s="291" t="s">
        <v>10</v>
      </c>
      <c r="N13" s="287">
        <f>VLOOKUP($C$7,'BASE DE DATOS'!$B$2:$AB$702,14,0)</f>
        <v>0</v>
      </c>
      <c r="P13" s="304" t="s">
        <v>1591</v>
      </c>
      <c r="Q13" s="279"/>
      <c r="R13" s="279"/>
    </row>
    <row r="14" spans="1:21" s="12" customFormat="1" ht="24" customHeight="1" thickBot="1" x14ac:dyDescent="0.35">
      <c r="A14" s="435"/>
      <c r="B14" s="437"/>
      <c r="C14" s="470"/>
      <c r="D14" s="466"/>
      <c r="E14" s="238">
        <v>12</v>
      </c>
      <c r="F14" s="270">
        <f>VLOOKUP($C$7,'BASE DE DATOS'!$B$2:$M$702,10,0)</f>
        <v>0</v>
      </c>
      <c r="G14" s="305">
        <f>VLOOKUP($C$7,'BASE DE DATOS'!$B$2:$M$702,9,0)</f>
        <v>0</v>
      </c>
      <c r="H14" s="222"/>
      <c r="I14" s="427"/>
      <c r="J14" s="427"/>
      <c r="K14" s="435"/>
      <c r="L14" s="427"/>
      <c r="M14" s="291" t="s">
        <v>11</v>
      </c>
      <c r="N14" s="287">
        <f>VLOOKUP($C$7,'BASE DE DATOS'!$B$2:$AB$702,15,0)</f>
        <v>0</v>
      </c>
      <c r="O14" s="6"/>
      <c r="P14" s="285">
        <f>VLOOKUP($C$7,'BASE DE DATOS'!$B$2:$AB$702,9,0)</f>
        <v>0</v>
      </c>
    </row>
    <row r="15" spans="1:21" s="12" customFormat="1" ht="27" customHeight="1" x14ac:dyDescent="0.3">
      <c r="A15" s="282" t="s">
        <v>1582</v>
      </c>
      <c r="B15" s="283"/>
      <c r="C15" s="210"/>
      <c r="D15" s="335"/>
      <c r="E15" s="361">
        <f>IF($B$11=0,$D$12*$E$14,IF($B$11&gt;=1,$D$12*$E$14*$B$11,0))</f>
        <v>720</v>
      </c>
      <c r="F15" s="259">
        <f>((F14*13)*E14)</f>
        <v>0</v>
      </c>
      <c r="G15" s="357">
        <f>($G$14*$E$14)*70</f>
        <v>0</v>
      </c>
      <c r="H15" s="259">
        <f>H14*200</f>
        <v>0</v>
      </c>
      <c r="I15" s="259"/>
      <c r="J15" s="261"/>
      <c r="K15" s="358">
        <f>SUM(E15:J15)</f>
        <v>720</v>
      </c>
      <c r="L15" s="360">
        <f>E16</f>
        <v>1200</v>
      </c>
      <c r="M15" s="291" t="s">
        <v>12</v>
      </c>
      <c r="N15" s="287">
        <f>VLOOKUP($C$7,'BASE DE DATOS'!$B$2:$AB$702,16,0)</f>
        <v>0</v>
      </c>
      <c r="O15" s="6"/>
      <c r="P15" s="6"/>
      <c r="Q15" s="6"/>
      <c r="R15" s="6"/>
      <c r="S15" s="6"/>
      <c r="T15" s="6"/>
      <c r="U15" s="6"/>
    </row>
    <row r="16" spans="1:21" s="12" customFormat="1" ht="23.25" customHeight="1" x14ac:dyDescent="0.3">
      <c r="A16" s="288" t="s">
        <v>1581</v>
      </c>
      <c r="B16" s="284"/>
      <c r="C16" s="336"/>
      <c r="D16" s="251"/>
      <c r="E16" s="361">
        <f>IF($B$11=0,$D$13*$E$14,IF($B$11&gt;=1,$D$13*$E$14*$B$11,0))</f>
        <v>1200</v>
      </c>
      <c r="F16" s="218"/>
      <c r="G16" s="365">
        <f>($G$14*$E$14)*100</f>
        <v>0</v>
      </c>
      <c r="H16" s="217"/>
      <c r="I16" s="275">
        <f>IF($M$9=0,300,0)</f>
        <v>0</v>
      </c>
      <c r="J16" s="219"/>
      <c r="K16" s="359">
        <f>SUM(I16:J16)</f>
        <v>0</v>
      </c>
      <c r="L16" s="360">
        <f>F15+G16+H15+I16+J16</f>
        <v>0</v>
      </c>
      <c r="M16" s="291" t="s">
        <v>1561</v>
      </c>
      <c r="N16" s="287">
        <f>VLOOKUP($C$7,'BASE DE DATOS'!$B$2:$AB$702,17,0)</f>
        <v>0</v>
      </c>
      <c r="O16" s="6"/>
      <c r="P16" s="6"/>
      <c r="Q16" s="6"/>
      <c r="R16" s="6"/>
      <c r="S16" s="6"/>
      <c r="T16" s="6"/>
      <c r="U16" s="6"/>
    </row>
    <row r="17" spans="1:21" s="12" customFormat="1" ht="19.5" customHeight="1" x14ac:dyDescent="0.3">
      <c r="A17" s="250" t="s">
        <v>1522</v>
      </c>
      <c r="B17" s="232" t="s">
        <v>1639</v>
      </c>
      <c r="C17" s="337"/>
      <c r="D17" s="251"/>
      <c r="E17" s="251"/>
      <c r="F17" s="218"/>
      <c r="G17" s="217"/>
      <c r="H17" s="217"/>
      <c r="I17" s="275">
        <f>IF($N$9=0,150,0)</f>
        <v>0</v>
      </c>
      <c r="J17" s="219"/>
      <c r="K17" s="359">
        <f>SUM(F17:J17)</f>
        <v>0</v>
      </c>
      <c r="L17" s="292">
        <f>SUM(I17:J17)</f>
        <v>0</v>
      </c>
      <c r="M17" s="291" t="s">
        <v>14</v>
      </c>
      <c r="N17" s="287">
        <f>VLOOKUP($C$7,'BASE DE DATOS'!$B$2:$AB$702,18,0)</f>
        <v>0</v>
      </c>
      <c r="P17" s="6"/>
      <c r="Q17" s="6"/>
      <c r="R17" s="6"/>
      <c r="S17" s="6"/>
      <c r="T17" s="6"/>
      <c r="U17" s="6"/>
    </row>
    <row r="18" spans="1:21" s="12" customFormat="1" ht="19.5" customHeight="1" thickBot="1" x14ac:dyDescent="0.35">
      <c r="A18" s="211"/>
      <c r="B18" s="212"/>
      <c r="C18" s="212"/>
      <c r="D18" s="252"/>
      <c r="E18" s="252"/>
      <c r="F18" s="215"/>
      <c r="G18" s="213"/>
      <c r="H18" s="213"/>
      <c r="I18" s="215"/>
      <c r="J18" s="216"/>
      <c r="K18" s="324"/>
      <c r="L18" s="323"/>
      <c r="M18" s="291" t="s">
        <v>15</v>
      </c>
      <c r="N18" s="287">
        <f>VLOOKUP($C$7,'BASE DE DATOS'!$B$2:$AB$702,19,0)</f>
        <v>0</v>
      </c>
      <c r="O18" s="15"/>
    </row>
    <row r="19" spans="1:21" s="15" customFormat="1" ht="11.25" customHeight="1" x14ac:dyDescent="0.3">
      <c r="I19" s="459" t="s">
        <v>1518</v>
      </c>
      <c r="J19" s="459"/>
      <c r="K19" s="452">
        <f>SUM(K15:K18)</f>
        <v>720</v>
      </c>
      <c r="L19" s="452">
        <f>SUM(L15:L18)</f>
        <v>1200</v>
      </c>
      <c r="M19" s="291" t="s">
        <v>16</v>
      </c>
      <c r="N19" s="287">
        <f>VLOOKUP($C$7,'BASE DE DATOS'!$B$2:$AB$702,20,0)</f>
        <v>0</v>
      </c>
    </row>
    <row r="20" spans="1:21" s="15" customFormat="1" ht="11.25" customHeight="1" thickBot="1" x14ac:dyDescent="0.35">
      <c r="I20" s="460"/>
      <c r="J20" s="460"/>
      <c r="K20" s="453"/>
      <c r="L20" s="453"/>
      <c r="M20" s="291" t="s">
        <v>1562</v>
      </c>
      <c r="N20" s="287">
        <f>VLOOKUP($C$7,'BASE DE DATOS'!$B$2:$AB$702,21,0)</f>
        <v>0</v>
      </c>
    </row>
    <row r="21" spans="1:21" s="15" customFormat="1" ht="12.75" customHeight="1" thickTop="1" x14ac:dyDescent="0.3">
      <c r="H21" s="12"/>
      <c r="M21" s="286" t="s">
        <v>18</v>
      </c>
      <c r="N21" s="287">
        <f>VLOOKUP($C$7,'BASE DE DATOS'!$B$2:$AB$702,22,0)</f>
        <v>0</v>
      </c>
      <c r="O21" s="6"/>
    </row>
    <row r="22" spans="1:21" ht="15.75" x14ac:dyDescent="0.3">
      <c r="G22" s="15"/>
      <c r="H22" s="15"/>
      <c r="I22" s="15"/>
      <c r="J22" s="16"/>
      <c r="K22" s="17"/>
      <c r="L22" s="17"/>
      <c r="M22" s="286" t="s">
        <v>19</v>
      </c>
      <c r="N22" s="287">
        <f>VLOOKUP($C$7,'BASE DE DATOS'!$B$2:$AB$702,23,0)</f>
        <v>0</v>
      </c>
      <c r="P22" s="15"/>
      <c r="Q22" s="15"/>
      <c r="R22" s="15"/>
    </row>
    <row r="23" spans="1:21" ht="15.75" x14ac:dyDescent="0.3">
      <c r="H23" s="16"/>
      <c r="I23" s="16"/>
      <c r="J23" s="16"/>
      <c r="K23" s="17"/>
      <c r="L23" s="17"/>
      <c r="M23" s="286" t="s">
        <v>20</v>
      </c>
      <c r="N23" s="287">
        <f>VLOOKUP($C$7,'BASE DE DATOS'!$B$2:$AB$702,24,0)</f>
        <v>0</v>
      </c>
      <c r="P23" s="15"/>
      <c r="Q23" s="15"/>
      <c r="R23" s="15"/>
    </row>
    <row r="24" spans="1:21" ht="15.75" x14ac:dyDescent="0.3">
      <c r="A24" s="18"/>
      <c r="B24" s="18"/>
      <c r="C24" s="19"/>
      <c r="D24" s="19"/>
      <c r="E24" s="19"/>
      <c r="M24" s="286" t="s">
        <v>21</v>
      </c>
      <c r="N24" s="287">
        <f>VLOOKUP($C$7,'BASE DE DATOS'!$B$2:$AB$702,25,0)</f>
        <v>0</v>
      </c>
      <c r="P24" s="15"/>
      <c r="Q24" s="15"/>
      <c r="R24" s="15"/>
    </row>
    <row r="25" spans="1:21" ht="18.75" x14ac:dyDescent="0.4">
      <c r="A25" s="20"/>
      <c r="B25" s="20"/>
      <c r="C25" s="428" t="s">
        <v>1527</v>
      </c>
      <c r="D25" s="428"/>
      <c r="E25" s="428"/>
      <c r="F25" s="22"/>
      <c r="G25" s="429"/>
      <c r="H25" s="429"/>
      <c r="I25" s="430" t="s">
        <v>1074</v>
      </c>
      <c r="J25" s="430"/>
      <c r="P25" s="15"/>
      <c r="Q25" s="15"/>
      <c r="R25" s="15"/>
    </row>
    <row r="26" spans="1:21" ht="18.75" x14ac:dyDescent="0.4">
      <c r="A26" s="315" t="s">
        <v>1619</v>
      </c>
      <c r="B26" s="20"/>
      <c r="C26" s="320"/>
      <c r="D26" s="320"/>
      <c r="E26" s="320"/>
      <c r="F26" s="22"/>
      <c r="G26" s="319"/>
      <c r="H26" s="319"/>
      <c r="I26" s="320"/>
      <c r="J26" s="320"/>
      <c r="K26" s="264"/>
      <c r="L26" s="264"/>
      <c r="P26" s="15"/>
      <c r="Q26" s="15"/>
      <c r="R26" s="15"/>
    </row>
    <row r="27" spans="1:21" ht="18.75" x14ac:dyDescent="0.4">
      <c r="A27" s="316" t="s">
        <v>1618</v>
      </c>
      <c r="B27" s="20"/>
      <c r="C27" s="320"/>
      <c r="D27" s="320"/>
      <c r="E27" s="320"/>
      <c r="F27" s="22"/>
      <c r="G27" s="319"/>
      <c r="H27" s="319"/>
      <c r="I27" s="320"/>
      <c r="J27" s="320"/>
      <c r="K27" s="264"/>
      <c r="L27" s="264" t="s">
        <v>1201</v>
      </c>
      <c r="P27" s="15"/>
      <c r="Q27" s="15"/>
      <c r="R27" s="15"/>
    </row>
    <row r="28" spans="1:21" ht="18.75" x14ac:dyDescent="0.4">
      <c r="A28" s="309"/>
      <c r="B28" s="309"/>
      <c r="C28" s="310"/>
      <c r="D28" s="310"/>
      <c r="E28" s="310"/>
      <c r="F28" s="311"/>
      <c r="G28" s="312"/>
      <c r="H28" s="312"/>
      <c r="I28" s="310"/>
      <c r="J28" s="310"/>
      <c r="K28" s="313"/>
      <c r="L28" s="313"/>
      <c r="P28" s="15"/>
      <c r="Q28" s="15"/>
      <c r="R28" s="15"/>
    </row>
    <row r="29" spans="1:21" x14ac:dyDescent="0.25">
      <c r="H29" s="16"/>
      <c r="I29" s="16"/>
      <c r="J29" s="16"/>
      <c r="K29" s="17"/>
      <c r="L29" s="17"/>
      <c r="O29" s="130"/>
      <c r="P29" s="15"/>
      <c r="Q29" s="15"/>
      <c r="R29" s="15"/>
    </row>
    <row r="30" spans="1:21" ht="15" customHeight="1" x14ac:dyDescent="0.45">
      <c r="A30" s="221"/>
      <c r="B30" s="221"/>
      <c r="C30" s="221"/>
      <c r="D30" s="221"/>
      <c r="E30" s="257"/>
      <c r="G30" s="255"/>
      <c r="H30" s="255"/>
      <c r="I30" s="255"/>
      <c r="J30" s="255"/>
      <c r="K30" s="343" t="s">
        <v>1621</v>
      </c>
      <c r="L30" s="344" t="str">
        <f>L2</f>
        <v>25265</v>
      </c>
    </row>
    <row r="31" spans="1:21" ht="20.25" customHeight="1" x14ac:dyDescent="0.3">
      <c r="A31" s="24"/>
      <c r="B31" s="24"/>
      <c r="C31" s="24"/>
      <c r="D31" s="24"/>
      <c r="E31" s="257"/>
      <c r="F31" s="257"/>
      <c r="G31" s="256"/>
      <c r="H31" s="256"/>
      <c r="I31" s="256"/>
      <c r="J31" s="256"/>
      <c r="K31" s="256"/>
      <c r="L31" s="256"/>
    </row>
    <row r="32" spans="1:21" ht="20.100000000000001" customHeight="1" x14ac:dyDescent="0.3">
      <c r="A32" s="24"/>
      <c r="B32" s="24"/>
      <c r="C32" s="24"/>
      <c r="D32" s="24"/>
      <c r="E32" s="257" t="s">
        <v>1632</v>
      </c>
      <c r="F32" s="255"/>
      <c r="G32" s="255"/>
      <c r="H32" s="255"/>
      <c r="I32" s="255"/>
      <c r="J32" s="255"/>
      <c r="K32" s="255"/>
      <c r="L32" s="321"/>
    </row>
    <row r="33" spans="1:21" ht="23.25" x14ac:dyDescent="0.25">
      <c r="A33" s="7"/>
      <c r="B33" s="7"/>
      <c r="C33" s="7"/>
      <c r="D33" s="7"/>
      <c r="E33" s="257" t="s">
        <v>1631</v>
      </c>
      <c r="F33" s="7"/>
      <c r="G33" s="7"/>
      <c r="H33" s="7"/>
      <c r="I33" s="7"/>
      <c r="J33" s="7"/>
      <c r="K33" s="7"/>
      <c r="L33" s="7"/>
    </row>
    <row r="34" spans="1:21" ht="27" customHeight="1" x14ac:dyDescent="0.4">
      <c r="H34" s="25"/>
      <c r="I34" s="236"/>
      <c r="J34" s="236"/>
      <c r="K34" s="236"/>
      <c r="L34" s="236"/>
    </row>
    <row r="35" spans="1:21" ht="18.75" x14ac:dyDescent="0.4">
      <c r="F35" s="9"/>
      <c r="G35" s="9"/>
      <c r="H35" s="25" t="s">
        <v>1153</v>
      </c>
      <c r="I35" s="235">
        <f ca="1">TODAY()</f>
        <v>45918</v>
      </c>
      <c r="J35" s="235"/>
      <c r="K35" s="9"/>
      <c r="L35" s="9"/>
    </row>
    <row r="36" spans="1:21" ht="18.75" customHeight="1" x14ac:dyDescent="0.45">
      <c r="A36" s="237" t="s">
        <v>1517</v>
      </c>
      <c r="B36" s="220"/>
      <c r="C36" s="268">
        <f>C7</f>
        <v>265</v>
      </c>
      <c r="D36" s="231"/>
      <c r="E36" s="220"/>
      <c r="F36" s="220"/>
      <c r="G36" s="220"/>
      <c r="H36" s="220"/>
      <c r="I36" s="220"/>
      <c r="J36" s="318"/>
      <c r="K36" s="81"/>
      <c r="L36" s="81"/>
    </row>
    <row r="37" spans="1:21" s="12" customFormat="1" ht="1.5" hidden="1" customHeight="1" x14ac:dyDescent="0.2"/>
    <row r="38" spans="1:21" s="12" customFormat="1" ht="24" customHeight="1" x14ac:dyDescent="0.3">
      <c r="A38" s="206" t="s">
        <v>1515</v>
      </c>
      <c r="B38" s="346" t="str">
        <f>VLOOKUP($C$7,'BASE DE DATOS'!$B$2:$C$702,2,0)</f>
        <v xml:space="preserve">MONTIEL ROMAN FELIPE </v>
      </c>
      <c r="C38" s="228"/>
      <c r="D38" s="228"/>
      <c r="E38" s="205"/>
      <c r="F38" s="204"/>
      <c r="G38" s="204"/>
      <c r="H38" s="229" t="str">
        <f>VLOOKUP(C36,'BASE DE DATOS'!$B$2:$M$701,12,0)</f>
        <v xml:space="preserve">15 SUR ENTRE 19 Y 21 PTE. </v>
      </c>
      <c r="I38" s="205"/>
      <c r="J38" s="205"/>
      <c r="K38" s="205"/>
      <c r="L38" s="204"/>
    </row>
    <row r="39" spans="1:21" s="12" customFormat="1" ht="15" customHeight="1" x14ac:dyDescent="0.2">
      <c r="A39" s="207"/>
      <c r="B39" s="207"/>
      <c r="C39" s="208"/>
      <c r="D39" s="208"/>
      <c r="E39" s="208"/>
      <c r="F39" s="209"/>
      <c r="G39" s="209"/>
      <c r="H39" s="209"/>
      <c r="I39" s="209"/>
      <c r="J39" s="209"/>
      <c r="K39" s="209"/>
      <c r="L39" s="209"/>
    </row>
    <row r="40" spans="1:21" s="12" customFormat="1" ht="15" customHeight="1" thickBot="1" x14ac:dyDescent="0.25">
      <c r="A40" s="240" t="s">
        <v>1519</v>
      </c>
      <c r="B40" s="322">
        <f>B11</f>
        <v>1</v>
      </c>
      <c r="C40" s="241" t="str">
        <f>C11</f>
        <v>USUARIO</v>
      </c>
      <c r="D40" s="223"/>
      <c r="E40" s="325"/>
      <c r="F40" s="209"/>
      <c r="G40" s="209"/>
      <c r="H40" s="326"/>
      <c r="I40" s="209"/>
      <c r="J40" s="209"/>
      <c r="K40" s="209"/>
      <c r="L40" s="209"/>
    </row>
    <row r="41" spans="1:21" s="12" customFormat="1" ht="23.25" customHeight="1" thickBot="1" x14ac:dyDescent="0.3">
      <c r="A41" s="327" t="str">
        <f>A12</f>
        <v>CONCEPTO</v>
      </c>
      <c r="B41" s="328"/>
      <c r="C41" s="333" t="str">
        <f>C12</f>
        <v>CUOTA X TOMA</v>
      </c>
      <c r="D41" s="467">
        <f t="shared" ref="D41:J41" si="0">D12</f>
        <v>60</v>
      </c>
      <c r="E41" s="265" t="str">
        <f t="shared" si="0"/>
        <v>FORMA DE PAGO</v>
      </c>
      <c r="F41" s="425" t="str">
        <f t="shared" si="0"/>
        <v xml:space="preserve"> VACAS</v>
      </c>
      <c r="G41" s="425" t="str">
        <f t="shared" si="0"/>
        <v>INQUILINOS</v>
      </c>
      <c r="H41" s="425" t="str">
        <f t="shared" si="0"/>
        <v>INASISTENCIA</v>
      </c>
      <c r="I41" s="425" t="str">
        <f t="shared" si="0"/>
        <v>COOPERACIONES</v>
      </c>
      <c r="J41" s="425" t="str">
        <f t="shared" si="0"/>
        <v>TOMA NUEVA</v>
      </c>
      <c r="K41" s="431" t="s">
        <v>1628</v>
      </c>
      <c r="L41" s="347" t="s">
        <v>1629</v>
      </c>
    </row>
    <row r="42" spans="1:21" s="12" customFormat="1" ht="18" customHeight="1" x14ac:dyDescent="0.2">
      <c r="A42" s="329"/>
      <c r="B42" s="330"/>
      <c r="C42" s="461" t="str">
        <f>C13</f>
        <v>CUOTA CON RECARGOS</v>
      </c>
      <c r="D42" s="468"/>
      <c r="E42" s="266" t="str">
        <f>E13</f>
        <v>Anual</v>
      </c>
      <c r="F42" s="440"/>
      <c r="G42" s="440"/>
      <c r="H42" s="440"/>
      <c r="I42" s="426"/>
      <c r="J42" s="426"/>
      <c r="K42" s="433"/>
      <c r="L42" s="426" t="s">
        <v>1630</v>
      </c>
    </row>
    <row r="43" spans="1:21" s="12" customFormat="1" ht="24" customHeight="1" thickBot="1" x14ac:dyDescent="0.25">
      <c r="A43" s="331"/>
      <c r="B43" s="332"/>
      <c r="C43" s="462"/>
      <c r="D43" s="342">
        <v>100</v>
      </c>
      <c r="E43" s="238">
        <f>E14</f>
        <v>12</v>
      </c>
      <c r="F43" s="222">
        <f t="shared" ref="F43:H44" si="1">F14</f>
        <v>0</v>
      </c>
      <c r="G43" s="222">
        <f t="shared" si="1"/>
        <v>0</v>
      </c>
      <c r="H43" s="222">
        <f t="shared" si="1"/>
        <v>0</v>
      </c>
      <c r="I43" s="427"/>
      <c r="J43" s="427"/>
      <c r="K43" s="435"/>
      <c r="L43" s="427"/>
    </row>
    <row r="44" spans="1:21" s="12" customFormat="1" ht="27" customHeight="1" x14ac:dyDescent="0.3">
      <c r="A44" s="282" t="str">
        <f>A15</f>
        <v>PAGO POR BOMBEO Y DISTRIBUCION</v>
      </c>
      <c r="B44" s="230"/>
      <c r="C44" s="210"/>
      <c r="D44" s="335"/>
      <c r="E44" s="339">
        <f>E15</f>
        <v>720</v>
      </c>
      <c r="F44" s="259">
        <f t="shared" si="1"/>
        <v>0</v>
      </c>
      <c r="G44" s="357">
        <f t="shared" si="1"/>
        <v>0</v>
      </c>
      <c r="H44" s="263">
        <f t="shared" si="1"/>
        <v>0</v>
      </c>
      <c r="I44" s="214"/>
      <c r="J44" s="262">
        <f>J15</f>
        <v>0</v>
      </c>
      <c r="K44" s="363">
        <f>K15</f>
        <v>720</v>
      </c>
      <c r="L44" s="363">
        <f>L15</f>
        <v>1200</v>
      </c>
      <c r="O44" s="6"/>
      <c r="P44" s="6"/>
      <c r="Q44" s="6"/>
      <c r="R44" s="6"/>
      <c r="S44" s="6"/>
      <c r="T44" s="6"/>
      <c r="U44" s="6"/>
    </row>
    <row r="45" spans="1:21" s="12" customFormat="1" ht="23.25" customHeight="1" x14ac:dyDescent="0.3">
      <c r="A45" s="288" t="str">
        <f>A16</f>
        <v>DE AGUA POTABLE</v>
      </c>
      <c r="B45" s="281"/>
      <c r="C45" s="336"/>
      <c r="D45" s="251"/>
      <c r="E45" s="345">
        <f>E16</f>
        <v>1200</v>
      </c>
      <c r="F45" s="218"/>
      <c r="G45" s="362">
        <f>G16</f>
        <v>0</v>
      </c>
      <c r="H45" s="217"/>
      <c r="I45" s="218">
        <f>I16</f>
        <v>0</v>
      </c>
      <c r="J45" s="219"/>
      <c r="K45" s="362">
        <f>K16</f>
        <v>0</v>
      </c>
      <c r="L45" s="362">
        <f>L16</f>
        <v>0</v>
      </c>
      <c r="N45" s="6"/>
      <c r="O45" s="6"/>
      <c r="P45" s="6"/>
      <c r="Q45" s="6"/>
      <c r="R45" s="6"/>
      <c r="S45" s="6"/>
      <c r="T45" s="6"/>
      <c r="U45" s="6"/>
    </row>
    <row r="46" spans="1:21" s="12" customFormat="1" ht="19.5" customHeight="1" x14ac:dyDescent="0.3">
      <c r="A46" s="250" t="str">
        <f>A17</f>
        <v xml:space="preserve"> De:</v>
      </c>
      <c r="B46" s="232" t="str">
        <f>B17</f>
        <v>ENERO A DICIEMBRE DE 2025</v>
      </c>
      <c r="C46" s="337"/>
      <c r="D46" s="251"/>
      <c r="E46" s="251"/>
      <c r="F46" s="218"/>
      <c r="G46" s="217"/>
      <c r="H46" s="217"/>
      <c r="I46" s="218">
        <f>I17</f>
        <v>0</v>
      </c>
      <c r="J46" s="219"/>
      <c r="K46" s="362">
        <f>K17</f>
        <v>0</v>
      </c>
      <c r="L46" s="362">
        <f>L17</f>
        <v>0</v>
      </c>
      <c r="N46" s="6"/>
      <c r="O46" s="6"/>
      <c r="P46" s="6"/>
      <c r="Q46" s="6"/>
      <c r="R46" s="6"/>
      <c r="S46" s="6"/>
      <c r="T46" s="6"/>
      <c r="U46" s="6"/>
    </row>
    <row r="47" spans="1:21" s="12" customFormat="1" ht="19.5" customHeight="1" thickBot="1" x14ac:dyDescent="0.25">
      <c r="A47" s="211"/>
      <c r="B47" s="212"/>
      <c r="C47" s="212"/>
      <c r="D47" s="252"/>
      <c r="E47" s="252"/>
      <c r="F47" s="215"/>
      <c r="G47" s="213"/>
      <c r="H47" s="213"/>
      <c r="I47" s="215"/>
      <c r="J47" s="216"/>
      <c r="K47" s="364"/>
      <c r="L47" s="364"/>
    </row>
    <row r="48" spans="1:21" s="15" customFormat="1" ht="15" customHeight="1" x14ac:dyDescent="0.2">
      <c r="I48" s="472" t="str">
        <f>I19</f>
        <v>TOTAL A PAGAR</v>
      </c>
      <c r="J48" s="472"/>
      <c r="K48" s="457">
        <f>K19</f>
        <v>720</v>
      </c>
      <c r="L48" s="471">
        <f>SUM(L44:L47)</f>
        <v>1200</v>
      </c>
    </row>
    <row r="49" spans="1:18" s="15" customFormat="1" ht="12" customHeight="1" thickBot="1" x14ac:dyDescent="0.25">
      <c r="I49" s="473"/>
      <c r="J49" s="473"/>
      <c r="K49" s="458"/>
      <c r="L49" s="458"/>
    </row>
    <row r="50" spans="1:18" s="15" customFormat="1" ht="12.75" thickTop="1" x14ac:dyDescent="0.2">
      <c r="H50" s="12"/>
    </row>
    <row r="51" spans="1:18" ht="15.75" x14ac:dyDescent="0.3">
      <c r="G51" s="15"/>
      <c r="H51" s="15"/>
      <c r="I51" s="15"/>
      <c r="J51" s="16"/>
      <c r="K51" s="17"/>
      <c r="L51" s="17"/>
      <c r="M51" s="81"/>
      <c r="P51" s="15"/>
      <c r="Q51" s="15"/>
      <c r="R51" s="15"/>
    </row>
    <row r="52" spans="1:18" x14ac:dyDescent="0.25">
      <c r="H52" s="16"/>
      <c r="I52" s="16"/>
      <c r="J52" s="16"/>
      <c r="K52" s="17"/>
      <c r="L52" s="17"/>
      <c r="P52" s="15"/>
      <c r="Q52" s="15"/>
      <c r="R52" s="15"/>
    </row>
    <row r="53" spans="1:18" x14ac:dyDescent="0.25">
      <c r="A53" s="18"/>
      <c r="B53" s="18"/>
      <c r="C53" s="19"/>
      <c r="D53" s="19"/>
      <c r="E53" s="19"/>
      <c r="P53" s="15"/>
      <c r="Q53" s="15"/>
      <c r="R53" s="15"/>
    </row>
    <row r="54" spans="1:18" ht="18.75" x14ac:dyDescent="0.4">
      <c r="A54" s="20"/>
      <c r="B54" s="20"/>
      <c r="C54" s="428" t="str">
        <f>C25</f>
        <v>CARLOS LOPEZ SANTOS</v>
      </c>
      <c r="D54" s="428"/>
      <c r="E54" s="428"/>
      <c r="F54" s="22"/>
      <c r="G54" s="429"/>
      <c r="H54" s="429"/>
      <c r="I54" s="430" t="str">
        <f>I25</f>
        <v>SELLO</v>
      </c>
      <c r="J54" s="430"/>
      <c r="P54" s="15"/>
      <c r="Q54" s="15"/>
      <c r="R54" s="15"/>
    </row>
    <row r="55" spans="1:18" ht="13.5" customHeight="1" x14ac:dyDescent="0.25">
      <c r="A55" s="314" t="str">
        <f>A26</f>
        <v>NOTA: 1.- ES NECESARIO CONSERVAR ESTE COMPROBANTE, DEBERA PRESENTARLO EN SU PROXIMO PAGO PARA CUALQUIER ACLARACIÓN.</v>
      </c>
      <c r="K55" s="271"/>
      <c r="L55" s="271"/>
    </row>
    <row r="56" spans="1:18" ht="12.75" customHeight="1" x14ac:dyDescent="0.25">
      <c r="A56" s="314" t="str">
        <f>A27</f>
        <v xml:space="preserve">            2.-  EL PAGO DE ESTE RECIBO NO TE LIBERA DE DEUDAS ANTERIORES.</v>
      </c>
      <c r="K56" s="272"/>
      <c r="L56" s="272" t="s">
        <v>1524</v>
      </c>
    </row>
  </sheetData>
  <mergeCells count="31">
    <mergeCell ref="L48:L49"/>
    <mergeCell ref="I48:J49"/>
    <mergeCell ref="C25:E25"/>
    <mergeCell ref="G25:H25"/>
    <mergeCell ref="I25:J25"/>
    <mergeCell ref="K48:K49"/>
    <mergeCell ref="C54:E54"/>
    <mergeCell ref="G54:H54"/>
    <mergeCell ref="I54:J54"/>
    <mergeCell ref="C42:C43"/>
    <mergeCell ref="A12:B14"/>
    <mergeCell ref="D13:D14"/>
    <mergeCell ref="D41:D42"/>
    <mergeCell ref="F41:F42"/>
    <mergeCell ref="G41:G42"/>
    <mergeCell ref="H41:H42"/>
    <mergeCell ref="C13:C14"/>
    <mergeCell ref="F12:F13"/>
    <mergeCell ref="G12:G13"/>
    <mergeCell ref="H12:H13"/>
    <mergeCell ref="I12:I14"/>
    <mergeCell ref="J12:J14"/>
    <mergeCell ref="L13:L14"/>
    <mergeCell ref="L42:L43"/>
    <mergeCell ref="L19:L20"/>
    <mergeCell ref="I19:J20"/>
    <mergeCell ref="J41:J43"/>
    <mergeCell ref="K41:K43"/>
    <mergeCell ref="I41:I43"/>
    <mergeCell ref="K19:K20"/>
    <mergeCell ref="K12:K14"/>
  </mergeCells>
  <printOptions horizontalCentered="1" verticalCentered="1"/>
  <pageMargins left="0.23622047244094491" right="0.23622047244094491" top="0.19685039370078741" bottom="0.19685039370078741" header="0" footer="0.31496062992125984"/>
  <pageSetup scale="78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56"/>
  <sheetViews>
    <sheetView view="pageLayout" zoomScale="80" zoomScaleNormal="100" zoomScalePageLayoutView="80" workbookViewId="0">
      <selection activeCell="F9" sqref="F9"/>
    </sheetView>
  </sheetViews>
  <sheetFormatPr baseColWidth="10" defaultColWidth="11.42578125" defaultRowHeight="15" x14ac:dyDescent="0.25"/>
  <cols>
    <col min="1" max="1" width="8.140625" style="6" customWidth="1"/>
    <col min="2" max="2" width="8.42578125" style="6" customWidth="1"/>
    <col min="3" max="3" width="19.85546875" style="6" customWidth="1"/>
    <col min="4" max="4" width="8.85546875" style="6" customWidth="1"/>
    <col min="5" max="5" width="10.5703125" style="6" customWidth="1"/>
    <col min="6" max="6" width="11.5703125" style="6" customWidth="1"/>
    <col min="7" max="7" width="11.28515625" style="6" customWidth="1"/>
    <col min="8" max="8" width="15" style="6" customWidth="1"/>
    <col min="9" max="9" width="12.85546875" style="6" customWidth="1"/>
    <col min="10" max="10" width="11.85546875" style="6" customWidth="1"/>
    <col min="11" max="11" width="13.140625" style="6" customWidth="1"/>
    <col min="12" max="12" width="9.7109375" style="6" customWidth="1"/>
    <col min="13" max="13" width="10.7109375" style="6" customWidth="1"/>
    <col min="14" max="14" width="6.140625" style="6" customWidth="1"/>
    <col min="15" max="15" width="15.7109375" style="6" customWidth="1"/>
    <col min="16" max="16384" width="11.42578125" style="6"/>
  </cols>
  <sheetData>
    <row r="1" spans="1:20" ht="15" customHeight="1" x14ac:dyDescent="0.45">
      <c r="A1" s="221"/>
      <c r="B1" s="221"/>
      <c r="C1" s="221"/>
      <c r="D1" s="221"/>
      <c r="E1" s="257" t="s">
        <v>1607</v>
      </c>
      <c r="G1" s="255"/>
      <c r="H1" s="255"/>
      <c r="I1" s="255"/>
      <c r="J1" s="255"/>
      <c r="K1" s="255"/>
    </row>
    <row r="2" spans="1:20" ht="20.25" customHeight="1" x14ac:dyDescent="0.3">
      <c r="A2" s="24"/>
      <c r="B2" s="24"/>
      <c r="C2" s="24"/>
      <c r="D2" s="24"/>
      <c r="E2" s="257" t="s">
        <v>1151</v>
      </c>
      <c r="F2" s="257"/>
      <c r="G2" s="256"/>
      <c r="H2" s="256"/>
      <c r="I2" s="256"/>
      <c r="J2" s="256"/>
      <c r="K2" s="256"/>
    </row>
    <row r="3" spans="1:20" ht="20.100000000000001" customHeight="1" x14ac:dyDescent="0.3">
      <c r="A3" s="24"/>
      <c r="B3" s="24"/>
      <c r="C3" s="24"/>
      <c r="D3" s="24"/>
      <c r="E3" s="24"/>
      <c r="F3" s="445"/>
      <c r="G3" s="445"/>
      <c r="H3" s="445"/>
      <c r="I3" s="445"/>
      <c r="J3" s="445"/>
      <c r="K3" s="445"/>
      <c r="L3" s="6" t="s">
        <v>1526</v>
      </c>
    </row>
    <row r="4" spans="1:20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20" ht="27" customHeight="1" x14ac:dyDescent="0.4">
      <c r="H5" s="25" t="s">
        <v>1153</v>
      </c>
      <c r="I5" s="235">
        <f ca="1">TODAY()</f>
        <v>45918</v>
      </c>
      <c r="J5" s="235"/>
      <c r="K5" s="267"/>
      <c r="L5" s="280" t="str">
        <f>VLOOKUP($C$7,'BASE DE DATOS'!$B$2:$AB$685,2,0)</f>
        <v>FUENTES GONZALEZ GENOVEVA</v>
      </c>
      <c r="M5" s="277"/>
      <c r="N5" s="277"/>
      <c r="O5" s="277"/>
    </row>
    <row r="6" spans="1:20" x14ac:dyDescent="0.25">
      <c r="F6" s="9"/>
      <c r="G6" s="9"/>
      <c r="H6" s="9"/>
      <c r="I6" s="9"/>
      <c r="J6" s="9"/>
      <c r="K6" s="9"/>
    </row>
    <row r="7" spans="1:20" ht="18.75" customHeight="1" x14ac:dyDescent="0.45">
      <c r="A7" s="237" t="s">
        <v>1517</v>
      </c>
      <c r="B7" s="220"/>
      <c r="C7" s="269">
        <v>133</v>
      </c>
      <c r="D7" s="231"/>
      <c r="E7" s="220"/>
      <c r="F7" s="220"/>
      <c r="G7" s="220"/>
      <c r="H7" s="220"/>
      <c r="I7" s="220"/>
      <c r="J7" s="10" t="s">
        <v>1066</v>
      </c>
      <c r="K7" s="81" t="str">
        <f>CONCATENATE(C7,24)</f>
        <v>13324</v>
      </c>
      <c r="L7" s="301" t="s">
        <v>1528</v>
      </c>
      <c r="M7" s="302"/>
      <c r="O7" s="303" t="s">
        <v>1541</v>
      </c>
    </row>
    <row r="8" spans="1:20" s="12" customFormat="1" ht="1.5" hidden="1" customHeight="1" x14ac:dyDescent="0.2"/>
    <row r="9" spans="1:20" s="12" customFormat="1" ht="24" customHeight="1" x14ac:dyDescent="0.3">
      <c r="A9" s="206" t="s">
        <v>1515</v>
      </c>
      <c r="B9" s="206"/>
      <c r="C9" s="228" t="str">
        <f>VLOOKUP($C$7,'BASE DE DATOS'!$B$2:$AB$702,2,0)</f>
        <v>FUENTES GONZALEZ GENOVEVA</v>
      </c>
      <c r="D9" s="228"/>
      <c r="E9" s="205"/>
      <c r="F9" s="204"/>
      <c r="G9" s="204"/>
      <c r="H9" s="229" t="str">
        <f>VLOOKUP($C$7,'BASE DE DATOS'!$B$2:$AB$686,12,0)</f>
        <v>15 PTE. 1906</v>
      </c>
      <c r="I9" s="205"/>
      <c r="J9" s="205"/>
      <c r="K9" s="205"/>
      <c r="L9" s="285">
        <f>VLOOKUP($C$7,'BASE DE DATOS'!$B$2:$AB$702,3,0)</f>
        <v>300</v>
      </c>
      <c r="M9" s="285">
        <f>VLOOKUP($C$7,'BASE DE DATOS'!$B$2:$AB$702,4,0)</f>
        <v>150</v>
      </c>
      <c r="O9" s="285" t="str">
        <f>VLOOKUP($C$7,'BASE DE DATOS'!$B$2:$AB$702,11,0)</f>
        <v xml:space="preserve">3 EJOTEROS MAYO, junio JULIO AGOSTO 2025 </v>
      </c>
    </row>
    <row r="10" spans="1:20" s="12" customFormat="1" ht="15" customHeight="1" x14ac:dyDescent="0.2">
      <c r="A10" s="207"/>
      <c r="B10" s="207"/>
      <c r="C10" s="208"/>
      <c r="D10" s="208"/>
      <c r="E10" s="208"/>
      <c r="F10" s="209"/>
      <c r="G10" s="209"/>
      <c r="H10" s="209"/>
      <c r="I10" s="209"/>
      <c r="J10" s="209"/>
      <c r="K10" s="209"/>
    </row>
    <row r="11" spans="1:20" s="12" customFormat="1" ht="15" customHeight="1" thickBot="1" x14ac:dyDescent="0.35">
      <c r="A11" s="240" t="s">
        <v>1519</v>
      </c>
      <c r="B11" s="228">
        <f>VLOOKUP($C$7,'BASE DE DATOS'!$B$2:$AB$702,5,0)</f>
        <v>1</v>
      </c>
      <c r="C11" s="273" t="str">
        <f>IF(B11=0,"HIDRANTE","USUARIO")</f>
        <v>USUARIO</v>
      </c>
      <c r="D11" s="270"/>
      <c r="E11" s="299"/>
      <c r="F11" s="209"/>
      <c r="G11" s="209"/>
      <c r="H11" s="300"/>
      <c r="I11" s="209"/>
      <c r="J11" s="209"/>
      <c r="K11" s="209"/>
      <c r="L11" s="240" t="s">
        <v>1519</v>
      </c>
      <c r="M11" s="228">
        <f>VLOOKUP($C$7,'BASE DE DATOS'!$B$2:$AB$702,5,0)</f>
        <v>1</v>
      </c>
      <c r="N11" s="225" t="str">
        <f>IF(M11=0,"HIDRANTE","USUARIO")</f>
        <v>USUARIO</v>
      </c>
    </row>
    <row r="12" spans="1:20" s="12" customFormat="1" ht="23.25" customHeight="1" x14ac:dyDescent="0.3">
      <c r="A12" s="431" t="s">
        <v>1417</v>
      </c>
      <c r="B12" s="432"/>
      <c r="C12" s="432"/>
      <c r="D12" s="438" t="s">
        <v>1520</v>
      </c>
      <c r="E12" s="265" t="s">
        <v>1521</v>
      </c>
      <c r="F12" s="425" t="s">
        <v>1525</v>
      </c>
      <c r="G12" s="450" t="s">
        <v>1077</v>
      </c>
      <c r="H12" s="425" t="s">
        <v>1070</v>
      </c>
      <c r="I12" s="425" t="s">
        <v>1528</v>
      </c>
      <c r="J12" s="425" t="s">
        <v>1516</v>
      </c>
      <c r="K12" s="425" t="s">
        <v>1518</v>
      </c>
      <c r="L12" s="290" t="s">
        <v>1540</v>
      </c>
      <c r="M12" s="285">
        <f>VLOOKUP($C$7,'BASE DE DATOS'!$B$2:$AB$702,13,0)</f>
        <v>2026</v>
      </c>
      <c r="O12" s="278"/>
      <c r="P12" s="279"/>
      <c r="Q12" s="279"/>
    </row>
    <row r="13" spans="1:20" s="12" customFormat="1" ht="18" customHeight="1" thickBot="1" x14ac:dyDescent="0.35">
      <c r="A13" s="433"/>
      <c r="B13" s="434"/>
      <c r="C13" s="434"/>
      <c r="D13" s="439"/>
      <c r="E13" s="266" t="str">
        <f>IF(E14&gt;=12,"Anual","Mensual")</f>
        <v>Mensual</v>
      </c>
      <c r="F13" s="440"/>
      <c r="G13" s="451"/>
      <c r="H13" s="440"/>
      <c r="I13" s="426"/>
      <c r="J13" s="426"/>
      <c r="K13" s="426"/>
      <c r="L13" s="291" t="s">
        <v>10</v>
      </c>
      <c r="M13" s="287" t="str">
        <f>VLOOKUP($C$7,'BASE DE DATOS'!$B$2:$AB$702,14,0)</f>
        <v>PAGA UN INQUILINO ENERO A MAYO 2025</v>
      </c>
      <c r="O13" s="304" t="s">
        <v>1591</v>
      </c>
      <c r="P13" s="279"/>
      <c r="Q13" s="279"/>
    </row>
    <row r="14" spans="1:20" s="12" customFormat="1" ht="24" customHeight="1" thickBot="1" x14ac:dyDescent="0.35">
      <c r="A14" s="435"/>
      <c r="B14" s="436"/>
      <c r="C14" s="437"/>
      <c r="D14" s="239">
        <v>70</v>
      </c>
      <c r="E14" s="238">
        <v>1</v>
      </c>
      <c r="F14" s="270"/>
      <c r="G14" s="306">
        <v>3</v>
      </c>
      <c r="H14" s="222"/>
      <c r="I14" s="427"/>
      <c r="J14" s="427"/>
      <c r="K14" s="427"/>
      <c r="L14" s="291" t="s">
        <v>11</v>
      </c>
      <c r="M14" s="287">
        <f>VLOOKUP($C$7,'BASE DE DATOS'!$B$2:$AB$702,15,0)</f>
        <v>0</v>
      </c>
      <c r="N14" s="6"/>
      <c r="O14" s="285">
        <f>VLOOKUP($C$7,'BASE DE DATOS'!$B$2:$AB$702,9,0)</f>
        <v>1</v>
      </c>
    </row>
    <row r="15" spans="1:20" s="12" customFormat="1" ht="27" customHeight="1" x14ac:dyDescent="0.3">
      <c r="A15" s="282" t="s">
        <v>1582</v>
      </c>
      <c r="B15" s="283"/>
      <c r="C15" s="210"/>
      <c r="D15" s="297"/>
      <c r="E15" s="258"/>
      <c r="F15" s="259">
        <f>((F14*13)*E14)</f>
        <v>0</v>
      </c>
      <c r="G15" s="259">
        <f>(G14*E14)*70</f>
        <v>210</v>
      </c>
      <c r="H15" s="259">
        <f>H14*200</f>
        <v>0</v>
      </c>
      <c r="I15" s="259"/>
      <c r="J15" s="261"/>
      <c r="K15" s="260">
        <f>SUM(E15:J15)</f>
        <v>210</v>
      </c>
      <c r="L15" s="291" t="s">
        <v>12</v>
      </c>
      <c r="M15" s="287">
        <f>VLOOKUP($C$7,'BASE DE DATOS'!$B$2:$AB$702,16,0)</f>
        <v>0</v>
      </c>
      <c r="N15" s="6"/>
      <c r="O15" s="6"/>
      <c r="P15" s="6"/>
      <c r="Q15" s="6"/>
      <c r="R15" s="6"/>
      <c r="S15" s="6"/>
      <c r="T15" s="6"/>
    </row>
    <row r="16" spans="1:20" s="12" customFormat="1" ht="23.25" customHeight="1" x14ac:dyDescent="0.3">
      <c r="A16" s="288" t="s">
        <v>1581</v>
      </c>
      <c r="B16" s="284"/>
      <c r="C16" s="251"/>
      <c r="D16" s="253"/>
      <c r="E16" s="251"/>
      <c r="F16" s="218"/>
      <c r="G16" s="217"/>
      <c r="H16" s="217"/>
      <c r="I16" s="275"/>
      <c r="J16" s="219"/>
      <c r="K16" s="292">
        <f>SUM(E16:J16)</f>
        <v>0</v>
      </c>
      <c r="L16" s="291" t="s">
        <v>1561</v>
      </c>
      <c r="M16" s="287">
        <f>VLOOKUP($C$7,'BASE DE DATOS'!$B$2:$AB$702,17,0)</f>
        <v>0</v>
      </c>
      <c r="N16" s="6"/>
      <c r="O16" s="6"/>
      <c r="P16" s="6"/>
      <c r="Q16" s="6"/>
      <c r="R16" s="6"/>
      <c r="S16" s="6"/>
      <c r="T16" s="6"/>
    </row>
    <row r="17" spans="1:20" s="12" customFormat="1" ht="19.5" customHeight="1" x14ac:dyDescent="0.3">
      <c r="A17" s="250" t="s">
        <v>1522</v>
      </c>
      <c r="B17" s="232" t="s">
        <v>1762</v>
      </c>
      <c r="C17" s="233"/>
      <c r="D17" s="253"/>
      <c r="E17" s="251"/>
      <c r="F17" s="218"/>
      <c r="G17" s="217"/>
      <c r="H17" s="217"/>
      <c r="I17" s="275"/>
      <c r="J17" s="219"/>
      <c r="K17" s="292">
        <f>SUM(E17:J17)</f>
        <v>0</v>
      </c>
      <c r="L17" s="291" t="s">
        <v>14</v>
      </c>
      <c r="M17" s="287">
        <f>VLOOKUP($C$7,'BASE DE DATOS'!$B$2:$AB$702,18,0)</f>
        <v>0</v>
      </c>
      <c r="O17" s="6"/>
      <c r="P17" s="6"/>
      <c r="Q17" s="6"/>
      <c r="R17" s="6"/>
      <c r="S17" s="6"/>
      <c r="T17" s="6"/>
    </row>
    <row r="18" spans="1:20" s="12" customFormat="1" ht="19.5" customHeight="1" thickBot="1" x14ac:dyDescent="0.35">
      <c r="A18" s="211"/>
      <c r="B18" s="474"/>
      <c r="C18" s="475"/>
      <c r="D18" s="254"/>
      <c r="E18" s="252"/>
      <c r="F18" s="215"/>
      <c r="G18" s="213"/>
      <c r="H18" s="213"/>
      <c r="I18" s="215"/>
      <c r="J18" s="216"/>
      <c r="K18" s="296"/>
      <c r="L18" s="291" t="s">
        <v>15</v>
      </c>
      <c r="M18" s="287">
        <f>VLOOKUP($C$7,'BASE DE DATOS'!$B$2:$AB$702,19,0)</f>
        <v>0</v>
      </c>
      <c r="N18" s="15"/>
    </row>
    <row r="19" spans="1:20" s="15" customFormat="1" ht="11.25" customHeight="1" x14ac:dyDescent="0.3">
      <c r="J19" s="448" t="s">
        <v>1068</v>
      </c>
      <c r="K19" s="446">
        <f>SUM(K15:K18)</f>
        <v>210</v>
      </c>
      <c r="L19" s="286" t="s">
        <v>16</v>
      </c>
      <c r="M19" s="287">
        <f>VLOOKUP($C$7,'BASE DE DATOS'!$B$2:$AB$702,20,0)</f>
        <v>0</v>
      </c>
    </row>
    <row r="20" spans="1:20" s="15" customFormat="1" ht="11.25" customHeight="1" thickBot="1" x14ac:dyDescent="0.35">
      <c r="J20" s="449"/>
      <c r="K20" s="447"/>
      <c r="L20" s="286" t="s">
        <v>1562</v>
      </c>
      <c r="M20" s="287">
        <f>VLOOKUP($C$7,'BASE DE DATOS'!$B$2:$AB$702,21,0)</f>
        <v>0</v>
      </c>
    </row>
    <row r="21" spans="1:20" s="15" customFormat="1" ht="12.75" customHeight="1" thickTop="1" x14ac:dyDescent="0.3">
      <c r="H21" s="12"/>
      <c r="L21" s="286" t="s">
        <v>18</v>
      </c>
      <c r="M21" s="287">
        <f>VLOOKUP($C$7,'BASE DE DATOS'!$B$2:$AB$702,22,0)</f>
        <v>0</v>
      </c>
      <c r="N21" s="6"/>
    </row>
    <row r="22" spans="1:20" ht="15.75" x14ac:dyDescent="0.3">
      <c r="G22" s="15"/>
      <c r="H22" s="15"/>
      <c r="I22" s="15"/>
      <c r="J22" s="16"/>
      <c r="K22" s="17"/>
      <c r="L22" s="286" t="s">
        <v>19</v>
      </c>
      <c r="M22" s="287">
        <f>VLOOKUP($C$7,'BASE DE DATOS'!$B$2:$AB$702,23,0)</f>
        <v>0</v>
      </c>
      <c r="O22" s="15"/>
      <c r="P22" s="15"/>
      <c r="Q22" s="15"/>
    </row>
    <row r="23" spans="1:20" ht="15.75" x14ac:dyDescent="0.3">
      <c r="H23" s="16"/>
      <c r="I23" s="16"/>
      <c r="J23" s="16"/>
      <c r="K23" s="17"/>
      <c r="L23" s="286" t="s">
        <v>20</v>
      </c>
      <c r="M23" s="287">
        <f>VLOOKUP($C$7,'BASE DE DATOS'!$B$2:$AB$702,24,0)</f>
        <v>0</v>
      </c>
      <c r="O23" s="15"/>
      <c r="P23" s="15"/>
      <c r="Q23" s="15"/>
    </row>
    <row r="24" spans="1:20" ht="15.75" x14ac:dyDescent="0.3">
      <c r="A24" s="18"/>
      <c r="B24" s="18"/>
      <c r="C24" s="19"/>
      <c r="D24" s="19"/>
      <c r="E24" s="19"/>
      <c r="L24" s="286" t="s">
        <v>21</v>
      </c>
      <c r="M24" s="287">
        <f>VLOOKUP($C$7,'BASE DE DATOS'!$B$2:$AB$702,25,0)</f>
        <v>0</v>
      </c>
      <c r="O24" s="15"/>
      <c r="P24" s="15"/>
      <c r="Q24" s="15"/>
    </row>
    <row r="25" spans="1:20" ht="18.75" x14ac:dyDescent="0.4">
      <c r="A25" s="20"/>
      <c r="B25" s="20"/>
      <c r="C25" s="428" t="s">
        <v>1527</v>
      </c>
      <c r="D25" s="428"/>
      <c r="E25" s="428"/>
      <c r="F25" s="22"/>
      <c r="G25" s="429"/>
      <c r="H25" s="429"/>
      <c r="I25" s="430" t="s">
        <v>1074</v>
      </c>
      <c r="J25" s="430"/>
      <c r="O25" s="15"/>
      <c r="P25" s="15"/>
      <c r="Q25" s="15"/>
    </row>
    <row r="26" spans="1:20" ht="18.75" x14ac:dyDescent="0.4">
      <c r="A26" s="20"/>
      <c r="B26" s="20"/>
      <c r="C26" s="294"/>
      <c r="D26" s="294"/>
      <c r="E26" s="294"/>
      <c r="F26" s="22"/>
      <c r="G26" s="293"/>
      <c r="H26" s="293"/>
      <c r="I26" s="294"/>
      <c r="J26" s="294"/>
      <c r="K26" s="264"/>
      <c r="O26" s="15"/>
      <c r="P26" s="15"/>
      <c r="Q26" s="15"/>
    </row>
    <row r="27" spans="1:20" ht="18.75" x14ac:dyDescent="0.4">
      <c r="A27" s="20" t="s">
        <v>1530</v>
      </c>
      <c r="B27" s="20"/>
      <c r="C27" s="294"/>
      <c r="D27" s="294"/>
      <c r="E27" s="294"/>
      <c r="F27" s="22"/>
      <c r="G27" s="293"/>
      <c r="H27" s="293"/>
      <c r="I27" s="294"/>
      <c r="J27" s="294"/>
      <c r="K27" s="264" t="s">
        <v>1201</v>
      </c>
      <c r="O27" s="15"/>
      <c r="P27" s="15"/>
      <c r="Q27" s="15"/>
    </row>
    <row r="28" spans="1:20" ht="18.75" x14ac:dyDescent="0.4">
      <c r="A28" s="20"/>
      <c r="B28" s="20"/>
      <c r="C28" s="294"/>
      <c r="D28" s="294"/>
      <c r="E28" s="294"/>
      <c r="F28" s="22"/>
      <c r="G28" s="293"/>
      <c r="H28" s="293"/>
      <c r="I28" s="294"/>
      <c r="J28" s="294"/>
      <c r="O28" s="15"/>
      <c r="P28" s="15"/>
      <c r="Q28" s="15"/>
    </row>
    <row r="29" spans="1:20" x14ac:dyDescent="0.25">
      <c r="H29" s="16"/>
      <c r="I29" s="16"/>
      <c r="J29" s="16"/>
      <c r="K29" s="17"/>
      <c r="N29" s="130"/>
      <c r="O29" s="15"/>
      <c r="P29" s="15"/>
      <c r="Q29" s="15"/>
    </row>
    <row r="30" spans="1:20" ht="15" customHeight="1" x14ac:dyDescent="0.45">
      <c r="A30" s="221"/>
      <c r="B30" s="221"/>
      <c r="C30" s="221"/>
      <c r="D30" s="221"/>
      <c r="E30" s="257" t="s">
        <v>1607</v>
      </c>
      <c r="G30" s="255"/>
      <c r="H30" s="255"/>
      <c r="I30" s="255"/>
      <c r="J30" s="255"/>
      <c r="K30" s="255"/>
    </row>
    <row r="31" spans="1:20" ht="20.25" customHeight="1" x14ac:dyDescent="0.3">
      <c r="A31" s="24"/>
      <c r="B31" s="24"/>
      <c r="C31" s="24"/>
      <c r="D31" s="24"/>
      <c r="E31" s="257" t="s">
        <v>1151</v>
      </c>
      <c r="F31" s="257"/>
      <c r="G31" s="256"/>
      <c r="H31" s="256"/>
      <c r="I31" s="256"/>
      <c r="J31" s="256"/>
      <c r="K31" s="256"/>
    </row>
    <row r="32" spans="1:20" ht="20.100000000000001" customHeight="1" x14ac:dyDescent="0.3">
      <c r="A32" s="24"/>
      <c r="B32" s="24"/>
      <c r="C32" s="24"/>
      <c r="D32" s="24"/>
      <c r="E32" s="24"/>
      <c r="F32" s="445"/>
      <c r="G32" s="445"/>
      <c r="H32" s="445"/>
      <c r="I32" s="445"/>
      <c r="J32" s="445"/>
      <c r="K32" s="445"/>
    </row>
    <row r="33" spans="1:2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20" ht="27" customHeight="1" x14ac:dyDescent="0.4">
      <c r="H34" s="25" t="s">
        <v>1153</v>
      </c>
      <c r="I34" s="235">
        <f ca="1">TODAY()</f>
        <v>45918</v>
      </c>
      <c r="J34" s="235"/>
      <c r="K34" s="236"/>
    </row>
    <row r="35" spans="1:20" x14ac:dyDescent="0.25">
      <c r="F35" s="9"/>
      <c r="G35" s="9"/>
      <c r="H35" s="9"/>
      <c r="I35" s="9"/>
      <c r="J35" s="9"/>
      <c r="K35" s="9"/>
    </row>
    <row r="36" spans="1:20" ht="18.75" customHeight="1" x14ac:dyDescent="0.45">
      <c r="A36" s="237" t="s">
        <v>1517</v>
      </c>
      <c r="B36" s="220"/>
      <c r="C36" s="268">
        <f>C7</f>
        <v>133</v>
      </c>
      <c r="D36" s="231"/>
      <c r="E36" s="220"/>
      <c r="F36" s="220"/>
      <c r="G36" s="220"/>
      <c r="H36" s="220"/>
      <c r="I36" s="220"/>
      <c r="J36" s="10" t="s">
        <v>1066</v>
      </c>
      <c r="K36" s="81" t="str">
        <f>K7</f>
        <v>13324</v>
      </c>
    </row>
    <row r="37" spans="1:20" s="12" customFormat="1" ht="1.5" hidden="1" customHeight="1" x14ac:dyDescent="0.2"/>
    <row r="38" spans="1:20" s="12" customFormat="1" ht="24" customHeight="1" x14ac:dyDescent="0.3">
      <c r="A38" s="206" t="s">
        <v>1515</v>
      </c>
      <c r="B38" s="206"/>
      <c r="C38" s="228" t="str">
        <f>VLOOKUP($C$7,'BASE DE DATOS'!$B$2:$C$702,2,0)</f>
        <v>FUENTES GONZALEZ GENOVEVA</v>
      </c>
      <c r="D38" s="228"/>
      <c r="E38" s="205"/>
      <c r="F38" s="204"/>
      <c r="G38" s="204"/>
      <c r="H38" s="229" t="str">
        <f>VLOOKUP(C36,'BASE DE DATOS'!$B$2:$M$685,12,0)</f>
        <v>15 PTE. 1906</v>
      </c>
      <c r="I38" s="205"/>
      <c r="J38" s="205"/>
      <c r="K38" s="205"/>
    </row>
    <row r="39" spans="1:20" s="12" customFormat="1" ht="15" customHeight="1" x14ac:dyDescent="0.2">
      <c r="A39" s="207"/>
      <c r="B39" s="207"/>
      <c r="C39" s="208"/>
      <c r="D39" s="208"/>
      <c r="E39" s="208"/>
      <c r="F39" s="209"/>
      <c r="G39" s="209"/>
      <c r="H39" s="209"/>
      <c r="I39" s="209"/>
      <c r="J39" s="209"/>
      <c r="K39" s="209"/>
    </row>
    <row r="40" spans="1:20" s="12" customFormat="1" ht="15" customHeight="1" thickBot="1" x14ac:dyDescent="0.25">
      <c r="A40" s="240" t="s">
        <v>1519</v>
      </c>
      <c r="B40" s="295">
        <f>B11</f>
        <v>1</v>
      </c>
      <c r="C40" s="241" t="str">
        <f>C11</f>
        <v>USUARIO</v>
      </c>
      <c r="D40" s="223"/>
      <c r="E40" s="299"/>
      <c r="F40" s="209"/>
      <c r="G40" s="209"/>
      <c r="H40" s="300"/>
      <c r="I40" s="209"/>
      <c r="J40" s="209"/>
      <c r="K40" s="209"/>
    </row>
    <row r="41" spans="1:20" s="12" customFormat="1" ht="23.25" customHeight="1" x14ac:dyDescent="0.2">
      <c r="A41" s="431" t="str">
        <f>A12</f>
        <v>CONCEPTO</v>
      </c>
      <c r="B41" s="432"/>
      <c r="C41" s="432"/>
      <c r="D41" s="438" t="str">
        <f t="shared" ref="D41:K41" si="0">D12</f>
        <v>CUOTA X TOMA</v>
      </c>
      <c r="E41" s="265" t="str">
        <f t="shared" si="0"/>
        <v>FORMA DE PAGO</v>
      </c>
      <c r="F41" s="425" t="str">
        <f t="shared" si="0"/>
        <v xml:space="preserve"> VACAS</v>
      </c>
      <c r="G41" s="425" t="str">
        <f t="shared" si="0"/>
        <v>INQUILINOS</v>
      </c>
      <c r="H41" s="425" t="str">
        <f t="shared" si="0"/>
        <v>INASISTENCIA</v>
      </c>
      <c r="I41" s="425" t="str">
        <f t="shared" si="0"/>
        <v>COOPERACIONES</v>
      </c>
      <c r="J41" s="425" t="str">
        <f t="shared" si="0"/>
        <v>TOMA NUEVA</v>
      </c>
      <c r="K41" s="425" t="str">
        <f t="shared" si="0"/>
        <v>TOTAL A PAGAR</v>
      </c>
    </row>
    <row r="42" spans="1:20" s="12" customFormat="1" ht="18" customHeight="1" x14ac:dyDescent="0.2">
      <c r="A42" s="433"/>
      <c r="B42" s="434"/>
      <c r="C42" s="434"/>
      <c r="D42" s="439"/>
      <c r="E42" s="266" t="str">
        <f>E13</f>
        <v>Mensual</v>
      </c>
      <c r="F42" s="440"/>
      <c r="G42" s="440"/>
      <c r="H42" s="440"/>
      <c r="I42" s="426"/>
      <c r="J42" s="426"/>
      <c r="K42" s="426"/>
    </row>
    <row r="43" spans="1:20" s="12" customFormat="1" ht="24" customHeight="1" thickBot="1" x14ac:dyDescent="0.25">
      <c r="A43" s="435"/>
      <c r="B43" s="436"/>
      <c r="C43" s="437"/>
      <c r="D43" s="239">
        <f>D14</f>
        <v>70</v>
      </c>
      <c r="E43" s="238">
        <f>E14</f>
        <v>1</v>
      </c>
      <c r="F43" s="222">
        <f t="shared" ref="F43:H44" si="1">F14</f>
        <v>0</v>
      </c>
      <c r="G43" s="222">
        <f t="shared" si="1"/>
        <v>3</v>
      </c>
      <c r="H43" s="222">
        <f t="shared" si="1"/>
        <v>0</v>
      </c>
      <c r="I43" s="427"/>
      <c r="J43" s="427"/>
      <c r="K43" s="427"/>
    </row>
    <row r="44" spans="1:20" s="12" customFormat="1" ht="27" customHeight="1" x14ac:dyDescent="0.3">
      <c r="A44" s="282" t="str">
        <f>A15</f>
        <v>PAGO POR BOMBEO Y DISTRIBUCION</v>
      </c>
      <c r="B44" s="230"/>
      <c r="C44" s="210"/>
      <c r="D44" s="297"/>
      <c r="E44" s="258">
        <f>E15</f>
        <v>0</v>
      </c>
      <c r="F44" s="259">
        <f t="shared" si="1"/>
        <v>0</v>
      </c>
      <c r="G44" s="259">
        <f t="shared" si="1"/>
        <v>210</v>
      </c>
      <c r="H44" s="263">
        <f t="shared" si="1"/>
        <v>0</v>
      </c>
      <c r="I44" s="214"/>
      <c r="J44" s="262">
        <f>J15</f>
        <v>0</v>
      </c>
      <c r="K44" s="260">
        <f>K15</f>
        <v>210</v>
      </c>
      <c r="N44" s="6"/>
      <c r="O44" s="6"/>
      <c r="P44" s="6"/>
      <c r="Q44" s="6"/>
      <c r="R44" s="6"/>
      <c r="S44" s="6"/>
      <c r="T44" s="6"/>
    </row>
    <row r="45" spans="1:20" s="12" customFormat="1" ht="23.25" customHeight="1" x14ac:dyDescent="0.3">
      <c r="A45" s="288" t="str">
        <f>A16</f>
        <v>DE AGUA POTABLE</v>
      </c>
      <c r="B45" s="281"/>
      <c r="C45" s="251"/>
      <c r="D45" s="253"/>
      <c r="E45" s="251"/>
      <c r="F45" s="218"/>
      <c r="G45" s="217"/>
      <c r="H45" s="217"/>
      <c r="I45" s="218">
        <f>I16</f>
        <v>0</v>
      </c>
      <c r="J45" s="219">
        <f>J16</f>
        <v>0</v>
      </c>
      <c r="K45" s="298">
        <f>K16</f>
        <v>0</v>
      </c>
      <c r="M45" s="6"/>
      <c r="N45" s="6"/>
      <c r="O45" s="6"/>
      <c r="P45" s="6"/>
      <c r="Q45" s="6"/>
      <c r="R45" s="6"/>
      <c r="S45" s="6"/>
      <c r="T45" s="6"/>
    </row>
    <row r="46" spans="1:20" s="12" customFormat="1" ht="19.5" customHeight="1" x14ac:dyDescent="0.3">
      <c r="A46" s="250" t="str">
        <f>A17</f>
        <v xml:space="preserve"> De:</v>
      </c>
      <c r="B46" s="232" t="str">
        <f>B17</f>
        <v xml:space="preserve">AGOSTO DE 2025 </v>
      </c>
      <c r="C46" s="233"/>
      <c r="D46" s="253"/>
      <c r="E46" s="251"/>
      <c r="F46" s="218"/>
      <c r="G46" s="217"/>
      <c r="H46" s="217"/>
      <c r="I46" s="218">
        <f>I17</f>
        <v>0</v>
      </c>
      <c r="J46" s="219"/>
      <c r="K46" s="298">
        <f>K17</f>
        <v>0</v>
      </c>
      <c r="M46" s="6"/>
      <c r="N46" s="6"/>
      <c r="O46" s="6"/>
      <c r="P46" s="6"/>
      <c r="Q46" s="6"/>
      <c r="R46" s="6"/>
      <c r="S46" s="6"/>
      <c r="T46" s="6"/>
    </row>
    <row r="47" spans="1:20" s="12" customFormat="1" ht="19.5" customHeight="1" thickBot="1" x14ac:dyDescent="0.25">
      <c r="A47" s="211"/>
      <c r="B47" s="212"/>
      <c r="C47" s="212"/>
      <c r="D47" s="254"/>
      <c r="E47" s="252"/>
      <c r="F47" s="215"/>
      <c r="G47" s="213"/>
      <c r="H47" s="213"/>
      <c r="I47" s="215"/>
      <c r="J47" s="216"/>
      <c r="K47" s="296"/>
    </row>
    <row r="48" spans="1:20" s="15" customFormat="1" ht="11.25" x14ac:dyDescent="0.2">
      <c r="J48" s="443" t="str">
        <f>J19</f>
        <v>TOTAL</v>
      </c>
      <c r="K48" s="441">
        <f>K19</f>
        <v>210</v>
      </c>
    </row>
    <row r="49" spans="1:17" s="15" customFormat="1" ht="12" thickBot="1" x14ac:dyDescent="0.25">
      <c r="J49" s="444"/>
      <c r="K49" s="442"/>
    </row>
    <row r="50" spans="1:17" s="15" customFormat="1" ht="12.75" thickTop="1" x14ac:dyDescent="0.2">
      <c r="H50" s="12"/>
    </row>
    <row r="51" spans="1:17" ht="15.75" x14ac:dyDescent="0.3">
      <c r="G51" s="15"/>
      <c r="H51" s="15"/>
      <c r="I51" s="15"/>
      <c r="J51" s="16"/>
      <c r="K51" s="17"/>
      <c r="L51" s="81"/>
      <c r="O51" s="15"/>
      <c r="P51" s="15"/>
      <c r="Q51" s="15"/>
    </row>
    <row r="52" spans="1:17" x14ac:dyDescent="0.25">
      <c r="H52" s="16"/>
      <c r="I52" s="16"/>
      <c r="J52" s="16"/>
      <c r="K52" s="17"/>
      <c r="O52" s="15"/>
      <c r="P52" s="15"/>
      <c r="Q52" s="15"/>
    </row>
    <row r="53" spans="1:17" x14ac:dyDescent="0.25">
      <c r="A53" s="18"/>
      <c r="B53" s="18"/>
      <c r="C53" s="19"/>
      <c r="D53" s="19"/>
      <c r="E53" s="19"/>
      <c r="O53" s="15"/>
      <c r="P53" s="15"/>
      <c r="Q53" s="15"/>
    </row>
    <row r="54" spans="1:17" ht="18.75" x14ac:dyDescent="0.4">
      <c r="A54" s="20"/>
      <c r="B54" s="20"/>
      <c r="C54" s="428" t="str">
        <f>C25</f>
        <v>CARLOS LOPEZ SANTOS</v>
      </c>
      <c r="D54" s="428"/>
      <c r="E54" s="428"/>
      <c r="F54" s="22"/>
      <c r="G54" s="429"/>
      <c r="H54" s="429"/>
      <c r="I54" s="430" t="str">
        <f>I25</f>
        <v>SELLO</v>
      </c>
      <c r="J54" s="430"/>
      <c r="O54" s="15"/>
      <c r="P54" s="15"/>
      <c r="Q54" s="15"/>
    </row>
    <row r="55" spans="1:17" ht="13.5" customHeight="1" x14ac:dyDescent="0.25">
      <c r="K55" s="271"/>
    </row>
    <row r="56" spans="1:17" ht="12.75" customHeight="1" x14ac:dyDescent="0.25">
      <c r="A56" s="274" t="str">
        <f>A27</f>
        <v>Nota: Es necesario conservar este comprobante, debera presentarlo en su proximo pago para cualquier aclaración.</v>
      </c>
      <c r="K56" s="272" t="s">
        <v>1524</v>
      </c>
    </row>
  </sheetData>
  <mergeCells count="29">
    <mergeCell ref="F32:K32"/>
    <mergeCell ref="F3:K3"/>
    <mergeCell ref="A12:C14"/>
    <mergeCell ref="D12:D13"/>
    <mergeCell ref="F12:F13"/>
    <mergeCell ref="G12:G13"/>
    <mergeCell ref="H12:H13"/>
    <mergeCell ref="I12:I14"/>
    <mergeCell ref="J12:J14"/>
    <mergeCell ref="K12:K14"/>
    <mergeCell ref="J19:J20"/>
    <mergeCell ref="K19:K20"/>
    <mergeCell ref="C25:E25"/>
    <mergeCell ref="G25:H25"/>
    <mergeCell ref="I25:J25"/>
    <mergeCell ref="B18:C18"/>
    <mergeCell ref="J41:J43"/>
    <mergeCell ref="K41:K43"/>
    <mergeCell ref="J48:J49"/>
    <mergeCell ref="K48:K49"/>
    <mergeCell ref="C54:E54"/>
    <mergeCell ref="G54:H54"/>
    <mergeCell ref="I54:J54"/>
    <mergeCell ref="A41:C43"/>
    <mergeCell ref="D41:D42"/>
    <mergeCell ref="F41:F42"/>
    <mergeCell ref="G41:G42"/>
    <mergeCell ref="H41:H42"/>
    <mergeCell ref="I41:I43"/>
  </mergeCells>
  <printOptions horizontalCentered="1"/>
  <pageMargins left="0.23622047244094491" right="0.23622047244094491" top="0.39370078740157483" bottom="0.39370078740157483" header="0" footer="0.31496062992125984"/>
  <pageSetup scale="78" orientation="portrait" horizontalDpi="360" verticalDpi="360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zoomScaleNormal="100" workbookViewId="0">
      <selection sqref="A1:K2"/>
    </sheetView>
  </sheetViews>
  <sheetFormatPr baseColWidth="10" defaultColWidth="11.42578125" defaultRowHeight="15" x14ac:dyDescent="0.25"/>
  <cols>
    <col min="1" max="1" width="10.5703125" style="6" customWidth="1"/>
    <col min="2" max="2" width="16.42578125" style="6" customWidth="1"/>
    <col min="3" max="3" width="24" style="6" customWidth="1"/>
    <col min="4" max="4" width="8.28515625" style="6" customWidth="1"/>
    <col min="5" max="5" width="10.140625" style="6" customWidth="1"/>
    <col min="6" max="6" width="8.42578125" style="6" bestFit="1" customWidth="1"/>
    <col min="7" max="7" width="12.28515625" style="6" customWidth="1"/>
    <col min="8" max="8" width="13.7109375" style="6" customWidth="1"/>
    <col min="9" max="9" width="14" style="6" customWidth="1"/>
    <col min="10" max="10" width="9.85546875" style="6" customWidth="1"/>
    <col min="11" max="11" width="9" style="6" bestFit="1" customWidth="1"/>
    <col min="12" max="16384" width="11.42578125" style="6"/>
  </cols>
  <sheetData>
    <row r="1" spans="1:20" x14ac:dyDescent="0.25">
      <c r="A1" s="482"/>
      <c r="B1" s="482"/>
      <c r="C1" s="482"/>
      <c r="D1" s="482"/>
      <c r="E1" s="482"/>
      <c r="F1" s="482"/>
      <c r="G1" s="482"/>
      <c r="H1" s="482"/>
      <c r="I1" s="482"/>
      <c r="J1" s="482"/>
      <c r="K1" s="482"/>
    </row>
    <row r="2" spans="1:20" x14ac:dyDescent="0.25">
      <c r="A2" s="482"/>
      <c r="B2" s="482"/>
      <c r="C2" s="482"/>
      <c r="D2" s="482"/>
      <c r="E2" s="482"/>
      <c r="F2" s="482"/>
      <c r="G2" s="482"/>
      <c r="H2" s="482"/>
      <c r="I2" s="482"/>
      <c r="J2" s="482"/>
      <c r="K2" s="482"/>
    </row>
    <row r="3" spans="1:20" ht="20.25" customHeight="1" x14ac:dyDescent="0.3">
      <c r="A3" s="24"/>
      <c r="B3" s="24"/>
      <c r="C3" s="24"/>
      <c r="D3" s="255" t="s">
        <v>1152</v>
      </c>
      <c r="E3" s="255"/>
      <c r="F3" s="255"/>
      <c r="G3" s="255"/>
      <c r="H3" s="255"/>
      <c r="I3" s="255"/>
      <c r="J3" s="255"/>
      <c r="K3" s="255"/>
    </row>
    <row r="4" spans="1:20" ht="20.25" customHeight="1" x14ac:dyDescent="0.3">
      <c r="A4" s="24"/>
      <c r="B4" s="24"/>
      <c r="C4" s="24"/>
      <c r="D4" s="255" t="s">
        <v>1151</v>
      </c>
      <c r="E4" s="255"/>
      <c r="F4" s="255"/>
      <c r="G4" s="255"/>
      <c r="H4" s="255"/>
      <c r="I4" s="255"/>
      <c r="J4" s="255"/>
      <c r="K4" s="255"/>
    </row>
    <row r="5" spans="1:20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20" ht="31.5" customHeight="1" x14ac:dyDescent="0.4">
      <c r="H6" s="25" t="s">
        <v>1153</v>
      </c>
      <c r="I6" s="500" t="s">
        <v>1513</v>
      </c>
      <c r="J6" s="500"/>
      <c r="K6" s="500"/>
      <c r="O6" s="6">
        <v>225</v>
      </c>
    </row>
    <row r="7" spans="1:20" x14ac:dyDescent="0.25">
      <c r="D7" s="8"/>
      <c r="E7" s="9"/>
      <c r="F7" s="9"/>
      <c r="G7" s="9"/>
      <c r="H7" s="9"/>
      <c r="I7" s="9"/>
      <c r="J7" s="9"/>
      <c r="K7" s="9"/>
      <c r="O7" s="6">
        <v>840</v>
      </c>
    </row>
    <row r="8" spans="1:20" ht="18.75" customHeight="1" x14ac:dyDescent="0.45">
      <c r="A8" s="483"/>
      <c r="B8" s="483"/>
      <c r="C8" s="483"/>
      <c r="D8" s="483"/>
      <c r="E8" s="483"/>
      <c r="F8" s="483"/>
      <c r="G8" s="483"/>
      <c r="H8" s="483"/>
      <c r="I8" s="483"/>
      <c r="J8" s="10" t="s">
        <v>1066</v>
      </c>
      <c r="K8" s="81">
        <v>4610</v>
      </c>
      <c r="M8" s="6">
        <v>2399</v>
      </c>
      <c r="N8" s="6">
        <v>1</v>
      </c>
      <c r="O8" s="6">
        <v>840</v>
      </c>
    </row>
    <row r="9" spans="1:20" s="12" customFormat="1" ht="1.5" hidden="1" customHeight="1" x14ac:dyDescent="0.2"/>
    <row r="10" spans="1:20" s="12" customFormat="1" ht="24" customHeight="1" x14ac:dyDescent="0.2">
      <c r="A10" s="29"/>
      <c r="B10" s="499" t="s">
        <v>1</v>
      </c>
      <c r="C10" s="499"/>
      <c r="D10" s="499"/>
      <c r="E10" s="499"/>
      <c r="F10" s="499" t="s">
        <v>8</v>
      </c>
      <c r="G10" s="499"/>
      <c r="H10" s="499"/>
      <c r="I10" s="499"/>
      <c r="J10" s="499"/>
      <c r="K10" s="499"/>
    </row>
    <row r="11" spans="1:20" s="12" customFormat="1" ht="15" customHeight="1" x14ac:dyDescent="0.2">
      <c r="A11" s="484">
        <v>35</v>
      </c>
      <c r="B11" s="225" t="str">
        <f>VLOOKUP(A11,'BASE DE DATOS'!B2:C702,2,0)</f>
        <v>AVELINO NOTARIO LILIA</v>
      </c>
      <c r="C11" s="223"/>
      <c r="D11" s="223"/>
      <c r="E11" s="227" t="str">
        <f>VLOOKUP(A11,'BASE DE DATOS'!B2:M685,12,0)</f>
        <v xml:space="preserve">21 PTE. ENTRE 7 Y 9 SUR </v>
      </c>
      <c r="F11" s="209"/>
      <c r="G11" s="209"/>
      <c r="H11" s="209"/>
      <c r="I11" s="209"/>
      <c r="J11" s="209"/>
      <c r="K11" s="209"/>
    </row>
    <row r="12" spans="1:20" s="12" customFormat="1" ht="15.75" customHeight="1" thickBot="1" x14ac:dyDescent="0.25">
      <c r="A12" s="484"/>
      <c r="B12" s="224"/>
      <c r="C12" s="224"/>
      <c r="D12" s="224"/>
      <c r="E12" s="226"/>
      <c r="F12" s="226"/>
      <c r="G12" s="226"/>
      <c r="H12" s="226"/>
      <c r="I12" s="226"/>
      <c r="J12" s="226"/>
      <c r="K12" s="226"/>
    </row>
    <row r="13" spans="1:20" s="12" customFormat="1" ht="15.75" customHeight="1" x14ac:dyDescent="0.25">
      <c r="A13" s="485" t="s">
        <v>1417</v>
      </c>
      <c r="B13" s="486"/>
      <c r="C13" s="487"/>
      <c r="D13" s="491" t="s">
        <v>1306</v>
      </c>
      <c r="E13" s="493" t="s">
        <v>1069</v>
      </c>
      <c r="F13" s="491" t="s">
        <v>7</v>
      </c>
      <c r="G13" s="497" t="s">
        <v>1077</v>
      </c>
      <c r="H13" s="497" t="s">
        <v>1070</v>
      </c>
      <c r="I13" s="13" t="s">
        <v>1071</v>
      </c>
      <c r="J13" s="495" t="s">
        <v>1068</v>
      </c>
      <c r="K13" s="487"/>
      <c r="M13" s="12">
        <v>2299</v>
      </c>
    </row>
    <row r="14" spans="1:20" s="12" customFormat="1" ht="15.75" customHeight="1" thickBot="1" x14ac:dyDescent="0.3">
      <c r="A14" s="488"/>
      <c r="B14" s="489"/>
      <c r="C14" s="490"/>
      <c r="D14" s="492"/>
      <c r="E14" s="494"/>
      <c r="F14" s="492"/>
      <c r="G14" s="498"/>
      <c r="H14" s="498"/>
      <c r="I14" s="14" t="s">
        <v>1072</v>
      </c>
      <c r="J14" s="496"/>
      <c r="K14" s="490"/>
      <c r="M14" s="6">
        <v>1</v>
      </c>
      <c r="N14" s="6">
        <v>16</v>
      </c>
      <c r="O14" s="6"/>
      <c r="P14" s="6"/>
      <c r="Q14" s="6"/>
      <c r="R14" s="6"/>
      <c r="S14" s="6"/>
      <c r="T14" s="6"/>
    </row>
    <row r="15" spans="1:20" s="12" customFormat="1" ht="15" customHeight="1" x14ac:dyDescent="0.25">
      <c r="A15" s="476" t="s">
        <v>1514</v>
      </c>
      <c r="B15" s="477"/>
      <c r="C15" s="478"/>
      <c r="D15" s="501">
        <v>13</v>
      </c>
      <c r="E15" s="503">
        <v>60</v>
      </c>
      <c r="F15" s="505">
        <v>0</v>
      </c>
      <c r="G15" s="507">
        <v>0</v>
      </c>
      <c r="H15" s="507" t="s">
        <v>1501</v>
      </c>
      <c r="I15" s="509">
        <v>0</v>
      </c>
      <c r="J15" s="511">
        <v>780</v>
      </c>
      <c r="K15" s="512"/>
      <c r="M15" s="6"/>
      <c r="N15" s="6">
        <v>14</v>
      </c>
      <c r="O15" s="6"/>
      <c r="P15" s="6"/>
      <c r="Q15" s="6"/>
      <c r="R15" s="6"/>
      <c r="S15" s="6"/>
      <c r="T15" s="6"/>
    </row>
    <row r="16" spans="1:20" s="12" customFormat="1" ht="42.75" customHeight="1" thickBot="1" x14ac:dyDescent="0.25">
      <c r="A16" s="479"/>
      <c r="B16" s="480"/>
      <c r="C16" s="481"/>
      <c r="D16" s="502"/>
      <c r="E16" s="504"/>
      <c r="F16" s="506"/>
      <c r="G16" s="508"/>
      <c r="H16" s="508"/>
      <c r="I16" s="510"/>
      <c r="J16" s="513"/>
      <c r="K16" s="514"/>
    </row>
    <row r="17" spans="1:17" s="15" customFormat="1" ht="11.25" hidden="1" x14ac:dyDescent="0.2">
      <c r="J17" s="82" t="s">
        <v>587</v>
      </c>
    </row>
    <row r="18" spans="1:17" s="15" customFormat="1" ht="11.25" x14ac:dyDescent="0.2">
      <c r="M18" s="123"/>
    </row>
    <row r="19" spans="1:17" s="15" customFormat="1" ht="11.25" x14ac:dyDescent="0.2"/>
    <row r="20" spans="1:17" s="15" customFormat="1" ht="12" x14ac:dyDescent="0.2">
      <c r="H20" s="12"/>
      <c r="N20" s="15">
        <f>27*70</f>
        <v>1890</v>
      </c>
      <c r="O20" s="15">
        <f>N20*3</f>
        <v>5670</v>
      </c>
    </row>
    <row r="21" spans="1:17" ht="16.5" thickBot="1" x14ac:dyDescent="0.35">
      <c r="F21" s="15"/>
      <c r="G21" s="15"/>
      <c r="H21" s="15"/>
      <c r="I21" s="15"/>
      <c r="J21" s="16"/>
      <c r="K21" s="17"/>
      <c r="L21" s="81">
        <f>2599+1</f>
        <v>2600</v>
      </c>
    </row>
    <row r="22" spans="1:17" x14ac:dyDescent="0.25">
      <c r="H22" s="16"/>
      <c r="I22" s="16"/>
      <c r="J22" s="16"/>
      <c r="K22" s="17"/>
      <c r="M22" s="6">
        <f>70*24</f>
        <v>1680</v>
      </c>
      <c r="N22" s="6">
        <v>2500</v>
      </c>
      <c r="O22" s="476" t="s">
        <v>1422</v>
      </c>
      <c r="P22" s="477"/>
      <c r="Q22" s="478"/>
    </row>
    <row r="23" spans="1:17" ht="15.75" thickBot="1" x14ac:dyDescent="0.3">
      <c r="A23" s="18"/>
      <c r="B23" s="19"/>
      <c r="C23" s="19"/>
      <c r="M23" s="6">
        <v>840</v>
      </c>
      <c r="O23" s="479"/>
      <c r="P23" s="480"/>
      <c r="Q23" s="481"/>
    </row>
    <row r="24" spans="1:17" ht="19.5" thickBot="1" x14ac:dyDescent="0.45">
      <c r="A24" s="20"/>
      <c r="B24" s="428" t="s">
        <v>1073</v>
      </c>
      <c r="C24" s="428"/>
      <c r="D24" s="21"/>
      <c r="E24" s="22"/>
      <c r="F24" s="429"/>
      <c r="G24" s="429"/>
      <c r="H24" s="429"/>
      <c r="I24" s="430" t="s">
        <v>1074</v>
      </c>
      <c r="J24" s="430"/>
      <c r="M24" s="6">
        <v>150</v>
      </c>
    </row>
    <row r="25" spans="1:17" x14ac:dyDescent="0.25">
      <c r="H25" s="16"/>
      <c r="I25" s="16"/>
      <c r="J25" s="16"/>
      <c r="K25" s="17"/>
      <c r="M25" s="6">
        <f>M22-200</f>
        <v>1480</v>
      </c>
      <c r="N25" s="130">
        <v>300</v>
      </c>
      <c r="O25" s="476" t="s">
        <v>1465</v>
      </c>
      <c r="P25" s="477"/>
      <c r="Q25" s="478"/>
    </row>
    <row r="26" spans="1:17" ht="15.75" thickBot="1" x14ac:dyDescent="0.3">
      <c r="H26" s="16"/>
      <c r="I26" s="16"/>
      <c r="J26" s="16"/>
      <c r="K26" s="17"/>
      <c r="M26" s="6">
        <v>2</v>
      </c>
      <c r="O26" s="479"/>
      <c r="P26" s="480"/>
      <c r="Q26" s="481"/>
    </row>
    <row r="27" spans="1:17" ht="15.75" thickBot="1" x14ac:dyDescent="0.3">
      <c r="H27" s="16"/>
      <c r="I27" s="16"/>
      <c r="J27" s="16"/>
      <c r="K27" s="17"/>
      <c r="M27" s="16">
        <f>J15*M26</f>
        <v>1560</v>
      </c>
    </row>
    <row r="28" spans="1:17" x14ac:dyDescent="0.25">
      <c r="H28" s="16"/>
      <c r="I28" s="16"/>
      <c r="J28" s="16"/>
      <c r="K28" s="17"/>
      <c r="O28" s="476" t="s">
        <v>1466</v>
      </c>
      <c r="P28" s="477"/>
      <c r="Q28" s="478"/>
    </row>
    <row r="29" spans="1:17" ht="15.75" thickBot="1" x14ac:dyDescent="0.3">
      <c r="H29" s="16"/>
      <c r="I29" s="16"/>
      <c r="J29" s="16"/>
      <c r="K29" s="17"/>
      <c r="O29" s="479"/>
      <c r="P29" s="480"/>
      <c r="Q29" s="481"/>
    </row>
    <row r="30" spans="1:17" ht="15.75" thickBot="1" x14ac:dyDescent="0.3">
      <c r="H30" s="16"/>
      <c r="I30" s="16"/>
      <c r="J30" s="16"/>
      <c r="K30" s="17"/>
      <c r="M30" s="6">
        <f>1000/70</f>
        <v>14.285714285714286</v>
      </c>
    </row>
    <row r="31" spans="1:17" x14ac:dyDescent="0.25">
      <c r="H31" s="16"/>
      <c r="I31" s="16"/>
      <c r="J31" s="16"/>
      <c r="K31" s="17"/>
      <c r="N31" s="130">
        <v>150</v>
      </c>
      <c r="O31" s="476" t="s">
        <v>1473</v>
      </c>
      <c r="P31" s="477"/>
      <c r="Q31" s="478"/>
    </row>
    <row r="32" spans="1:17" ht="15.75" thickBot="1" x14ac:dyDescent="0.3">
      <c r="H32" s="16"/>
      <c r="I32" s="16"/>
      <c r="J32" s="16"/>
      <c r="K32" s="17"/>
      <c r="O32" s="479"/>
      <c r="P32" s="480"/>
      <c r="Q32" s="481"/>
    </row>
    <row r="33" spans="8:17" ht="15.75" thickBot="1" x14ac:dyDescent="0.3">
      <c r="H33" s="16"/>
      <c r="I33" s="16"/>
      <c r="J33" s="16"/>
      <c r="K33" s="17"/>
    </row>
    <row r="34" spans="8:17" x14ac:dyDescent="0.25">
      <c r="H34" s="16"/>
      <c r="I34" s="16"/>
      <c r="J34" s="16"/>
      <c r="K34" s="17"/>
      <c r="M34" s="6">
        <v>1120</v>
      </c>
      <c r="O34" s="476" t="s">
        <v>1476</v>
      </c>
      <c r="P34" s="477"/>
      <c r="Q34" s="478"/>
    </row>
    <row r="35" spans="8:17" ht="15.75" thickBot="1" x14ac:dyDescent="0.3">
      <c r="K35" s="17"/>
      <c r="M35" s="6">
        <v>200</v>
      </c>
      <c r="O35" s="479"/>
      <c r="P35" s="480"/>
      <c r="Q35" s="481"/>
    </row>
    <row r="36" spans="8:17" x14ac:dyDescent="0.25">
      <c r="K36" s="17"/>
      <c r="M36" s="6">
        <f>M34-M35</f>
        <v>920</v>
      </c>
    </row>
    <row r="39" spans="8:17" x14ac:dyDescent="0.25">
      <c r="N39" s="6">
        <v>1000</v>
      </c>
    </row>
    <row r="40" spans="8:17" x14ac:dyDescent="0.25">
      <c r="N40" s="6">
        <v>14</v>
      </c>
    </row>
    <row r="44" spans="8:17" x14ac:dyDescent="0.25">
      <c r="N44" s="6">
        <v>2240</v>
      </c>
    </row>
    <row r="45" spans="8:17" x14ac:dyDescent="0.25">
      <c r="N45" s="6">
        <v>832</v>
      </c>
    </row>
  </sheetData>
  <mergeCells count="29">
    <mergeCell ref="A15:C16"/>
    <mergeCell ref="F10:K10"/>
    <mergeCell ref="B24:C24"/>
    <mergeCell ref="F24:H24"/>
    <mergeCell ref="I24:J24"/>
    <mergeCell ref="D15:D16"/>
    <mergeCell ref="E15:E16"/>
    <mergeCell ref="F15:F16"/>
    <mergeCell ref="H15:H16"/>
    <mergeCell ref="I15:I16"/>
    <mergeCell ref="G15:G16"/>
    <mergeCell ref="J15:K16"/>
    <mergeCell ref="A1:K2"/>
    <mergeCell ref="A8:I8"/>
    <mergeCell ref="A11:A12"/>
    <mergeCell ref="A13:C14"/>
    <mergeCell ref="D13:D14"/>
    <mergeCell ref="E13:E14"/>
    <mergeCell ref="J13:K14"/>
    <mergeCell ref="H13:H14"/>
    <mergeCell ref="F13:F14"/>
    <mergeCell ref="G13:G14"/>
    <mergeCell ref="B10:E10"/>
    <mergeCell ref="I6:K6"/>
    <mergeCell ref="O34:Q35"/>
    <mergeCell ref="O31:Q32"/>
    <mergeCell ref="O22:Q23"/>
    <mergeCell ref="O25:Q26"/>
    <mergeCell ref="O28:Q29"/>
  </mergeCells>
  <pageMargins left="0.23622047244094491" right="0.23622047244094491" top="0.62992125984251968" bottom="0.74803149606299213" header="0.31496062992125984" footer="0.31496062992125984"/>
  <pageSetup scale="7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648"/>
  <sheetViews>
    <sheetView topLeftCell="A127" workbookViewId="0">
      <selection activeCell="C326" sqref="C326"/>
    </sheetView>
  </sheetViews>
  <sheetFormatPr baseColWidth="10" defaultColWidth="10.7109375" defaultRowHeight="15" x14ac:dyDescent="0.25"/>
  <cols>
    <col min="3" max="3" width="38.7109375" customWidth="1"/>
  </cols>
  <sheetData>
    <row r="1" spans="1:26" x14ac:dyDescent="0.25">
      <c r="A1" s="4" t="s">
        <v>1307</v>
      </c>
      <c r="B1" s="83" t="s">
        <v>0</v>
      </c>
      <c r="C1" s="140" t="s">
        <v>1</v>
      </c>
      <c r="D1" s="27"/>
      <c r="E1" s="135"/>
      <c r="F1" s="140" t="s">
        <v>2</v>
      </c>
      <c r="G1" s="140" t="s">
        <v>3</v>
      </c>
      <c r="H1" s="140" t="s">
        <v>4</v>
      </c>
      <c r="I1" s="5" t="s">
        <v>5</v>
      </c>
      <c r="J1" s="28" t="s">
        <v>6</v>
      </c>
      <c r="K1" s="140" t="s">
        <v>7</v>
      </c>
      <c r="L1" s="140"/>
      <c r="M1" s="140" t="s">
        <v>8</v>
      </c>
      <c r="N1" s="140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</row>
    <row r="2" spans="1:26" x14ac:dyDescent="0.25">
      <c r="A2" s="4"/>
      <c r="B2" s="83">
        <v>1</v>
      </c>
      <c r="C2" s="4" t="s">
        <v>22</v>
      </c>
      <c r="D2" s="118"/>
      <c r="E2" s="131"/>
      <c r="F2" s="140">
        <v>1</v>
      </c>
      <c r="G2" s="27">
        <v>320</v>
      </c>
      <c r="H2" s="140"/>
      <c r="I2" s="5"/>
      <c r="J2" s="28"/>
      <c r="K2" s="4"/>
      <c r="L2" s="4" t="s">
        <v>587</v>
      </c>
      <c r="M2" s="4" t="s">
        <v>23</v>
      </c>
      <c r="N2" s="4">
        <v>2022</v>
      </c>
      <c r="O2" s="4" t="s">
        <v>24</v>
      </c>
      <c r="P2" s="4" t="s">
        <v>24</v>
      </c>
      <c r="Q2" s="4" t="s">
        <v>24</v>
      </c>
      <c r="R2" s="4" t="s">
        <v>24</v>
      </c>
      <c r="S2" s="4" t="s">
        <v>24</v>
      </c>
      <c r="T2" s="4"/>
      <c r="U2" s="4"/>
      <c r="V2" s="4"/>
      <c r="W2" s="4"/>
      <c r="X2" s="4"/>
      <c r="Y2" s="4"/>
      <c r="Z2" s="4"/>
    </row>
    <row r="3" spans="1:26" x14ac:dyDescent="0.25">
      <c r="A3" s="4"/>
      <c r="B3" s="83">
        <v>2</v>
      </c>
      <c r="C3" s="4" t="s">
        <v>25</v>
      </c>
      <c r="D3" s="118">
        <v>300</v>
      </c>
      <c r="E3" s="131">
        <v>150</v>
      </c>
      <c r="F3" s="140">
        <v>1</v>
      </c>
      <c r="G3" s="27">
        <v>320</v>
      </c>
      <c r="H3" s="140"/>
      <c r="I3" s="5"/>
      <c r="J3" s="28"/>
      <c r="K3" s="4"/>
      <c r="L3" s="4"/>
      <c r="M3" s="4" t="s">
        <v>26</v>
      </c>
      <c r="N3" s="4">
        <v>2023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/>
      <c r="B4" s="83">
        <v>3</v>
      </c>
      <c r="C4" s="4" t="s">
        <v>28</v>
      </c>
      <c r="D4" s="118"/>
      <c r="E4" s="131"/>
      <c r="F4" s="140">
        <v>1</v>
      </c>
      <c r="G4" s="27">
        <v>320</v>
      </c>
      <c r="H4" s="140"/>
      <c r="I4" s="5"/>
      <c r="J4" s="28"/>
      <c r="K4" s="4"/>
      <c r="L4" s="4"/>
      <c r="M4" s="4" t="s">
        <v>29</v>
      </c>
      <c r="N4" s="4">
        <v>2020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/>
      <c r="B5" s="83">
        <v>4</v>
      </c>
      <c r="C5" s="4" t="s">
        <v>30</v>
      </c>
      <c r="D5" s="118">
        <v>300</v>
      </c>
      <c r="E5" s="131">
        <v>150</v>
      </c>
      <c r="F5" s="140">
        <v>1</v>
      </c>
      <c r="G5" s="27">
        <v>320</v>
      </c>
      <c r="H5" s="140"/>
      <c r="I5" s="5"/>
      <c r="J5" s="28" t="s">
        <v>31</v>
      </c>
      <c r="K5" s="4"/>
      <c r="L5" s="4"/>
      <c r="M5" s="4" t="s">
        <v>32</v>
      </c>
      <c r="N5" s="4">
        <v>2022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83">
        <v>5</v>
      </c>
      <c r="C6" s="4" t="s">
        <v>33</v>
      </c>
      <c r="D6" s="118"/>
      <c r="E6" s="131"/>
      <c r="F6" s="140">
        <v>1</v>
      </c>
      <c r="G6" s="27">
        <v>320</v>
      </c>
      <c r="H6" s="140"/>
      <c r="I6" s="5"/>
      <c r="J6" s="28"/>
      <c r="K6" s="4"/>
      <c r="L6" s="4"/>
      <c r="M6" s="4" t="s">
        <v>34</v>
      </c>
      <c r="N6" s="4">
        <v>2022</v>
      </c>
      <c r="O6" s="4" t="s">
        <v>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 t="s">
        <v>101</v>
      </c>
      <c r="B7" s="83">
        <v>6</v>
      </c>
      <c r="C7" s="85" t="s">
        <v>35</v>
      </c>
      <c r="D7" s="132"/>
      <c r="E7" s="136"/>
      <c r="F7" s="140">
        <v>1</v>
      </c>
      <c r="G7" s="27" t="s">
        <v>37</v>
      </c>
      <c r="H7" s="140"/>
      <c r="I7" s="5"/>
      <c r="J7" s="28"/>
      <c r="K7" s="4"/>
      <c r="L7" s="4"/>
      <c r="M7" s="4" t="s">
        <v>36</v>
      </c>
      <c r="N7" s="4">
        <v>2014</v>
      </c>
      <c r="O7" s="4" t="s">
        <v>37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83">
        <v>7</v>
      </c>
      <c r="C8" s="4" t="s">
        <v>38</v>
      </c>
      <c r="D8" s="118">
        <v>300</v>
      </c>
      <c r="E8" s="131"/>
      <c r="F8" s="140">
        <v>1</v>
      </c>
      <c r="G8" s="27">
        <v>320</v>
      </c>
      <c r="H8" s="140"/>
      <c r="I8" s="5"/>
      <c r="J8" s="28"/>
      <c r="K8" s="4"/>
      <c r="L8" s="4"/>
      <c r="M8" s="4" t="s">
        <v>39</v>
      </c>
      <c r="N8" s="4">
        <v>2023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83">
        <v>8</v>
      </c>
      <c r="C9" s="4" t="s">
        <v>40</v>
      </c>
      <c r="D9" s="118">
        <v>600</v>
      </c>
      <c r="E9" s="131">
        <v>300</v>
      </c>
      <c r="F9" s="140">
        <v>2</v>
      </c>
      <c r="G9" s="27">
        <v>320</v>
      </c>
      <c r="H9" s="140"/>
      <c r="I9" s="5"/>
      <c r="J9" s="28"/>
      <c r="K9" s="4"/>
      <c r="L9" s="4"/>
      <c r="M9" s="4" t="s">
        <v>26</v>
      </c>
      <c r="N9" s="4">
        <v>2023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 t="s">
        <v>1234</v>
      </c>
      <c r="B10" s="83">
        <v>9</v>
      </c>
      <c r="C10" s="4" t="s">
        <v>41</v>
      </c>
      <c r="D10" s="118"/>
      <c r="E10" s="131"/>
      <c r="F10" s="140">
        <v>1</v>
      </c>
      <c r="G10" s="27"/>
      <c r="H10" s="140"/>
      <c r="I10" s="5"/>
      <c r="J10" s="28"/>
      <c r="K10" s="4"/>
      <c r="L10" s="4"/>
      <c r="M10" s="4" t="s">
        <v>42</v>
      </c>
      <c r="N10" s="4">
        <v>2013</v>
      </c>
      <c r="O10" s="4"/>
      <c r="P10" s="4"/>
      <c r="Q10" s="4"/>
      <c r="R10" s="4"/>
      <c r="S10" s="4" t="s">
        <v>24</v>
      </c>
      <c r="T10" s="4" t="s">
        <v>24</v>
      </c>
      <c r="U10" s="4" t="s">
        <v>24</v>
      </c>
      <c r="V10" s="4" t="s">
        <v>24</v>
      </c>
      <c r="W10" s="4"/>
      <c r="X10" s="4"/>
      <c r="Y10" s="4"/>
      <c r="Z10" s="4"/>
    </row>
    <row r="11" spans="1:26" x14ac:dyDescent="0.25">
      <c r="A11" s="4"/>
      <c r="B11" s="83">
        <v>10</v>
      </c>
      <c r="C11" s="4" t="s">
        <v>43</v>
      </c>
      <c r="D11" s="118">
        <v>300</v>
      </c>
      <c r="E11" s="131"/>
      <c r="F11" s="140">
        <v>1</v>
      </c>
      <c r="G11" s="27">
        <v>320</v>
      </c>
      <c r="H11" s="140" t="s">
        <v>44</v>
      </c>
      <c r="I11" s="5"/>
      <c r="J11" s="28" t="s">
        <v>1163</v>
      </c>
      <c r="K11" s="4"/>
      <c r="L11" s="4"/>
      <c r="M11" s="4" t="s">
        <v>45</v>
      </c>
      <c r="N11" s="4">
        <v>2022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83">
        <v>11</v>
      </c>
      <c r="C12" s="4" t="s">
        <v>46</v>
      </c>
      <c r="D12" s="118"/>
      <c r="E12" s="131"/>
      <c r="F12" s="140">
        <v>1</v>
      </c>
      <c r="G12" s="27">
        <v>320</v>
      </c>
      <c r="H12" s="140" t="s">
        <v>44</v>
      </c>
      <c r="I12" s="5"/>
      <c r="J12" s="28"/>
      <c r="K12" s="4"/>
      <c r="L12" s="4"/>
      <c r="M12" s="4" t="s">
        <v>45</v>
      </c>
      <c r="N12" s="4">
        <v>2020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83">
        <v>12</v>
      </c>
      <c r="C13" s="4" t="s">
        <v>47</v>
      </c>
      <c r="D13" s="118">
        <v>600</v>
      </c>
      <c r="E13" s="131">
        <v>150</v>
      </c>
      <c r="F13" s="140">
        <v>2</v>
      </c>
      <c r="G13" s="27">
        <v>320</v>
      </c>
      <c r="H13" s="140"/>
      <c r="I13" s="5"/>
      <c r="J13" s="28"/>
      <c r="K13" s="4"/>
      <c r="L13" s="4"/>
      <c r="M13" s="4" t="s">
        <v>48</v>
      </c>
      <c r="N13" s="4">
        <v>2022</v>
      </c>
      <c r="O13" s="4" t="s">
        <v>90</v>
      </c>
      <c r="P13" s="4" t="s">
        <v>90</v>
      </c>
      <c r="Q13" s="4" t="s">
        <v>90</v>
      </c>
      <c r="R13" s="4" t="s">
        <v>90</v>
      </c>
      <c r="S13" s="4" t="s">
        <v>90</v>
      </c>
      <c r="T13" s="4" t="s">
        <v>90</v>
      </c>
      <c r="U13" s="4"/>
      <c r="V13" s="4"/>
      <c r="W13" s="4"/>
      <c r="X13" s="4"/>
      <c r="Y13" s="4"/>
      <c r="Z13" s="4"/>
    </row>
    <row r="14" spans="1:26" x14ac:dyDescent="0.25">
      <c r="A14" s="4"/>
      <c r="B14" s="83">
        <v>13</v>
      </c>
      <c r="C14" s="4" t="s">
        <v>50</v>
      </c>
      <c r="D14" s="118"/>
      <c r="E14" s="131"/>
      <c r="F14" s="140">
        <v>1</v>
      </c>
      <c r="G14" s="27">
        <v>320</v>
      </c>
      <c r="H14" s="140"/>
      <c r="I14" s="5"/>
      <c r="J14" s="28"/>
      <c r="K14" s="4"/>
      <c r="L14" s="4"/>
      <c r="M14" s="4" t="s">
        <v>51</v>
      </c>
      <c r="N14" s="4">
        <v>2023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 t="s">
        <v>101</v>
      </c>
      <c r="B15" s="83">
        <v>14</v>
      </c>
      <c r="C15" s="4" t="s">
        <v>52</v>
      </c>
      <c r="D15" s="118"/>
      <c r="E15" s="131"/>
      <c r="F15" s="140">
        <v>1</v>
      </c>
      <c r="G15" s="27"/>
      <c r="H15" s="140"/>
      <c r="I15" s="5"/>
      <c r="J15" s="28"/>
      <c r="K15" s="4"/>
      <c r="L15" s="4"/>
      <c r="M15" s="4" t="s">
        <v>53</v>
      </c>
      <c r="N15" s="4">
        <v>2015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83">
        <v>15</v>
      </c>
      <c r="C16" s="4" t="s">
        <v>54</v>
      </c>
      <c r="D16" s="118"/>
      <c r="E16" s="131"/>
      <c r="F16" s="140">
        <v>1</v>
      </c>
      <c r="G16" s="27"/>
      <c r="H16" s="140"/>
      <c r="I16" s="5"/>
      <c r="J16" s="28"/>
      <c r="K16" s="4"/>
      <c r="L16" s="4"/>
      <c r="M16" s="4" t="s">
        <v>53</v>
      </c>
      <c r="N16" s="4">
        <v>2019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83" t="s">
        <v>1303</v>
      </c>
      <c r="C17" s="4" t="s">
        <v>1114</v>
      </c>
      <c r="D17" s="118"/>
      <c r="E17" s="131"/>
      <c r="F17" s="140">
        <v>1</v>
      </c>
      <c r="G17" s="27">
        <v>320</v>
      </c>
      <c r="H17" s="140"/>
      <c r="I17" s="5"/>
      <c r="J17" s="28"/>
      <c r="K17" s="4"/>
      <c r="L17" s="4"/>
      <c r="M17" s="4" t="s">
        <v>55</v>
      </c>
      <c r="N17" s="4">
        <v>2022</v>
      </c>
      <c r="O17" s="4" t="s">
        <v>24</v>
      </c>
      <c r="P17" s="4" t="s">
        <v>24</v>
      </c>
      <c r="Q17" s="4" t="s">
        <v>24</v>
      </c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83">
        <v>17</v>
      </c>
      <c r="C18" s="4" t="s">
        <v>56</v>
      </c>
      <c r="D18" s="118">
        <v>300</v>
      </c>
      <c r="E18" s="131">
        <v>150</v>
      </c>
      <c r="F18" s="140">
        <v>1</v>
      </c>
      <c r="G18" s="27">
        <v>320</v>
      </c>
      <c r="H18" s="140"/>
      <c r="I18" s="5"/>
      <c r="J18" s="28"/>
      <c r="K18" s="4"/>
      <c r="L18" s="4"/>
      <c r="M18" s="4" t="s">
        <v>57</v>
      </c>
      <c r="N18" s="4">
        <v>2023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83">
        <v>18</v>
      </c>
      <c r="C19" s="4" t="s">
        <v>59</v>
      </c>
      <c r="D19" s="118"/>
      <c r="E19" s="131"/>
      <c r="F19" s="140">
        <v>1</v>
      </c>
      <c r="G19" s="27">
        <v>320</v>
      </c>
      <c r="H19" s="140"/>
      <c r="I19" s="5"/>
      <c r="J19" s="28"/>
      <c r="K19" s="4"/>
      <c r="L19" s="4"/>
      <c r="M19" s="4" t="s">
        <v>60</v>
      </c>
      <c r="N19" s="4">
        <v>2022</v>
      </c>
      <c r="O19" s="4" t="s">
        <v>24</v>
      </c>
      <c r="P19" s="4" t="s">
        <v>24</v>
      </c>
      <c r="Q19" s="4" t="s">
        <v>24</v>
      </c>
      <c r="R19" s="4" t="s">
        <v>24</v>
      </c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83">
        <v>19</v>
      </c>
      <c r="C20" s="4" t="s">
        <v>61</v>
      </c>
      <c r="D20" s="118">
        <v>600</v>
      </c>
      <c r="E20" s="131">
        <v>300</v>
      </c>
      <c r="F20" s="140">
        <v>2</v>
      </c>
      <c r="G20" s="27">
        <v>640</v>
      </c>
      <c r="H20" s="140" t="s">
        <v>44</v>
      </c>
      <c r="I20" s="5"/>
      <c r="J20" s="28"/>
      <c r="K20" s="4" t="s">
        <v>1138</v>
      </c>
      <c r="L20" s="4"/>
      <c r="M20" s="4" t="s">
        <v>62</v>
      </c>
      <c r="N20" s="4">
        <v>2022</v>
      </c>
      <c r="O20" s="4" t="s">
        <v>90</v>
      </c>
      <c r="P20" s="4" t="s">
        <v>90</v>
      </c>
      <c r="Q20" s="4" t="s">
        <v>90</v>
      </c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4"/>
      <c r="B21" s="83">
        <v>20</v>
      </c>
      <c r="C21" s="4" t="s">
        <v>66</v>
      </c>
      <c r="D21" s="118"/>
      <c r="E21" s="131"/>
      <c r="F21" s="140">
        <v>1</v>
      </c>
      <c r="G21" s="27">
        <v>320</v>
      </c>
      <c r="H21" s="140"/>
      <c r="I21" s="5"/>
      <c r="J21" s="28"/>
      <c r="K21" s="4"/>
      <c r="L21" s="4"/>
      <c r="M21" s="4" t="s">
        <v>67</v>
      </c>
      <c r="N21" s="4">
        <v>2020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4"/>
      <c r="B22" s="83">
        <v>21</v>
      </c>
      <c r="C22" s="4" t="s">
        <v>68</v>
      </c>
      <c r="D22" s="118">
        <v>300</v>
      </c>
      <c r="E22" s="131">
        <v>150</v>
      </c>
      <c r="F22" s="140">
        <v>1</v>
      </c>
      <c r="G22" s="27">
        <v>320</v>
      </c>
      <c r="H22" s="140" t="s">
        <v>44</v>
      </c>
      <c r="I22" s="5"/>
      <c r="J22" s="28"/>
      <c r="K22" s="4"/>
      <c r="L22" s="4"/>
      <c r="M22" s="4" t="s">
        <v>69</v>
      </c>
      <c r="N22" s="4">
        <v>2022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  <c r="T22" s="4"/>
      <c r="U22" s="4"/>
      <c r="V22" s="4"/>
      <c r="W22" s="4"/>
      <c r="X22" s="4"/>
      <c r="Y22" s="4"/>
      <c r="Z22" s="4"/>
    </row>
    <row r="23" spans="1:26" x14ac:dyDescent="0.25">
      <c r="A23" s="4"/>
      <c r="B23" s="83">
        <v>22</v>
      </c>
      <c r="C23" s="4" t="s">
        <v>70</v>
      </c>
      <c r="D23" s="118"/>
      <c r="E23" s="131"/>
      <c r="F23" s="140">
        <v>1</v>
      </c>
      <c r="G23" s="27">
        <v>320</v>
      </c>
      <c r="H23" s="140" t="s">
        <v>44</v>
      </c>
      <c r="I23" s="5"/>
      <c r="J23" s="28"/>
      <c r="K23" s="4"/>
      <c r="L23" s="4"/>
      <c r="M23" s="4" t="s">
        <v>71</v>
      </c>
      <c r="N23" s="4">
        <v>2020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  <c r="T23" s="4" t="s">
        <v>24</v>
      </c>
      <c r="U23" s="4" t="s">
        <v>24</v>
      </c>
      <c r="V23" s="4"/>
      <c r="W23" s="4"/>
      <c r="X23" s="4"/>
      <c r="Y23" s="4"/>
      <c r="Z23" s="4"/>
    </row>
    <row r="24" spans="1:26" x14ac:dyDescent="0.25">
      <c r="A24" s="4"/>
      <c r="B24" s="83">
        <v>23</v>
      </c>
      <c r="C24" s="4" t="s">
        <v>1123</v>
      </c>
      <c r="D24" s="118">
        <v>300</v>
      </c>
      <c r="E24" s="131">
        <v>150</v>
      </c>
      <c r="F24" s="140">
        <v>1</v>
      </c>
      <c r="G24" s="27">
        <v>320</v>
      </c>
      <c r="H24" s="140"/>
      <c r="I24" s="5"/>
      <c r="J24" s="28"/>
      <c r="K24" s="4"/>
      <c r="L24" s="4"/>
      <c r="M24" s="4" t="s">
        <v>72</v>
      </c>
      <c r="N24" s="4">
        <v>2023</v>
      </c>
      <c r="O24" s="4" t="s">
        <v>1365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"/>
      <c r="B25" s="83">
        <v>24</v>
      </c>
      <c r="C25" s="4" t="s">
        <v>1090</v>
      </c>
      <c r="D25" s="118">
        <v>300</v>
      </c>
      <c r="E25" s="131"/>
      <c r="F25" s="140">
        <v>1</v>
      </c>
      <c r="G25" s="27">
        <v>320</v>
      </c>
      <c r="H25" s="140" t="s">
        <v>44</v>
      </c>
      <c r="I25" s="5"/>
      <c r="J25" s="28"/>
      <c r="K25" s="4"/>
      <c r="L25" s="4"/>
      <c r="M25" s="4" t="s">
        <v>73</v>
      </c>
      <c r="N25" s="4">
        <v>2023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"/>
      <c r="B26" s="124">
        <v>25</v>
      </c>
      <c r="C26" s="4" t="s">
        <v>74</v>
      </c>
      <c r="D26" s="118">
        <v>300</v>
      </c>
      <c r="E26" s="131"/>
      <c r="F26" s="140">
        <v>1</v>
      </c>
      <c r="G26" s="27">
        <v>320</v>
      </c>
      <c r="H26" s="140"/>
      <c r="I26" s="5"/>
      <c r="J26" s="28"/>
      <c r="K26" s="4"/>
      <c r="L26" s="4"/>
      <c r="M26" s="4" t="s">
        <v>75</v>
      </c>
      <c r="N26" s="4">
        <v>2023</v>
      </c>
      <c r="O26" s="4" t="s">
        <v>1364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"/>
      <c r="B27" s="83">
        <v>26</v>
      </c>
      <c r="C27" s="4" t="s">
        <v>76</v>
      </c>
      <c r="D27" s="118"/>
      <c r="E27" s="131"/>
      <c r="F27" s="140">
        <v>1</v>
      </c>
      <c r="G27" s="27">
        <v>320</v>
      </c>
      <c r="H27" s="140"/>
      <c r="I27" s="5"/>
      <c r="J27" s="28"/>
      <c r="K27" s="4"/>
      <c r="L27" s="4"/>
      <c r="M27" s="4" t="s">
        <v>1346</v>
      </c>
      <c r="N27" s="4">
        <v>2023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4"/>
      <c r="B28" s="83">
        <v>27</v>
      </c>
      <c r="C28" s="4" t="s">
        <v>78</v>
      </c>
      <c r="D28" s="118">
        <v>300</v>
      </c>
      <c r="E28" s="131">
        <v>150</v>
      </c>
      <c r="F28" s="140">
        <v>1</v>
      </c>
      <c r="G28" s="27">
        <v>320</v>
      </c>
      <c r="H28" s="140"/>
      <c r="I28" s="5"/>
      <c r="J28" s="28"/>
      <c r="K28" s="4"/>
      <c r="L28" s="4"/>
      <c r="M28" s="4" t="s">
        <v>79</v>
      </c>
      <c r="N28" s="4">
        <v>2023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4"/>
      <c r="B29" s="83">
        <v>28</v>
      </c>
      <c r="C29" s="4" t="s">
        <v>80</v>
      </c>
      <c r="D29" s="118"/>
      <c r="E29" s="131"/>
      <c r="F29" s="140">
        <v>1</v>
      </c>
      <c r="G29" s="27">
        <v>320</v>
      </c>
      <c r="H29" s="140" t="s">
        <v>44</v>
      </c>
      <c r="I29" s="5"/>
      <c r="J29" s="28"/>
      <c r="K29" s="4"/>
      <c r="L29" s="4"/>
      <c r="M29" s="4" t="s">
        <v>81</v>
      </c>
      <c r="N29" s="4">
        <v>2023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4"/>
      <c r="B30" s="83">
        <v>29</v>
      </c>
      <c r="C30" s="4" t="s">
        <v>82</v>
      </c>
      <c r="D30" s="118">
        <v>300</v>
      </c>
      <c r="E30" s="131">
        <v>150</v>
      </c>
      <c r="F30" s="140">
        <v>1</v>
      </c>
      <c r="G30" s="27">
        <v>320</v>
      </c>
      <c r="H30" s="140" t="s">
        <v>44</v>
      </c>
      <c r="I30" s="5"/>
      <c r="J30" s="28"/>
      <c r="K30" s="4"/>
      <c r="L30" s="4"/>
      <c r="M30" s="4" t="s">
        <v>83</v>
      </c>
      <c r="N30" s="4">
        <v>2023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4"/>
      <c r="B31" s="83">
        <v>30</v>
      </c>
      <c r="C31" s="4" t="s">
        <v>84</v>
      </c>
      <c r="D31" s="118"/>
      <c r="E31" s="131">
        <v>150</v>
      </c>
      <c r="F31" s="140">
        <v>1</v>
      </c>
      <c r="G31" s="27">
        <v>320</v>
      </c>
      <c r="H31" s="140" t="s">
        <v>44</v>
      </c>
      <c r="I31" s="5"/>
      <c r="J31" s="28"/>
      <c r="K31" s="4"/>
      <c r="L31" s="4"/>
      <c r="M31" s="4" t="s">
        <v>85</v>
      </c>
      <c r="N31" s="4">
        <v>2020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  <c r="T31" s="4" t="s">
        <v>24</v>
      </c>
      <c r="U31" s="4" t="s">
        <v>24</v>
      </c>
      <c r="V31" s="4" t="s">
        <v>24</v>
      </c>
      <c r="W31" s="4" t="s">
        <v>24</v>
      </c>
      <c r="X31" s="4"/>
      <c r="Y31" s="4"/>
      <c r="Z31" s="4"/>
    </row>
    <row r="32" spans="1:26" x14ac:dyDescent="0.25">
      <c r="A32" s="4"/>
      <c r="B32" s="83">
        <v>31</v>
      </c>
      <c r="C32" s="86" t="s">
        <v>86</v>
      </c>
      <c r="D32" s="118">
        <v>600</v>
      </c>
      <c r="E32" s="131">
        <v>150</v>
      </c>
      <c r="F32" s="140">
        <v>2</v>
      </c>
      <c r="G32" s="27">
        <v>640</v>
      </c>
      <c r="H32" s="140" t="s">
        <v>87</v>
      </c>
      <c r="I32" s="5"/>
      <c r="J32" s="28" t="s">
        <v>88</v>
      </c>
      <c r="K32" s="87">
        <v>43252</v>
      </c>
      <c r="L32" s="88"/>
      <c r="M32" s="4" t="s">
        <v>89</v>
      </c>
      <c r="N32" s="4">
        <v>2023</v>
      </c>
      <c r="O32" s="4"/>
      <c r="P32" s="4"/>
      <c r="Q32" s="4"/>
      <c r="R32" s="4"/>
      <c r="S32" s="4"/>
      <c r="T32" s="4"/>
      <c r="U32" s="4"/>
      <c r="V32" s="4"/>
      <c r="W32" s="4"/>
      <c r="X32" s="4" t="s">
        <v>1158</v>
      </c>
      <c r="Y32" s="4" t="s">
        <v>1158</v>
      </c>
      <c r="Z32" s="4" t="s">
        <v>1158</v>
      </c>
    </row>
    <row r="33" spans="1:26" x14ac:dyDescent="0.25">
      <c r="A33" s="4"/>
      <c r="B33" s="83">
        <v>32</v>
      </c>
      <c r="C33" s="4" t="s">
        <v>91</v>
      </c>
      <c r="D33" s="118">
        <v>300</v>
      </c>
      <c r="E33" s="131"/>
      <c r="F33" s="140">
        <v>1</v>
      </c>
      <c r="G33" s="27">
        <v>320</v>
      </c>
      <c r="H33" s="140"/>
      <c r="I33" s="5" t="s">
        <v>1175</v>
      </c>
      <c r="J33" s="28"/>
      <c r="K33" s="4"/>
      <c r="L33" s="4"/>
      <c r="M33" s="4" t="s">
        <v>92</v>
      </c>
      <c r="N33" s="4">
        <v>2022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  <c r="T33" s="4" t="s">
        <v>24</v>
      </c>
      <c r="U33" s="4"/>
      <c r="V33" s="4"/>
      <c r="W33" s="4"/>
      <c r="X33" s="4"/>
      <c r="Y33" s="4"/>
      <c r="Z33" s="4"/>
    </row>
    <row r="34" spans="1:26" x14ac:dyDescent="0.25">
      <c r="A34" s="4"/>
      <c r="B34" s="83">
        <v>33</v>
      </c>
      <c r="C34" s="4" t="s">
        <v>93</v>
      </c>
      <c r="D34" s="118">
        <v>300</v>
      </c>
      <c r="E34" s="131"/>
      <c r="F34" s="140">
        <v>1</v>
      </c>
      <c r="G34" s="27">
        <v>320</v>
      </c>
      <c r="H34" s="89" t="s">
        <v>44</v>
      </c>
      <c r="I34" s="5"/>
      <c r="J34" s="28"/>
      <c r="K34" s="4"/>
      <c r="L34" s="4"/>
      <c r="M34" s="4" t="s">
        <v>94</v>
      </c>
      <c r="N34" s="4">
        <v>2022</v>
      </c>
      <c r="O34" s="4" t="s">
        <v>24</v>
      </c>
      <c r="P34" s="4" t="s">
        <v>24</v>
      </c>
      <c r="Q34" s="4" t="s">
        <v>24</v>
      </c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124">
        <v>34</v>
      </c>
      <c r="C35" s="4" t="s">
        <v>95</v>
      </c>
      <c r="D35" s="118">
        <v>300</v>
      </c>
      <c r="E35" s="131"/>
      <c r="F35" s="140">
        <v>1</v>
      </c>
      <c r="G35" s="27">
        <v>320</v>
      </c>
      <c r="H35" s="89" t="s">
        <v>44</v>
      </c>
      <c r="I35" s="5"/>
      <c r="J35" s="28"/>
      <c r="K35" s="4"/>
      <c r="L35" s="4"/>
      <c r="M35" s="4" t="s">
        <v>81</v>
      </c>
      <c r="N35" s="4">
        <v>2022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83">
        <v>35</v>
      </c>
      <c r="C36" s="4" t="s">
        <v>1078</v>
      </c>
      <c r="D36" s="118"/>
      <c r="E36" s="131"/>
      <c r="F36" s="140">
        <v>1</v>
      </c>
      <c r="G36" s="27">
        <v>320</v>
      </c>
      <c r="H36" s="140" t="s">
        <v>44</v>
      </c>
      <c r="I36" s="5"/>
      <c r="J36" s="28"/>
      <c r="K36" s="4"/>
      <c r="L36" s="4"/>
      <c r="M36" s="4" t="s">
        <v>96</v>
      </c>
      <c r="N36" s="4">
        <v>2021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  <c r="T36" s="4" t="s">
        <v>24</v>
      </c>
      <c r="U36" s="4" t="s">
        <v>24</v>
      </c>
      <c r="V36" s="4" t="s">
        <v>24</v>
      </c>
      <c r="W36" s="4"/>
      <c r="X36" s="4"/>
      <c r="Y36" s="4"/>
      <c r="Z36" s="4"/>
    </row>
    <row r="37" spans="1:26" x14ac:dyDescent="0.25">
      <c r="A37" s="4"/>
      <c r="B37" s="83">
        <v>36</v>
      </c>
      <c r="C37" s="4" t="s">
        <v>97</v>
      </c>
      <c r="D37" s="118">
        <v>300</v>
      </c>
      <c r="E37" s="131"/>
      <c r="F37" s="140">
        <v>1</v>
      </c>
      <c r="G37" s="27">
        <v>320</v>
      </c>
      <c r="H37" s="140"/>
      <c r="I37" s="5"/>
      <c r="J37" s="28"/>
      <c r="K37" s="4"/>
      <c r="L37" s="4"/>
      <c r="M37" s="4" t="s">
        <v>81</v>
      </c>
      <c r="N37" s="4">
        <v>2022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83">
        <v>37</v>
      </c>
      <c r="C38" s="4" t="s">
        <v>98</v>
      </c>
      <c r="D38" s="118"/>
      <c r="E38" s="131"/>
      <c r="F38" s="140">
        <v>1</v>
      </c>
      <c r="G38" s="27">
        <v>320</v>
      </c>
      <c r="H38" s="140" t="s">
        <v>44</v>
      </c>
      <c r="I38" s="5"/>
      <c r="J38" s="28"/>
      <c r="K38" s="4"/>
      <c r="L38" s="4"/>
      <c r="M38" s="4" t="s">
        <v>96</v>
      </c>
      <c r="N38" s="4">
        <v>2019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  <c r="T38" s="4" t="s">
        <v>24</v>
      </c>
      <c r="U38" s="4" t="s">
        <v>24</v>
      </c>
      <c r="V38" s="4" t="s">
        <v>1322</v>
      </c>
      <c r="W38" s="4"/>
      <c r="X38" s="4"/>
      <c r="Y38" s="4"/>
      <c r="Z38" s="4"/>
    </row>
    <row r="39" spans="1:26" x14ac:dyDescent="0.25">
      <c r="A39" s="4" t="s">
        <v>101</v>
      </c>
      <c r="B39" s="83">
        <v>38</v>
      </c>
      <c r="C39" s="85" t="s">
        <v>99</v>
      </c>
      <c r="D39" s="132"/>
      <c r="E39" s="136"/>
      <c r="F39" s="140">
        <v>1</v>
      </c>
      <c r="G39" s="27"/>
      <c r="H39" s="140"/>
      <c r="I39" s="5"/>
      <c r="J39" s="28"/>
      <c r="K39" s="4"/>
      <c r="L39" s="4"/>
      <c r="M39" s="4" t="s">
        <v>100</v>
      </c>
      <c r="N39" s="4">
        <v>2017</v>
      </c>
      <c r="O39" s="4" t="s">
        <v>101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83">
        <v>39</v>
      </c>
      <c r="C40" s="4" t="s">
        <v>102</v>
      </c>
      <c r="D40" s="118">
        <v>600</v>
      </c>
      <c r="E40" s="131">
        <v>300</v>
      </c>
      <c r="F40" s="140">
        <v>2</v>
      </c>
      <c r="G40" s="27">
        <v>320</v>
      </c>
      <c r="H40" s="140" t="s">
        <v>44</v>
      </c>
      <c r="I40" s="5"/>
      <c r="J40" s="28"/>
      <c r="K40" s="4"/>
      <c r="L40" s="4"/>
      <c r="M40" s="4" t="s">
        <v>125</v>
      </c>
      <c r="N40" s="4">
        <v>2023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83">
        <v>40</v>
      </c>
      <c r="C41" s="4" t="s">
        <v>104</v>
      </c>
      <c r="D41" s="118">
        <v>300</v>
      </c>
      <c r="E41" s="131"/>
      <c r="F41" s="140">
        <v>3</v>
      </c>
      <c r="G41" s="27">
        <v>640</v>
      </c>
      <c r="H41" s="140" t="s">
        <v>44</v>
      </c>
      <c r="I41" s="5"/>
      <c r="J41" s="28"/>
      <c r="K41" s="4"/>
      <c r="L41" s="4"/>
      <c r="M41" s="4" t="s">
        <v>1337</v>
      </c>
      <c r="N41" s="4">
        <v>2023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83">
        <v>41</v>
      </c>
      <c r="C42" s="4" t="s">
        <v>106</v>
      </c>
      <c r="D42" s="118">
        <v>300</v>
      </c>
      <c r="E42" s="131">
        <v>150</v>
      </c>
      <c r="F42" s="140">
        <v>1</v>
      </c>
      <c r="G42" s="27">
        <v>640</v>
      </c>
      <c r="H42" s="140" t="s">
        <v>44</v>
      </c>
      <c r="I42" s="5"/>
      <c r="J42" s="28"/>
      <c r="K42" s="4"/>
      <c r="L42" s="4"/>
      <c r="M42" s="4" t="s">
        <v>103</v>
      </c>
      <c r="N42" s="4">
        <v>2023</v>
      </c>
      <c r="O42" s="4" t="s">
        <v>1336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83">
        <v>42</v>
      </c>
      <c r="C43" s="4" t="s">
        <v>107</v>
      </c>
      <c r="D43" s="118">
        <v>300</v>
      </c>
      <c r="E43" s="131">
        <v>150</v>
      </c>
      <c r="F43" s="140">
        <v>1</v>
      </c>
      <c r="G43" s="27">
        <v>320</v>
      </c>
      <c r="H43" s="140" t="s">
        <v>44</v>
      </c>
      <c r="I43" s="5"/>
      <c r="J43" s="28"/>
      <c r="K43" s="4"/>
      <c r="L43" s="4"/>
      <c r="M43" s="4" t="s">
        <v>108</v>
      </c>
      <c r="N43" s="4">
        <v>2023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 t="s">
        <v>1470</v>
      </c>
      <c r="B44" s="83">
        <v>43</v>
      </c>
      <c r="C44" s="4" t="s">
        <v>109</v>
      </c>
      <c r="D44" s="118">
        <v>900</v>
      </c>
      <c r="E44" s="131">
        <v>450</v>
      </c>
      <c r="F44" s="140">
        <v>3</v>
      </c>
      <c r="G44" s="27">
        <v>320</v>
      </c>
      <c r="H44" s="140"/>
      <c r="I44" s="5"/>
      <c r="J44" s="28"/>
      <c r="K44" s="4"/>
      <c r="L44" s="4"/>
      <c r="M44" s="4" t="s">
        <v>110</v>
      </c>
      <c r="N44" s="4">
        <v>2022</v>
      </c>
      <c r="O44" s="86"/>
      <c r="P44" s="4"/>
      <c r="Q44" s="86"/>
      <c r="R44" s="4"/>
      <c r="S44" s="86"/>
      <c r="T44" s="4"/>
      <c r="U44" s="86"/>
      <c r="V44" s="86"/>
      <c r="W44" s="4"/>
      <c r="X44" s="86"/>
      <c r="Y44" s="4"/>
      <c r="Z44" s="86"/>
    </row>
    <row r="45" spans="1:26" x14ac:dyDescent="0.25">
      <c r="A45" s="4"/>
      <c r="B45" s="83">
        <v>44</v>
      </c>
      <c r="C45" s="4" t="s">
        <v>111</v>
      </c>
      <c r="D45" s="118">
        <v>600</v>
      </c>
      <c r="E45" s="131">
        <v>300</v>
      </c>
      <c r="F45" s="140">
        <v>2</v>
      </c>
      <c r="G45" s="27">
        <v>640</v>
      </c>
      <c r="H45" s="140" t="s">
        <v>44</v>
      </c>
      <c r="I45" s="5"/>
      <c r="J45" s="28"/>
      <c r="K45" s="4"/>
      <c r="L45" s="4"/>
      <c r="M45" s="4" t="s">
        <v>112</v>
      </c>
      <c r="N45" s="4">
        <v>2023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s="142" customFormat="1" x14ac:dyDescent="0.25">
      <c r="B46" s="143">
        <v>45</v>
      </c>
      <c r="C46" s="142" t="s">
        <v>113</v>
      </c>
      <c r="D46" s="144"/>
      <c r="E46" s="139"/>
      <c r="F46" s="145">
        <v>1</v>
      </c>
      <c r="G46" s="146">
        <v>320</v>
      </c>
      <c r="H46" s="145" t="s">
        <v>44</v>
      </c>
      <c r="I46" s="147"/>
      <c r="J46" s="148"/>
      <c r="K46" s="142">
        <v>4</v>
      </c>
      <c r="N46" s="142">
        <v>2020</v>
      </c>
    </row>
    <row r="47" spans="1:26" x14ac:dyDescent="0.25">
      <c r="A47" s="4"/>
      <c r="B47" s="83">
        <v>46</v>
      </c>
      <c r="C47" s="4" t="s">
        <v>114</v>
      </c>
      <c r="D47" s="118">
        <v>300</v>
      </c>
      <c r="E47" s="131">
        <v>150</v>
      </c>
      <c r="F47" s="140">
        <v>1</v>
      </c>
      <c r="G47" s="27">
        <v>320</v>
      </c>
      <c r="H47" s="140" t="s">
        <v>44</v>
      </c>
      <c r="I47" s="5"/>
      <c r="J47" s="28"/>
      <c r="K47" s="4"/>
      <c r="L47" s="4"/>
      <c r="M47" s="4" t="s">
        <v>115</v>
      </c>
      <c r="N47" s="4">
        <v>2023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83">
        <v>47</v>
      </c>
      <c r="C48" s="4" t="s">
        <v>116</v>
      </c>
      <c r="D48" s="118">
        <v>300</v>
      </c>
      <c r="E48" s="131">
        <v>150</v>
      </c>
      <c r="F48" s="140">
        <v>1</v>
      </c>
      <c r="G48" s="27">
        <v>320</v>
      </c>
      <c r="H48" s="140" t="s">
        <v>44</v>
      </c>
      <c r="I48" s="5"/>
      <c r="J48" s="28"/>
      <c r="K48" s="4"/>
      <c r="L48" s="4"/>
      <c r="M48" s="4" t="s">
        <v>73</v>
      </c>
      <c r="N48" s="4">
        <v>2023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s="142" customFormat="1" x14ac:dyDescent="0.25">
      <c r="B49" s="143">
        <v>48</v>
      </c>
      <c r="C49" s="142" t="s">
        <v>117</v>
      </c>
      <c r="D49" s="144"/>
      <c r="E49" s="139"/>
      <c r="F49" s="145">
        <v>1</v>
      </c>
      <c r="G49" s="146">
        <v>320</v>
      </c>
      <c r="H49" s="145" t="s">
        <v>44</v>
      </c>
      <c r="I49" s="147"/>
      <c r="J49" s="148"/>
      <c r="M49" s="142" t="s">
        <v>73</v>
      </c>
      <c r="N49" s="142">
        <v>2021</v>
      </c>
      <c r="O49" s="142" t="s">
        <v>1340</v>
      </c>
    </row>
    <row r="50" spans="1:26" x14ac:dyDescent="0.25">
      <c r="A50" s="4"/>
      <c r="B50" s="83">
        <v>49</v>
      </c>
      <c r="C50" s="4" t="s">
        <v>118</v>
      </c>
      <c r="D50" s="118">
        <v>300</v>
      </c>
      <c r="E50" s="131">
        <v>150</v>
      </c>
      <c r="F50" s="140">
        <v>1</v>
      </c>
      <c r="G50" s="27">
        <v>320</v>
      </c>
      <c r="H50" s="140" t="s">
        <v>44</v>
      </c>
      <c r="I50" s="5" t="s">
        <v>119</v>
      </c>
      <c r="J50" s="28" t="s">
        <v>120</v>
      </c>
      <c r="K50" s="4"/>
      <c r="L50" s="4"/>
      <c r="M50" s="4" t="s">
        <v>121</v>
      </c>
      <c r="N50" s="4">
        <v>2022</v>
      </c>
      <c r="O50" s="4" t="s">
        <v>24</v>
      </c>
      <c r="P50" s="4" t="s">
        <v>24</v>
      </c>
      <c r="Q50" s="4" t="s">
        <v>24</v>
      </c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83">
        <v>50</v>
      </c>
      <c r="C51" s="4" t="s">
        <v>122</v>
      </c>
      <c r="D51" s="118">
        <v>300</v>
      </c>
      <c r="E51" s="131"/>
      <c r="F51" s="140">
        <v>1</v>
      </c>
      <c r="G51" s="27">
        <v>320</v>
      </c>
      <c r="H51" s="5" t="s">
        <v>44</v>
      </c>
      <c r="I51" s="5"/>
      <c r="J51" s="28"/>
      <c r="K51" s="4"/>
      <c r="L51" s="4"/>
      <c r="M51" s="4" t="s">
        <v>123</v>
      </c>
      <c r="N51" s="4">
        <v>2022</v>
      </c>
      <c r="O51" s="4" t="s">
        <v>24</v>
      </c>
      <c r="P51" s="4" t="s">
        <v>24</v>
      </c>
      <c r="Q51" s="4" t="s">
        <v>24</v>
      </c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124">
        <v>51</v>
      </c>
      <c r="C52" s="4" t="s">
        <v>124</v>
      </c>
      <c r="D52" s="118">
        <v>600</v>
      </c>
      <c r="E52" s="131">
        <v>300</v>
      </c>
      <c r="F52" s="140">
        <v>2</v>
      </c>
      <c r="G52" s="27">
        <v>320</v>
      </c>
      <c r="H52" s="140" t="s">
        <v>44</v>
      </c>
      <c r="I52" s="5">
        <v>1</v>
      </c>
      <c r="J52" s="28"/>
      <c r="K52" s="4"/>
      <c r="L52" s="4"/>
      <c r="M52" s="4" t="s">
        <v>125</v>
      </c>
      <c r="N52" s="4">
        <v>2023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83">
        <v>52</v>
      </c>
      <c r="C53" s="4" t="s">
        <v>126</v>
      </c>
      <c r="D53" s="118"/>
      <c r="E53" s="131"/>
      <c r="F53" s="140">
        <v>1</v>
      </c>
      <c r="G53" s="27">
        <v>320</v>
      </c>
      <c r="H53" s="140" t="s">
        <v>44</v>
      </c>
      <c r="I53" s="5"/>
      <c r="J53" s="28"/>
      <c r="K53" s="4"/>
      <c r="L53" s="4"/>
      <c r="M53" s="4" t="s">
        <v>127</v>
      </c>
      <c r="N53" s="4">
        <v>2022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83">
        <v>53</v>
      </c>
      <c r="C54" s="4" t="s">
        <v>128</v>
      </c>
      <c r="D54" s="118">
        <v>300</v>
      </c>
      <c r="E54" s="131">
        <v>150</v>
      </c>
      <c r="F54" s="140">
        <v>1</v>
      </c>
      <c r="G54" s="27">
        <v>320</v>
      </c>
      <c r="H54" s="140" t="s">
        <v>44</v>
      </c>
      <c r="I54" s="5"/>
      <c r="J54" s="28"/>
      <c r="K54" s="4"/>
      <c r="L54" s="4"/>
      <c r="M54" s="4" t="s">
        <v>103</v>
      </c>
      <c r="N54" s="4">
        <v>2022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  <c r="T54" s="4" t="s">
        <v>24</v>
      </c>
      <c r="U54" s="4"/>
      <c r="V54" s="4"/>
      <c r="W54" s="4"/>
      <c r="X54" s="4"/>
      <c r="Y54" s="4"/>
      <c r="Z54" s="4"/>
    </row>
    <row r="55" spans="1:26" x14ac:dyDescent="0.25">
      <c r="A55" s="4"/>
      <c r="B55" s="83">
        <v>54</v>
      </c>
      <c r="C55" s="4" t="s">
        <v>129</v>
      </c>
      <c r="D55" s="118">
        <v>300</v>
      </c>
      <c r="E55" s="131">
        <v>300</v>
      </c>
      <c r="F55" s="140">
        <v>2</v>
      </c>
      <c r="G55" s="27">
        <v>640</v>
      </c>
      <c r="H55" s="140"/>
      <c r="I55" s="5"/>
      <c r="J55" s="28" t="s">
        <v>130</v>
      </c>
      <c r="K55" s="4"/>
      <c r="L55" s="4"/>
      <c r="M55" s="4" t="s">
        <v>131</v>
      </c>
      <c r="N55" s="4">
        <v>2022</v>
      </c>
      <c r="O55" s="4" t="s">
        <v>90</v>
      </c>
      <c r="P55" s="4" t="s">
        <v>90</v>
      </c>
      <c r="Q55" s="4" t="s">
        <v>90</v>
      </c>
      <c r="R55" s="4" t="s">
        <v>90</v>
      </c>
      <c r="S55" s="4" t="s">
        <v>90</v>
      </c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83">
        <v>55</v>
      </c>
      <c r="C56" s="4" t="s">
        <v>133</v>
      </c>
      <c r="D56" s="118">
        <v>300</v>
      </c>
      <c r="E56" s="131">
        <v>150</v>
      </c>
      <c r="F56" s="140">
        <v>1</v>
      </c>
      <c r="G56" s="27">
        <v>320</v>
      </c>
      <c r="H56" s="140" t="s">
        <v>44</v>
      </c>
      <c r="I56" s="5"/>
      <c r="J56" s="28"/>
      <c r="K56" s="4"/>
      <c r="L56" s="4"/>
      <c r="M56" s="4" t="s">
        <v>134</v>
      </c>
      <c r="N56" s="4">
        <v>2022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  <c r="T56" s="4" t="s">
        <v>24</v>
      </c>
      <c r="U56" s="4"/>
      <c r="V56" s="4"/>
      <c r="W56" s="4"/>
      <c r="X56" s="4" t="s">
        <v>587</v>
      </c>
      <c r="Y56" s="4"/>
      <c r="Z56" s="4"/>
    </row>
    <row r="57" spans="1:26" x14ac:dyDescent="0.25">
      <c r="A57" s="84" t="s">
        <v>1319</v>
      </c>
      <c r="B57" s="90">
        <v>56</v>
      </c>
      <c r="C57" s="84" t="s">
        <v>1144</v>
      </c>
      <c r="D57" s="133"/>
      <c r="E57" s="137"/>
      <c r="F57" s="140"/>
      <c r="G57" s="27"/>
      <c r="H57" s="140"/>
      <c r="I57" s="5"/>
      <c r="J57" s="28"/>
      <c r="K57" s="4"/>
      <c r="L57" s="4"/>
      <c r="M57" s="4"/>
      <c r="N57" s="86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83">
        <v>57</v>
      </c>
      <c r="C58" s="4" t="s">
        <v>135</v>
      </c>
      <c r="D58" s="118"/>
      <c r="E58" s="131"/>
      <c r="F58" s="140"/>
      <c r="G58" s="27">
        <v>320</v>
      </c>
      <c r="H58" s="140"/>
      <c r="I58" s="5">
        <v>1</v>
      </c>
      <c r="J58" s="28"/>
      <c r="K58" s="4"/>
      <c r="L58" s="4"/>
      <c r="M58" s="4" t="s">
        <v>136</v>
      </c>
      <c r="N58" s="4">
        <v>2022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  <c r="T58" s="4" t="s">
        <v>24</v>
      </c>
      <c r="U58" s="4" t="s">
        <v>24</v>
      </c>
      <c r="V58" s="4" t="s">
        <v>24</v>
      </c>
      <c r="W58" s="4"/>
      <c r="X58" s="4"/>
      <c r="Y58" s="4"/>
      <c r="Z58" s="4"/>
    </row>
    <row r="59" spans="1:26" x14ac:dyDescent="0.25">
      <c r="A59" s="4"/>
      <c r="B59" s="83">
        <v>58</v>
      </c>
      <c r="C59" s="4" t="s">
        <v>137</v>
      </c>
      <c r="D59" s="118">
        <v>300</v>
      </c>
      <c r="E59" s="131">
        <v>150</v>
      </c>
      <c r="F59" s="140">
        <v>1</v>
      </c>
      <c r="G59" s="27">
        <v>320</v>
      </c>
      <c r="H59" s="140"/>
      <c r="I59" s="5"/>
      <c r="J59" s="28"/>
      <c r="K59" s="4"/>
      <c r="L59" s="4"/>
      <c r="M59" s="4" t="s">
        <v>138</v>
      </c>
      <c r="N59" s="4">
        <v>2021</v>
      </c>
      <c r="O59" s="4" t="s">
        <v>1366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83">
        <v>59</v>
      </c>
      <c r="C60" s="4" t="s">
        <v>139</v>
      </c>
      <c r="D60" s="118"/>
      <c r="E60" s="131"/>
      <c r="F60" s="140"/>
      <c r="G60" s="27">
        <v>320</v>
      </c>
      <c r="H60" s="140"/>
      <c r="I60" s="5">
        <v>1</v>
      </c>
      <c r="J60" s="28"/>
      <c r="K60" s="4"/>
      <c r="L60" s="4"/>
      <c r="M60" s="4" t="s">
        <v>140</v>
      </c>
      <c r="N60" s="4">
        <v>2021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  <c r="T60" s="4" t="s">
        <v>24</v>
      </c>
      <c r="U60" s="4"/>
      <c r="V60" s="4"/>
      <c r="W60" s="4"/>
      <c r="X60" s="4"/>
      <c r="Y60" s="4"/>
      <c r="Z60" s="4"/>
    </row>
    <row r="61" spans="1:26" x14ac:dyDescent="0.25">
      <c r="A61" s="4"/>
      <c r="B61" s="124">
        <v>60</v>
      </c>
      <c r="C61" s="4" t="s">
        <v>141</v>
      </c>
      <c r="D61" s="118"/>
      <c r="E61" s="131"/>
      <c r="F61" s="140">
        <v>1</v>
      </c>
      <c r="G61" s="27">
        <v>320</v>
      </c>
      <c r="H61" s="140"/>
      <c r="I61" s="5"/>
      <c r="J61" s="28"/>
      <c r="K61" s="4"/>
      <c r="L61" s="4"/>
      <c r="M61" s="4" t="s">
        <v>142</v>
      </c>
      <c r="N61" s="4">
        <v>2021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  <c r="T61" s="4" t="s">
        <v>24</v>
      </c>
      <c r="U61" s="4" t="s">
        <v>24</v>
      </c>
      <c r="V61" s="4" t="s">
        <v>24</v>
      </c>
      <c r="W61" s="4"/>
      <c r="X61" s="4"/>
      <c r="Y61" s="4"/>
      <c r="Z61" s="4"/>
    </row>
    <row r="62" spans="1:26" x14ac:dyDescent="0.25">
      <c r="A62" s="4"/>
      <c r="B62" s="83">
        <v>61</v>
      </c>
      <c r="C62" s="4" t="s">
        <v>143</v>
      </c>
      <c r="D62" s="118"/>
      <c r="E62" s="131"/>
      <c r="F62" s="140">
        <v>1</v>
      </c>
      <c r="G62" s="27">
        <v>320</v>
      </c>
      <c r="H62" s="140"/>
      <c r="I62" s="5"/>
      <c r="J62" s="28"/>
      <c r="K62" s="4"/>
      <c r="L62" s="4"/>
      <c r="M62" s="4" t="s">
        <v>144</v>
      </c>
      <c r="N62" s="4">
        <v>2023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84" t="s">
        <v>101</v>
      </c>
      <c r="B63" s="90">
        <v>62</v>
      </c>
      <c r="C63" s="84" t="s">
        <v>145</v>
      </c>
      <c r="D63" s="133"/>
      <c r="E63" s="137"/>
      <c r="F63" s="91">
        <v>1</v>
      </c>
      <c r="G63" s="92"/>
      <c r="H63" s="91"/>
      <c r="I63" s="93"/>
      <c r="J63" s="94"/>
      <c r="K63" s="84"/>
      <c r="L63" s="84"/>
      <c r="M63" s="84" t="s">
        <v>134</v>
      </c>
      <c r="N63" s="4">
        <v>2017</v>
      </c>
      <c r="O63" s="84" t="s">
        <v>101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83">
        <v>63</v>
      </c>
      <c r="C64" s="88" t="s">
        <v>146</v>
      </c>
      <c r="D64" s="134">
        <v>300</v>
      </c>
      <c r="E64" s="138">
        <v>150</v>
      </c>
      <c r="F64" s="140">
        <v>1</v>
      </c>
      <c r="G64" s="27">
        <v>320</v>
      </c>
      <c r="H64" s="140"/>
      <c r="I64" s="5"/>
      <c r="J64" s="4">
        <v>63</v>
      </c>
      <c r="K64" s="4"/>
      <c r="L64" s="4"/>
      <c r="M64" s="4" t="s">
        <v>147</v>
      </c>
      <c r="N64" s="4">
        <v>2022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  <c r="T64" s="4" t="s">
        <v>24</v>
      </c>
      <c r="U64" s="4"/>
      <c r="V64" s="4"/>
      <c r="W64" s="4"/>
      <c r="X64" s="4"/>
      <c r="Y64" s="4"/>
      <c r="Z64" s="4"/>
    </row>
    <row r="65" spans="1:26" x14ac:dyDescent="0.25">
      <c r="A65" s="4" t="s">
        <v>101</v>
      </c>
      <c r="B65" s="83">
        <v>64</v>
      </c>
      <c r="C65" s="4" t="s">
        <v>148</v>
      </c>
      <c r="D65" s="118"/>
      <c r="E65" s="131"/>
      <c r="F65" s="140">
        <v>1</v>
      </c>
      <c r="G65" s="27">
        <v>320</v>
      </c>
      <c r="H65" s="140"/>
      <c r="I65" s="5"/>
      <c r="J65" s="28"/>
      <c r="K65" s="4"/>
      <c r="L65" s="4"/>
      <c r="M65" s="4"/>
      <c r="N65" s="4">
        <v>2017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83">
        <v>65</v>
      </c>
      <c r="C66" s="4" t="s">
        <v>149</v>
      </c>
      <c r="D66" s="118">
        <v>300</v>
      </c>
      <c r="E66" s="131"/>
      <c r="F66" s="140">
        <v>1</v>
      </c>
      <c r="G66" s="27">
        <v>320</v>
      </c>
      <c r="H66" s="140">
        <v>300</v>
      </c>
      <c r="I66" s="5"/>
      <c r="J66" s="28"/>
      <c r="K66" s="4"/>
      <c r="L66" s="4"/>
      <c r="M66" s="4" t="s">
        <v>150</v>
      </c>
      <c r="N66" s="4">
        <v>2022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83">
        <v>66</v>
      </c>
      <c r="C67" s="4" t="s">
        <v>1400</v>
      </c>
      <c r="D67" s="118"/>
      <c r="E67" s="131"/>
      <c r="F67" s="140">
        <v>1</v>
      </c>
      <c r="G67" s="27">
        <v>320</v>
      </c>
      <c r="H67" s="140"/>
      <c r="I67" s="5"/>
      <c r="J67" s="28"/>
      <c r="K67" s="4"/>
      <c r="L67" s="4"/>
      <c r="M67" s="4" t="s">
        <v>152</v>
      </c>
      <c r="N67" s="4">
        <v>2019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  <c r="T67" s="4" t="s">
        <v>24</v>
      </c>
      <c r="U67" s="4" t="s">
        <v>24</v>
      </c>
      <c r="V67" s="4" t="s">
        <v>24</v>
      </c>
      <c r="W67" s="4" t="s">
        <v>1300</v>
      </c>
      <c r="X67" s="4" t="s">
        <v>24</v>
      </c>
      <c r="Y67" s="4" t="s">
        <v>1301</v>
      </c>
      <c r="Z67" s="4"/>
    </row>
    <row r="68" spans="1:26" s="142" customFormat="1" x14ac:dyDescent="0.25">
      <c r="B68" s="143">
        <v>67</v>
      </c>
      <c r="C68" s="142" t="s">
        <v>153</v>
      </c>
      <c r="D68" s="144"/>
      <c r="E68" s="139"/>
      <c r="F68" s="145">
        <v>1</v>
      </c>
      <c r="G68" s="146">
        <v>320</v>
      </c>
      <c r="H68" s="145"/>
      <c r="I68" s="147"/>
      <c r="J68" s="148"/>
      <c r="M68" s="142" t="s">
        <v>134</v>
      </c>
      <c r="N68" s="142">
        <v>2019</v>
      </c>
      <c r="O68" s="142" t="s">
        <v>24</v>
      </c>
      <c r="P68" s="142" t="s">
        <v>24</v>
      </c>
      <c r="Q68" s="142" t="s">
        <v>24</v>
      </c>
      <c r="R68" s="142" t="s">
        <v>24</v>
      </c>
      <c r="S68" s="142" t="s">
        <v>24</v>
      </c>
      <c r="T68" s="142" t="s">
        <v>24</v>
      </c>
      <c r="U68" s="142" t="s">
        <v>24</v>
      </c>
      <c r="V68" s="142" t="s">
        <v>24</v>
      </c>
      <c r="W68" s="142" t="s">
        <v>24</v>
      </c>
      <c r="X68" s="142" t="s">
        <v>24</v>
      </c>
    </row>
    <row r="69" spans="1:26" x14ac:dyDescent="0.25">
      <c r="A69" s="4"/>
      <c r="B69" s="83">
        <v>68</v>
      </c>
      <c r="C69" s="4" t="s">
        <v>154</v>
      </c>
      <c r="D69" s="118">
        <v>300</v>
      </c>
      <c r="E69" s="131">
        <v>150</v>
      </c>
      <c r="F69" s="140">
        <v>1</v>
      </c>
      <c r="G69" s="27">
        <v>320</v>
      </c>
      <c r="H69" s="140"/>
      <c r="I69" s="5">
        <v>1</v>
      </c>
      <c r="J69" s="28"/>
      <c r="K69" s="4"/>
      <c r="L69" s="4"/>
      <c r="M69" s="4" t="s">
        <v>150</v>
      </c>
      <c r="N69" s="4">
        <v>2022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  <c r="T69" s="4" t="s">
        <v>24</v>
      </c>
      <c r="U69" s="4" t="s">
        <v>24</v>
      </c>
      <c r="V69" s="4"/>
      <c r="W69" s="4"/>
      <c r="X69" s="4"/>
      <c r="Y69" s="4"/>
      <c r="Z69" s="4"/>
    </row>
    <row r="70" spans="1:26" x14ac:dyDescent="0.25">
      <c r="A70" s="4"/>
      <c r="B70" s="83">
        <v>69</v>
      </c>
      <c r="C70" s="4"/>
      <c r="D70" s="118"/>
      <c r="E70" s="131"/>
      <c r="F70" s="140"/>
      <c r="G70" s="27"/>
      <c r="H70" s="140"/>
      <c r="I70" s="5"/>
      <c r="J70" s="28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83">
        <v>70</v>
      </c>
      <c r="C71" s="4" t="s">
        <v>155</v>
      </c>
      <c r="D71" s="118">
        <v>300</v>
      </c>
      <c r="E71" s="131"/>
      <c r="F71" s="140">
        <v>1</v>
      </c>
      <c r="G71" s="27">
        <v>320</v>
      </c>
      <c r="H71" s="140"/>
      <c r="I71" s="5"/>
      <c r="J71" s="28"/>
      <c r="K71" s="4"/>
      <c r="L71" s="4"/>
      <c r="M71" s="4" t="s">
        <v>156</v>
      </c>
      <c r="N71" s="4">
        <v>2023</v>
      </c>
      <c r="O71" s="4" t="s">
        <v>1336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83">
        <v>71</v>
      </c>
      <c r="C72" s="4" t="s">
        <v>157</v>
      </c>
      <c r="D72" s="118"/>
      <c r="E72" s="131"/>
      <c r="F72" s="140">
        <v>1</v>
      </c>
      <c r="G72" s="27">
        <v>320</v>
      </c>
      <c r="H72" s="140"/>
      <c r="I72" s="5"/>
      <c r="J72" s="28"/>
      <c r="K72" s="4"/>
      <c r="L72" s="4"/>
      <c r="M72" s="4" t="s">
        <v>158</v>
      </c>
      <c r="N72" s="4">
        <v>2020</v>
      </c>
      <c r="O72" s="4" t="s">
        <v>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83">
        <v>72</v>
      </c>
      <c r="C73" s="4" t="s">
        <v>159</v>
      </c>
      <c r="D73" s="118"/>
      <c r="E73" s="131"/>
      <c r="F73" s="140">
        <v>1</v>
      </c>
      <c r="G73" s="27">
        <v>320</v>
      </c>
      <c r="H73" s="140"/>
      <c r="I73" s="5"/>
      <c r="J73" s="28"/>
      <c r="K73" s="4"/>
      <c r="L73" s="4"/>
      <c r="M73" s="4" t="s">
        <v>160</v>
      </c>
      <c r="N73" s="4">
        <v>2020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88" t="s">
        <v>1249</v>
      </c>
      <c r="B74" s="95">
        <v>73</v>
      </c>
      <c r="C74" s="88" t="s">
        <v>161</v>
      </c>
      <c r="D74" s="134"/>
      <c r="E74" s="138"/>
      <c r="F74" s="96">
        <v>1</v>
      </c>
      <c r="G74" s="97">
        <v>320</v>
      </c>
      <c r="H74" s="96"/>
      <c r="I74" s="98"/>
      <c r="J74" s="99">
        <v>1</v>
      </c>
      <c r="K74" s="88"/>
      <c r="L74" s="88"/>
      <c r="M74" s="88" t="s">
        <v>162</v>
      </c>
      <c r="N74" s="88">
        <v>2017</v>
      </c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x14ac:dyDescent="0.25">
      <c r="A75" s="4"/>
      <c r="B75" s="83">
        <v>74</v>
      </c>
      <c r="C75" s="4" t="s">
        <v>163</v>
      </c>
      <c r="D75" s="118"/>
      <c r="E75" s="131"/>
      <c r="F75" s="140">
        <v>1</v>
      </c>
      <c r="G75" s="27">
        <v>320</v>
      </c>
      <c r="H75" s="140"/>
      <c r="I75" s="5"/>
      <c r="J75" s="28"/>
      <c r="K75" s="4"/>
      <c r="L75" s="4"/>
      <c r="M75" s="4" t="s">
        <v>164</v>
      </c>
      <c r="N75" s="4">
        <v>2022</v>
      </c>
      <c r="O75" s="4" t="s">
        <v>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83">
        <v>75</v>
      </c>
      <c r="C76" s="4" t="s">
        <v>165</v>
      </c>
      <c r="D76" s="118"/>
      <c r="E76" s="131"/>
      <c r="F76" s="140">
        <v>3</v>
      </c>
      <c r="G76" s="27">
        <v>1920</v>
      </c>
      <c r="H76" s="140"/>
      <c r="I76" s="5"/>
      <c r="J76" s="28" t="s">
        <v>1162</v>
      </c>
      <c r="K76" s="4"/>
      <c r="L76" s="4"/>
      <c r="M76" s="4" t="s">
        <v>166</v>
      </c>
      <c r="N76" s="4">
        <v>2022</v>
      </c>
      <c r="O76" s="4" t="s">
        <v>168</v>
      </c>
      <c r="P76" s="4" t="s">
        <v>168</v>
      </c>
      <c r="Q76" s="4" t="s">
        <v>168</v>
      </c>
      <c r="R76" s="4" t="s">
        <v>168</v>
      </c>
      <c r="S76" s="4" t="s">
        <v>168</v>
      </c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83">
        <v>76</v>
      </c>
      <c r="C77" s="4" t="s">
        <v>169</v>
      </c>
      <c r="D77" s="118"/>
      <c r="E77" s="131"/>
      <c r="F77" s="140">
        <v>2</v>
      </c>
      <c r="G77" s="27">
        <v>640</v>
      </c>
      <c r="H77" s="140"/>
      <c r="I77" s="5"/>
      <c r="J77" s="28"/>
      <c r="K77" s="4"/>
      <c r="L77" s="4"/>
      <c r="M77" s="4" t="s">
        <v>170</v>
      </c>
      <c r="N77" s="4">
        <v>2020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83">
        <v>77</v>
      </c>
      <c r="C78" s="4" t="s">
        <v>171</v>
      </c>
      <c r="D78" s="118"/>
      <c r="E78" s="131"/>
      <c r="F78" s="140">
        <v>1</v>
      </c>
      <c r="G78" s="27">
        <v>320</v>
      </c>
      <c r="H78" s="140"/>
      <c r="I78" s="5"/>
      <c r="J78" s="28"/>
      <c r="K78" s="4"/>
      <c r="L78" s="4"/>
      <c r="M78" s="4" t="s">
        <v>172</v>
      </c>
      <c r="N78" s="4">
        <v>2020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  <c r="T78" s="4" t="s">
        <v>24</v>
      </c>
      <c r="U78" s="4" t="s">
        <v>24</v>
      </c>
      <c r="V78" s="4"/>
      <c r="W78" s="4"/>
      <c r="X78" s="4"/>
      <c r="Y78" s="4"/>
      <c r="Z78" s="4"/>
    </row>
    <row r="79" spans="1:26" x14ac:dyDescent="0.25">
      <c r="A79" s="4"/>
      <c r="B79" s="83">
        <v>78</v>
      </c>
      <c r="C79" s="4" t="s">
        <v>1393</v>
      </c>
      <c r="D79" s="118"/>
      <c r="E79" s="131"/>
      <c r="F79" s="140"/>
      <c r="G79" s="27">
        <v>320</v>
      </c>
      <c r="H79" s="140"/>
      <c r="I79" s="5">
        <v>1</v>
      </c>
      <c r="J79" s="28"/>
      <c r="K79" s="4"/>
      <c r="L79" s="4"/>
      <c r="M79" s="4" t="s">
        <v>170</v>
      </c>
      <c r="N79" s="4">
        <v>2019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83">
        <v>79</v>
      </c>
      <c r="C80" s="4" t="s">
        <v>173</v>
      </c>
      <c r="D80" s="118"/>
      <c r="E80" s="131"/>
      <c r="F80" s="140">
        <v>1</v>
      </c>
      <c r="G80" s="27">
        <v>320</v>
      </c>
      <c r="H80" s="140"/>
      <c r="I80" s="5"/>
      <c r="J80" s="28"/>
      <c r="K80" s="4"/>
      <c r="L80" s="4"/>
      <c r="M80" s="4" t="s">
        <v>170</v>
      </c>
      <c r="N80" s="4">
        <v>2020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83">
        <v>80</v>
      </c>
      <c r="C81" s="4" t="s">
        <v>174</v>
      </c>
      <c r="D81" s="118"/>
      <c r="E81" s="131"/>
      <c r="F81" s="140">
        <v>1</v>
      </c>
      <c r="G81" s="27">
        <v>320</v>
      </c>
      <c r="H81" s="140"/>
      <c r="I81" s="5"/>
      <c r="J81" s="28"/>
      <c r="K81" s="4"/>
      <c r="L81" s="4"/>
      <c r="M81" s="4" t="s">
        <v>170</v>
      </c>
      <c r="N81" s="4">
        <v>2019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  <c r="T81" s="4" t="s">
        <v>24</v>
      </c>
      <c r="U81" s="4"/>
      <c r="V81" s="4"/>
      <c r="W81" s="4"/>
      <c r="X81" s="4"/>
      <c r="Y81" s="4"/>
      <c r="Z81" s="4"/>
    </row>
    <row r="82" spans="1:26" x14ac:dyDescent="0.25">
      <c r="A82" s="4"/>
      <c r="B82" s="83">
        <v>81</v>
      </c>
      <c r="C82" s="4" t="s">
        <v>175</v>
      </c>
      <c r="D82" s="118"/>
      <c r="E82" s="131"/>
      <c r="F82" s="140">
        <v>1</v>
      </c>
      <c r="G82" s="27">
        <v>320</v>
      </c>
      <c r="H82" s="140" t="s">
        <v>44</v>
      </c>
      <c r="I82" s="5"/>
      <c r="J82" s="28"/>
      <c r="K82" s="4"/>
      <c r="L82" s="4"/>
      <c r="M82" s="4" t="s">
        <v>176</v>
      </c>
      <c r="N82" s="4">
        <v>2021</v>
      </c>
      <c r="O82" s="84" t="s">
        <v>1095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83">
        <v>82</v>
      </c>
      <c r="C83" s="4" t="s">
        <v>177</v>
      </c>
      <c r="D83" s="118"/>
      <c r="E83" s="131"/>
      <c r="F83" s="140">
        <v>1</v>
      </c>
      <c r="G83" s="27">
        <v>320</v>
      </c>
      <c r="H83" s="140"/>
      <c r="I83" s="5">
        <v>1</v>
      </c>
      <c r="J83" s="28"/>
      <c r="K83" s="4"/>
      <c r="L83" s="4"/>
      <c r="M83" s="4" t="s">
        <v>178</v>
      </c>
      <c r="N83" s="4">
        <v>2020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  <c r="T83" s="4" t="s">
        <v>24</v>
      </c>
      <c r="U83" s="4"/>
      <c r="V83" s="4"/>
      <c r="W83" s="4"/>
      <c r="X83" s="4"/>
      <c r="Y83" s="4"/>
      <c r="Z83" s="4"/>
    </row>
    <row r="84" spans="1:26" x14ac:dyDescent="0.25">
      <c r="A84" s="4"/>
      <c r="B84" s="83">
        <v>83</v>
      </c>
      <c r="C84" s="4" t="s">
        <v>179</v>
      </c>
      <c r="D84" s="118"/>
      <c r="E84" s="131"/>
      <c r="F84" s="140">
        <v>1</v>
      </c>
      <c r="G84" s="27">
        <v>320</v>
      </c>
      <c r="H84" s="140"/>
      <c r="I84" s="5" t="s">
        <v>1176</v>
      </c>
      <c r="J84" s="28"/>
      <c r="K84" s="4"/>
      <c r="L84" s="4"/>
      <c r="M84" s="4" t="s">
        <v>170</v>
      </c>
      <c r="N84" s="4">
        <v>2020</v>
      </c>
      <c r="O84" s="4" t="s">
        <v>24</v>
      </c>
      <c r="P84" s="4" t="s">
        <v>24</v>
      </c>
      <c r="Q84" s="100" t="s">
        <v>24</v>
      </c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83">
        <v>84</v>
      </c>
      <c r="C85" s="4" t="s">
        <v>181</v>
      </c>
      <c r="D85" s="118"/>
      <c r="E85" s="131"/>
      <c r="F85" s="140">
        <v>1</v>
      </c>
      <c r="G85" s="27">
        <v>320</v>
      </c>
      <c r="H85" s="140"/>
      <c r="I85" s="5"/>
      <c r="J85" s="28"/>
      <c r="K85" s="4"/>
      <c r="L85" s="4"/>
      <c r="M85" s="4" t="s">
        <v>182</v>
      </c>
      <c r="N85" s="4">
        <v>2020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83">
        <v>85</v>
      </c>
      <c r="C86" s="4" t="s">
        <v>183</v>
      </c>
      <c r="D86" s="118"/>
      <c r="E86" s="131"/>
      <c r="F86" s="140">
        <v>1</v>
      </c>
      <c r="G86" s="27">
        <v>320</v>
      </c>
      <c r="H86" s="140"/>
      <c r="I86" s="5"/>
      <c r="J86" s="28"/>
      <c r="K86" s="4"/>
      <c r="L86" s="4"/>
      <c r="M86" s="4" t="s">
        <v>184</v>
      </c>
      <c r="N86" s="4">
        <v>2020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83">
        <v>86</v>
      </c>
      <c r="C87" s="4" t="s">
        <v>185</v>
      </c>
      <c r="D87" s="118"/>
      <c r="E87" s="131"/>
      <c r="F87" s="140">
        <v>1</v>
      </c>
      <c r="G87" s="27">
        <v>640</v>
      </c>
      <c r="H87" s="140"/>
      <c r="I87" s="5"/>
      <c r="J87" s="28"/>
      <c r="K87" s="4"/>
      <c r="L87" s="4"/>
      <c r="M87" s="4" t="s">
        <v>186</v>
      </c>
      <c r="N87" s="4">
        <v>2021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83">
        <v>87</v>
      </c>
      <c r="C88" s="4" t="s">
        <v>187</v>
      </c>
      <c r="D88" s="118"/>
      <c r="E88" s="131"/>
      <c r="F88" s="140">
        <v>1</v>
      </c>
      <c r="G88" s="27">
        <v>640</v>
      </c>
      <c r="H88" s="140"/>
      <c r="I88" s="5">
        <v>1</v>
      </c>
      <c r="J88" s="28"/>
      <c r="K88" s="4"/>
      <c r="L88" s="4"/>
      <c r="M88" s="4" t="s">
        <v>188</v>
      </c>
      <c r="N88" s="4">
        <v>2021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83">
        <v>88</v>
      </c>
      <c r="C89" s="4" t="s">
        <v>1455</v>
      </c>
      <c r="D89" s="118"/>
      <c r="E89" s="131"/>
      <c r="F89" s="140">
        <v>1</v>
      </c>
      <c r="G89" s="27">
        <v>640</v>
      </c>
      <c r="H89" s="140"/>
      <c r="I89" s="5"/>
      <c r="J89" s="28"/>
      <c r="K89" s="4"/>
      <c r="L89" s="4"/>
      <c r="M89" s="4" t="s">
        <v>190</v>
      </c>
      <c r="N89" s="4">
        <v>2021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 t="s">
        <v>1249</v>
      </c>
      <c r="B90" s="83">
        <v>89</v>
      </c>
      <c r="C90" s="86" t="s">
        <v>191</v>
      </c>
      <c r="D90" s="118"/>
      <c r="E90" s="131"/>
      <c r="F90" s="140"/>
      <c r="G90" s="92" t="s">
        <v>1082</v>
      </c>
      <c r="H90" s="140"/>
      <c r="I90" s="5">
        <v>1</v>
      </c>
      <c r="J90" s="28"/>
      <c r="K90" s="4"/>
      <c r="L90" s="4"/>
      <c r="M90" s="4" t="s">
        <v>192</v>
      </c>
      <c r="N90" s="4">
        <v>2017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  <c r="T90" s="4" t="s">
        <v>24</v>
      </c>
      <c r="U90" s="4" t="s">
        <v>24</v>
      </c>
      <c r="V90" s="4" t="s">
        <v>24</v>
      </c>
      <c r="W90" s="4"/>
      <c r="X90" s="4"/>
      <c r="Y90" s="4"/>
      <c r="Z90" s="4"/>
    </row>
    <row r="91" spans="1:26" x14ac:dyDescent="0.25">
      <c r="A91" s="4"/>
      <c r="B91" s="83">
        <v>90</v>
      </c>
      <c r="C91" s="4" t="s">
        <v>193</v>
      </c>
      <c r="D91" s="118">
        <v>300</v>
      </c>
      <c r="E91" s="131">
        <v>150</v>
      </c>
      <c r="F91" s="140">
        <v>1</v>
      </c>
      <c r="G91" s="27">
        <v>320</v>
      </c>
      <c r="H91" s="140"/>
      <c r="I91" s="5"/>
      <c r="J91" s="28"/>
      <c r="K91" s="4"/>
      <c r="L91" s="4"/>
      <c r="M91" s="4" t="s">
        <v>194</v>
      </c>
      <c r="N91" s="4">
        <v>2023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83">
        <v>91</v>
      </c>
      <c r="C92" s="4" t="s">
        <v>195</v>
      </c>
      <c r="D92" s="118">
        <v>300</v>
      </c>
      <c r="E92" s="131">
        <v>150</v>
      </c>
      <c r="F92" s="140">
        <v>1</v>
      </c>
      <c r="G92" s="27">
        <v>320</v>
      </c>
      <c r="H92" s="140"/>
      <c r="I92" s="5"/>
      <c r="J92" s="28"/>
      <c r="K92" s="4"/>
      <c r="L92" s="4"/>
      <c r="M92" s="4" t="s">
        <v>196</v>
      </c>
      <c r="N92" s="4">
        <v>2022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  <c r="T92" s="4" t="s">
        <v>24</v>
      </c>
      <c r="U92" s="4"/>
      <c r="V92" s="4"/>
      <c r="W92" s="4"/>
      <c r="X92" s="4"/>
      <c r="Y92" s="4"/>
      <c r="Z92" s="4"/>
    </row>
    <row r="93" spans="1:26" x14ac:dyDescent="0.25">
      <c r="A93" s="4"/>
      <c r="B93" s="83">
        <v>92</v>
      </c>
      <c r="C93" s="4" t="s">
        <v>197</v>
      </c>
      <c r="D93" s="118">
        <v>300</v>
      </c>
      <c r="E93" s="131">
        <v>150</v>
      </c>
      <c r="F93" s="140">
        <v>1</v>
      </c>
      <c r="G93" s="27">
        <v>320</v>
      </c>
      <c r="H93" s="140"/>
      <c r="I93" s="5">
        <v>1</v>
      </c>
      <c r="J93" s="28"/>
      <c r="K93" s="4"/>
      <c r="L93" s="4"/>
      <c r="M93" s="4" t="s">
        <v>198</v>
      </c>
      <c r="N93" s="4">
        <v>2022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  <c r="T93" s="4" t="s">
        <v>24</v>
      </c>
      <c r="U93" s="4"/>
      <c r="V93" s="4"/>
      <c r="W93" s="4"/>
      <c r="X93" s="4"/>
      <c r="Y93" s="4"/>
      <c r="Z93" s="4"/>
    </row>
    <row r="94" spans="1:26" x14ac:dyDescent="0.25">
      <c r="A94" s="4"/>
      <c r="B94" s="83">
        <v>93</v>
      </c>
      <c r="C94" s="4" t="s">
        <v>199</v>
      </c>
      <c r="D94" s="118"/>
      <c r="E94" s="131"/>
      <c r="F94" s="140">
        <v>1</v>
      </c>
      <c r="G94" s="27">
        <v>320</v>
      </c>
      <c r="H94" s="140"/>
      <c r="I94" s="5"/>
      <c r="J94" s="28"/>
      <c r="K94" s="4"/>
      <c r="L94" s="4"/>
      <c r="M94" s="4" t="s">
        <v>200</v>
      </c>
      <c r="N94" s="4">
        <v>2019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  <c r="T94" s="4" t="s">
        <v>24</v>
      </c>
      <c r="U94" s="4" t="s">
        <v>24</v>
      </c>
      <c r="V94" s="4" t="s">
        <v>24</v>
      </c>
      <c r="W94" s="4" t="s">
        <v>24</v>
      </c>
      <c r="X94" s="4" t="s">
        <v>24</v>
      </c>
      <c r="Y94" s="4" t="s">
        <v>24</v>
      </c>
      <c r="Z94" s="4"/>
    </row>
    <row r="95" spans="1:26" x14ac:dyDescent="0.25">
      <c r="A95" s="4"/>
      <c r="B95" s="83">
        <v>94</v>
      </c>
      <c r="C95" s="4" t="s">
        <v>201</v>
      </c>
      <c r="D95" s="118"/>
      <c r="E95" s="131"/>
      <c r="F95" s="140"/>
      <c r="G95" s="27">
        <v>640</v>
      </c>
      <c r="H95" s="140"/>
      <c r="I95" s="5">
        <v>1</v>
      </c>
      <c r="J95" s="28"/>
      <c r="K95" s="4"/>
      <c r="L95" s="4"/>
      <c r="M95" s="4" t="s">
        <v>202</v>
      </c>
      <c r="N95" s="4">
        <v>2018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83">
        <v>95</v>
      </c>
      <c r="C96" s="4" t="s">
        <v>203</v>
      </c>
      <c r="D96" s="118"/>
      <c r="E96" s="131"/>
      <c r="F96" s="140">
        <v>1</v>
      </c>
      <c r="G96" s="27">
        <v>320</v>
      </c>
      <c r="H96" s="140"/>
      <c r="I96" s="5"/>
      <c r="J96" s="28"/>
      <c r="K96" s="4"/>
      <c r="L96" s="4"/>
      <c r="M96" s="4" t="s">
        <v>204</v>
      </c>
      <c r="N96" s="4">
        <v>2019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  <c r="T96" s="4" t="s">
        <v>24</v>
      </c>
      <c r="U96" s="4"/>
      <c r="V96" s="4"/>
      <c r="W96" s="4"/>
      <c r="X96" s="4"/>
      <c r="Y96" s="4"/>
      <c r="Z96" s="4"/>
    </row>
    <row r="97" spans="1:26" x14ac:dyDescent="0.25">
      <c r="A97" s="4"/>
      <c r="B97" s="83">
        <v>96</v>
      </c>
      <c r="C97" s="4" t="s">
        <v>1330</v>
      </c>
      <c r="D97" s="118"/>
      <c r="E97" s="131"/>
      <c r="F97" s="140">
        <v>1</v>
      </c>
      <c r="G97" s="27">
        <v>320</v>
      </c>
      <c r="H97" s="140"/>
      <c r="I97" s="5"/>
      <c r="J97" s="28"/>
      <c r="K97" s="100"/>
      <c r="L97" s="4"/>
      <c r="M97" s="4" t="s">
        <v>204</v>
      </c>
      <c r="N97" s="4">
        <v>2019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  <c r="T97" s="4" t="s">
        <v>24</v>
      </c>
      <c r="U97" s="4"/>
      <c r="V97" s="4"/>
      <c r="W97" s="4"/>
      <c r="X97" s="4"/>
      <c r="Y97" s="4"/>
      <c r="Z97" s="4"/>
    </row>
    <row r="98" spans="1:26" x14ac:dyDescent="0.25">
      <c r="A98" s="4"/>
      <c r="B98" s="83">
        <v>97</v>
      </c>
      <c r="C98" s="4" t="s">
        <v>206</v>
      </c>
      <c r="D98" s="118"/>
      <c r="E98" s="131"/>
      <c r="F98" s="140">
        <v>1</v>
      </c>
      <c r="G98" s="27">
        <v>640</v>
      </c>
      <c r="H98" s="140"/>
      <c r="I98" s="5"/>
      <c r="J98" s="28"/>
      <c r="K98" s="4"/>
      <c r="L98" s="4"/>
      <c r="M98" s="4" t="s">
        <v>207</v>
      </c>
      <c r="N98" s="4">
        <v>2020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83">
        <v>98</v>
      </c>
      <c r="C99" s="4" t="s">
        <v>208</v>
      </c>
      <c r="D99" s="118"/>
      <c r="E99" s="131">
        <v>150</v>
      </c>
      <c r="F99" s="140">
        <v>1</v>
      </c>
      <c r="G99" s="27">
        <v>320</v>
      </c>
      <c r="H99" s="140"/>
      <c r="I99" s="5"/>
      <c r="J99" s="28"/>
      <c r="K99" s="4"/>
      <c r="L99" s="4"/>
      <c r="M99" s="4" t="s">
        <v>209</v>
      </c>
      <c r="N99" s="4">
        <v>2021</v>
      </c>
      <c r="O99" s="4" t="s">
        <v>24</v>
      </c>
      <c r="P99" s="4" t="s">
        <v>24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83">
        <v>99</v>
      </c>
      <c r="C100" s="4" t="s">
        <v>210</v>
      </c>
      <c r="D100" s="118"/>
      <c r="E100" s="131"/>
      <c r="F100" s="140">
        <v>1</v>
      </c>
      <c r="G100" s="27">
        <v>320</v>
      </c>
      <c r="H100" s="140"/>
      <c r="I100" s="5"/>
      <c r="J100" s="28"/>
      <c r="K100" s="4"/>
      <c r="L100" s="4"/>
      <c r="M100" s="4" t="s">
        <v>144</v>
      </c>
      <c r="N100" s="4">
        <v>2022</v>
      </c>
      <c r="O100" s="4" t="s">
        <v>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83">
        <v>100</v>
      </c>
      <c r="C101" s="4" t="s">
        <v>211</v>
      </c>
      <c r="D101" s="118"/>
      <c r="E101" s="131"/>
      <c r="F101" s="140">
        <v>1</v>
      </c>
      <c r="G101" s="27">
        <v>320</v>
      </c>
      <c r="H101" s="140"/>
      <c r="I101" s="5"/>
      <c r="J101" s="28"/>
      <c r="K101" s="4"/>
      <c r="L101" s="4"/>
      <c r="M101" s="4" t="s">
        <v>212</v>
      </c>
      <c r="N101" s="4">
        <v>2023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83">
        <v>101</v>
      </c>
      <c r="C102" s="4" t="s">
        <v>214</v>
      </c>
      <c r="D102" s="118">
        <v>300</v>
      </c>
      <c r="E102" s="131"/>
      <c r="F102" s="140">
        <v>1</v>
      </c>
      <c r="G102" s="27">
        <v>320</v>
      </c>
      <c r="H102" s="140"/>
      <c r="I102" s="5"/>
      <c r="J102" s="28"/>
      <c r="K102" s="4"/>
      <c r="L102" s="4"/>
      <c r="M102" s="4" t="s">
        <v>215</v>
      </c>
      <c r="N102" s="4">
        <v>2023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83">
        <v>102</v>
      </c>
      <c r="C103" s="4" t="s">
        <v>216</v>
      </c>
      <c r="D103" s="118"/>
      <c r="E103" s="131">
        <v>300</v>
      </c>
      <c r="F103" s="140">
        <v>2</v>
      </c>
      <c r="G103" s="27">
        <v>320</v>
      </c>
      <c r="H103" s="140"/>
      <c r="I103" s="5" t="s">
        <v>1358</v>
      </c>
      <c r="J103" s="28"/>
      <c r="K103" s="4"/>
      <c r="L103" s="4"/>
      <c r="M103" s="4" t="s">
        <v>217</v>
      </c>
      <c r="N103" s="4">
        <v>2021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  <c r="T103" s="4" t="s">
        <v>24</v>
      </c>
      <c r="U103" s="4" t="s">
        <v>24</v>
      </c>
      <c r="V103" s="4" t="s">
        <v>24</v>
      </c>
      <c r="W103" s="4" t="s">
        <v>24</v>
      </c>
      <c r="X103" s="4" t="s">
        <v>24</v>
      </c>
      <c r="Y103" s="4" t="s">
        <v>24</v>
      </c>
      <c r="Z103" s="4"/>
    </row>
    <row r="104" spans="1:26" x14ac:dyDescent="0.25">
      <c r="A104" s="4"/>
      <c r="B104" s="83">
        <v>103</v>
      </c>
      <c r="C104" s="4" t="s">
        <v>218</v>
      </c>
      <c r="D104" s="118"/>
      <c r="E104" s="131"/>
      <c r="F104" s="140">
        <v>2</v>
      </c>
      <c r="G104" s="27">
        <v>640</v>
      </c>
      <c r="H104" s="140"/>
      <c r="I104" s="140">
        <v>1</v>
      </c>
      <c r="J104" s="28"/>
      <c r="K104" s="4"/>
      <c r="L104" s="4"/>
      <c r="M104" s="4" t="s">
        <v>194</v>
      </c>
      <c r="N104" s="4">
        <v>2021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83">
        <v>104</v>
      </c>
      <c r="C105" s="4" t="s">
        <v>219</v>
      </c>
      <c r="D105" s="118"/>
      <c r="E105" s="131"/>
      <c r="F105" s="140">
        <v>1</v>
      </c>
      <c r="G105" s="27">
        <v>320</v>
      </c>
      <c r="H105" s="140"/>
      <c r="I105" s="5"/>
      <c r="J105" s="28"/>
      <c r="K105" s="4"/>
      <c r="L105" s="4"/>
      <c r="M105" s="4" t="s">
        <v>220</v>
      </c>
      <c r="N105" s="4">
        <v>2019</v>
      </c>
      <c r="O105" s="4" t="s">
        <v>24</v>
      </c>
      <c r="P105" s="4" t="s">
        <v>24</v>
      </c>
      <c r="Q105" s="4" t="s">
        <v>24</v>
      </c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 t="s">
        <v>1234</v>
      </c>
      <c r="B106" s="83">
        <v>105</v>
      </c>
      <c r="C106" s="4" t="s">
        <v>221</v>
      </c>
      <c r="D106" s="118"/>
      <c r="E106" s="131"/>
      <c r="F106" s="140"/>
      <c r="G106" s="27">
        <v>320</v>
      </c>
      <c r="H106" s="140"/>
      <c r="I106" s="5">
        <v>1</v>
      </c>
      <c r="J106" s="28"/>
      <c r="K106" s="4"/>
      <c r="L106" s="4"/>
      <c r="M106" s="4" t="s">
        <v>160</v>
      </c>
      <c r="N106" s="4">
        <v>2018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  <c r="T106" s="4" t="s">
        <v>24</v>
      </c>
      <c r="U106" s="4" t="s">
        <v>24</v>
      </c>
      <c r="V106" s="4"/>
      <c r="W106" s="4"/>
      <c r="X106" s="4" t="s">
        <v>24</v>
      </c>
      <c r="Y106" s="4"/>
      <c r="Z106" s="4"/>
    </row>
    <row r="107" spans="1:26" x14ac:dyDescent="0.25">
      <c r="A107" s="4"/>
      <c r="B107" s="83">
        <v>106</v>
      </c>
      <c r="C107" s="4" t="s">
        <v>222</v>
      </c>
      <c r="D107" s="118"/>
      <c r="E107" s="131"/>
      <c r="F107" s="140">
        <v>1</v>
      </c>
      <c r="G107" s="27">
        <v>320</v>
      </c>
      <c r="H107" s="140"/>
      <c r="I107" s="5"/>
      <c r="J107" s="28"/>
      <c r="K107" s="4"/>
      <c r="L107" s="4"/>
      <c r="M107" s="4" t="s">
        <v>160</v>
      </c>
      <c r="N107" s="4">
        <v>2019</v>
      </c>
      <c r="O107" s="4" t="s">
        <v>24</v>
      </c>
      <c r="P107" s="4" t="s">
        <v>1198</v>
      </c>
      <c r="Q107" s="4" t="s">
        <v>24</v>
      </c>
      <c r="R107" s="4" t="s">
        <v>24</v>
      </c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83">
        <v>107</v>
      </c>
      <c r="C108" s="4" t="s">
        <v>223</v>
      </c>
      <c r="D108" s="118">
        <v>300</v>
      </c>
      <c r="E108" s="131">
        <v>150</v>
      </c>
      <c r="F108" s="140">
        <v>1</v>
      </c>
      <c r="G108" s="27">
        <v>320</v>
      </c>
      <c r="H108" s="140"/>
      <c r="I108" s="5"/>
      <c r="J108" s="28"/>
      <c r="K108" s="4"/>
      <c r="L108" s="4"/>
      <c r="M108" s="4" t="s">
        <v>224</v>
      </c>
      <c r="N108" s="4">
        <v>2023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83">
        <v>108</v>
      </c>
      <c r="C109" s="4" t="s">
        <v>225</v>
      </c>
      <c r="D109" s="118">
        <v>300</v>
      </c>
      <c r="E109" s="131">
        <v>150</v>
      </c>
      <c r="F109" s="140">
        <v>1</v>
      </c>
      <c r="G109" s="27">
        <v>320</v>
      </c>
      <c r="H109" s="140"/>
      <c r="I109" s="5"/>
      <c r="J109" s="28"/>
      <c r="K109" s="4"/>
      <c r="L109" s="4"/>
      <c r="M109" s="4" t="s">
        <v>226</v>
      </c>
      <c r="N109" s="4">
        <v>2023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83">
        <v>109</v>
      </c>
      <c r="C110" s="4" t="s">
        <v>227</v>
      </c>
      <c r="D110" s="118"/>
      <c r="E110" s="131"/>
      <c r="F110" s="140">
        <v>2</v>
      </c>
      <c r="G110" s="27">
        <v>640</v>
      </c>
      <c r="H110" s="140"/>
      <c r="I110" s="5"/>
      <c r="J110" s="28" t="s">
        <v>228</v>
      </c>
      <c r="K110" s="4" t="s">
        <v>229</v>
      </c>
      <c r="L110" s="4" t="s">
        <v>230</v>
      </c>
      <c r="M110" s="4" t="s">
        <v>55</v>
      </c>
      <c r="N110" s="86">
        <v>2023</v>
      </c>
      <c r="O110" s="4" t="s">
        <v>1336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101">
        <v>110</v>
      </c>
      <c r="C111" s="4" t="s">
        <v>232</v>
      </c>
      <c r="D111" s="118"/>
      <c r="E111" s="131"/>
      <c r="F111" s="140">
        <v>1</v>
      </c>
      <c r="G111" s="27">
        <v>320</v>
      </c>
      <c r="H111" s="140"/>
      <c r="I111" s="5"/>
      <c r="J111" s="28"/>
      <c r="K111" s="4">
        <v>1</v>
      </c>
      <c r="L111" s="4"/>
      <c r="M111" s="4" t="s">
        <v>233</v>
      </c>
      <c r="N111" s="4">
        <v>2022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  <c r="T111" s="4" t="s">
        <v>24</v>
      </c>
      <c r="U111" s="4" t="s">
        <v>24</v>
      </c>
      <c r="V111" s="4"/>
      <c r="W111" s="4"/>
      <c r="X111" s="4"/>
      <c r="Y111" s="4"/>
      <c r="Z111" s="4"/>
    </row>
    <row r="112" spans="1:26" x14ac:dyDescent="0.25">
      <c r="A112" s="4"/>
      <c r="B112" s="83">
        <v>111</v>
      </c>
      <c r="C112" s="4" t="s">
        <v>234</v>
      </c>
      <c r="D112" s="118"/>
      <c r="E112" s="131"/>
      <c r="F112" s="140">
        <v>1</v>
      </c>
      <c r="G112" s="27">
        <v>320</v>
      </c>
      <c r="H112" s="140"/>
      <c r="I112" s="5"/>
      <c r="J112" s="28"/>
      <c r="K112" s="4"/>
      <c r="L112" s="4"/>
      <c r="M112" s="4" t="s">
        <v>235</v>
      </c>
      <c r="N112" s="4">
        <v>2021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83">
        <v>112</v>
      </c>
      <c r="C113" s="4" t="s">
        <v>236</v>
      </c>
      <c r="D113" s="118"/>
      <c r="E113" s="131"/>
      <c r="F113" s="140">
        <v>1</v>
      </c>
      <c r="G113" s="27">
        <v>320</v>
      </c>
      <c r="H113" s="140"/>
      <c r="I113" s="5"/>
      <c r="J113" s="28"/>
      <c r="K113" s="4"/>
      <c r="L113" s="4"/>
      <c r="M113" s="4" t="s">
        <v>237</v>
      </c>
      <c r="N113" s="4">
        <v>2020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83">
        <v>113</v>
      </c>
      <c r="C114" s="4" t="s">
        <v>238</v>
      </c>
      <c r="D114" s="118">
        <v>300</v>
      </c>
      <c r="E114" s="131">
        <v>150</v>
      </c>
      <c r="F114" s="140">
        <v>1</v>
      </c>
      <c r="G114" s="27">
        <v>320</v>
      </c>
      <c r="H114" s="140"/>
      <c r="I114" s="5"/>
      <c r="J114" s="28"/>
      <c r="K114" s="4"/>
      <c r="L114" s="4"/>
      <c r="M114" s="4" t="s">
        <v>239</v>
      </c>
      <c r="N114" s="4">
        <v>2022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83">
        <v>114</v>
      </c>
      <c r="C115" s="4" t="s">
        <v>240</v>
      </c>
      <c r="D115" s="118"/>
      <c r="E115" s="131"/>
      <c r="F115" s="140">
        <v>1</v>
      </c>
      <c r="G115" s="27">
        <v>320</v>
      </c>
      <c r="H115" s="140"/>
      <c r="I115" s="5"/>
      <c r="J115" s="28"/>
      <c r="K115" s="4"/>
      <c r="L115" s="4"/>
      <c r="M115" s="4" t="s">
        <v>233</v>
      </c>
      <c r="N115" s="4">
        <v>2021</v>
      </c>
      <c r="O115" s="4" t="s">
        <v>24</v>
      </c>
      <c r="P115" s="4" t="s">
        <v>24</v>
      </c>
      <c r="Q115" s="4" t="s">
        <v>24</v>
      </c>
      <c r="R115" s="4" t="s">
        <v>24</v>
      </c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83">
        <v>115</v>
      </c>
      <c r="C116" s="4" t="s">
        <v>1459</v>
      </c>
      <c r="D116" s="118">
        <v>300</v>
      </c>
      <c r="E116" s="131">
        <v>150</v>
      </c>
      <c r="F116" s="140">
        <v>1</v>
      </c>
      <c r="G116" s="27">
        <v>320</v>
      </c>
      <c r="H116" s="140"/>
      <c r="I116" s="5"/>
      <c r="J116" s="28"/>
      <c r="K116" s="4" t="s">
        <v>1297</v>
      </c>
      <c r="L116" s="4" t="s">
        <v>243</v>
      </c>
      <c r="M116" s="4" t="s">
        <v>244</v>
      </c>
      <c r="N116" s="4">
        <v>2022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 t="s">
        <v>1467</v>
      </c>
      <c r="B117" s="83">
        <v>116</v>
      </c>
      <c r="C117" s="4" t="s">
        <v>1458</v>
      </c>
      <c r="D117" s="118">
        <v>300</v>
      </c>
      <c r="E117" s="131"/>
      <c r="F117" s="140">
        <v>1</v>
      </c>
      <c r="G117" s="27">
        <v>320</v>
      </c>
      <c r="H117" s="140"/>
      <c r="I117" s="5"/>
      <c r="J117" s="28"/>
      <c r="K117" s="4"/>
      <c r="L117" s="4"/>
      <c r="M117" s="4" t="s">
        <v>246</v>
      </c>
      <c r="N117" s="4">
        <v>2021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83">
        <v>117</v>
      </c>
      <c r="C118" s="88" t="s">
        <v>247</v>
      </c>
      <c r="D118" s="134"/>
      <c r="E118" s="138"/>
      <c r="F118" s="140">
        <v>1</v>
      </c>
      <c r="G118" s="27">
        <v>320</v>
      </c>
      <c r="H118" s="140"/>
      <c r="I118" s="5">
        <v>1</v>
      </c>
      <c r="J118" s="28"/>
      <c r="K118" s="4"/>
      <c r="L118" s="4"/>
      <c r="M118" s="4" t="s">
        <v>55</v>
      </c>
      <c r="N118" s="4">
        <v>2022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  <c r="T118" s="4" t="s">
        <v>24</v>
      </c>
      <c r="U118" s="4" t="s">
        <v>24</v>
      </c>
      <c r="V118" s="4"/>
      <c r="W118" s="4"/>
      <c r="X118" s="4"/>
      <c r="Y118" s="4"/>
      <c r="Z118" s="4"/>
    </row>
    <row r="119" spans="1:26" x14ac:dyDescent="0.25">
      <c r="A119" s="4"/>
      <c r="B119" s="83">
        <v>118</v>
      </c>
      <c r="C119" s="4" t="s">
        <v>248</v>
      </c>
      <c r="D119" s="118"/>
      <c r="E119" s="131"/>
      <c r="F119" s="140">
        <v>1</v>
      </c>
      <c r="G119" s="27">
        <v>320</v>
      </c>
      <c r="H119" s="140"/>
      <c r="I119" s="5"/>
      <c r="J119" s="28"/>
      <c r="K119" s="4"/>
      <c r="L119" s="4"/>
      <c r="M119" s="4" t="s">
        <v>249</v>
      </c>
      <c r="N119" s="4">
        <v>2020</v>
      </c>
      <c r="O119" s="4" t="s">
        <v>24</v>
      </c>
      <c r="P119" s="4" t="s">
        <v>24</v>
      </c>
      <c r="Q119" s="4" t="s">
        <v>24</v>
      </c>
      <c r="R119" s="4" t="s">
        <v>24</v>
      </c>
      <c r="S119" s="102" t="s">
        <v>1379</v>
      </c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83">
        <v>119</v>
      </c>
      <c r="C120" s="4" t="s">
        <v>250</v>
      </c>
      <c r="D120" s="118"/>
      <c r="E120" s="131"/>
      <c r="F120" s="140"/>
      <c r="G120" s="27">
        <v>320</v>
      </c>
      <c r="H120" s="140"/>
      <c r="I120" s="5">
        <v>1</v>
      </c>
      <c r="J120" s="28"/>
      <c r="K120" s="4"/>
      <c r="L120" s="4"/>
      <c r="M120" s="4" t="s">
        <v>160</v>
      </c>
      <c r="N120" s="4">
        <v>2021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83">
        <v>120</v>
      </c>
      <c r="C121" s="4" t="s">
        <v>251</v>
      </c>
      <c r="D121" s="118"/>
      <c r="E121" s="131"/>
      <c r="F121" s="140"/>
      <c r="G121" s="27">
        <v>320</v>
      </c>
      <c r="H121" s="140"/>
      <c r="I121" s="5">
        <v>1</v>
      </c>
      <c r="J121" s="28"/>
      <c r="K121" s="4"/>
      <c r="L121" s="4"/>
      <c r="M121" s="4" t="s">
        <v>160</v>
      </c>
      <c r="N121" s="4">
        <v>2019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  <c r="T121" s="4" t="s">
        <v>24</v>
      </c>
      <c r="U121" s="4" t="s">
        <v>24</v>
      </c>
      <c r="V121" s="4" t="s">
        <v>24</v>
      </c>
      <c r="W121" s="4"/>
      <c r="X121" s="4"/>
      <c r="Y121" s="4"/>
      <c r="Z121" s="4"/>
    </row>
    <row r="122" spans="1:26" x14ac:dyDescent="0.25">
      <c r="A122" s="4"/>
      <c r="B122" s="83">
        <v>121</v>
      </c>
      <c r="C122" s="4" t="s">
        <v>252</v>
      </c>
      <c r="D122" s="118">
        <v>300</v>
      </c>
      <c r="E122" s="131"/>
      <c r="F122" s="140">
        <v>1</v>
      </c>
      <c r="G122" s="27">
        <v>320</v>
      </c>
      <c r="H122" s="140"/>
      <c r="I122" s="5"/>
      <c r="J122" s="28"/>
      <c r="K122" s="4"/>
      <c r="L122" s="4"/>
      <c r="M122" s="4" t="s">
        <v>249</v>
      </c>
      <c r="N122" s="4">
        <v>2019</v>
      </c>
      <c r="O122" s="4" t="s">
        <v>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 t="s">
        <v>1464</v>
      </c>
      <c r="B123" s="90">
        <v>122</v>
      </c>
      <c r="C123" s="84" t="s">
        <v>253</v>
      </c>
      <c r="D123" s="133"/>
      <c r="E123" s="137"/>
      <c r="F123" s="140">
        <v>1</v>
      </c>
      <c r="G123" s="27">
        <v>320</v>
      </c>
      <c r="H123" s="140"/>
      <c r="I123" s="5"/>
      <c r="J123" s="28"/>
      <c r="K123" s="4"/>
      <c r="L123" s="4"/>
      <c r="M123" s="4" t="s">
        <v>55</v>
      </c>
      <c r="N123" s="4">
        <v>2022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83">
        <v>123</v>
      </c>
      <c r="C124" s="4" t="s">
        <v>254</v>
      </c>
      <c r="D124" s="118"/>
      <c r="E124" s="131"/>
      <c r="F124" s="140">
        <v>1</v>
      </c>
      <c r="G124" s="27">
        <v>320</v>
      </c>
      <c r="H124" s="140"/>
      <c r="I124" s="5"/>
      <c r="J124" s="28"/>
      <c r="K124" s="4"/>
      <c r="L124" s="4"/>
      <c r="M124" s="4" t="s">
        <v>255</v>
      </c>
      <c r="N124" s="4">
        <v>2019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83">
        <v>124</v>
      </c>
      <c r="C125" s="4" t="s">
        <v>256</v>
      </c>
      <c r="D125" s="118"/>
      <c r="E125" s="131"/>
      <c r="F125" s="140">
        <v>1</v>
      </c>
      <c r="G125" s="103">
        <v>320</v>
      </c>
      <c r="H125" s="140"/>
      <c r="I125" s="5"/>
      <c r="J125" s="28"/>
      <c r="K125" s="4"/>
      <c r="L125" s="4"/>
      <c r="M125" s="4" t="s">
        <v>257</v>
      </c>
      <c r="N125" s="4">
        <v>2021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83">
        <v>125</v>
      </c>
      <c r="C126" s="88" t="s">
        <v>258</v>
      </c>
      <c r="D126" s="134">
        <v>300</v>
      </c>
      <c r="E126" s="138">
        <v>150</v>
      </c>
      <c r="F126" s="140"/>
      <c r="G126" s="27">
        <v>320</v>
      </c>
      <c r="H126" s="140"/>
      <c r="I126" s="5">
        <v>1</v>
      </c>
      <c r="J126" s="28"/>
      <c r="K126" s="4"/>
      <c r="L126" s="4"/>
      <c r="M126" s="4" t="s">
        <v>259</v>
      </c>
      <c r="N126" s="4">
        <v>2022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83">
        <v>126</v>
      </c>
      <c r="C127" s="85" t="s">
        <v>260</v>
      </c>
      <c r="D127" s="132"/>
      <c r="E127" s="136"/>
      <c r="F127" s="140">
        <v>1</v>
      </c>
      <c r="G127" s="27"/>
      <c r="H127" s="140"/>
      <c r="I127" s="5"/>
      <c r="J127" s="28"/>
      <c r="K127" s="4"/>
      <c r="L127" s="4"/>
      <c r="M127" s="4" t="s">
        <v>261</v>
      </c>
      <c r="N127" s="4">
        <v>2021</v>
      </c>
      <c r="O127" s="4" t="s">
        <v>24</v>
      </c>
      <c r="P127" s="4" t="s">
        <v>24</v>
      </c>
      <c r="Q127" s="4" t="s">
        <v>24</v>
      </c>
      <c r="R127" s="4" t="s">
        <v>24</v>
      </c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83">
        <v>127</v>
      </c>
      <c r="C128" s="4" t="s">
        <v>262</v>
      </c>
      <c r="D128" s="118"/>
      <c r="E128" s="131"/>
      <c r="F128" s="140">
        <v>1</v>
      </c>
      <c r="G128" s="27">
        <v>320</v>
      </c>
      <c r="H128" s="140"/>
      <c r="I128" s="5"/>
      <c r="J128" s="28"/>
      <c r="K128" s="4"/>
      <c r="L128" s="4"/>
      <c r="M128" s="4" t="s">
        <v>263</v>
      </c>
      <c r="N128" s="4">
        <v>2021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83">
        <v>128</v>
      </c>
      <c r="C129" s="4" t="s">
        <v>264</v>
      </c>
      <c r="D129" s="118">
        <v>300</v>
      </c>
      <c r="E129" s="131"/>
      <c r="F129" s="140">
        <v>1</v>
      </c>
      <c r="G129" s="27">
        <v>640</v>
      </c>
      <c r="H129" s="140"/>
      <c r="I129" s="5"/>
      <c r="J129" s="28"/>
      <c r="K129" s="4"/>
      <c r="L129" s="4"/>
      <c r="M129" s="4" t="s">
        <v>265</v>
      </c>
      <c r="N129" s="4">
        <v>2020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83">
        <v>129</v>
      </c>
      <c r="C130" s="4" t="s">
        <v>266</v>
      </c>
      <c r="D130" s="118">
        <v>300</v>
      </c>
      <c r="E130" s="131"/>
      <c r="F130" s="140">
        <v>1</v>
      </c>
      <c r="G130" s="27">
        <v>320</v>
      </c>
      <c r="H130" s="140"/>
      <c r="I130" s="5"/>
      <c r="J130" s="28"/>
      <c r="K130" s="4"/>
      <c r="L130" s="4"/>
      <c r="M130" s="4" t="s">
        <v>267</v>
      </c>
      <c r="N130" s="4">
        <v>2023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 t="s">
        <v>1384</v>
      </c>
      <c r="B131" s="83">
        <v>130</v>
      </c>
      <c r="C131" s="4" t="s">
        <v>268</v>
      </c>
      <c r="D131" s="118"/>
      <c r="E131" s="131"/>
      <c r="F131" s="140">
        <v>1</v>
      </c>
      <c r="G131" s="27">
        <v>320</v>
      </c>
      <c r="H131" s="140"/>
      <c r="I131" s="5">
        <v>1</v>
      </c>
      <c r="J131" s="28"/>
      <c r="K131" s="4"/>
      <c r="L131" s="4"/>
      <c r="M131" s="4" t="s">
        <v>269</v>
      </c>
      <c r="N131" s="4">
        <v>2019</v>
      </c>
      <c r="O131" s="4" t="s">
        <v>24</v>
      </c>
      <c r="P131" s="4" t="s">
        <v>24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 t="s">
        <v>1449</v>
      </c>
      <c r="B132" s="83">
        <v>131</v>
      </c>
      <c r="C132" s="84" t="s">
        <v>270</v>
      </c>
      <c r="D132" s="133"/>
      <c r="E132" s="137"/>
      <c r="F132" s="140"/>
      <c r="G132" s="27">
        <v>320</v>
      </c>
      <c r="H132" s="140"/>
      <c r="I132" s="5"/>
      <c r="J132" s="28"/>
      <c r="K132" s="4"/>
      <c r="L132" s="4"/>
      <c r="M132" s="4" t="s">
        <v>271</v>
      </c>
      <c r="N132" s="4">
        <v>2021</v>
      </c>
      <c r="O132" s="4" t="s">
        <v>1348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83">
        <v>132</v>
      </c>
      <c r="C133" s="4" t="s">
        <v>272</v>
      </c>
      <c r="D133" s="118">
        <v>300</v>
      </c>
      <c r="E133" s="131"/>
      <c r="F133" s="140">
        <v>1</v>
      </c>
      <c r="G133" s="27">
        <v>320</v>
      </c>
      <c r="H133" s="140"/>
      <c r="I133" s="5"/>
      <c r="J133" s="28"/>
      <c r="K133" s="4"/>
      <c r="L133" s="4"/>
      <c r="M133" s="4" t="s">
        <v>273</v>
      </c>
      <c r="N133" s="4">
        <v>2021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  <c r="T133" s="4" t="s">
        <v>24</v>
      </c>
      <c r="U133" s="4" t="s">
        <v>24</v>
      </c>
      <c r="V133" s="4"/>
      <c r="W133" s="4"/>
      <c r="X133" s="4"/>
      <c r="Y133" s="4"/>
      <c r="Z133" s="4"/>
    </row>
    <row r="134" spans="1:26" x14ac:dyDescent="0.25">
      <c r="A134" s="4"/>
      <c r="B134" s="83">
        <v>133</v>
      </c>
      <c r="C134" s="4" t="s">
        <v>274</v>
      </c>
      <c r="D134" s="118">
        <v>300</v>
      </c>
      <c r="E134" s="131">
        <v>150</v>
      </c>
      <c r="F134" s="140">
        <v>1</v>
      </c>
      <c r="G134" s="27">
        <v>320</v>
      </c>
      <c r="H134" s="140"/>
      <c r="I134" s="5"/>
      <c r="J134" s="28"/>
      <c r="K134" s="4"/>
      <c r="L134" s="4"/>
      <c r="M134" s="4" t="s">
        <v>275</v>
      </c>
      <c r="N134" s="4">
        <v>2022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  <c r="T134" s="4" t="s">
        <v>24</v>
      </c>
      <c r="U134" s="4"/>
      <c r="V134" s="4"/>
      <c r="W134" s="4"/>
      <c r="X134" s="4"/>
      <c r="Y134" s="4"/>
      <c r="Z134" s="4"/>
    </row>
    <row r="135" spans="1:26" x14ac:dyDescent="0.25">
      <c r="A135" s="4"/>
      <c r="B135" s="83">
        <v>134</v>
      </c>
      <c r="C135" s="4" t="s">
        <v>277</v>
      </c>
      <c r="D135" s="118"/>
      <c r="E135" s="131"/>
      <c r="F135" s="140">
        <v>1</v>
      </c>
      <c r="G135" s="27">
        <v>320</v>
      </c>
      <c r="H135" s="140"/>
      <c r="I135" s="5"/>
      <c r="J135" s="28"/>
      <c r="K135" s="4"/>
      <c r="L135" s="4"/>
      <c r="M135" s="4" t="s">
        <v>278</v>
      </c>
      <c r="N135" s="4">
        <v>2020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83">
        <v>135</v>
      </c>
      <c r="C136" s="4" t="s">
        <v>279</v>
      </c>
      <c r="D136" s="118"/>
      <c r="E136" s="131"/>
      <c r="F136" s="140">
        <v>1</v>
      </c>
      <c r="G136" s="27">
        <v>320</v>
      </c>
      <c r="H136" s="140"/>
      <c r="I136" s="5"/>
      <c r="J136" s="28"/>
      <c r="K136" s="4"/>
      <c r="L136" s="4"/>
      <c r="M136" s="4" t="s">
        <v>280</v>
      </c>
      <c r="N136" s="4">
        <v>2020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  <c r="T136" s="4" t="s">
        <v>24</v>
      </c>
      <c r="U136" s="4" t="s">
        <v>24</v>
      </c>
      <c r="V136" s="4" t="s">
        <v>24</v>
      </c>
      <c r="W136" s="4" t="s">
        <v>24</v>
      </c>
      <c r="X136" s="4" t="s">
        <v>24</v>
      </c>
      <c r="Y136" s="4"/>
      <c r="Z136" s="4"/>
    </row>
    <row r="137" spans="1:26" x14ac:dyDescent="0.25">
      <c r="A137" s="4"/>
      <c r="B137" s="83">
        <v>136</v>
      </c>
      <c r="C137" s="4" t="s">
        <v>281</v>
      </c>
      <c r="D137" s="118"/>
      <c r="E137" s="131"/>
      <c r="F137" s="140">
        <v>1</v>
      </c>
      <c r="G137" s="27">
        <v>320</v>
      </c>
      <c r="H137" s="140"/>
      <c r="I137" s="5"/>
      <c r="J137" s="28"/>
      <c r="K137" s="4"/>
      <c r="L137" s="4"/>
      <c r="M137" s="4" t="s">
        <v>282</v>
      </c>
      <c r="N137" s="4">
        <v>2020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  <c r="T137" s="4" t="s">
        <v>24</v>
      </c>
      <c r="U137" s="4"/>
      <c r="V137" s="4"/>
      <c r="W137" s="4"/>
      <c r="X137" s="4"/>
      <c r="Y137" s="4"/>
      <c r="Z137" s="4"/>
    </row>
    <row r="138" spans="1:26" x14ac:dyDescent="0.25">
      <c r="A138" s="4"/>
      <c r="B138" s="83">
        <v>137</v>
      </c>
      <c r="C138" s="4" t="s">
        <v>283</v>
      </c>
      <c r="D138" s="118">
        <v>300</v>
      </c>
      <c r="E138" s="131"/>
      <c r="F138" s="140">
        <v>1</v>
      </c>
      <c r="G138" s="27">
        <v>320</v>
      </c>
      <c r="H138" s="140"/>
      <c r="I138" s="5"/>
      <c r="J138" s="28" t="s">
        <v>1352</v>
      </c>
      <c r="K138" s="4"/>
      <c r="L138" s="4"/>
      <c r="M138" s="4" t="s">
        <v>284</v>
      </c>
      <c r="N138" s="4">
        <v>2023</v>
      </c>
      <c r="O138" s="4" t="s">
        <v>1348</v>
      </c>
      <c r="P138" s="4"/>
      <c r="Q138" s="4" t="s">
        <v>1391</v>
      </c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83">
        <v>138</v>
      </c>
      <c r="C139" s="4" t="s">
        <v>285</v>
      </c>
      <c r="D139" s="118">
        <v>300</v>
      </c>
      <c r="E139" s="131">
        <v>150</v>
      </c>
      <c r="F139" s="140">
        <v>1</v>
      </c>
      <c r="G139" s="27">
        <v>320</v>
      </c>
      <c r="H139" s="140"/>
      <c r="I139" s="5"/>
      <c r="J139" s="28"/>
      <c r="K139" s="4"/>
      <c r="L139" s="4"/>
      <c r="M139" s="4" t="s">
        <v>286</v>
      </c>
      <c r="N139" s="4">
        <v>2023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83">
        <v>139</v>
      </c>
      <c r="C140" s="4" t="s">
        <v>287</v>
      </c>
      <c r="D140" s="118"/>
      <c r="E140" s="131"/>
      <c r="F140" s="140">
        <v>1</v>
      </c>
      <c r="G140" s="27">
        <v>320</v>
      </c>
      <c r="H140" s="140"/>
      <c r="I140" s="5"/>
      <c r="J140" s="28"/>
      <c r="K140" s="4"/>
      <c r="L140" s="4"/>
      <c r="M140" s="4" t="s">
        <v>77</v>
      </c>
      <c r="N140" s="4">
        <v>2023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83">
        <v>140</v>
      </c>
      <c r="C141" s="4" t="s">
        <v>288</v>
      </c>
      <c r="D141" s="118"/>
      <c r="E141" s="131"/>
      <c r="F141" s="140">
        <v>1</v>
      </c>
      <c r="G141" s="27">
        <v>320</v>
      </c>
      <c r="H141" s="140"/>
      <c r="I141" s="5"/>
      <c r="J141" s="28"/>
      <c r="K141" s="4"/>
      <c r="L141" s="4"/>
      <c r="M141" s="4" t="s">
        <v>289</v>
      </c>
      <c r="N141" s="4">
        <v>2019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  <c r="T141" s="4" t="s">
        <v>24</v>
      </c>
      <c r="U141" s="4" t="s">
        <v>24</v>
      </c>
      <c r="V141" s="4" t="s">
        <v>24</v>
      </c>
      <c r="W141" s="4" t="s">
        <v>24</v>
      </c>
      <c r="X141" s="4" t="s">
        <v>24</v>
      </c>
      <c r="Y141" s="4"/>
      <c r="Z141" s="4"/>
    </row>
    <row r="142" spans="1:26" x14ac:dyDescent="0.25">
      <c r="A142" s="4"/>
      <c r="B142" s="83">
        <v>141</v>
      </c>
      <c r="C142" s="86" t="s">
        <v>290</v>
      </c>
      <c r="D142" s="118"/>
      <c r="E142" s="131"/>
      <c r="F142" s="140">
        <v>1</v>
      </c>
      <c r="G142" s="27">
        <v>320</v>
      </c>
      <c r="H142" s="140"/>
      <c r="I142" s="5"/>
      <c r="J142" s="28"/>
      <c r="K142" s="4"/>
      <c r="L142" s="4"/>
      <c r="M142" s="4" t="s">
        <v>291</v>
      </c>
      <c r="N142" s="4">
        <v>2020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83">
        <v>142</v>
      </c>
      <c r="C143" s="4" t="s">
        <v>293</v>
      </c>
      <c r="D143" s="118"/>
      <c r="E143" s="131"/>
      <c r="F143" s="140">
        <v>1</v>
      </c>
      <c r="G143" s="27">
        <v>320</v>
      </c>
      <c r="H143" s="140"/>
      <c r="I143" s="5"/>
      <c r="J143" s="28"/>
      <c r="K143" s="4"/>
      <c r="L143" s="4"/>
      <c r="M143" s="4" t="s">
        <v>294</v>
      </c>
      <c r="N143" s="4">
        <v>2019</v>
      </c>
      <c r="O143" s="4" t="s">
        <v>24</v>
      </c>
      <c r="P143" s="4" t="s">
        <v>24</v>
      </c>
      <c r="Q143" s="4" t="s">
        <v>1361</v>
      </c>
      <c r="R143" s="4" t="s">
        <v>24</v>
      </c>
      <c r="S143" s="4" t="s">
        <v>24</v>
      </c>
      <c r="T143" s="4" t="s">
        <v>24</v>
      </c>
      <c r="U143" s="4" t="s">
        <v>24</v>
      </c>
      <c r="V143" s="4" t="s">
        <v>24</v>
      </c>
      <c r="W143" s="4" t="s">
        <v>24</v>
      </c>
      <c r="X143" s="4" t="s">
        <v>24</v>
      </c>
      <c r="Y143" s="4" t="s">
        <v>24</v>
      </c>
      <c r="Z143" s="4"/>
    </row>
    <row r="144" spans="1:26" x14ac:dyDescent="0.25">
      <c r="A144" s="4"/>
      <c r="B144" s="83">
        <v>143</v>
      </c>
      <c r="C144" s="4" t="s">
        <v>295</v>
      </c>
      <c r="D144" s="118">
        <v>300</v>
      </c>
      <c r="E144" s="131"/>
      <c r="F144" s="140">
        <v>1</v>
      </c>
      <c r="G144" s="27">
        <v>320</v>
      </c>
      <c r="H144" s="140"/>
      <c r="I144" s="5"/>
      <c r="J144" s="28"/>
      <c r="K144" s="4"/>
      <c r="L144" s="4"/>
      <c r="M144" s="4" t="s">
        <v>294</v>
      </c>
      <c r="N144" s="4">
        <v>2022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83">
        <v>144</v>
      </c>
      <c r="C145" s="4" t="s">
        <v>296</v>
      </c>
      <c r="D145" s="118"/>
      <c r="E145" s="131"/>
      <c r="F145" s="140">
        <v>1</v>
      </c>
      <c r="G145" s="27">
        <v>320</v>
      </c>
      <c r="H145" s="140"/>
      <c r="I145" s="5"/>
      <c r="J145" s="28"/>
      <c r="K145" s="4"/>
      <c r="L145" s="4"/>
      <c r="M145" s="4" t="s">
        <v>294</v>
      </c>
      <c r="N145" s="4">
        <v>2020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83">
        <v>145</v>
      </c>
      <c r="C146" s="4" t="s">
        <v>297</v>
      </c>
      <c r="D146" s="118"/>
      <c r="E146" s="131"/>
      <c r="F146" s="140">
        <v>1</v>
      </c>
      <c r="G146" s="27">
        <v>320</v>
      </c>
      <c r="H146" s="140"/>
      <c r="I146" s="5"/>
      <c r="J146" s="28"/>
      <c r="K146" s="4"/>
      <c r="L146" s="4"/>
      <c r="M146" s="4" t="s">
        <v>298</v>
      </c>
      <c r="N146" s="4">
        <v>2019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83">
        <v>146</v>
      </c>
      <c r="C147" s="4" t="s">
        <v>299</v>
      </c>
      <c r="D147" s="118"/>
      <c r="E147" s="131"/>
      <c r="F147" s="140">
        <v>1</v>
      </c>
      <c r="G147" s="27">
        <v>320</v>
      </c>
      <c r="H147" s="140"/>
      <c r="I147" s="5"/>
      <c r="J147" s="28"/>
      <c r="K147" s="4"/>
      <c r="L147" s="4"/>
      <c r="M147" s="4" t="s">
        <v>300</v>
      </c>
      <c r="N147" s="4">
        <v>2020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83">
        <v>147</v>
      </c>
      <c r="C148" s="4" t="s">
        <v>301</v>
      </c>
      <c r="D148" s="118"/>
      <c r="E148" s="131"/>
      <c r="F148" s="140"/>
      <c r="G148" s="27">
        <v>320</v>
      </c>
      <c r="H148" s="140"/>
      <c r="I148" s="5">
        <v>1</v>
      </c>
      <c r="J148" s="28"/>
      <c r="K148" s="4"/>
      <c r="L148" s="4"/>
      <c r="M148" s="4" t="s">
        <v>289</v>
      </c>
      <c r="N148" s="4">
        <v>2021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  <c r="T148" s="4" t="s">
        <v>24</v>
      </c>
      <c r="U148" s="4" t="s">
        <v>24</v>
      </c>
      <c r="V148" s="4" t="s">
        <v>24</v>
      </c>
      <c r="W148" s="4" t="s">
        <v>24</v>
      </c>
      <c r="X148" s="4"/>
      <c r="Y148" s="4"/>
      <c r="Z148" s="4"/>
    </row>
    <row r="149" spans="1:26" x14ac:dyDescent="0.25">
      <c r="A149" s="4" t="s">
        <v>101</v>
      </c>
      <c r="B149" s="83">
        <v>148</v>
      </c>
      <c r="C149" s="4" t="s">
        <v>302</v>
      </c>
      <c r="D149" s="118"/>
      <c r="E149" s="131"/>
      <c r="F149" s="140">
        <v>1</v>
      </c>
      <c r="G149" s="27"/>
      <c r="H149" s="140"/>
      <c r="I149" s="5" t="s">
        <v>303</v>
      </c>
      <c r="J149" s="28"/>
      <c r="K149" s="4"/>
      <c r="L149" s="4"/>
      <c r="M149" s="4" t="s">
        <v>304</v>
      </c>
      <c r="N149" s="4">
        <v>2018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83">
        <v>149</v>
      </c>
      <c r="C150" s="4" t="s">
        <v>305</v>
      </c>
      <c r="D150" s="118"/>
      <c r="E150" s="131"/>
      <c r="F150" s="140">
        <v>1</v>
      </c>
      <c r="G150" s="27">
        <v>320</v>
      </c>
      <c r="H150" s="140"/>
      <c r="I150" s="5"/>
      <c r="J150" s="28"/>
      <c r="K150" s="4"/>
      <c r="L150" s="4"/>
      <c r="M150" s="4" t="s">
        <v>306</v>
      </c>
      <c r="N150" s="4">
        <v>2020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  <c r="T150" s="4" t="s">
        <v>24</v>
      </c>
      <c r="U150" s="4" t="s">
        <v>24</v>
      </c>
      <c r="V150" s="4" t="s">
        <v>24</v>
      </c>
      <c r="W150" s="4" t="s">
        <v>24</v>
      </c>
      <c r="X150" s="4" t="s">
        <v>24</v>
      </c>
      <c r="Y150" s="4" t="s">
        <v>24</v>
      </c>
      <c r="Z150" s="4"/>
    </row>
    <row r="151" spans="1:26" x14ac:dyDescent="0.25">
      <c r="A151" s="4"/>
      <c r="B151" s="83">
        <v>150</v>
      </c>
      <c r="C151" s="4" t="s">
        <v>307</v>
      </c>
      <c r="D151" s="118">
        <v>300</v>
      </c>
      <c r="E151" s="131">
        <v>150</v>
      </c>
      <c r="F151" s="140">
        <v>1</v>
      </c>
      <c r="G151" s="27">
        <v>320</v>
      </c>
      <c r="H151" s="140"/>
      <c r="I151" s="5"/>
      <c r="J151" s="28"/>
      <c r="K151" s="4"/>
      <c r="L151" s="4"/>
      <c r="M151" s="4" t="s">
        <v>308</v>
      </c>
      <c r="N151" s="4">
        <v>2023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83">
        <v>151</v>
      </c>
      <c r="C152" s="4" t="s">
        <v>309</v>
      </c>
      <c r="D152" s="118"/>
      <c r="E152" s="131"/>
      <c r="F152" s="140">
        <v>1</v>
      </c>
      <c r="G152" s="27">
        <v>320</v>
      </c>
      <c r="H152" s="140"/>
      <c r="I152" s="5"/>
      <c r="J152" s="28"/>
      <c r="K152" s="4"/>
      <c r="L152" s="4"/>
      <c r="M152" s="4" t="s">
        <v>310</v>
      </c>
      <c r="N152" s="4">
        <v>2021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83">
        <v>152</v>
      </c>
      <c r="C153" s="4" t="s">
        <v>311</v>
      </c>
      <c r="D153" s="118">
        <v>300</v>
      </c>
      <c r="E153" s="131">
        <v>150</v>
      </c>
      <c r="F153" s="140">
        <v>1</v>
      </c>
      <c r="G153" s="27">
        <v>320</v>
      </c>
      <c r="H153" s="140"/>
      <c r="I153" s="5"/>
      <c r="J153" s="28"/>
      <c r="K153" s="4"/>
      <c r="L153" s="4"/>
      <c r="M153" s="4" t="s">
        <v>312</v>
      </c>
      <c r="N153" s="4">
        <v>2023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83">
        <v>153</v>
      </c>
      <c r="C154" s="4" t="s">
        <v>313</v>
      </c>
      <c r="D154" s="118">
        <v>300</v>
      </c>
      <c r="E154" s="131">
        <v>150</v>
      </c>
      <c r="F154" s="140">
        <v>1</v>
      </c>
      <c r="G154" s="27"/>
      <c r="H154" s="140"/>
      <c r="I154" s="5"/>
      <c r="J154" s="28"/>
      <c r="K154" s="4"/>
      <c r="L154" s="4"/>
      <c r="M154" s="4" t="s">
        <v>314</v>
      </c>
      <c r="N154" s="4">
        <v>2023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83">
        <v>154</v>
      </c>
      <c r="C155" s="4" t="s">
        <v>315</v>
      </c>
      <c r="D155" s="118">
        <v>300</v>
      </c>
      <c r="E155" s="131"/>
      <c r="F155" s="140">
        <v>1</v>
      </c>
      <c r="G155" s="27">
        <v>320</v>
      </c>
      <c r="H155" s="140"/>
      <c r="I155" s="5"/>
      <c r="J155" s="28"/>
      <c r="K155" s="4"/>
      <c r="L155" s="4"/>
      <c r="M155" s="4" t="s">
        <v>316</v>
      </c>
      <c r="N155" s="4">
        <v>2022</v>
      </c>
      <c r="O155" s="4" t="s">
        <v>24</v>
      </c>
      <c r="P155" s="4" t="s">
        <v>24</v>
      </c>
      <c r="Q155" s="4" t="s">
        <v>24</v>
      </c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 t="s">
        <v>1320</v>
      </c>
      <c r="B156" s="83">
        <v>155</v>
      </c>
      <c r="C156" s="4" t="s">
        <v>317</v>
      </c>
      <c r="D156" s="118"/>
      <c r="E156" s="131"/>
      <c r="F156" s="140"/>
      <c r="G156" s="27"/>
      <c r="H156" s="140"/>
      <c r="I156" s="5"/>
      <c r="J156" s="28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 t="s">
        <v>1234</v>
      </c>
      <c r="B157" s="83">
        <v>156</v>
      </c>
      <c r="C157" s="4" t="s">
        <v>319</v>
      </c>
      <c r="D157" s="118"/>
      <c r="E157" s="131"/>
      <c r="F157" s="140">
        <v>1</v>
      </c>
      <c r="G157" s="27">
        <v>320</v>
      </c>
      <c r="H157" s="140"/>
      <c r="I157" s="5"/>
      <c r="J157" s="28"/>
      <c r="K157" s="4"/>
      <c r="L157" s="4"/>
      <c r="M157" s="4" t="s">
        <v>316</v>
      </c>
      <c r="N157" s="4">
        <v>2021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83">
        <v>157</v>
      </c>
      <c r="C158" s="4" t="s">
        <v>320</v>
      </c>
      <c r="D158" s="118"/>
      <c r="E158" s="131"/>
      <c r="F158" s="140">
        <v>1</v>
      </c>
      <c r="G158" s="27"/>
      <c r="H158" s="140"/>
      <c r="I158" s="5">
        <v>1</v>
      </c>
      <c r="J158" s="28"/>
      <c r="K158" s="4"/>
      <c r="L158" s="4"/>
      <c r="M158" s="4" t="s">
        <v>321</v>
      </c>
      <c r="N158" s="4">
        <v>2020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  <c r="T158" s="4" t="s">
        <v>24</v>
      </c>
      <c r="U158" s="4" t="s">
        <v>24</v>
      </c>
      <c r="V158" s="4" t="s">
        <v>24</v>
      </c>
      <c r="W158" s="4" t="s">
        <v>24</v>
      </c>
      <c r="X158" s="4"/>
      <c r="Y158" s="4"/>
      <c r="Z158" s="4"/>
    </row>
    <row r="159" spans="1:26" x14ac:dyDescent="0.25">
      <c r="A159" s="4"/>
      <c r="B159" s="83">
        <v>158</v>
      </c>
      <c r="C159" s="4" t="s">
        <v>322</v>
      </c>
      <c r="D159" s="118">
        <v>300</v>
      </c>
      <c r="E159" s="131">
        <v>150</v>
      </c>
      <c r="F159" s="140">
        <v>1</v>
      </c>
      <c r="G159" s="27">
        <v>320</v>
      </c>
      <c r="H159" s="140"/>
      <c r="I159" s="5"/>
      <c r="J159" s="28"/>
      <c r="K159" s="4"/>
      <c r="L159" s="4"/>
      <c r="M159" s="4" t="s">
        <v>323</v>
      </c>
      <c r="N159" s="4">
        <v>2023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83">
        <v>159</v>
      </c>
      <c r="C160" s="4" t="s">
        <v>1394</v>
      </c>
      <c r="D160" s="118"/>
      <c r="E160" s="131"/>
      <c r="F160" s="140">
        <v>2</v>
      </c>
      <c r="G160" s="27">
        <v>320</v>
      </c>
      <c r="H160" s="140"/>
      <c r="I160" s="5"/>
      <c r="J160" s="28"/>
      <c r="K160" s="4"/>
      <c r="L160" s="4"/>
      <c r="M160" s="4" t="s">
        <v>325</v>
      </c>
      <c r="N160" s="4">
        <v>2023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83">
        <v>160</v>
      </c>
      <c r="C161" s="88" t="s">
        <v>326</v>
      </c>
      <c r="D161" s="134"/>
      <c r="E161" s="138"/>
      <c r="F161" s="140">
        <v>1</v>
      </c>
      <c r="G161" s="27">
        <v>360</v>
      </c>
      <c r="H161" s="140"/>
      <c r="I161" s="5"/>
      <c r="J161" s="28"/>
      <c r="K161" s="4"/>
      <c r="L161" s="4"/>
      <c r="M161" s="4" t="s">
        <v>327</v>
      </c>
      <c r="N161" s="4">
        <v>2019</v>
      </c>
      <c r="O161" s="4" t="s">
        <v>24</v>
      </c>
      <c r="P161" s="4" t="s">
        <v>24</v>
      </c>
      <c r="Q161" s="4" t="s">
        <v>24</v>
      </c>
      <c r="R161" s="4" t="s">
        <v>24</v>
      </c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83">
        <v>161</v>
      </c>
      <c r="C162" s="84" t="s">
        <v>1305</v>
      </c>
      <c r="D162" s="133">
        <v>150</v>
      </c>
      <c r="E162" s="137"/>
      <c r="F162" s="140" t="s">
        <v>328</v>
      </c>
      <c r="G162" s="27">
        <v>200</v>
      </c>
      <c r="H162" s="140"/>
      <c r="I162" s="5"/>
      <c r="J162" s="28" t="s">
        <v>329</v>
      </c>
      <c r="K162" s="4"/>
      <c r="L162" s="87">
        <v>43252</v>
      </c>
      <c r="M162" s="4" t="s">
        <v>330</v>
      </c>
      <c r="N162" s="4">
        <v>2023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83">
        <v>162</v>
      </c>
      <c r="C163" s="4" t="s">
        <v>331</v>
      </c>
      <c r="D163" s="118">
        <v>300</v>
      </c>
      <c r="E163" s="131">
        <v>150</v>
      </c>
      <c r="F163" s="140">
        <v>1</v>
      </c>
      <c r="G163" s="27">
        <v>320</v>
      </c>
      <c r="H163" s="140"/>
      <c r="I163" s="5"/>
      <c r="J163" s="28"/>
      <c r="K163" s="4"/>
      <c r="L163" s="4"/>
      <c r="M163" s="4" t="s">
        <v>144</v>
      </c>
      <c r="N163" s="4">
        <v>2023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83">
        <v>163</v>
      </c>
      <c r="C164" s="4" t="s">
        <v>332</v>
      </c>
      <c r="D164" s="118">
        <v>300</v>
      </c>
      <c r="E164" s="131">
        <v>150</v>
      </c>
      <c r="F164" s="140">
        <v>1</v>
      </c>
      <c r="G164" s="27"/>
      <c r="H164" s="140"/>
      <c r="I164" s="5"/>
      <c r="J164" s="28"/>
      <c r="K164" s="4"/>
      <c r="L164" s="4"/>
      <c r="M164" s="4" t="s">
        <v>233</v>
      </c>
      <c r="N164" s="4">
        <v>2022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  <c r="T164" s="4" t="s">
        <v>24</v>
      </c>
      <c r="U164" s="4"/>
      <c r="V164" s="4"/>
      <c r="W164" s="4"/>
      <c r="X164" s="4"/>
      <c r="Y164" s="4"/>
      <c r="Z164" s="4"/>
    </row>
    <row r="165" spans="1:26" x14ac:dyDescent="0.25">
      <c r="A165" s="88" t="s">
        <v>1397</v>
      </c>
      <c r="B165" s="95">
        <v>164</v>
      </c>
      <c r="C165" s="88" t="s">
        <v>320</v>
      </c>
      <c r="D165" s="134"/>
      <c r="E165" s="138"/>
      <c r="F165" s="96">
        <v>1</v>
      </c>
      <c r="G165" s="97"/>
      <c r="H165" s="96"/>
      <c r="I165" s="98"/>
      <c r="J165" s="99"/>
      <c r="K165" s="88"/>
      <c r="L165" s="88"/>
      <c r="M165" s="88" t="s">
        <v>1124</v>
      </c>
      <c r="N165" s="88">
        <v>2018</v>
      </c>
      <c r="O165" s="88" t="s">
        <v>24</v>
      </c>
      <c r="P165" s="88" t="s">
        <v>24</v>
      </c>
      <c r="Q165" s="88" t="s">
        <v>24</v>
      </c>
      <c r="R165" s="88" t="s">
        <v>24</v>
      </c>
      <c r="S165" s="88" t="s">
        <v>24</v>
      </c>
      <c r="T165" s="88" t="s">
        <v>24</v>
      </c>
      <c r="U165" s="88" t="s">
        <v>24</v>
      </c>
      <c r="V165" s="88" t="s">
        <v>24</v>
      </c>
      <c r="W165" s="88" t="s">
        <v>24</v>
      </c>
      <c r="X165" s="88" t="s">
        <v>24</v>
      </c>
      <c r="Y165" s="88"/>
      <c r="Z165" s="88"/>
    </row>
    <row r="166" spans="1:26" x14ac:dyDescent="0.25">
      <c r="A166" s="4"/>
      <c r="B166" s="83">
        <v>165</v>
      </c>
      <c r="C166" s="4" t="s">
        <v>333</v>
      </c>
      <c r="D166" s="118">
        <v>300</v>
      </c>
      <c r="E166" s="131">
        <v>150</v>
      </c>
      <c r="F166" s="140">
        <v>1</v>
      </c>
      <c r="G166" s="27">
        <v>320</v>
      </c>
      <c r="H166" s="140"/>
      <c r="I166" s="5"/>
      <c r="J166" s="28"/>
      <c r="K166" s="4"/>
      <c r="L166" s="4"/>
      <c r="M166" s="4" t="s">
        <v>160</v>
      </c>
      <c r="N166" s="4">
        <v>2021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  <c r="T166" s="4" t="s">
        <v>24</v>
      </c>
      <c r="U166" s="4" t="s">
        <v>24</v>
      </c>
      <c r="V166" s="4" t="s">
        <v>24</v>
      </c>
      <c r="W166" s="4"/>
      <c r="X166" s="4"/>
      <c r="Y166" s="4"/>
      <c r="Z166" s="4"/>
    </row>
    <row r="167" spans="1:26" x14ac:dyDescent="0.25">
      <c r="A167" s="4"/>
      <c r="B167" s="83">
        <v>166</v>
      </c>
      <c r="C167" s="4" t="s">
        <v>334</v>
      </c>
      <c r="D167" s="118"/>
      <c r="E167" s="131"/>
      <c r="F167" s="140">
        <v>1</v>
      </c>
      <c r="G167" s="27">
        <v>320</v>
      </c>
      <c r="H167" s="140"/>
      <c r="I167" s="5"/>
      <c r="J167" s="28"/>
      <c r="K167" s="4"/>
      <c r="L167" s="4"/>
      <c r="M167" s="4" t="s">
        <v>335</v>
      </c>
      <c r="N167" s="4">
        <v>2021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 t="s">
        <v>101</v>
      </c>
      <c r="B168" s="90">
        <v>167</v>
      </c>
      <c r="C168" s="84" t="s">
        <v>336</v>
      </c>
      <c r="D168" s="133"/>
      <c r="E168" s="137"/>
      <c r="F168" s="91">
        <v>1</v>
      </c>
      <c r="G168" s="92"/>
      <c r="H168" s="91"/>
      <c r="I168" s="93"/>
      <c r="J168" s="94"/>
      <c r="K168" s="84"/>
      <c r="L168" s="84"/>
      <c r="M168" s="84" t="s">
        <v>134</v>
      </c>
      <c r="N168" s="4">
        <v>2018</v>
      </c>
      <c r="O168" s="84" t="s">
        <v>101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83">
        <v>168</v>
      </c>
      <c r="C169" s="4" t="s">
        <v>337</v>
      </c>
      <c r="D169" s="118"/>
      <c r="E169" s="131"/>
      <c r="F169" s="140">
        <v>1</v>
      </c>
      <c r="G169" s="27">
        <v>320</v>
      </c>
      <c r="H169" s="140"/>
      <c r="I169" s="5"/>
      <c r="J169" s="28"/>
      <c r="K169" s="4"/>
      <c r="L169" s="4"/>
      <c r="M169" s="4" t="s">
        <v>338</v>
      </c>
      <c r="N169" s="4">
        <v>2019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  <c r="T169" s="4" t="s">
        <v>24</v>
      </c>
      <c r="U169" s="4" t="s">
        <v>24</v>
      </c>
      <c r="V169" s="4" t="s">
        <v>24</v>
      </c>
      <c r="W169" s="4"/>
      <c r="X169" s="4"/>
      <c r="Y169" s="4"/>
      <c r="Z169" s="4"/>
    </row>
    <row r="170" spans="1:26" x14ac:dyDescent="0.25">
      <c r="A170" s="4" t="s">
        <v>1249</v>
      </c>
      <c r="B170" s="104">
        <v>169</v>
      </c>
      <c r="C170" s="84" t="s">
        <v>339</v>
      </c>
      <c r="D170" s="133"/>
      <c r="E170" s="137"/>
      <c r="F170" s="105"/>
      <c r="G170" s="106" t="s">
        <v>340</v>
      </c>
      <c r="H170" s="105"/>
      <c r="I170" s="107"/>
      <c r="J170" s="108"/>
      <c r="K170" s="109"/>
      <c r="L170" s="109"/>
      <c r="M170" s="109"/>
      <c r="N170" s="109">
        <v>2018</v>
      </c>
      <c r="O170" s="109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83">
        <v>170</v>
      </c>
      <c r="C171" s="4" t="s">
        <v>341</v>
      </c>
      <c r="D171" s="118">
        <v>300</v>
      </c>
      <c r="E171" s="131">
        <v>150</v>
      </c>
      <c r="F171" s="140">
        <v>1</v>
      </c>
      <c r="G171" s="27">
        <v>320</v>
      </c>
      <c r="H171" s="140"/>
      <c r="I171" s="5"/>
      <c r="J171" s="28"/>
      <c r="K171" s="4"/>
      <c r="L171" s="4"/>
      <c r="M171" s="4" t="s">
        <v>342</v>
      </c>
      <c r="N171" s="4">
        <v>2023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83">
        <v>171</v>
      </c>
      <c r="C172" s="4" t="s">
        <v>343</v>
      </c>
      <c r="D172" s="118">
        <v>300</v>
      </c>
      <c r="E172" s="131">
        <v>150</v>
      </c>
      <c r="F172" s="140">
        <v>1</v>
      </c>
      <c r="G172" s="27">
        <v>320</v>
      </c>
      <c r="H172" s="140"/>
      <c r="I172" s="5"/>
      <c r="J172" s="28"/>
      <c r="K172" s="4"/>
      <c r="L172" s="4"/>
      <c r="M172" s="4" t="s">
        <v>344</v>
      </c>
      <c r="N172" s="4">
        <v>2022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  <c r="T172" s="4" t="s">
        <v>24</v>
      </c>
      <c r="U172" s="4"/>
      <c r="V172" s="4"/>
      <c r="W172" s="4"/>
      <c r="X172" s="4"/>
      <c r="Y172" s="4"/>
      <c r="Z172" s="4"/>
    </row>
    <row r="173" spans="1:26" x14ac:dyDescent="0.25">
      <c r="A173" s="4"/>
      <c r="B173" s="83">
        <v>172</v>
      </c>
      <c r="C173" s="4" t="s">
        <v>345</v>
      </c>
      <c r="D173" s="118"/>
      <c r="E173" s="131"/>
      <c r="F173" s="140">
        <v>1</v>
      </c>
      <c r="G173" s="27">
        <v>320</v>
      </c>
      <c r="H173" s="140"/>
      <c r="I173" s="5"/>
      <c r="J173" s="28"/>
      <c r="K173" s="4"/>
      <c r="L173" s="4"/>
      <c r="M173" s="4" t="s">
        <v>346</v>
      </c>
      <c r="N173" s="4">
        <v>2022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83">
        <v>173</v>
      </c>
      <c r="C174" s="4" t="s">
        <v>347</v>
      </c>
      <c r="D174" s="118">
        <v>300</v>
      </c>
      <c r="E174" s="131"/>
      <c r="F174" s="140"/>
      <c r="G174" s="27">
        <v>320</v>
      </c>
      <c r="H174" s="140"/>
      <c r="I174" s="5">
        <v>1</v>
      </c>
      <c r="J174" s="28"/>
      <c r="K174" s="4"/>
      <c r="L174" s="4"/>
      <c r="M174" s="4" t="s">
        <v>348</v>
      </c>
      <c r="N174" s="4">
        <v>2021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  <c r="T174" s="4" t="s">
        <v>24</v>
      </c>
      <c r="U174" s="4" t="s">
        <v>24</v>
      </c>
      <c r="V174" s="4" t="s">
        <v>24</v>
      </c>
      <c r="W174" s="4" t="s">
        <v>24</v>
      </c>
      <c r="X174" s="4" t="s">
        <v>24</v>
      </c>
      <c r="Y174" s="4"/>
      <c r="Z174" s="4"/>
    </row>
    <row r="175" spans="1:26" x14ac:dyDescent="0.25">
      <c r="A175" s="4" t="s">
        <v>1249</v>
      </c>
      <c r="B175" s="83">
        <v>174</v>
      </c>
      <c r="C175" s="4" t="s">
        <v>349</v>
      </c>
      <c r="D175" s="118"/>
      <c r="E175" s="131"/>
      <c r="F175" s="140"/>
      <c r="G175" s="27"/>
      <c r="H175" s="140"/>
      <c r="I175" s="5">
        <v>1</v>
      </c>
      <c r="J175" s="28"/>
      <c r="K175" s="4"/>
      <c r="L175" s="4"/>
      <c r="M175" s="4" t="s">
        <v>350</v>
      </c>
      <c r="N175" s="4">
        <v>2019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83">
        <v>175</v>
      </c>
      <c r="C176" s="4" t="s">
        <v>1271</v>
      </c>
      <c r="D176" s="118">
        <v>300</v>
      </c>
      <c r="E176" s="131">
        <v>150</v>
      </c>
      <c r="F176" s="140">
        <v>1</v>
      </c>
      <c r="G176" s="27">
        <v>320</v>
      </c>
      <c r="H176" s="140"/>
      <c r="I176" s="5"/>
      <c r="J176" s="28"/>
      <c r="K176" s="4"/>
      <c r="L176" s="4"/>
      <c r="M176" s="4" t="s">
        <v>32</v>
      </c>
      <c r="N176" s="4">
        <v>2023</v>
      </c>
      <c r="O176" s="4" t="s">
        <v>1364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 t="s">
        <v>1252</v>
      </c>
      <c r="B177" s="83">
        <v>176</v>
      </c>
      <c r="C177" s="4" t="s">
        <v>352</v>
      </c>
      <c r="D177" s="118"/>
      <c r="E177" s="131"/>
      <c r="F177" s="140"/>
      <c r="G177" s="27"/>
      <c r="H177" s="140"/>
      <c r="I177" s="5"/>
      <c r="J177" s="28"/>
      <c r="K177" s="4"/>
      <c r="L177" s="4"/>
      <c r="M177" s="4" t="s">
        <v>353</v>
      </c>
      <c r="N177" s="4">
        <v>2018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83">
        <v>177</v>
      </c>
      <c r="C178" s="4" t="s">
        <v>354</v>
      </c>
      <c r="D178" s="118">
        <v>300</v>
      </c>
      <c r="E178" s="131"/>
      <c r="F178" s="140">
        <v>1</v>
      </c>
      <c r="G178" s="27">
        <v>640</v>
      </c>
      <c r="H178" s="140"/>
      <c r="I178" s="5"/>
      <c r="J178" s="28"/>
      <c r="K178" s="4"/>
      <c r="L178" s="84"/>
      <c r="M178" s="4" t="s">
        <v>355</v>
      </c>
      <c r="N178" s="4">
        <v>2023</v>
      </c>
      <c r="O178" s="4" t="s">
        <v>1347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124">
        <v>178</v>
      </c>
      <c r="C179" s="84" t="s">
        <v>1157</v>
      </c>
      <c r="D179" s="133"/>
      <c r="E179" s="137"/>
      <c r="F179" s="140">
        <v>1</v>
      </c>
      <c r="G179" s="27">
        <v>320</v>
      </c>
      <c r="H179" s="140"/>
      <c r="I179" s="5"/>
      <c r="J179" s="28"/>
      <c r="K179" s="4"/>
      <c r="L179" s="4"/>
      <c r="M179" s="4" t="s">
        <v>356</v>
      </c>
      <c r="N179" s="4">
        <v>2022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83">
        <v>179</v>
      </c>
      <c r="C180" s="4" t="s">
        <v>1139</v>
      </c>
      <c r="D180" s="118">
        <v>300</v>
      </c>
      <c r="E180" s="131"/>
      <c r="F180" s="140">
        <v>1</v>
      </c>
      <c r="G180" s="27">
        <v>320</v>
      </c>
      <c r="H180" s="140"/>
      <c r="I180" s="5"/>
      <c r="J180" s="28"/>
      <c r="K180" s="4"/>
      <c r="L180" s="4"/>
      <c r="M180" s="4" t="s">
        <v>357</v>
      </c>
      <c r="N180" s="4">
        <v>2023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83">
        <v>180</v>
      </c>
      <c r="C181" s="4" t="s">
        <v>359</v>
      </c>
      <c r="D181" s="118">
        <v>300</v>
      </c>
      <c r="E181" s="131"/>
      <c r="F181" s="140">
        <v>1</v>
      </c>
      <c r="G181" s="27">
        <v>320</v>
      </c>
      <c r="H181" s="140"/>
      <c r="I181" s="5"/>
      <c r="J181" s="28"/>
      <c r="K181" s="4"/>
      <c r="L181" s="4"/>
      <c r="M181" s="4" t="s">
        <v>360</v>
      </c>
      <c r="N181" s="4">
        <v>2023</v>
      </c>
      <c r="O181" s="4" t="s">
        <v>1347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 t="s">
        <v>1308</v>
      </c>
      <c r="B182" s="83">
        <v>181</v>
      </c>
      <c r="C182" s="4" t="s">
        <v>1194</v>
      </c>
      <c r="D182" s="118"/>
      <c r="E182" s="131"/>
      <c r="F182" s="140">
        <v>1</v>
      </c>
      <c r="G182" s="27"/>
      <c r="H182" s="140"/>
      <c r="I182" s="5"/>
      <c r="J182" s="28"/>
      <c r="K182" s="4"/>
      <c r="L182" s="4"/>
      <c r="M182" s="4" t="s">
        <v>362</v>
      </c>
      <c r="N182" s="4">
        <v>2020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  <c r="T182" s="4" t="s">
        <v>24</v>
      </c>
      <c r="U182" s="4" t="s">
        <v>24</v>
      </c>
      <c r="V182" s="4" t="s">
        <v>24</v>
      </c>
      <c r="W182" s="4" t="s">
        <v>24</v>
      </c>
      <c r="X182" s="4"/>
      <c r="Y182" s="4"/>
      <c r="Z182" s="4"/>
    </row>
    <row r="183" spans="1:26" x14ac:dyDescent="0.25">
      <c r="A183" s="4"/>
      <c r="B183" s="83">
        <v>182</v>
      </c>
      <c r="C183" s="4" t="s">
        <v>363</v>
      </c>
      <c r="D183" s="118"/>
      <c r="E183" s="131"/>
      <c r="F183" s="140">
        <v>1</v>
      </c>
      <c r="G183" s="27">
        <v>320</v>
      </c>
      <c r="H183" s="140"/>
      <c r="I183" s="5"/>
      <c r="J183" s="28"/>
      <c r="K183" s="4"/>
      <c r="L183" s="4"/>
      <c r="M183" s="4" t="s">
        <v>32</v>
      </c>
      <c r="N183" s="4">
        <v>2022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 t="s">
        <v>1318</v>
      </c>
      <c r="B184" s="83">
        <v>183</v>
      </c>
      <c r="C184" s="4" t="s">
        <v>364</v>
      </c>
      <c r="D184" s="118"/>
      <c r="E184" s="131"/>
      <c r="F184" s="140"/>
      <c r="G184" s="27"/>
      <c r="H184" s="140"/>
      <c r="I184" s="5"/>
      <c r="J184" s="28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83">
        <v>184</v>
      </c>
      <c r="C185" s="4" t="s">
        <v>366</v>
      </c>
      <c r="D185" s="118"/>
      <c r="E185" s="131"/>
      <c r="F185" s="140">
        <v>2</v>
      </c>
      <c r="G185" s="27">
        <v>320</v>
      </c>
      <c r="H185" s="140"/>
      <c r="I185" s="5"/>
      <c r="J185" s="28"/>
      <c r="K185" s="4"/>
      <c r="L185" s="4"/>
      <c r="M185" s="4" t="s">
        <v>367</v>
      </c>
      <c r="N185" s="4">
        <v>2022</v>
      </c>
      <c r="O185" s="4" t="s">
        <v>90</v>
      </c>
      <c r="P185" s="4" t="s">
        <v>90</v>
      </c>
      <c r="Q185" s="4" t="s">
        <v>90</v>
      </c>
      <c r="R185" s="4" t="s">
        <v>90</v>
      </c>
      <c r="S185" s="4" t="s">
        <v>90</v>
      </c>
      <c r="T185" s="4" t="s">
        <v>90</v>
      </c>
      <c r="U185" s="4" t="s">
        <v>90</v>
      </c>
      <c r="V185" s="4"/>
      <c r="W185" s="4"/>
      <c r="X185" s="4"/>
      <c r="Y185" s="4"/>
      <c r="Z185" s="4"/>
    </row>
    <row r="186" spans="1:26" x14ac:dyDescent="0.25">
      <c r="A186" s="4"/>
      <c r="B186" s="83">
        <v>185</v>
      </c>
      <c r="C186" s="4" t="s">
        <v>368</v>
      </c>
      <c r="D186" s="118">
        <v>600</v>
      </c>
      <c r="E186" s="131"/>
      <c r="F186" s="140">
        <v>2</v>
      </c>
      <c r="G186" s="27">
        <v>640</v>
      </c>
      <c r="H186" s="140"/>
      <c r="I186" s="5" t="s">
        <v>369</v>
      </c>
      <c r="J186" s="28" t="s">
        <v>370</v>
      </c>
      <c r="K186" s="4" t="s">
        <v>16</v>
      </c>
      <c r="L186" s="4">
        <v>2018</v>
      </c>
      <c r="M186" s="4" t="s">
        <v>371</v>
      </c>
      <c r="N186" s="4">
        <v>2023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83">
        <v>186</v>
      </c>
      <c r="C187" s="4" t="s">
        <v>372</v>
      </c>
      <c r="D187" s="118">
        <v>300</v>
      </c>
      <c r="E187" s="131">
        <v>150</v>
      </c>
      <c r="F187" s="140">
        <v>1</v>
      </c>
      <c r="G187" s="27">
        <v>320</v>
      </c>
      <c r="H187" s="140" t="s">
        <v>1173</v>
      </c>
      <c r="I187" s="5"/>
      <c r="J187" s="28" t="s">
        <v>1174</v>
      </c>
      <c r="K187" s="4"/>
      <c r="L187" s="87"/>
      <c r="M187" s="4" t="s">
        <v>373</v>
      </c>
      <c r="N187" s="4">
        <v>2023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  <c r="T187" s="4" t="s">
        <v>24</v>
      </c>
      <c r="U187" s="4" t="s">
        <v>24</v>
      </c>
      <c r="V187" s="4"/>
      <c r="W187" s="4"/>
      <c r="X187" s="4"/>
      <c r="Y187" s="4"/>
      <c r="Z187" s="4"/>
    </row>
    <row r="188" spans="1:26" x14ac:dyDescent="0.25">
      <c r="A188" s="4"/>
      <c r="B188" s="83">
        <v>187</v>
      </c>
      <c r="C188" s="4" t="s">
        <v>375</v>
      </c>
      <c r="D188" s="118"/>
      <c r="E188" s="131"/>
      <c r="F188" s="140">
        <v>1</v>
      </c>
      <c r="G188" s="27">
        <v>320</v>
      </c>
      <c r="H188" s="140"/>
      <c r="I188" s="5"/>
      <c r="J188" s="28"/>
      <c r="K188" s="4"/>
      <c r="L188" s="4"/>
      <c r="M188" s="4" t="s">
        <v>376</v>
      </c>
      <c r="N188" s="4">
        <v>2021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83">
        <v>188</v>
      </c>
      <c r="C189" s="4" t="s">
        <v>377</v>
      </c>
      <c r="D189" s="118">
        <v>300</v>
      </c>
      <c r="E189" s="131">
        <v>150</v>
      </c>
      <c r="F189" s="140">
        <v>1</v>
      </c>
      <c r="G189" s="27">
        <v>320</v>
      </c>
      <c r="H189" s="140"/>
      <c r="I189" s="5"/>
      <c r="J189" s="28" t="s">
        <v>1076</v>
      </c>
      <c r="K189" s="4"/>
      <c r="L189" s="4"/>
      <c r="M189" s="4" t="s">
        <v>378</v>
      </c>
      <c r="N189" s="4">
        <v>2023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83">
        <v>189</v>
      </c>
      <c r="C190" s="4" t="s">
        <v>379</v>
      </c>
      <c r="D190" s="118"/>
      <c r="E190" s="131"/>
      <c r="F190" s="140">
        <v>1</v>
      </c>
      <c r="G190" s="27">
        <v>320</v>
      </c>
      <c r="H190" s="140"/>
      <c r="I190" s="5"/>
      <c r="J190" s="28"/>
      <c r="K190" s="4"/>
      <c r="L190" s="4"/>
      <c r="M190" s="4" t="s">
        <v>380</v>
      </c>
      <c r="N190" s="4">
        <v>2022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  <c r="T190" s="4" t="s">
        <v>24</v>
      </c>
      <c r="U190" s="4" t="s">
        <v>24</v>
      </c>
      <c r="V190" s="4"/>
      <c r="W190" s="4"/>
      <c r="X190" s="4"/>
      <c r="Y190" s="4"/>
      <c r="Z190" s="4"/>
    </row>
    <row r="191" spans="1:26" x14ac:dyDescent="0.25">
      <c r="A191" s="4"/>
      <c r="B191" s="83">
        <v>190</v>
      </c>
      <c r="C191" s="4" t="s">
        <v>381</v>
      </c>
      <c r="D191" s="118"/>
      <c r="E191" s="131"/>
      <c r="F191" s="140">
        <v>2</v>
      </c>
      <c r="G191" s="27">
        <v>640</v>
      </c>
      <c r="H191" s="140"/>
      <c r="I191" s="5"/>
      <c r="J191" s="28" t="s">
        <v>382</v>
      </c>
      <c r="K191" s="4" t="s">
        <v>383</v>
      </c>
      <c r="L191" s="4"/>
      <c r="M191" s="4" t="s">
        <v>1137</v>
      </c>
      <c r="N191" s="4">
        <v>2023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83">
        <v>191</v>
      </c>
      <c r="C192" s="4" t="s">
        <v>384</v>
      </c>
      <c r="D192" s="118"/>
      <c r="E192" s="131"/>
      <c r="F192" s="140">
        <v>1</v>
      </c>
      <c r="G192" s="27"/>
      <c r="H192" s="140"/>
      <c r="I192" s="5"/>
      <c r="J192" s="28"/>
      <c r="K192" s="4"/>
      <c r="L192" s="4"/>
      <c r="M192" s="4" t="s">
        <v>294</v>
      </c>
      <c r="N192" s="4">
        <v>2018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83">
        <v>192</v>
      </c>
      <c r="C193" s="4" t="s">
        <v>385</v>
      </c>
      <c r="D193" s="118">
        <v>600</v>
      </c>
      <c r="E193" s="131">
        <v>300</v>
      </c>
      <c r="F193" s="140">
        <v>2</v>
      </c>
      <c r="G193" s="27"/>
      <c r="H193" s="140"/>
      <c r="I193" s="5"/>
      <c r="J193" s="28"/>
      <c r="K193" s="4"/>
      <c r="L193" s="4"/>
      <c r="M193" s="4" t="s">
        <v>386</v>
      </c>
      <c r="N193" s="4">
        <v>2020</v>
      </c>
      <c r="O193" s="4" t="s">
        <v>1158</v>
      </c>
      <c r="P193" s="4" t="s">
        <v>1158</v>
      </c>
      <c r="Q193" s="4" t="s">
        <v>1158</v>
      </c>
      <c r="R193" s="4" t="s">
        <v>1158</v>
      </c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83">
        <v>193</v>
      </c>
      <c r="C194" s="4" t="s">
        <v>38</v>
      </c>
      <c r="D194" s="118">
        <v>300</v>
      </c>
      <c r="E194" s="131"/>
      <c r="F194" s="140">
        <v>1</v>
      </c>
      <c r="G194" s="27">
        <v>640</v>
      </c>
      <c r="H194" s="140"/>
      <c r="I194" s="5"/>
      <c r="J194" s="28"/>
      <c r="K194" s="4"/>
      <c r="L194" s="4"/>
      <c r="M194" s="4" t="s">
        <v>294</v>
      </c>
      <c r="N194" s="4">
        <v>2023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110" t="s">
        <v>1333</v>
      </c>
      <c r="B195" s="83">
        <v>193</v>
      </c>
      <c r="C195" s="84" t="s">
        <v>1132</v>
      </c>
      <c r="D195" s="133"/>
      <c r="E195" s="137"/>
      <c r="F195" s="140">
        <v>1</v>
      </c>
      <c r="G195" s="27"/>
      <c r="H195" s="140"/>
      <c r="I195" s="5"/>
      <c r="J195" s="28"/>
      <c r="K195" s="4"/>
      <c r="L195" s="4"/>
      <c r="M195" s="4" t="s">
        <v>388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83">
        <v>194</v>
      </c>
      <c r="C196" s="4" t="s">
        <v>387</v>
      </c>
      <c r="D196" s="118">
        <v>300</v>
      </c>
      <c r="E196" s="131">
        <v>150</v>
      </c>
      <c r="F196" s="140">
        <v>1</v>
      </c>
      <c r="G196" s="27">
        <v>640</v>
      </c>
      <c r="H196" s="94" t="s">
        <v>1343</v>
      </c>
      <c r="I196" s="5"/>
      <c r="J196" s="28"/>
      <c r="K196" s="4"/>
      <c r="L196" s="4"/>
      <c r="M196" s="4" t="s">
        <v>388</v>
      </c>
      <c r="N196" s="4">
        <v>2023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83">
        <v>195</v>
      </c>
      <c r="C197" s="4" t="s">
        <v>389</v>
      </c>
      <c r="D197" s="118"/>
      <c r="E197" s="131"/>
      <c r="F197" s="140">
        <v>1</v>
      </c>
      <c r="G197" s="27">
        <v>320</v>
      </c>
      <c r="H197" s="140"/>
      <c r="I197" s="5"/>
      <c r="J197" s="28"/>
      <c r="K197" s="4"/>
      <c r="L197" s="4"/>
      <c r="M197" s="4" t="s">
        <v>367</v>
      </c>
      <c r="N197" s="4">
        <v>2022</v>
      </c>
      <c r="O197" s="4" t="s">
        <v>24</v>
      </c>
      <c r="P197" s="4" t="s">
        <v>24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83">
        <v>196</v>
      </c>
      <c r="C198" s="4" t="s">
        <v>390</v>
      </c>
      <c r="D198" s="118"/>
      <c r="E198" s="131"/>
      <c r="F198" s="140"/>
      <c r="G198" s="27">
        <v>640</v>
      </c>
      <c r="H198" s="140"/>
      <c r="I198" s="5">
        <v>1</v>
      </c>
      <c r="J198" s="28"/>
      <c r="K198" s="4"/>
      <c r="L198" s="4"/>
      <c r="M198" s="4" t="s">
        <v>1164</v>
      </c>
      <c r="N198" s="4">
        <v>2020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124">
        <v>197</v>
      </c>
      <c r="C199" s="4" t="s">
        <v>391</v>
      </c>
      <c r="D199" s="118"/>
      <c r="E199" s="131"/>
      <c r="F199" s="140">
        <v>2</v>
      </c>
      <c r="G199" s="27">
        <v>320</v>
      </c>
      <c r="H199" s="140"/>
      <c r="I199" s="5"/>
      <c r="J199" s="28"/>
      <c r="K199" s="4"/>
      <c r="L199" s="4"/>
      <c r="M199" s="4" t="s">
        <v>380</v>
      </c>
      <c r="N199" s="4">
        <v>2020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  <c r="T199" s="4" t="s">
        <v>24</v>
      </c>
      <c r="U199" s="4" t="s">
        <v>24</v>
      </c>
      <c r="V199" s="4" t="s">
        <v>24</v>
      </c>
      <c r="W199" s="4" t="s">
        <v>24</v>
      </c>
      <c r="X199" s="4" t="s">
        <v>24</v>
      </c>
      <c r="Y199" s="4"/>
      <c r="Z199" s="4"/>
    </row>
    <row r="200" spans="1:26" x14ac:dyDescent="0.25">
      <c r="A200" s="4"/>
      <c r="B200" s="83">
        <v>198</v>
      </c>
      <c r="C200" s="4" t="s">
        <v>392</v>
      </c>
      <c r="D200" s="118"/>
      <c r="E200" s="131"/>
      <c r="F200" s="140">
        <v>1</v>
      </c>
      <c r="G200" s="27">
        <v>320</v>
      </c>
      <c r="H200" s="140"/>
      <c r="I200" s="5"/>
      <c r="J200" s="28"/>
      <c r="K200" s="4"/>
      <c r="L200" s="4"/>
      <c r="M200" s="4" t="s">
        <v>380</v>
      </c>
      <c r="N200" s="4">
        <v>2020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  <c r="T200" s="4" t="s">
        <v>24</v>
      </c>
      <c r="U200" s="4"/>
      <c r="V200" s="4"/>
      <c r="W200" s="4"/>
      <c r="X200" s="4"/>
      <c r="Y200" s="4"/>
      <c r="Z200" s="4"/>
    </row>
    <row r="201" spans="1:26" x14ac:dyDescent="0.25">
      <c r="A201" s="88"/>
      <c r="B201" s="83">
        <v>199</v>
      </c>
      <c r="C201" s="4" t="s">
        <v>366</v>
      </c>
      <c r="D201" s="118"/>
      <c r="E201" s="131"/>
      <c r="F201" s="4">
        <v>1</v>
      </c>
      <c r="G201" s="27">
        <v>320</v>
      </c>
      <c r="H201" s="140"/>
      <c r="I201" s="5"/>
      <c r="J201" s="28"/>
      <c r="K201" s="4"/>
      <c r="L201" s="4"/>
      <c r="M201" s="4" t="s">
        <v>1385</v>
      </c>
      <c r="N201" s="4">
        <v>2020</v>
      </c>
      <c r="O201" s="4" t="s">
        <v>24</v>
      </c>
      <c r="P201" s="4" t="s">
        <v>24</v>
      </c>
      <c r="Q201" s="4" t="s">
        <v>24</v>
      </c>
      <c r="R201" s="4" t="s">
        <v>241</v>
      </c>
      <c r="S201" s="4" t="s">
        <v>24</v>
      </c>
      <c r="T201" s="4" t="s">
        <v>24</v>
      </c>
      <c r="U201" s="4"/>
      <c r="V201" s="4"/>
      <c r="W201" s="4"/>
      <c r="X201" s="4"/>
      <c r="Y201" s="4"/>
      <c r="Z201" s="4"/>
    </row>
    <row r="202" spans="1:26" x14ac:dyDescent="0.25">
      <c r="A202" s="4"/>
      <c r="B202" s="112">
        <v>200</v>
      </c>
      <c r="C202" s="4" t="s">
        <v>394</v>
      </c>
      <c r="D202" s="118"/>
      <c r="E202" s="131"/>
      <c r="F202" s="140">
        <v>3</v>
      </c>
      <c r="G202" s="113">
        <v>960</v>
      </c>
      <c r="H202" s="140"/>
      <c r="I202" s="5"/>
      <c r="J202" s="28"/>
      <c r="K202" s="4"/>
      <c r="L202" s="4"/>
      <c r="M202" s="4" t="s">
        <v>395</v>
      </c>
      <c r="N202" s="4">
        <v>2021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83">
        <v>201</v>
      </c>
      <c r="C203" s="4" t="s">
        <v>396</v>
      </c>
      <c r="D203" s="118"/>
      <c r="E203" s="131"/>
      <c r="F203" s="140">
        <v>1</v>
      </c>
      <c r="G203" s="140">
        <v>320</v>
      </c>
      <c r="H203" s="140"/>
      <c r="I203" s="5"/>
      <c r="J203" s="28"/>
      <c r="K203" s="4"/>
      <c r="L203" s="4"/>
      <c r="M203" s="4" t="s">
        <v>397</v>
      </c>
      <c r="N203" s="4">
        <v>2021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  <c r="T203" s="4" t="s">
        <v>24</v>
      </c>
      <c r="U203" s="4" t="s">
        <v>24</v>
      </c>
      <c r="V203" s="4" t="s">
        <v>24</v>
      </c>
      <c r="W203" s="4"/>
      <c r="X203" s="4"/>
      <c r="Y203" s="4"/>
      <c r="Z203" s="4"/>
    </row>
    <row r="204" spans="1:26" x14ac:dyDescent="0.25">
      <c r="A204" s="4"/>
      <c r="B204" s="83">
        <v>202</v>
      </c>
      <c r="C204" s="4" t="s">
        <v>1416</v>
      </c>
      <c r="D204" s="118"/>
      <c r="E204" s="131">
        <v>150</v>
      </c>
      <c r="F204" s="140">
        <v>1</v>
      </c>
      <c r="G204" s="27">
        <v>320</v>
      </c>
      <c r="H204" s="140"/>
      <c r="I204" s="5"/>
      <c r="J204" s="28" t="s">
        <v>1131</v>
      </c>
      <c r="K204" s="4"/>
      <c r="L204" s="4"/>
      <c r="M204" s="4" t="s">
        <v>399</v>
      </c>
      <c r="N204" s="4">
        <v>2023</v>
      </c>
      <c r="O204" s="4" t="s">
        <v>1336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 t="s">
        <v>1234</v>
      </c>
      <c r="B205" s="83">
        <v>203</v>
      </c>
      <c r="C205" s="4" t="s">
        <v>400</v>
      </c>
      <c r="D205" s="118"/>
      <c r="E205" s="131"/>
      <c r="F205" s="140">
        <v>1</v>
      </c>
      <c r="G205" s="27"/>
      <c r="H205" s="140"/>
      <c r="I205" s="5"/>
      <c r="J205" s="28"/>
      <c r="K205" s="4"/>
      <c r="L205" s="4"/>
      <c r="M205" s="4" t="s">
        <v>401</v>
      </c>
      <c r="N205" s="4">
        <v>2014</v>
      </c>
      <c r="O205" s="4"/>
      <c r="P205" s="4"/>
      <c r="Q205" s="4"/>
      <c r="R205" s="4"/>
      <c r="S205" s="4"/>
      <c r="T205" s="4"/>
      <c r="U205" s="4"/>
      <c r="V205" s="4"/>
      <c r="W205" s="4" t="s">
        <v>402</v>
      </c>
      <c r="X205" s="4"/>
      <c r="Y205" s="4"/>
      <c r="Z205" s="4"/>
    </row>
    <row r="206" spans="1:26" x14ac:dyDescent="0.25">
      <c r="A206" s="4"/>
      <c r="B206" s="83">
        <v>204</v>
      </c>
      <c r="C206" s="4" t="s">
        <v>403</v>
      </c>
      <c r="D206" s="118">
        <v>300</v>
      </c>
      <c r="E206" s="131">
        <v>150</v>
      </c>
      <c r="F206" s="140">
        <v>1</v>
      </c>
      <c r="G206" s="27">
        <v>320</v>
      </c>
      <c r="H206" s="140"/>
      <c r="I206" s="5"/>
      <c r="J206" s="28"/>
      <c r="K206" s="4"/>
      <c r="L206" s="4"/>
      <c r="M206" s="4" t="s">
        <v>404</v>
      </c>
      <c r="N206" s="4">
        <v>2023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83">
        <v>205</v>
      </c>
      <c r="C207" s="4" t="s">
        <v>405</v>
      </c>
      <c r="D207" s="118">
        <v>600</v>
      </c>
      <c r="E207" s="131">
        <v>300</v>
      </c>
      <c r="F207" s="140">
        <v>2</v>
      </c>
      <c r="G207" s="27">
        <v>640</v>
      </c>
      <c r="H207" s="140"/>
      <c r="I207" s="5"/>
      <c r="J207" s="28"/>
      <c r="K207" s="4" t="s">
        <v>406</v>
      </c>
      <c r="L207" s="4"/>
      <c r="M207" s="4" t="s">
        <v>407</v>
      </c>
      <c r="N207" s="4">
        <v>2023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 t="s">
        <v>1344</v>
      </c>
      <c r="B208" s="83">
        <v>206</v>
      </c>
      <c r="C208" s="84" t="s">
        <v>408</v>
      </c>
      <c r="D208" s="133"/>
      <c r="E208" s="137"/>
      <c r="F208" s="140"/>
      <c r="G208" s="27"/>
      <c r="H208" s="140"/>
      <c r="I208" s="5"/>
      <c r="J208" s="28"/>
      <c r="K208" s="4"/>
      <c r="L208" s="4"/>
      <c r="M208" s="4" t="s">
        <v>355</v>
      </c>
      <c r="N208" s="4">
        <v>2019</v>
      </c>
      <c r="O208" s="4" t="s">
        <v>24</v>
      </c>
      <c r="P208" s="4" t="s">
        <v>24</v>
      </c>
      <c r="Q208" s="4" t="s">
        <v>24</v>
      </c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83">
        <v>207</v>
      </c>
      <c r="C209" s="4" t="s">
        <v>1355</v>
      </c>
      <c r="D209" s="118"/>
      <c r="E209" s="131"/>
      <c r="F209" s="140">
        <v>1</v>
      </c>
      <c r="G209" s="27">
        <v>320</v>
      </c>
      <c r="H209" s="140"/>
      <c r="I209" s="5"/>
      <c r="J209" s="28"/>
      <c r="K209" s="4"/>
      <c r="L209" s="4"/>
      <c r="M209" s="4" t="s">
        <v>355</v>
      </c>
      <c r="N209" s="4">
        <v>2020</v>
      </c>
      <c r="O209" s="4" t="s">
        <v>1354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83">
        <v>208</v>
      </c>
      <c r="C210" s="4" t="s">
        <v>410</v>
      </c>
      <c r="D210" s="118"/>
      <c r="E210" s="131"/>
      <c r="F210" s="140">
        <v>1</v>
      </c>
      <c r="G210" s="27"/>
      <c r="H210" s="140"/>
      <c r="I210" s="5"/>
      <c r="J210" s="28"/>
      <c r="K210" s="4"/>
      <c r="L210" s="4"/>
      <c r="M210" s="4" t="s">
        <v>1272</v>
      </c>
      <c r="N210" s="4">
        <v>2019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83">
        <v>209</v>
      </c>
      <c r="C211" s="4" t="s">
        <v>411</v>
      </c>
      <c r="D211" s="118"/>
      <c r="E211" s="131"/>
      <c r="F211" s="140">
        <v>1</v>
      </c>
      <c r="G211" s="27">
        <v>320</v>
      </c>
      <c r="H211" s="140"/>
      <c r="I211" s="5"/>
      <c r="J211" s="28"/>
      <c r="K211" s="4"/>
      <c r="L211" s="4"/>
      <c r="M211" s="4" t="s">
        <v>412</v>
      </c>
      <c r="N211" s="4">
        <v>2021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  <c r="T211" s="4" t="s">
        <v>24</v>
      </c>
      <c r="U211" s="4" t="s">
        <v>24</v>
      </c>
      <c r="V211" s="4" t="s">
        <v>24</v>
      </c>
      <c r="W211" s="4" t="s">
        <v>24</v>
      </c>
      <c r="X211" s="4" t="s">
        <v>24</v>
      </c>
      <c r="Y211" s="4" t="s">
        <v>24</v>
      </c>
      <c r="Z211" s="4"/>
    </row>
    <row r="212" spans="1:26" x14ac:dyDescent="0.25">
      <c r="A212" s="4" t="s">
        <v>1386</v>
      </c>
      <c r="B212" s="83">
        <v>210</v>
      </c>
      <c r="C212" s="4" t="s">
        <v>413</v>
      </c>
      <c r="D212" s="118"/>
      <c r="E212" s="131"/>
      <c r="F212" s="140">
        <v>1</v>
      </c>
      <c r="G212" s="27">
        <v>320</v>
      </c>
      <c r="H212" s="140"/>
      <c r="I212" s="5"/>
      <c r="J212" s="28"/>
      <c r="K212" s="4"/>
      <c r="L212" s="4"/>
      <c r="M212" s="4"/>
      <c r="N212" s="4">
        <v>2017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83">
        <v>211</v>
      </c>
      <c r="C213" s="4" t="s">
        <v>414</v>
      </c>
      <c r="D213" s="118"/>
      <c r="E213" s="131"/>
      <c r="F213" s="140">
        <v>1</v>
      </c>
      <c r="G213" s="27">
        <v>320</v>
      </c>
      <c r="H213" s="140"/>
      <c r="I213" s="5"/>
      <c r="J213" s="28"/>
      <c r="K213" s="4"/>
      <c r="L213" s="4"/>
      <c r="M213" s="4" t="s">
        <v>1313</v>
      </c>
      <c r="N213" s="4">
        <v>2021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83">
        <v>212</v>
      </c>
      <c r="C214" s="4" t="s">
        <v>416</v>
      </c>
      <c r="D214" s="118"/>
      <c r="E214" s="131"/>
      <c r="F214" s="140">
        <v>1</v>
      </c>
      <c r="G214" s="27">
        <v>320</v>
      </c>
      <c r="H214" s="140"/>
      <c r="I214" s="5"/>
      <c r="J214" s="28"/>
      <c r="K214" s="4"/>
      <c r="L214" s="4"/>
      <c r="M214" s="4" t="s">
        <v>417</v>
      </c>
      <c r="N214" s="4">
        <v>2021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83">
        <v>213</v>
      </c>
      <c r="C215" s="4" t="s">
        <v>418</v>
      </c>
      <c r="D215" s="118">
        <v>300</v>
      </c>
      <c r="E215" s="131">
        <v>150</v>
      </c>
      <c r="F215" s="140">
        <v>1</v>
      </c>
      <c r="G215" s="27">
        <v>320</v>
      </c>
      <c r="H215" s="140"/>
      <c r="I215" s="5"/>
      <c r="J215" s="28"/>
      <c r="K215" s="4"/>
      <c r="L215" s="4"/>
      <c r="M215" s="4" t="s">
        <v>399</v>
      </c>
      <c r="N215" s="4">
        <v>2023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83">
        <v>214</v>
      </c>
      <c r="C216" s="4" t="s">
        <v>1437</v>
      </c>
      <c r="D216" s="118">
        <v>300</v>
      </c>
      <c r="E216" s="131">
        <v>150</v>
      </c>
      <c r="F216" s="140">
        <v>1</v>
      </c>
      <c r="G216" s="27">
        <v>320</v>
      </c>
      <c r="H216" s="140"/>
      <c r="I216" s="5"/>
      <c r="J216" s="28"/>
      <c r="K216" s="4"/>
      <c r="L216" s="4"/>
      <c r="M216" s="4" t="s">
        <v>344</v>
      </c>
      <c r="N216" s="4">
        <v>2021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  <c r="T216" s="4" t="s">
        <v>24</v>
      </c>
      <c r="U216" s="4" t="s">
        <v>24</v>
      </c>
      <c r="V216" s="4" t="s">
        <v>24</v>
      </c>
      <c r="W216" s="4" t="s">
        <v>24</v>
      </c>
      <c r="X216" s="4" t="s">
        <v>24</v>
      </c>
      <c r="Y216" s="4" t="s">
        <v>24</v>
      </c>
      <c r="Z216" s="4"/>
    </row>
    <row r="217" spans="1:26" x14ac:dyDescent="0.25">
      <c r="A217" s="4"/>
      <c r="B217" s="83">
        <v>215</v>
      </c>
      <c r="C217" s="4" t="s">
        <v>420</v>
      </c>
      <c r="D217" s="118"/>
      <c r="E217" s="131"/>
      <c r="F217" s="140">
        <v>1</v>
      </c>
      <c r="G217" s="27">
        <v>320</v>
      </c>
      <c r="H217" s="140"/>
      <c r="I217" s="5"/>
      <c r="J217" s="28"/>
      <c r="K217" s="4"/>
      <c r="L217" s="4"/>
      <c r="M217" s="4" t="s">
        <v>421</v>
      </c>
      <c r="N217" s="4">
        <v>2021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  <c r="T217" s="4" t="s">
        <v>24</v>
      </c>
      <c r="U217" s="4" t="s">
        <v>24</v>
      </c>
      <c r="V217" s="4"/>
      <c r="W217" s="4"/>
      <c r="X217" s="4"/>
      <c r="Y217" s="4"/>
      <c r="Z217" s="4"/>
    </row>
    <row r="218" spans="1:26" x14ac:dyDescent="0.25">
      <c r="A218" s="4"/>
      <c r="B218" s="83">
        <v>216</v>
      </c>
      <c r="C218" s="4" t="s">
        <v>422</v>
      </c>
      <c r="D218" s="118"/>
      <c r="E218" s="131"/>
      <c r="F218" s="140">
        <v>1</v>
      </c>
      <c r="G218" s="27">
        <v>320</v>
      </c>
      <c r="H218" s="140" t="s">
        <v>44</v>
      </c>
      <c r="I218" s="5"/>
      <c r="J218" s="28"/>
      <c r="K218" s="4"/>
      <c r="L218" s="4"/>
      <c r="M218" s="4" t="s">
        <v>423</v>
      </c>
      <c r="N218" s="4">
        <v>2020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  <c r="T218" s="4" t="s">
        <v>24</v>
      </c>
      <c r="U218" s="4" t="s">
        <v>24</v>
      </c>
      <c r="V218" s="4" t="s">
        <v>24</v>
      </c>
      <c r="W218" s="4"/>
      <c r="X218" s="4"/>
      <c r="Y218" s="4"/>
      <c r="Z218" s="4"/>
    </row>
    <row r="219" spans="1:26" x14ac:dyDescent="0.25">
      <c r="A219" s="4"/>
      <c r="B219" s="83">
        <v>217</v>
      </c>
      <c r="C219" s="4" t="s">
        <v>424</v>
      </c>
      <c r="D219" s="118">
        <v>300</v>
      </c>
      <c r="E219" s="131">
        <v>150</v>
      </c>
      <c r="F219" s="140">
        <v>1</v>
      </c>
      <c r="G219" s="27">
        <v>640</v>
      </c>
      <c r="H219" s="140" t="s">
        <v>44</v>
      </c>
      <c r="I219" s="5"/>
      <c r="J219" s="28"/>
      <c r="K219" s="4"/>
      <c r="L219" s="4"/>
      <c r="M219" s="4" t="s">
        <v>425</v>
      </c>
      <c r="N219" s="4">
        <v>2022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83">
        <v>218</v>
      </c>
      <c r="C220" s="4" t="s">
        <v>1199</v>
      </c>
      <c r="D220" s="118"/>
      <c r="E220" s="131"/>
      <c r="F220" s="140">
        <v>1</v>
      </c>
      <c r="G220" s="27">
        <v>320</v>
      </c>
      <c r="H220" s="140"/>
      <c r="I220" s="5"/>
      <c r="J220" s="28"/>
      <c r="K220" s="4"/>
      <c r="L220" s="4"/>
      <c r="M220" s="4" t="s">
        <v>426</v>
      </c>
      <c r="N220" s="4">
        <v>2022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1341</v>
      </c>
      <c r="T220" s="4" t="s">
        <v>24</v>
      </c>
      <c r="U220" s="4"/>
      <c r="V220" s="4"/>
      <c r="W220" s="4"/>
      <c r="X220" s="4"/>
      <c r="Y220" s="4"/>
      <c r="Z220" s="4"/>
    </row>
    <row r="221" spans="1:26" x14ac:dyDescent="0.25">
      <c r="A221" s="4" t="s">
        <v>1246</v>
      </c>
      <c r="B221" s="83">
        <v>219</v>
      </c>
      <c r="C221" s="4" t="s">
        <v>427</v>
      </c>
      <c r="D221" s="118"/>
      <c r="E221" s="131"/>
      <c r="F221" s="140"/>
      <c r="G221" s="27"/>
      <c r="H221" s="140"/>
      <c r="I221" s="5"/>
      <c r="J221" s="28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83">
        <v>220</v>
      </c>
      <c r="C222" s="4" t="s">
        <v>429</v>
      </c>
      <c r="D222" s="118"/>
      <c r="E222" s="131"/>
      <c r="F222" s="140">
        <v>1</v>
      </c>
      <c r="G222" s="27">
        <v>320</v>
      </c>
      <c r="H222" s="140"/>
      <c r="I222" s="5"/>
      <c r="J222" s="28"/>
      <c r="K222" s="4"/>
      <c r="L222" s="4"/>
      <c r="M222" s="4" t="s">
        <v>430</v>
      </c>
      <c r="N222" s="4">
        <v>2020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83">
        <v>221</v>
      </c>
      <c r="C223" s="4" t="s">
        <v>431</v>
      </c>
      <c r="D223" s="118"/>
      <c r="E223" s="131"/>
      <c r="F223" s="140">
        <v>1</v>
      </c>
      <c r="G223" s="27">
        <v>320</v>
      </c>
      <c r="H223" s="140"/>
      <c r="I223" s="5"/>
      <c r="J223" s="28"/>
      <c r="K223" s="4"/>
      <c r="L223" s="4"/>
      <c r="M223" s="4" t="s">
        <v>432</v>
      </c>
      <c r="N223" s="4">
        <v>2020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83">
        <v>222</v>
      </c>
      <c r="C224" s="4" t="s">
        <v>433</v>
      </c>
      <c r="D224" s="118"/>
      <c r="E224" s="131"/>
      <c r="F224" s="140">
        <v>1</v>
      </c>
      <c r="G224" s="27">
        <v>320</v>
      </c>
      <c r="H224" s="140"/>
      <c r="I224" s="5"/>
      <c r="J224" s="28"/>
      <c r="K224" s="4"/>
      <c r="L224" s="4"/>
      <c r="M224" s="4" t="s">
        <v>434</v>
      </c>
      <c r="N224" s="4">
        <v>2020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83">
        <v>223</v>
      </c>
      <c r="C225" s="4" t="s">
        <v>435</v>
      </c>
      <c r="D225" s="118"/>
      <c r="E225" s="131">
        <v>150</v>
      </c>
      <c r="F225" s="140">
        <v>1</v>
      </c>
      <c r="G225" s="27">
        <v>320</v>
      </c>
      <c r="H225" s="140"/>
      <c r="I225" s="5"/>
      <c r="J225" s="28"/>
      <c r="K225" s="4"/>
      <c r="L225" s="4"/>
      <c r="M225" s="4" t="s">
        <v>436</v>
      </c>
      <c r="N225" s="4">
        <v>2020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  <c r="T225" s="4" t="s">
        <v>24</v>
      </c>
      <c r="U225" s="4"/>
      <c r="V225" s="4"/>
      <c r="W225" s="4"/>
      <c r="X225" s="4"/>
      <c r="Y225" s="4"/>
      <c r="Z225" s="4"/>
    </row>
    <row r="226" spans="1:26" x14ac:dyDescent="0.25">
      <c r="A226" s="4" t="s">
        <v>1234</v>
      </c>
      <c r="B226" s="83">
        <v>224</v>
      </c>
      <c r="C226" s="4" t="s">
        <v>437</v>
      </c>
      <c r="D226" s="118"/>
      <c r="E226" s="131"/>
      <c r="F226" s="140"/>
      <c r="G226" s="27"/>
      <c r="H226" s="140"/>
      <c r="I226" s="5">
        <v>1</v>
      </c>
      <c r="J226" s="28"/>
      <c r="K226" s="4"/>
      <c r="L226" s="4"/>
      <c r="M226" s="4" t="s">
        <v>438</v>
      </c>
      <c r="N226" s="4">
        <v>2020</v>
      </c>
      <c r="O226" s="4" t="s">
        <v>1249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 t="s">
        <v>1249</v>
      </c>
      <c r="B227" s="83">
        <v>225</v>
      </c>
      <c r="C227" s="4" t="s">
        <v>439</v>
      </c>
      <c r="D227" s="118"/>
      <c r="E227" s="131"/>
      <c r="F227" s="140"/>
      <c r="G227" s="27"/>
      <c r="H227" s="140"/>
      <c r="I227" s="5">
        <v>1</v>
      </c>
      <c r="J227" s="28"/>
      <c r="K227" s="4"/>
      <c r="L227" s="4"/>
      <c r="M227" s="4" t="s">
        <v>440</v>
      </c>
      <c r="N227" s="4">
        <v>2014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  <c r="T227" s="4" t="s">
        <v>24</v>
      </c>
      <c r="U227" s="4" t="s">
        <v>24</v>
      </c>
      <c r="V227" s="4"/>
      <c r="W227" s="4"/>
      <c r="X227" s="4"/>
      <c r="Y227" s="4"/>
      <c r="Z227" s="4"/>
    </row>
    <row r="228" spans="1:26" x14ac:dyDescent="0.25">
      <c r="A228" s="4"/>
      <c r="B228" s="83">
        <v>226</v>
      </c>
      <c r="C228" s="4" t="s">
        <v>441</v>
      </c>
      <c r="D228" s="118"/>
      <c r="E228" s="131"/>
      <c r="F228" s="140"/>
      <c r="G228" s="27">
        <v>320</v>
      </c>
      <c r="H228" s="140"/>
      <c r="I228" s="5">
        <v>1</v>
      </c>
      <c r="J228" s="28"/>
      <c r="K228" s="4"/>
      <c r="L228" s="4"/>
      <c r="M228" s="4" t="s">
        <v>428</v>
      </c>
      <c r="N228" s="4">
        <v>2020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  <c r="T228" s="4" t="s">
        <v>24</v>
      </c>
      <c r="U228" s="4" t="s">
        <v>24</v>
      </c>
      <c r="V228" s="4" t="s">
        <v>24</v>
      </c>
      <c r="W228" s="4" t="s">
        <v>24</v>
      </c>
      <c r="X228" s="4" t="s">
        <v>24</v>
      </c>
      <c r="Y228" s="4"/>
      <c r="Z228" s="4"/>
    </row>
    <row r="229" spans="1:26" x14ac:dyDescent="0.25">
      <c r="A229" s="4"/>
      <c r="B229" s="83">
        <v>227</v>
      </c>
      <c r="C229" s="4" t="s">
        <v>442</v>
      </c>
      <c r="D229" s="118"/>
      <c r="E229" s="131"/>
      <c r="F229" s="140"/>
      <c r="G229" s="27"/>
      <c r="H229" s="140"/>
      <c r="I229" s="5">
        <v>1</v>
      </c>
      <c r="J229" s="28"/>
      <c r="K229" s="4"/>
      <c r="L229" s="4"/>
      <c r="M229" s="4"/>
      <c r="N229" s="4">
        <v>2017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83">
        <v>228</v>
      </c>
      <c r="C230" s="4" t="s">
        <v>443</v>
      </c>
      <c r="D230" s="118"/>
      <c r="E230" s="131"/>
      <c r="F230" s="140">
        <v>1</v>
      </c>
      <c r="G230" s="27">
        <v>320</v>
      </c>
      <c r="H230" s="140"/>
      <c r="I230" s="5"/>
      <c r="J230" s="28"/>
      <c r="K230" s="4"/>
      <c r="L230" s="4"/>
      <c r="M230" s="4" t="s">
        <v>444</v>
      </c>
      <c r="N230" s="4">
        <v>2020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  <c r="T230" s="114" t="s">
        <v>24</v>
      </c>
      <c r="U230" s="4" t="s">
        <v>24</v>
      </c>
      <c r="V230" s="4" t="s">
        <v>24</v>
      </c>
      <c r="W230" s="4" t="s">
        <v>24</v>
      </c>
      <c r="X230" s="4" t="s">
        <v>24</v>
      </c>
      <c r="Y230" s="4"/>
      <c r="Z230" s="4"/>
    </row>
    <row r="231" spans="1:26" x14ac:dyDescent="0.25">
      <c r="A231" s="4"/>
      <c r="B231" s="83">
        <v>229</v>
      </c>
      <c r="C231" s="4" t="s">
        <v>445</v>
      </c>
      <c r="D231" s="118"/>
      <c r="E231" s="131"/>
      <c r="F231" s="140"/>
      <c r="G231" s="27"/>
      <c r="H231" s="140"/>
      <c r="I231" s="5">
        <v>1</v>
      </c>
      <c r="J231" s="28"/>
      <c r="K231" s="4"/>
      <c r="L231" s="4"/>
      <c r="M231" s="4" t="s">
        <v>428</v>
      </c>
      <c r="N231" s="4">
        <v>2022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83">
        <v>230</v>
      </c>
      <c r="C232" s="4" t="s">
        <v>446</v>
      </c>
      <c r="D232" s="118"/>
      <c r="E232" s="131"/>
      <c r="F232" s="140">
        <v>1</v>
      </c>
      <c r="G232" s="27">
        <v>320</v>
      </c>
      <c r="H232" s="140"/>
      <c r="I232" s="5"/>
      <c r="J232" s="28"/>
      <c r="K232" s="4"/>
      <c r="L232" s="4"/>
      <c r="M232" s="4" t="s">
        <v>294</v>
      </c>
      <c r="N232" s="4">
        <v>2020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83">
        <v>231</v>
      </c>
      <c r="C233" s="4" t="s">
        <v>447</v>
      </c>
      <c r="D233" s="118">
        <v>300</v>
      </c>
      <c r="E233" s="131"/>
      <c r="F233" s="140">
        <v>1</v>
      </c>
      <c r="G233" s="27">
        <v>320</v>
      </c>
      <c r="H233" s="140"/>
      <c r="I233" s="5"/>
      <c r="J233" s="28"/>
      <c r="K233" s="4"/>
      <c r="L233" s="4"/>
      <c r="M233" s="4" t="s">
        <v>428</v>
      </c>
      <c r="N233" s="4">
        <v>2022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83">
        <v>232</v>
      </c>
      <c r="C234" s="4" t="s">
        <v>448</v>
      </c>
      <c r="D234" s="118"/>
      <c r="E234" s="131">
        <v>150</v>
      </c>
      <c r="F234" s="140">
        <v>1</v>
      </c>
      <c r="G234" s="27">
        <v>320</v>
      </c>
      <c r="H234" s="140"/>
      <c r="I234" s="5"/>
      <c r="J234" s="28"/>
      <c r="K234" s="4"/>
      <c r="L234" s="4"/>
      <c r="M234" s="4" t="s">
        <v>449</v>
      </c>
      <c r="N234" s="4">
        <v>2023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83">
        <v>233</v>
      </c>
      <c r="C235" s="4" t="s">
        <v>450</v>
      </c>
      <c r="D235" s="118"/>
      <c r="E235" s="131"/>
      <c r="F235" s="140">
        <v>1</v>
      </c>
      <c r="G235" s="27">
        <v>320</v>
      </c>
      <c r="H235" s="140"/>
      <c r="I235" s="5"/>
      <c r="J235" s="28"/>
      <c r="K235" s="4"/>
      <c r="L235" s="4"/>
      <c r="M235" s="4" t="s">
        <v>451</v>
      </c>
      <c r="N235" s="4">
        <v>2022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83">
        <v>234</v>
      </c>
      <c r="C236" s="4" t="s">
        <v>452</v>
      </c>
      <c r="D236" s="118"/>
      <c r="E236" s="131"/>
      <c r="F236" s="140">
        <v>1</v>
      </c>
      <c r="G236" s="27">
        <v>320</v>
      </c>
      <c r="H236" s="140"/>
      <c r="I236" s="5"/>
      <c r="J236" s="28"/>
      <c r="K236" s="4"/>
      <c r="L236" s="4"/>
      <c r="M236" s="4" t="s">
        <v>453</v>
      </c>
      <c r="N236" s="4">
        <v>2020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83">
        <v>235</v>
      </c>
      <c r="C237" s="4" t="s">
        <v>454</v>
      </c>
      <c r="D237" s="118"/>
      <c r="E237" s="131"/>
      <c r="F237" s="140">
        <v>1</v>
      </c>
      <c r="G237" s="27">
        <v>320</v>
      </c>
      <c r="H237" s="140"/>
      <c r="I237" s="5"/>
      <c r="J237" s="28"/>
      <c r="K237" s="4"/>
      <c r="L237" s="4"/>
      <c r="M237" s="4" t="s">
        <v>294</v>
      </c>
      <c r="N237" s="4">
        <v>2022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  <c r="T237" s="4" t="s">
        <v>24</v>
      </c>
      <c r="U237" s="4" t="s">
        <v>24</v>
      </c>
      <c r="V237" s="4"/>
      <c r="W237" s="4"/>
      <c r="X237" s="4"/>
      <c r="Y237" s="4"/>
      <c r="Z237" s="4"/>
    </row>
    <row r="238" spans="1:26" x14ac:dyDescent="0.25">
      <c r="A238" s="88"/>
      <c r="B238" s="83">
        <v>236</v>
      </c>
      <c r="C238" s="4" t="s">
        <v>455</v>
      </c>
      <c r="D238" s="118">
        <v>300</v>
      </c>
      <c r="E238" s="131"/>
      <c r="F238" s="140">
        <v>1</v>
      </c>
      <c r="G238" s="27">
        <v>640</v>
      </c>
      <c r="H238" s="140"/>
      <c r="I238" s="5"/>
      <c r="J238" s="28"/>
      <c r="K238" s="4"/>
      <c r="L238" s="4"/>
      <c r="M238" s="4" t="s">
        <v>412</v>
      </c>
      <c r="N238" s="4">
        <v>2022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95">
        <v>237</v>
      </c>
      <c r="C239" s="88" t="s">
        <v>456</v>
      </c>
      <c r="D239" s="134"/>
      <c r="E239" s="138"/>
      <c r="F239" s="96">
        <v>1</v>
      </c>
      <c r="G239" s="97">
        <v>320</v>
      </c>
      <c r="H239" s="96"/>
      <c r="I239" s="98"/>
      <c r="J239" s="99"/>
      <c r="K239" s="88"/>
      <c r="L239" s="88"/>
      <c r="M239" s="88" t="s">
        <v>294</v>
      </c>
      <c r="N239" s="88">
        <v>2021</v>
      </c>
      <c r="O239" s="88" t="s">
        <v>24</v>
      </c>
      <c r="P239" s="88" t="s">
        <v>24</v>
      </c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x14ac:dyDescent="0.25">
      <c r="A240" s="4"/>
      <c r="B240" s="83">
        <v>238</v>
      </c>
      <c r="C240" s="4" t="s">
        <v>457</v>
      </c>
      <c r="D240" s="118">
        <v>300</v>
      </c>
      <c r="E240" s="131"/>
      <c r="F240" s="140">
        <v>1</v>
      </c>
      <c r="G240" s="27">
        <v>320</v>
      </c>
      <c r="H240" s="140"/>
      <c r="I240" s="5"/>
      <c r="J240" s="28">
        <v>2</v>
      </c>
      <c r="K240" s="4" t="s">
        <v>458</v>
      </c>
      <c r="L240" s="4"/>
      <c r="M240" s="4" t="s">
        <v>459</v>
      </c>
      <c r="N240" s="4">
        <v>2023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83">
        <v>239</v>
      </c>
      <c r="C241" s="4" t="s">
        <v>460</v>
      </c>
      <c r="D241" s="118"/>
      <c r="E241" s="131"/>
      <c r="F241" s="140">
        <v>1</v>
      </c>
      <c r="G241" s="27">
        <v>640</v>
      </c>
      <c r="H241" s="140"/>
      <c r="I241" s="5">
        <v>2</v>
      </c>
      <c r="J241" s="28"/>
      <c r="K241" s="4"/>
      <c r="L241" s="4"/>
      <c r="M241" s="4" t="s">
        <v>461</v>
      </c>
      <c r="N241" s="4">
        <v>2021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115">
        <v>240</v>
      </c>
      <c r="C242" s="4" t="s">
        <v>462</v>
      </c>
      <c r="D242" s="118">
        <v>300</v>
      </c>
      <c r="E242" s="131"/>
      <c r="F242" s="140">
        <v>1</v>
      </c>
      <c r="G242" s="27">
        <v>320</v>
      </c>
      <c r="H242" s="140"/>
      <c r="I242" s="5"/>
      <c r="J242" s="28"/>
      <c r="K242" s="4"/>
      <c r="L242" s="4"/>
      <c r="M242" s="4" t="s">
        <v>53</v>
      </c>
      <c r="N242" s="4">
        <v>2021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83">
        <v>241</v>
      </c>
      <c r="C243" s="4" t="s">
        <v>463</v>
      </c>
      <c r="D243" s="118"/>
      <c r="E243" s="131"/>
      <c r="F243" s="140">
        <v>2</v>
      </c>
      <c r="G243" s="27">
        <v>640</v>
      </c>
      <c r="H243" s="140"/>
      <c r="I243" s="5"/>
      <c r="J243" s="28"/>
      <c r="K243" s="4"/>
      <c r="L243" s="4"/>
      <c r="M243" s="4" t="s">
        <v>249</v>
      </c>
      <c r="N243" s="4">
        <v>2023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83">
        <v>242</v>
      </c>
      <c r="C244" s="4" t="s">
        <v>464</v>
      </c>
      <c r="D244" s="118"/>
      <c r="E244" s="131"/>
      <c r="F244" s="140">
        <v>3</v>
      </c>
      <c r="G244" s="27">
        <v>320</v>
      </c>
      <c r="H244" s="140"/>
      <c r="I244" s="5">
        <v>1</v>
      </c>
      <c r="J244" s="28"/>
      <c r="K244" s="4" t="s">
        <v>465</v>
      </c>
      <c r="L244" s="4"/>
      <c r="M244" s="4" t="s">
        <v>144</v>
      </c>
      <c r="N244" s="4">
        <v>2023</v>
      </c>
      <c r="O244" s="4" t="s">
        <v>1349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83">
        <v>243</v>
      </c>
      <c r="C245" s="4" t="s">
        <v>466</v>
      </c>
      <c r="D245" s="118">
        <v>600</v>
      </c>
      <c r="E245" s="131">
        <v>300</v>
      </c>
      <c r="F245" s="140">
        <v>3</v>
      </c>
      <c r="G245" s="27">
        <v>1920</v>
      </c>
      <c r="H245" s="140"/>
      <c r="I245" s="5"/>
      <c r="J245" s="28"/>
      <c r="K245" s="4"/>
      <c r="L245" s="4"/>
      <c r="M245" s="4" t="s">
        <v>467</v>
      </c>
      <c r="N245" s="4">
        <v>2023</v>
      </c>
      <c r="O245" s="4" t="s">
        <v>1349</v>
      </c>
      <c r="P245" s="4"/>
      <c r="Q245" s="4" t="s">
        <v>1362</v>
      </c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88" t="s">
        <v>1249</v>
      </c>
      <c r="B246" s="95">
        <v>244</v>
      </c>
      <c r="C246" s="88" t="s">
        <v>470</v>
      </c>
      <c r="D246" s="134"/>
      <c r="E246" s="138"/>
      <c r="F246" s="96"/>
      <c r="G246" s="84"/>
      <c r="H246" s="84"/>
      <c r="I246" s="140" t="s">
        <v>1302</v>
      </c>
      <c r="J246" s="140"/>
      <c r="K246" s="140"/>
      <c r="L246" s="88"/>
      <c r="M246" s="88" t="s">
        <v>471</v>
      </c>
      <c r="N246" s="88">
        <v>2014</v>
      </c>
      <c r="O246" s="88" t="s">
        <v>24</v>
      </c>
      <c r="P246" s="88" t="s">
        <v>1342</v>
      </c>
      <c r="Q246" s="88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x14ac:dyDescent="0.25">
      <c r="A247" s="4"/>
      <c r="B247" s="83">
        <v>245</v>
      </c>
      <c r="C247" s="4" t="s">
        <v>472</v>
      </c>
      <c r="D247" s="118">
        <v>300</v>
      </c>
      <c r="E247" s="131"/>
      <c r="F247" s="140">
        <v>1</v>
      </c>
      <c r="G247" s="27">
        <v>320</v>
      </c>
      <c r="H247" s="140"/>
      <c r="I247" s="5"/>
      <c r="J247" s="28"/>
      <c r="K247" s="4"/>
      <c r="L247" s="4"/>
      <c r="M247" s="4" t="s">
        <v>39</v>
      </c>
      <c r="N247" s="4">
        <v>2023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83">
        <v>246</v>
      </c>
      <c r="C248" s="88" t="s">
        <v>473</v>
      </c>
      <c r="D248" s="134"/>
      <c r="E248" s="138"/>
      <c r="F248" s="140"/>
      <c r="G248" s="27">
        <v>320</v>
      </c>
      <c r="H248" s="140"/>
      <c r="I248" s="5">
        <v>1</v>
      </c>
      <c r="J248" s="28"/>
      <c r="K248" s="4"/>
      <c r="L248" s="4"/>
      <c r="M248" s="4" t="s">
        <v>474</v>
      </c>
      <c r="N248" s="4">
        <v>2020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83">
        <v>247</v>
      </c>
      <c r="C249" s="4" t="s">
        <v>475</v>
      </c>
      <c r="D249" s="118"/>
      <c r="E249" s="131"/>
      <c r="F249" s="140">
        <v>1</v>
      </c>
      <c r="G249" s="27">
        <v>320</v>
      </c>
      <c r="H249" s="140"/>
      <c r="I249" s="5"/>
      <c r="J249" s="28"/>
      <c r="K249" s="4"/>
      <c r="L249" s="4"/>
      <c r="M249" s="4" t="s">
        <v>215</v>
      </c>
      <c r="N249" s="4">
        <v>2023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83">
        <v>248</v>
      </c>
      <c r="C250" s="4" t="s">
        <v>476</v>
      </c>
      <c r="D250" s="118">
        <v>300</v>
      </c>
      <c r="E250" s="131">
        <v>150</v>
      </c>
      <c r="F250" s="140"/>
      <c r="G250" s="27">
        <v>320</v>
      </c>
      <c r="H250" s="140"/>
      <c r="I250" s="5">
        <v>1</v>
      </c>
      <c r="J250" s="28"/>
      <c r="K250" s="4"/>
      <c r="L250" s="4"/>
      <c r="M250" s="4" t="s">
        <v>397</v>
      </c>
      <c r="N250" s="4">
        <v>2020</v>
      </c>
      <c r="O250" s="4" t="s">
        <v>24</v>
      </c>
      <c r="P250" s="4" t="s">
        <v>24</v>
      </c>
      <c r="Q250" s="4" t="s">
        <v>24</v>
      </c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83">
        <v>249</v>
      </c>
      <c r="C251" s="4" t="s">
        <v>477</v>
      </c>
      <c r="D251" s="118"/>
      <c r="E251" s="131"/>
      <c r="F251" s="140">
        <v>1</v>
      </c>
      <c r="G251" s="27">
        <v>320</v>
      </c>
      <c r="H251" s="140"/>
      <c r="I251" s="5"/>
      <c r="J251" s="28"/>
      <c r="K251" s="4"/>
      <c r="L251" s="4"/>
      <c r="M251" s="4" t="s">
        <v>478</v>
      </c>
      <c r="N251" s="4">
        <v>2020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  <c r="T251" s="4" t="s">
        <v>24</v>
      </c>
      <c r="U251" s="4" t="s">
        <v>24</v>
      </c>
      <c r="V251" s="4"/>
      <c r="W251" s="4"/>
      <c r="X251" s="4"/>
      <c r="Y251" s="4"/>
      <c r="Z251" s="4"/>
    </row>
    <row r="252" spans="1:26" x14ac:dyDescent="0.25">
      <c r="A252" s="4"/>
      <c r="B252" s="83">
        <v>250</v>
      </c>
      <c r="C252" s="4" t="s">
        <v>479</v>
      </c>
      <c r="D252" s="118"/>
      <c r="E252" s="131"/>
      <c r="F252" s="140">
        <v>2</v>
      </c>
      <c r="G252" s="27">
        <v>320</v>
      </c>
      <c r="H252" s="140"/>
      <c r="I252" s="5"/>
      <c r="J252" s="28" t="s">
        <v>6</v>
      </c>
      <c r="K252" s="4" t="s">
        <v>480</v>
      </c>
      <c r="L252" s="4"/>
      <c r="M252" s="4" t="s">
        <v>481</v>
      </c>
      <c r="N252" s="4">
        <v>2022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83">
        <v>251</v>
      </c>
      <c r="C253" s="4" t="s">
        <v>482</v>
      </c>
      <c r="D253" s="118"/>
      <c r="E253" s="131"/>
      <c r="F253" s="140">
        <v>1</v>
      </c>
      <c r="G253" s="27">
        <v>640</v>
      </c>
      <c r="H253" s="140"/>
      <c r="I253" s="5"/>
      <c r="J253" s="28"/>
      <c r="K253" s="4"/>
      <c r="L253" s="4"/>
      <c r="M253" s="4" t="s">
        <v>483</v>
      </c>
      <c r="N253" s="4">
        <v>2020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83">
        <v>252</v>
      </c>
      <c r="C254" s="4" t="s">
        <v>484</v>
      </c>
      <c r="D254" s="118"/>
      <c r="E254" s="131"/>
      <c r="F254" s="140">
        <v>1</v>
      </c>
      <c r="G254" s="27">
        <v>320</v>
      </c>
      <c r="H254" s="140"/>
      <c r="I254" s="5"/>
      <c r="J254" s="28"/>
      <c r="K254" s="4"/>
      <c r="L254" s="4"/>
      <c r="M254" s="4" t="s">
        <v>485</v>
      </c>
      <c r="N254" s="4">
        <v>2021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83">
        <v>253</v>
      </c>
      <c r="C255" s="4" t="s">
        <v>486</v>
      </c>
      <c r="D255" s="118">
        <v>300</v>
      </c>
      <c r="E255" s="131">
        <v>150</v>
      </c>
      <c r="F255" s="140">
        <v>1</v>
      </c>
      <c r="G255" s="27">
        <v>320</v>
      </c>
      <c r="H255" s="140"/>
      <c r="I255" s="5"/>
      <c r="J255" s="28"/>
      <c r="K255" s="4"/>
      <c r="L255" s="4"/>
      <c r="M255" s="4" t="s">
        <v>487</v>
      </c>
      <c r="N255" s="4">
        <v>2023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83">
        <v>254</v>
      </c>
      <c r="C256" s="4" t="s">
        <v>488</v>
      </c>
      <c r="D256" s="118">
        <v>600</v>
      </c>
      <c r="E256" s="131">
        <v>300</v>
      </c>
      <c r="F256" s="140">
        <v>2</v>
      </c>
      <c r="G256" s="27">
        <v>640</v>
      </c>
      <c r="H256" s="140"/>
      <c r="I256" s="5"/>
      <c r="J256" s="28"/>
      <c r="K256" s="4" t="s">
        <v>489</v>
      </c>
      <c r="L256" s="4"/>
      <c r="M256" s="4" t="s">
        <v>39</v>
      </c>
      <c r="N256" s="4">
        <v>2023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83">
        <v>255</v>
      </c>
      <c r="C257" s="4" t="s">
        <v>490</v>
      </c>
      <c r="D257" s="118"/>
      <c r="E257" s="131"/>
      <c r="F257" s="140">
        <v>1</v>
      </c>
      <c r="G257" s="27">
        <v>320</v>
      </c>
      <c r="H257" s="140"/>
      <c r="I257" s="5"/>
      <c r="J257" s="28"/>
      <c r="K257" s="4"/>
      <c r="L257" s="4"/>
      <c r="M257" s="4" t="s">
        <v>138</v>
      </c>
      <c r="N257" s="4">
        <v>2022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95">
        <v>256</v>
      </c>
      <c r="C258" s="4" t="s">
        <v>491</v>
      </c>
      <c r="D258" s="118"/>
      <c r="E258" s="131"/>
      <c r="F258" s="140">
        <v>1</v>
      </c>
      <c r="G258" s="27">
        <v>320</v>
      </c>
      <c r="H258" s="140"/>
      <c r="I258" s="5"/>
      <c r="J258" s="28"/>
      <c r="K258" s="4"/>
      <c r="L258" s="4"/>
      <c r="M258" s="4" t="s">
        <v>138</v>
      </c>
      <c r="N258" s="4">
        <v>2023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83">
        <v>257</v>
      </c>
      <c r="C259" s="4" t="s">
        <v>492</v>
      </c>
      <c r="D259" s="118"/>
      <c r="E259" s="131"/>
      <c r="F259" s="140">
        <v>1</v>
      </c>
      <c r="G259" s="27">
        <v>320</v>
      </c>
      <c r="H259" s="140"/>
      <c r="I259" s="5"/>
      <c r="J259" s="28"/>
      <c r="K259" s="4"/>
      <c r="L259" s="4"/>
      <c r="M259" s="4" t="s">
        <v>483</v>
      </c>
      <c r="N259" s="4">
        <v>2021</v>
      </c>
      <c r="O259" s="4" t="s">
        <v>24</v>
      </c>
      <c r="P259" s="4" t="s">
        <v>24</v>
      </c>
      <c r="Q259" s="4" t="s">
        <v>24</v>
      </c>
      <c r="R259" s="4" t="s">
        <v>24</v>
      </c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83">
        <v>258</v>
      </c>
      <c r="C260" s="4" t="s">
        <v>493</v>
      </c>
      <c r="D260" s="118"/>
      <c r="E260" s="131"/>
      <c r="F260" s="140">
        <v>1</v>
      </c>
      <c r="G260" s="27">
        <v>640</v>
      </c>
      <c r="H260" s="140"/>
      <c r="I260" s="5"/>
      <c r="J260" s="28"/>
      <c r="K260" s="4"/>
      <c r="L260" s="4"/>
      <c r="M260" s="4" t="s">
        <v>494</v>
      </c>
      <c r="N260" s="4">
        <v>2020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  <c r="T260" s="4" t="s">
        <v>24</v>
      </c>
      <c r="U260" s="4"/>
      <c r="V260" s="4"/>
      <c r="W260" s="4"/>
      <c r="X260" s="4"/>
      <c r="Y260" s="4"/>
      <c r="Z260" s="4"/>
    </row>
    <row r="261" spans="1:26" x14ac:dyDescent="0.25">
      <c r="A261" s="4"/>
      <c r="B261" s="83">
        <v>259</v>
      </c>
      <c r="C261" s="4" t="s">
        <v>495</v>
      </c>
      <c r="D261" s="118">
        <v>900</v>
      </c>
      <c r="E261" s="131">
        <v>450</v>
      </c>
      <c r="F261" s="140">
        <v>3</v>
      </c>
      <c r="G261" s="27">
        <v>960</v>
      </c>
      <c r="H261" s="140"/>
      <c r="I261" s="5"/>
      <c r="J261" s="28" t="s">
        <v>496</v>
      </c>
      <c r="K261" s="4"/>
      <c r="L261" s="4"/>
      <c r="M261" s="4" t="s">
        <v>497</v>
      </c>
      <c r="N261" s="4">
        <v>2022</v>
      </c>
      <c r="O261" s="4" t="s">
        <v>168</v>
      </c>
      <c r="P261" s="4" t="s">
        <v>168</v>
      </c>
      <c r="Q261" s="4" t="s">
        <v>168</v>
      </c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83">
        <v>260</v>
      </c>
      <c r="C262" s="4" t="s">
        <v>498</v>
      </c>
      <c r="D262" s="118"/>
      <c r="E262" s="131"/>
      <c r="F262" s="140">
        <v>1</v>
      </c>
      <c r="G262" s="27">
        <v>320</v>
      </c>
      <c r="H262" s="140"/>
      <c r="I262" s="5"/>
      <c r="J262" s="28"/>
      <c r="K262" s="4"/>
      <c r="L262" s="4"/>
      <c r="M262" s="4" t="s">
        <v>289</v>
      </c>
      <c r="N262" s="4">
        <v>2019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83">
        <v>261</v>
      </c>
      <c r="C263" s="4" t="s">
        <v>499</v>
      </c>
      <c r="D263" s="118"/>
      <c r="E263" s="131"/>
      <c r="F263" s="140">
        <v>1</v>
      </c>
      <c r="G263" s="27">
        <v>320</v>
      </c>
      <c r="H263" s="140"/>
      <c r="I263" s="5"/>
      <c r="J263" s="28"/>
      <c r="K263" s="4"/>
      <c r="L263" s="4"/>
      <c r="M263" s="4" t="s">
        <v>494</v>
      </c>
      <c r="N263" s="4">
        <v>2021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  <c r="T263" s="4" t="s">
        <v>24</v>
      </c>
      <c r="U263" s="4" t="s">
        <v>24</v>
      </c>
      <c r="V263" s="4" t="s">
        <v>24</v>
      </c>
      <c r="W263" s="4" t="s">
        <v>24</v>
      </c>
      <c r="X263" s="4"/>
      <c r="Y263" s="4"/>
      <c r="Z263" s="4"/>
    </row>
    <row r="264" spans="1:26" x14ac:dyDescent="0.25">
      <c r="A264" s="4"/>
      <c r="B264" s="83">
        <v>262</v>
      </c>
      <c r="C264" s="4" t="s">
        <v>500</v>
      </c>
      <c r="D264" s="118">
        <v>300</v>
      </c>
      <c r="E264" s="131">
        <v>150</v>
      </c>
      <c r="F264" s="140">
        <v>1</v>
      </c>
      <c r="G264" s="27">
        <v>320</v>
      </c>
      <c r="H264" s="140" t="s">
        <v>44</v>
      </c>
      <c r="I264" s="5"/>
      <c r="J264" s="28"/>
      <c r="K264" s="4"/>
      <c r="L264" s="4"/>
      <c r="M264" s="4" t="s">
        <v>501</v>
      </c>
      <c r="N264" s="4">
        <v>2023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83">
        <v>263</v>
      </c>
      <c r="C265" s="4" t="s">
        <v>502</v>
      </c>
      <c r="D265" s="118"/>
      <c r="E265" s="131"/>
      <c r="F265" s="140">
        <v>1</v>
      </c>
      <c r="G265" s="27">
        <v>320</v>
      </c>
      <c r="H265" s="140"/>
      <c r="I265" s="5"/>
      <c r="J265" s="28"/>
      <c r="K265" s="4"/>
      <c r="L265" s="4"/>
      <c r="M265" s="4" t="s">
        <v>503</v>
      </c>
      <c r="N265" s="4">
        <v>2015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  <c r="T265" s="4" t="s">
        <v>24</v>
      </c>
      <c r="U265" s="4"/>
      <c r="V265" s="4"/>
      <c r="W265" s="4"/>
      <c r="X265" s="4"/>
      <c r="Y265" s="4"/>
      <c r="Z265" s="4"/>
    </row>
    <row r="266" spans="1:26" s="142" customFormat="1" x14ac:dyDescent="0.25">
      <c r="B266" s="143">
        <v>264</v>
      </c>
      <c r="C266" s="142" t="s">
        <v>504</v>
      </c>
      <c r="D266" s="144"/>
      <c r="E266" s="139"/>
      <c r="F266" s="145">
        <v>1</v>
      </c>
      <c r="G266" s="146">
        <v>320</v>
      </c>
      <c r="H266" s="145" t="s">
        <v>44</v>
      </c>
      <c r="I266" s="147"/>
      <c r="J266" s="148"/>
      <c r="M266" s="142" t="s">
        <v>112</v>
      </c>
      <c r="N266" s="142">
        <v>2019</v>
      </c>
      <c r="O266" s="142" t="s">
        <v>24</v>
      </c>
      <c r="P266" s="142" t="s">
        <v>24</v>
      </c>
      <c r="Q266" s="142" t="s">
        <v>24</v>
      </c>
      <c r="R266" s="142" t="s">
        <v>24</v>
      </c>
      <c r="S266" s="142" t="s">
        <v>24</v>
      </c>
      <c r="T266" s="142" t="s">
        <v>24</v>
      </c>
    </row>
    <row r="267" spans="1:26" s="142" customFormat="1" x14ac:dyDescent="0.25">
      <c r="B267" s="143">
        <v>265</v>
      </c>
      <c r="C267" s="142" t="s">
        <v>505</v>
      </c>
      <c r="D267" s="144"/>
      <c r="E267" s="139"/>
      <c r="F267" s="145">
        <v>1</v>
      </c>
      <c r="G267" s="146">
        <v>320</v>
      </c>
      <c r="H267" s="145" t="s">
        <v>44</v>
      </c>
      <c r="I267" s="147"/>
      <c r="J267" s="148"/>
      <c r="M267" s="142" t="s">
        <v>483</v>
      </c>
      <c r="N267" s="142">
        <v>2019</v>
      </c>
      <c r="O267" s="142" t="s">
        <v>24</v>
      </c>
      <c r="P267" s="142" t="s">
        <v>24</v>
      </c>
      <c r="Q267" s="142" t="s">
        <v>24</v>
      </c>
      <c r="R267" s="142" t="s">
        <v>24</v>
      </c>
      <c r="S267" s="142" t="s">
        <v>24</v>
      </c>
    </row>
    <row r="268" spans="1:26" s="142" customFormat="1" x14ac:dyDescent="0.25">
      <c r="B268" s="143">
        <v>266</v>
      </c>
      <c r="C268" s="142" t="s">
        <v>506</v>
      </c>
      <c r="D268" s="144"/>
      <c r="E268" s="139"/>
      <c r="F268" s="145">
        <v>1</v>
      </c>
      <c r="G268" s="146">
        <v>320</v>
      </c>
      <c r="H268" s="145" t="s">
        <v>44</v>
      </c>
      <c r="I268" s="147"/>
      <c r="J268" s="148"/>
      <c r="M268" s="142" t="s">
        <v>112</v>
      </c>
      <c r="N268" s="142">
        <v>2020</v>
      </c>
      <c r="O268" s="142" t="s">
        <v>24</v>
      </c>
      <c r="P268" s="142" t="s">
        <v>24</v>
      </c>
      <c r="Q268" s="142" t="s">
        <v>24</v>
      </c>
      <c r="R268" s="142" t="s">
        <v>24</v>
      </c>
    </row>
    <row r="269" spans="1:26" s="142" customFormat="1" x14ac:dyDescent="0.25">
      <c r="B269" s="143">
        <v>267</v>
      </c>
      <c r="C269" s="142" t="s">
        <v>507</v>
      </c>
      <c r="D269" s="144"/>
      <c r="E269" s="139"/>
      <c r="F269" s="145">
        <v>1</v>
      </c>
      <c r="G269" s="146">
        <v>320</v>
      </c>
      <c r="H269" s="145" t="s">
        <v>44</v>
      </c>
      <c r="I269" s="147"/>
      <c r="J269" s="148"/>
      <c r="M269" s="142" t="s">
        <v>508</v>
      </c>
      <c r="N269" s="142">
        <v>2019</v>
      </c>
      <c r="O269" s="142" t="s">
        <v>24</v>
      </c>
    </row>
    <row r="270" spans="1:26" s="142" customFormat="1" x14ac:dyDescent="0.25">
      <c r="B270" s="143">
        <v>268</v>
      </c>
      <c r="C270" s="142" t="s">
        <v>509</v>
      </c>
      <c r="D270" s="144"/>
      <c r="E270" s="139"/>
      <c r="F270" s="145">
        <v>1</v>
      </c>
      <c r="G270" s="146">
        <v>320</v>
      </c>
      <c r="H270" s="145" t="s">
        <v>44</v>
      </c>
      <c r="I270" s="147"/>
      <c r="J270" s="148"/>
      <c r="M270" s="142" t="s">
        <v>510</v>
      </c>
      <c r="N270" s="142">
        <v>2019</v>
      </c>
    </row>
    <row r="271" spans="1:26" x14ac:dyDescent="0.25">
      <c r="A271" s="4"/>
      <c r="B271" s="83">
        <v>269</v>
      </c>
      <c r="C271" s="4" t="s">
        <v>511</v>
      </c>
      <c r="D271" s="118"/>
      <c r="E271" s="131"/>
      <c r="F271" s="140">
        <v>1</v>
      </c>
      <c r="G271" s="27">
        <v>320</v>
      </c>
      <c r="H271" s="140" t="s">
        <v>44</v>
      </c>
      <c r="I271" s="5"/>
      <c r="J271" s="28"/>
      <c r="K271" s="4"/>
      <c r="L271" s="4"/>
      <c r="M271" s="4" t="s">
        <v>306</v>
      </c>
      <c r="N271" s="4">
        <v>2021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  <c r="T271" s="4" t="s">
        <v>24</v>
      </c>
      <c r="U271" s="4" t="s">
        <v>24</v>
      </c>
      <c r="V271" s="4" t="s">
        <v>24</v>
      </c>
      <c r="W271" s="4" t="s">
        <v>24</v>
      </c>
      <c r="X271" s="4" t="s">
        <v>24</v>
      </c>
      <c r="Y271" s="4" t="s">
        <v>24</v>
      </c>
      <c r="Z271" s="4" t="s">
        <v>24</v>
      </c>
    </row>
    <row r="272" spans="1:26" x14ac:dyDescent="0.25">
      <c r="A272" s="4"/>
      <c r="B272" s="83">
        <v>270</v>
      </c>
      <c r="C272" s="4" t="s">
        <v>512</v>
      </c>
      <c r="D272" s="118"/>
      <c r="E272" s="131"/>
      <c r="F272" s="140">
        <v>1</v>
      </c>
      <c r="G272" s="27">
        <v>320</v>
      </c>
      <c r="H272" s="140" t="s">
        <v>44</v>
      </c>
      <c r="I272" s="5"/>
      <c r="J272" s="28"/>
      <c r="K272" s="4" t="s">
        <v>1299</v>
      </c>
      <c r="L272" s="4"/>
      <c r="M272" s="4" t="s">
        <v>513</v>
      </c>
      <c r="N272" s="4">
        <v>2021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  <c r="T272" s="4" t="s">
        <v>24</v>
      </c>
      <c r="U272" s="4" t="s">
        <v>24</v>
      </c>
      <c r="V272" s="4" t="s">
        <v>24</v>
      </c>
      <c r="W272" s="4" t="s">
        <v>24</v>
      </c>
      <c r="X272" s="4" t="s">
        <v>24</v>
      </c>
      <c r="Y272" s="4" t="s">
        <v>24</v>
      </c>
      <c r="Z272" s="4"/>
    </row>
    <row r="273" spans="1:26" x14ac:dyDescent="0.25">
      <c r="A273" s="4"/>
      <c r="B273" s="83">
        <v>271</v>
      </c>
      <c r="C273" s="4" t="s">
        <v>514</v>
      </c>
      <c r="D273" s="118"/>
      <c r="E273" s="131"/>
      <c r="F273" s="140">
        <v>1</v>
      </c>
      <c r="G273" s="27">
        <v>320</v>
      </c>
      <c r="H273" s="140"/>
      <c r="I273" s="5"/>
      <c r="J273" s="28"/>
      <c r="K273" s="4"/>
      <c r="L273" s="4"/>
      <c r="M273" s="4" t="s">
        <v>515</v>
      </c>
      <c r="N273" s="4">
        <v>2021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83">
        <v>272</v>
      </c>
      <c r="C274" s="88" t="s">
        <v>516</v>
      </c>
      <c r="D274" s="134"/>
      <c r="E274" s="138"/>
      <c r="F274" s="140">
        <v>1</v>
      </c>
      <c r="G274" s="27"/>
      <c r="H274" s="140"/>
      <c r="I274" s="5"/>
      <c r="J274" s="28"/>
      <c r="K274" s="4"/>
      <c r="L274" s="4"/>
      <c r="M274" s="4" t="s">
        <v>503</v>
      </c>
      <c r="N274" s="4">
        <v>2021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 t="s">
        <v>1234</v>
      </c>
      <c r="B275" s="83">
        <v>273</v>
      </c>
      <c r="C275" s="4" t="s">
        <v>519</v>
      </c>
      <c r="D275" s="118"/>
      <c r="E275" s="131"/>
      <c r="F275" s="140"/>
      <c r="G275" s="27"/>
      <c r="H275" s="140"/>
      <c r="I275" s="5">
        <v>1</v>
      </c>
      <c r="J275" s="28"/>
      <c r="K275" s="4"/>
      <c r="L275" s="4"/>
      <c r="M275" s="4" t="s">
        <v>503</v>
      </c>
      <c r="N275" s="4">
        <v>2014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83">
        <v>274</v>
      </c>
      <c r="C276" s="4" t="s">
        <v>520</v>
      </c>
      <c r="D276" s="118"/>
      <c r="E276" s="131"/>
      <c r="F276" s="140">
        <v>1</v>
      </c>
      <c r="G276" s="27">
        <v>320</v>
      </c>
      <c r="H276" s="140"/>
      <c r="I276" s="5"/>
      <c r="J276" s="28"/>
      <c r="K276" s="4"/>
      <c r="L276" s="4"/>
      <c r="M276" s="4" t="s">
        <v>521</v>
      </c>
      <c r="N276" s="4">
        <v>2020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  <c r="T276" s="4" t="s">
        <v>24</v>
      </c>
      <c r="U276" s="4" t="s">
        <v>24</v>
      </c>
      <c r="V276" s="4"/>
      <c r="W276" s="4"/>
      <c r="X276" s="4"/>
      <c r="Y276" s="4"/>
      <c r="Z276" s="4"/>
    </row>
    <row r="277" spans="1:26" x14ac:dyDescent="0.25">
      <c r="A277" s="4"/>
      <c r="B277" s="83">
        <v>275</v>
      </c>
      <c r="C277" s="4" t="s">
        <v>522</v>
      </c>
      <c r="D277" s="118"/>
      <c r="E277" s="131"/>
      <c r="F277" s="140">
        <v>1</v>
      </c>
      <c r="G277" s="27">
        <v>320</v>
      </c>
      <c r="H277" s="140"/>
      <c r="I277" s="5"/>
      <c r="J277" s="28"/>
      <c r="K277" s="4"/>
      <c r="L277" s="4"/>
      <c r="M277" s="4" t="s">
        <v>246</v>
      </c>
      <c r="N277" s="4">
        <v>2023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83">
        <v>276</v>
      </c>
      <c r="C278" s="4" t="s">
        <v>523</v>
      </c>
      <c r="D278" s="118"/>
      <c r="E278" s="131"/>
      <c r="F278" s="140"/>
      <c r="G278" s="27">
        <v>320</v>
      </c>
      <c r="H278" s="140"/>
      <c r="I278" s="5">
        <v>1</v>
      </c>
      <c r="J278" s="28"/>
      <c r="K278" s="4"/>
      <c r="L278" s="4"/>
      <c r="M278" s="4" t="s">
        <v>524</v>
      </c>
      <c r="N278" s="4">
        <v>2023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124">
        <v>277</v>
      </c>
      <c r="C279" s="4" t="s">
        <v>525</v>
      </c>
      <c r="D279" s="118">
        <v>300</v>
      </c>
      <c r="E279" s="131">
        <v>150</v>
      </c>
      <c r="F279" s="140">
        <v>2</v>
      </c>
      <c r="G279" s="27">
        <v>320</v>
      </c>
      <c r="H279" s="140"/>
      <c r="I279" s="5">
        <v>1</v>
      </c>
      <c r="J279" s="28"/>
      <c r="K279" s="4"/>
      <c r="L279" s="4"/>
      <c r="M279" s="4" t="s">
        <v>526</v>
      </c>
      <c r="N279" s="4">
        <v>2023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83">
        <v>278</v>
      </c>
      <c r="C280" s="4" t="s">
        <v>527</v>
      </c>
      <c r="D280" s="118">
        <v>300</v>
      </c>
      <c r="E280" s="131">
        <v>150</v>
      </c>
      <c r="F280" s="140">
        <v>1</v>
      </c>
      <c r="G280" s="27">
        <v>320</v>
      </c>
      <c r="H280" s="140"/>
      <c r="I280" s="5"/>
      <c r="J280" s="28"/>
      <c r="K280" s="4"/>
      <c r="L280" s="4"/>
      <c r="M280" s="4" t="s">
        <v>528</v>
      </c>
      <c r="N280" s="4">
        <v>2021</v>
      </c>
      <c r="O280" s="4" t="s">
        <v>24</v>
      </c>
      <c r="P280" s="4" t="s">
        <v>24</v>
      </c>
      <c r="Q280" s="4" t="s">
        <v>24</v>
      </c>
      <c r="R280" s="4" t="s">
        <v>24</v>
      </c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83">
        <v>279</v>
      </c>
      <c r="C281" s="4" t="s">
        <v>529</v>
      </c>
      <c r="D281" s="118">
        <v>300</v>
      </c>
      <c r="E281" s="131">
        <v>150</v>
      </c>
      <c r="F281" s="140">
        <v>1</v>
      </c>
      <c r="G281" s="27">
        <v>320</v>
      </c>
      <c r="H281" s="140"/>
      <c r="I281" s="5"/>
      <c r="J281" s="28"/>
      <c r="K281" s="4"/>
      <c r="L281" s="4"/>
      <c r="M281" s="4" t="s">
        <v>316</v>
      </c>
      <c r="N281" s="4">
        <v>2023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83">
        <v>280</v>
      </c>
      <c r="C282" s="86" t="s">
        <v>530</v>
      </c>
      <c r="D282" s="118">
        <v>300</v>
      </c>
      <c r="E282" s="131"/>
      <c r="F282" s="140">
        <v>1</v>
      </c>
      <c r="G282" s="27">
        <v>320</v>
      </c>
      <c r="H282" s="140"/>
      <c r="I282" s="5"/>
      <c r="J282" s="28"/>
      <c r="K282" s="4"/>
      <c r="L282" s="4"/>
      <c r="M282" s="4" t="s">
        <v>531</v>
      </c>
      <c r="N282" s="4">
        <v>2021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83">
        <v>281</v>
      </c>
      <c r="C283" s="4" t="s">
        <v>532</v>
      </c>
      <c r="D283" s="118"/>
      <c r="E283" s="131"/>
      <c r="F283" s="140"/>
      <c r="G283" s="27">
        <v>320</v>
      </c>
      <c r="H283" s="140"/>
      <c r="I283" s="5"/>
      <c r="J283" s="28"/>
      <c r="K283" s="4"/>
      <c r="L283" s="4"/>
      <c r="M283" s="4" t="s">
        <v>533</v>
      </c>
      <c r="N283" s="4">
        <v>2019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83">
        <v>282</v>
      </c>
      <c r="C284" s="4" t="s">
        <v>534</v>
      </c>
      <c r="D284" s="118">
        <v>300</v>
      </c>
      <c r="E284" s="131"/>
      <c r="F284" s="140">
        <v>1</v>
      </c>
      <c r="G284" s="27">
        <v>320</v>
      </c>
      <c r="H284" s="140" t="s">
        <v>44</v>
      </c>
      <c r="I284" s="5"/>
      <c r="J284" s="28"/>
      <c r="K284" s="4"/>
      <c r="L284" s="4"/>
      <c r="M284" s="4" t="s">
        <v>45</v>
      </c>
      <c r="N284" s="4">
        <v>2022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  <c r="T284" s="4" t="s">
        <v>24</v>
      </c>
      <c r="U284" s="4"/>
      <c r="V284" s="4"/>
      <c r="W284" s="4"/>
      <c r="X284" s="4"/>
      <c r="Y284" s="4"/>
      <c r="Z284" s="4"/>
    </row>
    <row r="285" spans="1:26" x14ac:dyDescent="0.25">
      <c r="A285" s="4"/>
      <c r="B285" s="83">
        <v>283</v>
      </c>
      <c r="C285" s="4" t="s">
        <v>535</v>
      </c>
      <c r="D285" s="118">
        <v>300</v>
      </c>
      <c r="E285" s="131">
        <v>150</v>
      </c>
      <c r="F285" s="140">
        <v>1</v>
      </c>
      <c r="G285" s="27">
        <v>320</v>
      </c>
      <c r="H285" s="140" t="s">
        <v>44</v>
      </c>
      <c r="I285" s="5"/>
      <c r="J285" s="28"/>
      <c r="K285" s="4"/>
      <c r="L285" s="4"/>
      <c r="M285" s="4" t="s">
        <v>536</v>
      </c>
      <c r="N285" s="4">
        <v>2023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83">
        <v>284</v>
      </c>
      <c r="C286" s="4" t="s">
        <v>537</v>
      </c>
      <c r="D286" s="118">
        <v>290</v>
      </c>
      <c r="E286" s="131"/>
      <c r="F286" s="140">
        <v>1</v>
      </c>
      <c r="G286" s="27">
        <v>320</v>
      </c>
      <c r="H286" s="140"/>
      <c r="I286" s="5"/>
      <c r="J286" s="28"/>
      <c r="K286" s="4"/>
      <c r="L286" s="4"/>
      <c r="M286" s="4" t="s">
        <v>373</v>
      </c>
      <c r="N286" s="4">
        <v>2022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  <c r="T286" s="4" t="s">
        <v>24</v>
      </c>
      <c r="U286" s="4" t="s">
        <v>24</v>
      </c>
      <c r="V286" s="4" t="s">
        <v>24</v>
      </c>
      <c r="W286" s="4" t="s">
        <v>24</v>
      </c>
      <c r="X286" s="4" t="s">
        <v>24</v>
      </c>
      <c r="Y286" s="4"/>
      <c r="Z286" s="4"/>
    </row>
    <row r="287" spans="1:26" x14ac:dyDescent="0.25">
      <c r="A287" s="4"/>
      <c r="B287" s="83">
        <v>285</v>
      </c>
      <c r="C287" s="4" t="s">
        <v>538</v>
      </c>
      <c r="D287" s="118">
        <v>300</v>
      </c>
      <c r="E287" s="131">
        <v>150</v>
      </c>
      <c r="F287" s="140">
        <v>1</v>
      </c>
      <c r="G287" s="27">
        <v>320</v>
      </c>
      <c r="H287" s="140" t="s">
        <v>44</v>
      </c>
      <c r="I287" s="5"/>
      <c r="J287" s="28"/>
      <c r="K287" s="4"/>
      <c r="L287" s="4"/>
      <c r="M287" s="4" t="s">
        <v>96</v>
      </c>
      <c r="N287" s="4">
        <v>2023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83">
        <v>286</v>
      </c>
      <c r="C288" s="4" t="s">
        <v>539</v>
      </c>
      <c r="D288" s="118">
        <v>300</v>
      </c>
      <c r="E288" s="131">
        <v>150</v>
      </c>
      <c r="F288" s="140">
        <v>1</v>
      </c>
      <c r="G288" s="27">
        <v>320</v>
      </c>
      <c r="H288" s="140" t="s">
        <v>44</v>
      </c>
      <c r="I288" s="5"/>
      <c r="J288" s="28"/>
      <c r="K288" s="4"/>
      <c r="L288" s="4"/>
      <c r="M288" s="4" t="s">
        <v>540</v>
      </c>
      <c r="N288" s="4">
        <v>2023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 t="s">
        <v>1252</v>
      </c>
      <c r="B289" s="83">
        <v>287</v>
      </c>
      <c r="C289" s="4" t="s">
        <v>541</v>
      </c>
      <c r="D289" s="118"/>
      <c r="E289" s="131"/>
      <c r="F289" s="140"/>
      <c r="G289" s="27">
        <v>320</v>
      </c>
      <c r="H289" s="140" t="s">
        <v>44</v>
      </c>
      <c r="I289" s="5"/>
      <c r="J289" s="28"/>
      <c r="K289" s="4"/>
      <c r="L289" s="4"/>
      <c r="M289" s="4" t="s">
        <v>542</v>
      </c>
      <c r="N289" s="4">
        <v>2016</v>
      </c>
      <c r="O289" s="4" t="s">
        <v>24</v>
      </c>
      <c r="P289" s="4" t="s">
        <v>37</v>
      </c>
      <c r="Q289" s="4" t="s">
        <v>37</v>
      </c>
      <c r="R289" s="4" t="s">
        <v>24</v>
      </c>
      <c r="S289" s="4" t="s">
        <v>24</v>
      </c>
      <c r="T289" s="4" t="s">
        <v>24</v>
      </c>
      <c r="U289" s="4" t="s">
        <v>24</v>
      </c>
      <c r="V289" s="4"/>
      <c r="W289" s="4"/>
      <c r="X289" s="4"/>
      <c r="Y289" s="4"/>
      <c r="Z289" s="4"/>
    </row>
    <row r="290" spans="1:26" s="142" customFormat="1" x14ac:dyDescent="0.25">
      <c r="B290" s="143">
        <v>288</v>
      </c>
      <c r="C290" s="142" t="s">
        <v>544</v>
      </c>
      <c r="D290" s="144"/>
      <c r="E290" s="139"/>
      <c r="F290" s="145">
        <v>1</v>
      </c>
      <c r="G290" s="146">
        <v>320</v>
      </c>
      <c r="H290" s="145" t="s">
        <v>44</v>
      </c>
      <c r="I290" s="147"/>
      <c r="J290" s="148" t="s">
        <v>1183</v>
      </c>
      <c r="M290" s="142" t="s">
        <v>542</v>
      </c>
      <c r="N290" s="142">
        <v>2020</v>
      </c>
      <c r="O290" s="142" t="s">
        <v>24</v>
      </c>
      <c r="P290" s="142" t="s">
        <v>24</v>
      </c>
      <c r="Q290" s="142" t="s">
        <v>24</v>
      </c>
      <c r="R290" s="142" t="s">
        <v>24</v>
      </c>
      <c r="S290" s="142" t="s">
        <v>24</v>
      </c>
      <c r="T290" s="142" t="s">
        <v>24</v>
      </c>
      <c r="U290" s="142" t="s">
        <v>24</v>
      </c>
      <c r="V290" s="142" t="s">
        <v>24</v>
      </c>
    </row>
    <row r="291" spans="1:26" x14ac:dyDescent="0.25">
      <c r="A291" s="4"/>
      <c r="B291" s="83">
        <v>289</v>
      </c>
      <c r="C291" s="86" t="s">
        <v>545</v>
      </c>
      <c r="D291" s="118"/>
      <c r="E291" s="131"/>
      <c r="F291" s="140">
        <v>1</v>
      </c>
      <c r="G291" s="27">
        <v>640</v>
      </c>
      <c r="H291" s="140"/>
      <c r="I291" s="5"/>
      <c r="J291" s="28"/>
      <c r="K291" s="4"/>
      <c r="L291" s="4"/>
      <c r="M291" s="4" t="s">
        <v>546</v>
      </c>
      <c r="N291" s="4">
        <v>2020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  <c r="T291" s="4" t="s">
        <v>24</v>
      </c>
      <c r="U291" s="4"/>
      <c r="V291" s="4"/>
      <c r="W291" s="4"/>
      <c r="X291" s="4"/>
      <c r="Y291" s="4"/>
      <c r="Z291" s="4"/>
    </row>
    <row r="292" spans="1:26" x14ac:dyDescent="0.25">
      <c r="A292" s="4"/>
      <c r="B292" s="83">
        <v>290</v>
      </c>
      <c r="C292" s="4" t="s">
        <v>547</v>
      </c>
      <c r="D292" s="118"/>
      <c r="E292" s="131"/>
      <c r="F292" s="140">
        <v>1</v>
      </c>
      <c r="G292" s="27">
        <v>320</v>
      </c>
      <c r="H292" s="140"/>
      <c r="I292" s="5"/>
      <c r="J292" s="28"/>
      <c r="K292" s="4"/>
      <c r="L292" s="4"/>
      <c r="M292" s="4" t="s">
        <v>202</v>
      </c>
      <c r="N292" s="4">
        <v>2021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  <c r="T292" s="4" t="s">
        <v>24</v>
      </c>
      <c r="U292" s="4" t="s">
        <v>24</v>
      </c>
      <c r="V292" s="4" t="s">
        <v>24</v>
      </c>
      <c r="W292" s="4" t="s">
        <v>24</v>
      </c>
      <c r="X292" s="4"/>
      <c r="Y292" s="4"/>
      <c r="Z292" s="4"/>
    </row>
    <row r="293" spans="1:26" x14ac:dyDescent="0.25">
      <c r="A293" s="4"/>
      <c r="B293" s="83">
        <v>291</v>
      </c>
      <c r="C293" s="88" t="s">
        <v>548</v>
      </c>
      <c r="D293" s="134"/>
      <c r="E293" s="138">
        <v>150</v>
      </c>
      <c r="F293" s="140">
        <v>1</v>
      </c>
      <c r="G293" s="27"/>
      <c r="H293" s="140"/>
      <c r="I293" s="5">
        <v>1</v>
      </c>
      <c r="J293" s="28"/>
      <c r="K293" s="4"/>
      <c r="L293" s="4"/>
      <c r="M293" s="4" t="s">
        <v>549</v>
      </c>
      <c r="N293" s="4">
        <v>2021</v>
      </c>
      <c r="O293" s="4" t="s">
        <v>24</v>
      </c>
      <c r="P293" s="4" t="s">
        <v>24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83">
        <v>292</v>
      </c>
      <c r="C294" s="4" t="s">
        <v>550</v>
      </c>
      <c r="D294" s="118"/>
      <c r="E294" s="131"/>
      <c r="F294" s="140">
        <v>1</v>
      </c>
      <c r="G294" s="27">
        <v>320</v>
      </c>
      <c r="H294" s="140"/>
      <c r="I294" s="5"/>
      <c r="J294" s="28"/>
      <c r="K294" s="4"/>
      <c r="L294" s="4"/>
      <c r="M294" s="4" t="s">
        <v>483</v>
      </c>
      <c r="N294" s="4">
        <v>2019</v>
      </c>
      <c r="O294" s="4" t="s">
        <v>24</v>
      </c>
      <c r="P294" s="4" t="s">
        <v>180</v>
      </c>
      <c r="Q294" s="4" t="s">
        <v>24</v>
      </c>
      <c r="R294" s="4" t="s">
        <v>24</v>
      </c>
      <c r="S294" s="4" t="s">
        <v>24</v>
      </c>
      <c r="T294" s="4" t="s">
        <v>24</v>
      </c>
      <c r="U294" s="4" t="s">
        <v>24</v>
      </c>
      <c r="V294" s="4" t="s">
        <v>24</v>
      </c>
      <c r="W294" s="4"/>
      <c r="X294" s="4"/>
      <c r="Y294" s="4"/>
      <c r="Z294" s="4"/>
    </row>
    <row r="295" spans="1:26" x14ac:dyDescent="0.25">
      <c r="A295" s="4"/>
      <c r="B295" s="83">
        <v>293</v>
      </c>
      <c r="C295" s="4" t="s">
        <v>551</v>
      </c>
      <c r="D295" s="118">
        <v>300</v>
      </c>
      <c r="E295" s="131">
        <v>150</v>
      </c>
      <c r="F295" s="140">
        <v>1</v>
      </c>
      <c r="G295" s="27"/>
      <c r="H295" s="140"/>
      <c r="I295" s="5"/>
      <c r="J295" s="28"/>
      <c r="K295" s="4"/>
      <c r="L295" s="4"/>
      <c r="M295" s="4" t="s">
        <v>552</v>
      </c>
      <c r="N295" s="4">
        <v>2020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83">
        <v>294</v>
      </c>
      <c r="C296" s="4" t="s">
        <v>1168</v>
      </c>
      <c r="D296" s="118"/>
      <c r="E296" s="131"/>
      <c r="F296" s="140">
        <v>1</v>
      </c>
      <c r="G296" s="27">
        <v>320</v>
      </c>
      <c r="H296" s="140"/>
      <c r="I296" s="5"/>
      <c r="J296" s="28"/>
      <c r="K296" s="4"/>
      <c r="L296" s="4"/>
      <c r="M296" s="4" t="s">
        <v>553</v>
      </c>
      <c r="N296" s="4">
        <v>2021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83">
        <v>295</v>
      </c>
      <c r="C297" s="4" t="s">
        <v>554</v>
      </c>
      <c r="D297" s="118"/>
      <c r="E297" s="131"/>
      <c r="F297" s="140">
        <v>1</v>
      </c>
      <c r="G297" s="27">
        <v>320</v>
      </c>
      <c r="H297" s="140"/>
      <c r="I297" s="5"/>
      <c r="J297" s="28"/>
      <c r="K297" s="4"/>
      <c r="L297" s="4"/>
      <c r="M297" s="4" t="s">
        <v>194</v>
      </c>
      <c r="N297" s="4">
        <v>2023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83">
        <v>296</v>
      </c>
      <c r="C298" s="4" t="s">
        <v>555</v>
      </c>
      <c r="D298" s="118"/>
      <c r="E298" s="131">
        <v>150</v>
      </c>
      <c r="F298" s="140">
        <v>1</v>
      </c>
      <c r="G298" s="27">
        <v>320</v>
      </c>
      <c r="H298" s="140"/>
      <c r="I298" s="5"/>
      <c r="J298" s="28"/>
      <c r="K298" s="4"/>
      <c r="L298" s="4"/>
      <c r="M298" s="4" t="s">
        <v>556</v>
      </c>
      <c r="N298" s="4">
        <v>2022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  <c r="T298" s="4"/>
      <c r="U298" s="4"/>
      <c r="V298" s="4"/>
      <c r="W298" s="4"/>
      <c r="X298" s="4"/>
      <c r="Y298" s="4"/>
      <c r="Z298" s="4"/>
    </row>
    <row r="299" spans="1:26" x14ac:dyDescent="0.25">
      <c r="A299" s="4" t="s">
        <v>1234</v>
      </c>
      <c r="B299" s="83">
        <v>297</v>
      </c>
      <c r="C299" s="4" t="s">
        <v>557</v>
      </c>
      <c r="D299" s="118"/>
      <c r="E299" s="131"/>
      <c r="F299" s="140"/>
      <c r="G299" s="27"/>
      <c r="H299" s="140"/>
      <c r="I299" s="5">
        <v>1</v>
      </c>
      <c r="J299" s="28"/>
      <c r="K299" s="4"/>
      <c r="L299" s="4"/>
      <c r="M299" s="4" t="s">
        <v>558</v>
      </c>
      <c r="N299" s="4">
        <v>2018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 t="s">
        <v>1234</v>
      </c>
      <c r="B300" s="83">
        <v>298</v>
      </c>
      <c r="C300" s="4" t="s">
        <v>559</v>
      </c>
      <c r="D300" s="118"/>
      <c r="E300" s="131"/>
      <c r="F300" s="140"/>
      <c r="G300" s="27">
        <v>320</v>
      </c>
      <c r="H300" s="140"/>
      <c r="I300" s="5">
        <v>1</v>
      </c>
      <c r="J300" s="28"/>
      <c r="K300" s="4"/>
      <c r="L300" s="4"/>
      <c r="M300" s="4" t="s">
        <v>357</v>
      </c>
      <c r="N300" s="4">
        <v>2016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  <c r="T300" s="4" t="s">
        <v>24</v>
      </c>
      <c r="U300" s="4" t="s">
        <v>24</v>
      </c>
      <c r="V300" s="4" t="s">
        <v>24</v>
      </c>
      <c r="W300" s="4" t="s">
        <v>24</v>
      </c>
      <c r="X300" s="4" t="s">
        <v>24</v>
      </c>
      <c r="Y300" s="4" t="s">
        <v>24</v>
      </c>
      <c r="Z300" s="4" t="s">
        <v>24</v>
      </c>
    </row>
    <row r="301" spans="1:26" x14ac:dyDescent="0.25">
      <c r="A301" s="4" t="s">
        <v>1310</v>
      </c>
      <c r="B301" s="83">
        <v>299</v>
      </c>
      <c r="C301" s="88" t="s">
        <v>560</v>
      </c>
      <c r="D301" s="134"/>
      <c r="E301" s="138"/>
      <c r="F301" s="140">
        <v>1</v>
      </c>
      <c r="G301" s="27"/>
      <c r="H301" s="140"/>
      <c r="I301" s="5"/>
      <c r="J301" s="28"/>
      <c r="K301" s="4"/>
      <c r="L301" s="4"/>
      <c r="M301" s="4" t="s">
        <v>202</v>
      </c>
      <c r="N301" s="4">
        <v>2013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  <c r="T301" s="4" t="s">
        <v>24</v>
      </c>
      <c r="U301" s="4" t="s">
        <v>24</v>
      </c>
      <c r="V301" s="4" t="s">
        <v>24</v>
      </c>
      <c r="W301" s="4" t="s">
        <v>37</v>
      </c>
      <c r="X301" s="4"/>
      <c r="Y301" s="4"/>
      <c r="Z301" s="4"/>
    </row>
    <row r="302" spans="1:26" x14ac:dyDescent="0.25">
      <c r="A302" s="4"/>
      <c r="B302" s="83">
        <v>300</v>
      </c>
      <c r="C302" s="4" t="s">
        <v>561</v>
      </c>
      <c r="D302" s="118">
        <v>300</v>
      </c>
      <c r="E302" s="131"/>
      <c r="F302" s="140">
        <v>1</v>
      </c>
      <c r="G302" s="27">
        <v>320</v>
      </c>
      <c r="H302" s="140"/>
      <c r="I302" s="5"/>
      <c r="J302" s="28"/>
      <c r="K302" s="4"/>
      <c r="L302" s="4"/>
      <c r="M302" s="4" t="s">
        <v>380</v>
      </c>
      <c r="N302" s="4">
        <v>2021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83">
        <v>301</v>
      </c>
      <c r="C303" s="4" t="s">
        <v>562</v>
      </c>
      <c r="D303" s="118"/>
      <c r="E303" s="131"/>
      <c r="F303" s="140">
        <v>1</v>
      </c>
      <c r="G303" s="27">
        <v>320</v>
      </c>
      <c r="H303" s="140"/>
      <c r="I303" s="5"/>
      <c r="J303" s="28"/>
      <c r="K303" s="4"/>
      <c r="L303" s="4"/>
      <c r="M303" s="4" t="s">
        <v>314</v>
      </c>
      <c r="N303" s="4">
        <v>2020</v>
      </c>
      <c r="O303" s="4" t="s">
        <v>24</v>
      </c>
      <c r="P303" s="4" t="s">
        <v>24</v>
      </c>
      <c r="Q303" s="4" t="s">
        <v>24</v>
      </c>
      <c r="R303" s="4" t="s">
        <v>24</v>
      </c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83">
        <v>302</v>
      </c>
      <c r="C304" s="4" t="s">
        <v>1421</v>
      </c>
      <c r="D304" s="118">
        <v>290</v>
      </c>
      <c r="E304" s="131"/>
      <c r="F304" s="140">
        <v>1</v>
      </c>
      <c r="G304" s="27">
        <v>320</v>
      </c>
      <c r="H304" s="140"/>
      <c r="I304" s="5"/>
      <c r="J304" s="28"/>
      <c r="K304" s="4"/>
      <c r="L304" s="4"/>
      <c r="M304" s="4" t="s">
        <v>531</v>
      </c>
      <c r="N304" s="4">
        <v>2022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  <c r="T304" s="4" t="s">
        <v>24</v>
      </c>
      <c r="U304" s="4" t="s">
        <v>24</v>
      </c>
      <c r="V304" s="4" t="s">
        <v>24</v>
      </c>
      <c r="W304" s="4" t="s">
        <v>24</v>
      </c>
      <c r="X304" s="4" t="s">
        <v>24</v>
      </c>
      <c r="Y304" s="4" t="s">
        <v>24</v>
      </c>
      <c r="Z304" s="4"/>
    </row>
    <row r="305" spans="1:26" x14ac:dyDescent="0.25">
      <c r="A305" s="4"/>
      <c r="B305" s="83">
        <v>303</v>
      </c>
      <c r="C305" s="86" t="s">
        <v>1105</v>
      </c>
      <c r="D305" s="118"/>
      <c r="E305" s="131"/>
      <c r="F305" s="140"/>
      <c r="G305" s="27">
        <v>0</v>
      </c>
      <c r="H305" s="140"/>
      <c r="I305" s="5">
        <v>1</v>
      </c>
      <c r="J305" s="28"/>
      <c r="K305" s="4"/>
      <c r="L305" s="4"/>
      <c r="M305" s="4" t="s">
        <v>564</v>
      </c>
      <c r="N305" s="4">
        <v>2019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 t="s">
        <v>1234</v>
      </c>
      <c r="B306" s="83">
        <v>304</v>
      </c>
      <c r="C306" s="4" t="s">
        <v>565</v>
      </c>
      <c r="D306" s="118"/>
      <c r="E306" s="131"/>
      <c r="F306" s="140"/>
      <c r="G306" s="27"/>
      <c r="H306" s="140"/>
      <c r="I306" s="5">
        <v>1</v>
      </c>
      <c r="J306" s="28"/>
      <c r="K306" s="4"/>
      <c r="L306" s="4"/>
      <c r="M306" s="4" t="s">
        <v>566</v>
      </c>
      <c r="N306" s="4">
        <v>2013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83">
        <v>305</v>
      </c>
      <c r="C307" s="4" t="s">
        <v>567</v>
      </c>
      <c r="D307" s="118">
        <v>300</v>
      </c>
      <c r="E307" s="131"/>
      <c r="F307" s="140">
        <v>1</v>
      </c>
      <c r="G307" s="27">
        <v>640</v>
      </c>
      <c r="H307" s="140"/>
      <c r="I307" s="5"/>
      <c r="J307" s="28"/>
      <c r="K307" s="4"/>
      <c r="L307" s="4"/>
      <c r="M307" s="4" t="s">
        <v>344</v>
      </c>
      <c r="N307" s="4">
        <v>2022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83">
        <v>306</v>
      </c>
      <c r="C308" s="4" t="s">
        <v>568</v>
      </c>
      <c r="D308" s="118"/>
      <c r="E308" s="131"/>
      <c r="F308" s="140">
        <v>1</v>
      </c>
      <c r="G308" s="27">
        <v>320</v>
      </c>
      <c r="H308" s="140"/>
      <c r="I308" s="5"/>
      <c r="J308" s="28"/>
      <c r="K308" s="4"/>
      <c r="L308" s="4"/>
      <c r="M308" s="4" t="s">
        <v>569</v>
      </c>
      <c r="N308" s="4">
        <v>2022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83">
        <v>307</v>
      </c>
      <c r="C309" s="4" t="s">
        <v>570</v>
      </c>
      <c r="D309" s="118"/>
      <c r="E309" s="131"/>
      <c r="F309" s="140">
        <v>1</v>
      </c>
      <c r="G309" s="27">
        <v>320</v>
      </c>
      <c r="H309" s="140"/>
      <c r="I309" s="5"/>
      <c r="J309" s="28"/>
      <c r="K309" s="4"/>
      <c r="L309" s="4"/>
      <c r="M309" s="4" t="s">
        <v>526</v>
      </c>
      <c r="N309" s="4">
        <v>2021</v>
      </c>
      <c r="O309" s="4" t="s">
        <v>1426</v>
      </c>
      <c r="P309" s="4" t="s">
        <v>24</v>
      </c>
      <c r="Q309" s="4" t="s">
        <v>24</v>
      </c>
      <c r="R309" s="4" t="s">
        <v>24</v>
      </c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83">
        <v>308</v>
      </c>
      <c r="C310" s="4" t="s">
        <v>571</v>
      </c>
      <c r="D310" s="118"/>
      <c r="E310" s="131"/>
      <c r="F310" s="140">
        <v>1</v>
      </c>
      <c r="G310" s="27">
        <v>320</v>
      </c>
      <c r="H310" s="140"/>
      <c r="I310" s="5"/>
      <c r="J310" s="28"/>
      <c r="K310" s="4"/>
      <c r="L310" s="4"/>
      <c r="M310" s="4" t="s">
        <v>524</v>
      </c>
      <c r="N310" s="4">
        <v>2020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  <c r="T310" s="4" t="s">
        <v>24</v>
      </c>
      <c r="U310" s="4" t="s">
        <v>24</v>
      </c>
      <c r="V310" s="4"/>
      <c r="W310" s="4"/>
      <c r="X310" s="4"/>
      <c r="Y310" s="4"/>
      <c r="Z310" s="4"/>
    </row>
    <row r="311" spans="1:26" x14ac:dyDescent="0.25">
      <c r="A311" s="4"/>
      <c r="B311" s="83">
        <v>309</v>
      </c>
      <c r="C311" s="4" t="s">
        <v>1197</v>
      </c>
      <c r="D311" s="118"/>
      <c r="E311" s="131">
        <v>150</v>
      </c>
      <c r="F311" s="140">
        <v>1</v>
      </c>
      <c r="G311" s="27">
        <v>320</v>
      </c>
      <c r="H311" s="140"/>
      <c r="I311" s="5"/>
      <c r="J311" s="28"/>
      <c r="K311" s="4"/>
      <c r="L311" s="4"/>
      <c r="M311" s="4" t="s">
        <v>572</v>
      </c>
      <c r="N311" s="4">
        <v>2021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  <c r="T311" s="4" t="s">
        <v>24</v>
      </c>
      <c r="U311" s="4" t="s">
        <v>24</v>
      </c>
      <c r="V311" s="4" t="s">
        <v>24</v>
      </c>
      <c r="W311" s="4" t="s">
        <v>24</v>
      </c>
      <c r="X311" s="4" t="s">
        <v>24</v>
      </c>
      <c r="Y311" s="4" t="s">
        <v>24</v>
      </c>
      <c r="Z311" s="4"/>
    </row>
    <row r="312" spans="1:26" x14ac:dyDescent="0.25">
      <c r="A312" s="4"/>
      <c r="B312" s="83">
        <v>310</v>
      </c>
      <c r="C312" s="86" t="s">
        <v>573</v>
      </c>
      <c r="D312" s="118">
        <v>300</v>
      </c>
      <c r="E312" s="131"/>
      <c r="F312" s="140">
        <v>1</v>
      </c>
      <c r="G312" s="27">
        <v>320</v>
      </c>
      <c r="H312" s="140"/>
      <c r="I312" s="5"/>
      <c r="J312" s="28"/>
      <c r="K312" s="4"/>
      <c r="L312" s="4"/>
      <c r="M312" s="4" t="s">
        <v>188</v>
      </c>
      <c r="N312" s="4">
        <v>2023</v>
      </c>
      <c r="O312" s="4" t="s">
        <v>1336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 t="s">
        <v>1309</v>
      </c>
      <c r="B313" s="95">
        <v>311</v>
      </c>
      <c r="C313" s="88" t="s">
        <v>574</v>
      </c>
      <c r="D313" s="134"/>
      <c r="E313" s="138"/>
      <c r="F313" s="96">
        <v>1</v>
      </c>
      <c r="G313" s="97"/>
      <c r="H313" s="96"/>
      <c r="I313" s="98"/>
      <c r="J313" s="99"/>
      <c r="K313" s="88"/>
      <c r="L313" s="88"/>
      <c r="M313" s="88" t="s">
        <v>503</v>
      </c>
      <c r="N313" s="88">
        <v>2010</v>
      </c>
      <c r="O313" s="88" t="s">
        <v>101</v>
      </c>
      <c r="P313" s="88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83">
        <v>312</v>
      </c>
      <c r="C314" s="4" t="s">
        <v>575</v>
      </c>
      <c r="D314" s="118"/>
      <c r="E314" s="131"/>
      <c r="F314" s="140">
        <v>1</v>
      </c>
      <c r="G314" s="27"/>
      <c r="H314" s="140"/>
      <c r="I314" s="5"/>
      <c r="J314" s="28"/>
      <c r="K314" s="4"/>
      <c r="L314" s="4"/>
      <c r="M314" s="4" t="s">
        <v>524</v>
      </c>
      <c r="N314" s="4">
        <v>2019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83">
        <v>313</v>
      </c>
      <c r="C315" s="4" t="s">
        <v>576</v>
      </c>
      <c r="D315" s="118">
        <v>600</v>
      </c>
      <c r="E315" s="131">
        <v>300</v>
      </c>
      <c r="F315" s="140">
        <v>2</v>
      </c>
      <c r="G315" s="27">
        <v>320</v>
      </c>
      <c r="H315" s="140"/>
      <c r="I315" s="5"/>
      <c r="J315" s="28"/>
      <c r="K315" s="4"/>
      <c r="L315" s="4"/>
      <c r="M315" s="4" t="s">
        <v>202</v>
      </c>
      <c r="N315" s="4">
        <v>2022</v>
      </c>
      <c r="O315" s="4" t="s">
        <v>90</v>
      </c>
      <c r="P315" s="4" t="s">
        <v>90</v>
      </c>
      <c r="Q315" s="4" t="s">
        <v>90</v>
      </c>
      <c r="R315" s="4" t="s">
        <v>90</v>
      </c>
      <c r="S315" s="4" t="s">
        <v>90</v>
      </c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83">
        <v>314</v>
      </c>
      <c r="C316" s="4" t="s">
        <v>577</v>
      </c>
      <c r="D316" s="118">
        <v>300</v>
      </c>
      <c r="E316" s="131">
        <v>150</v>
      </c>
      <c r="F316" s="140">
        <v>1</v>
      </c>
      <c r="G316" s="27">
        <v>320</v>
      </c>
      <c r="H316" s="140"/>
      <c r="I316" s="5"/>
      <c r="J316" s="28"/>
      <c r="K316" s="4"/>
      <c r="L316" s="4"/>
      <c r="M316" s="4" t="s">
        <v>578</v>
      </c>
      <c r="N316" s="4">
        <v>2022</v>
      </c>
      <c r="O316" s="4" t="s">
        <v>24</v>
      </c>
      <c r="P316" s="4" t="s">
        <v>24</v>
      </c>
      <c r="Q316" s="4" t="s">
        <v>24</v>
      </c>
      <c r="R316" s="4" t="s">
        <v>24</v>
      </c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83">
        <v>315</v>
      </c>
      <c r="C317" s="4" t="s">
        <v>579</v>
      </c>
      <c r="D317" s="118"/>
      <c r="E317" s="131"/>
      <c r="F317" s="140">
        <v>1</v>
      </c>
      <c r="G317" s="27">
        <v>320</v>
      </c>
      <c r="H317" s="140"/>
      <c r="I317" s="5"/>
      <c r="J317" s="28"/>
      <c r="K317" s="4"/>
      <c r="L317" s="4"/>
      <c r="M317" s="4" t="s">
        <v>580</v>
      </c>
      <c r="N317" s="4">
        <v>2022</v>
      </c>
      <c r="O317" s="4" t="s">
        <v>24</v>
      </c>
      <c r="P317" s="4" t="s">
        <v>24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83">
        <v>316</v>
      </c>
      <c r="C318" s="4" t="s">
        <v>1276</v>
      </c>
      <c r="D318" s="118"/>
      <c r="E318" s="131"/>
      <c r="F318" s="140">
        <v>1</v>
      </c>
      <c r="G318" s="27">
        <v>320</v>
      </c>
      <c r="H318" s="140"/>
      <c r="I318" s="5"/>
      <c r="J318" s="28"/>
      <c r="K318" s="4"/>
      <c r="L318" s="4"/>
      <c r="M318" s="4" t="s">
        <v>578</v>
      </c>
      <c r="N318" s="4">
        <v>2021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  <c r="T318" s="4" t="s">
        <v>24</v>
      </c>
      <c r="U318" s="4"/>
      <c r="V318" s="4"/>
      <c r="W318" s="4"/>
      <c r="X318" s="4"/>
      <c r="Y318" s="4"/>
      <c r="Z318" s="4"/>
    </row>
    <row r="319" spans="1:26" x14ac:dyDescent="0.25">
      <c r="A319" s="4"/>
      <c r="B319" s="83">
        <v>317</v>
      </c>
      <c r="C319" s="4" t="s">
        <v>582</v>
      </c>
      <c r="D319" s="118">
        <v>300</v>
      </c>
      <c r="E319" s="131">
        <v>150</v>
      </c>
      <c r="F319" s="140">
        <v>2</v>
      </c>
      <c r="G319" s="27">
        <v>320</v>
      </c>
      <c r="H319" s="140"/>
      <c r="I319" s="5"/>
      <c r="J319" s="28"/>
      <c r="K319" s="4"/>
      <c r="L319" s="4"/>
      <c r="M319" s="4" t="s">
        <v>397</v>
      </c>
      <c r="N319" s="4">
        <v>2022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83">
        <v>318</v>
      </c>
      <c r="C320" s="4" t="s">
        <v>583</v>
      </c>
      <c r="D320" s="118"/>
      <c r="E320" s="131">
        <v>150</v>
      </c>
      <c r="F320" s="140">
        <v>1</v>
      </c>
      <c r="G320" s="27">
        <v>320</v>
      </c>
      <c r="H320" s="140"/>
      <c r="I320" s="5">
        <v>1</v>
      </c>
      <c r="J320" s="28"/>
      <c r="K320" s="4"/>
      <c r="L320" s="4"/>
      <c r="M320" s="4" t="s">
        <v>584</v>
      </c>
      <c r="N320" s="4">
        <v>2023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83">
        <v>319</v>
      </c>
      <c r="C321" s="4" t="s">
        <v>585</v>
      </c>
      <c r="D321" s="118"/>
      <c r="E321" s="131"/>
      <c r="F321" s="140">
        <v>1</v>
      </c>
      <c r="G321" s="27">
        <v>320</v>
      </c>
      <c r="H321" s="140"/>
      <c r="I321" s="5"/>
      <c r="J321" s="28"/>
      <c r="K321" s="4"/>
      <c r="L321" s="4"/>
      <c r="M321" s="4" t="s">
        <v>578</v>
      </c>
      <c r="N321" s="4">
        <v>2023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83">
        <v>320</v>
      </c>
      <c r="C322" s="4" t="s">
        <v>586</v>
      </c>
      <c r="D322" s="118"/>
      <c r="E322" s="131"/>
      <c r="F322" s="140">
        <v>1</v>
      </c>
      <c r="G322" s="27">
        <v>320</v>
      </c>
      <c r="H322" s="140"/>
      <c r="I322" s="5"/>
      <c r="J322" s="28"/>
      <c r="K322" s="4"/>
      <c r="L322" s="4"/>
      <c r="M322" s="4" t="s">
        <v>471</v>
      </c>
      <c r="N322" s="4">
        <v>2020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  <c r="T322" s="4" t="s">
        <v>24</v>
      </c>
      <c r="U322" s="4" t="s">
        <v>24</v>
      </c>
      <c r="V322" s="4" t="s">
        <v>24</v>
      </c>
      <c r="W322" s="4" t="s">
        <v>24</v>
      </c>
      <c r="X322" s="4" t="s">
        <v>24</v>
      </c>
      <c r="Y322" s="4"/>
      <c r="Z322" s="4"/>
    </row>
    <row r="323" spans="1:26" x14ac:dyDescent="0.25">
      <c r="A323" s="4" t="s">
        <v>1398</v>
      </c>
      <c r="B323" s="101">
        <v>321</v>
      </c>
      <c r="C323" s="86" t="s">
        <v>588</v>
      </c>
      <c r="D323" s="118"/>
      <c r="E323" s="131"/>
      <c r="F323" s="89">
        <v>1</v>
      </c>
      <c r="G323" s="92" t="s">
        <v>101</v>
      </c>
      <c r="H323" s="89"/>
      <c r="I323" s="116"/>
      <c r="J323" s="117"/>
      <c r="K323" s="86"/>
      <c r="L323" s="86"/>
      <c r="M323" s="86" t="s">
        <v>138</v>
      </c>
      <c r="N323" s="86">
        <v>2011</v>
      </c>
      <c r="O323" s="86" t="s">
        <v>589</v>
      </c>
      <c r="P323" s="86"/>
      <c r="Q323" s="86"/>
      <c r="R323" s="86" t="s">
        <v>101</v>
      </c>
      <c r="S323" s="86"/>
      <c r="T323" s="86"/>
      <c r="U323" s="86"/>
      <c r="V323" s="86"/>
      <c r="W323" s="86"/>
      <c r="X323" s="86"/>
      <c r="Y323" s="86"/>
      <c r="Z323" s="86"/>
    </row>
    <row r="324" spans="1:26" x14ac:dyDescent="0.25">
      <c r="A324" s="4"/>
      <c r="B324" s="83">
        <v>322</v>
      </c>
      <c r="C324" s="4" t="s">
        <v>588</v>
      </c>
      <c r="D324" s="118">
        <v>300</v>
      </c>
      <c r="E324" s="131">
        <v>150</v>
      </c>
      <c r="F324" s="140">
        <v>1</v>
      </c>
      <c r="G324" s="27">
        <v>320</v>
      </c>
      <c r="H324" s="140"/>
      <c r="I324" s="5"/>
      <c r="J324" s="28"/>
      <c r="K324" s="4"/>
      <c r="L324" s="4"/>
      <c r="M324" s="4" t="s">
        <v>580</v>
      </c>
      <c r="N324" s="4">
        <v>2022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  <c r="T324" s="4" t="s">
        <v>24</v>
      </c>
      <c r="U324" s="4" t="s">
        <v>24</v>
      </c>
      <c r="V324" s="4"/>
      <c r="W324" s="4"/>
      <c r="X324" s="4"/>
      <c r="Y324" s="4"/>
      <c r="Z324" s="4"/>
    </row>
    <row r="325" spans="1:26" x14ac:dyDescent="0.25">
      <c r="A325" s="4"/>
      <c r="B325" s="83">
        <v>323</v>
      </c>
      <c r="C325" s="4" t="s">
        <v>590</v>
      </c>
      <c r="D325" s="118">
        <v>300</v>
      </c>
      <c r="E325" s="131">
        <v>150</v>
      </c>
      <c r="F325" s="140">
        <v>1</v>
      </c>
      <c r="G325" s="27">
        <v>320</v>
      </c>
      <c r="H325" s="140"/>
      <c r="I325" s="5"/>
      <c r="J325" s="28"/>
      <c r="K325" s="4"/>
      <c r="L325" s="4"/>
      <c r="M325" s="4" t="s">
        <v>591</v>
      </c>
      <c r="N325" s="4">
        <v>2022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83">
        <v>324</v>
      </c>
      <c r="C326" s="4" t="s">
        <v>592</v>
      </c>
      <c r="D326" s="118">
        <v>300</v>
      </c>
      <c r="E326" s="131">
        <v>150</v>
      </c>
      <c r="F326" s="140">
        <v>1</v>
      </c>
      <c r="G326" s="27">
        <v>320</v>
      </c>
      <c r="H326" s="140"/>
      <c r="I326" s="5"/>
      <c r="J326" s="28"/>
      <c r="K326" s="4"/>
      <c r="L326" s="4"/>
      <c r="M326" s="4" t="s">
        <v>591</v>
      </c>
      <c r="N326" s="4">
        <v>2023</v>
      </c>
      <c r="O326" s="4" t="s">
        <v>1336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83">
        <v>325</v>
      </c>
      <c r="C327" s="4" t="s">
        <v>593</v>
      </c>
      <c r="D327" s="118"/>
      <c r="E327" s="131"/>
      <c r="F327" s="140">
        <v>1</v>
      </c>
      <c r="G327" s="27">
        <v>320</v>
      </c>
      <c r="H327" s="140"/>
      <c r="I327" s="5"/>
      <c r="J327" s="28"/>
      <c r="K327" s="4"/>
      <c r="L327" s="4"/>
      <c r="M327" s="4" t="s">
        <v>503</v>
      </c>
      <c r="N327" s="4">
        <v>2022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  <c r="T327" s="4" t="s">
        <v>24</v>
      </c>
      <c r="U327" s="4" t="s">
        <v>24</v>
      </c>
      <c r="V327" s="4" t="s">
        <v>24</v>
      </c>
      <c r="W327" s="4" t="s">
        <v>24</v>
      </c>
      <c r="X327" s="4"/>
      <c r="Y327" s="4"/>
      <c r="Z327" s="4"/>
    </row>
    <row r="328" spans="1:26" x14ac:dyDescent="0.25">
      <c r="A328" s="4"/>
      <c r="B328" s="83">
        <v>326</v>
      </c>
      <c r="C328" s="4" t="s">
        <v>594</v>
      </c>
      <c r="D328" s="118">
        <v>300</v>
      </c>
      <c r="E328" s="131">
        <v>150</v>
      </c>
      <c r="F328" s="140">
        <v>1</v>
      </c>
      <c r="G328" s="27">
        <v>320</v>
      </c>
      <c r="H328" s="140"/>
      <c r="I328" s="5"/>
      <c r="J328" s="28"/>
      <c r="K328" s="84"/>
      <c r="L328" s="4"/>
      <c r="M328" s="4"/>
      <c r="N328" s="4">
        <v>2022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83">
        <v>327</v>
      </c>
      <c r="C329" s="4" t="s">
        <v>595</v>
      </c>
      <c r="D329" s="118"/>
      <c r="E329" s="131"/>
      <c r="F329" s="140">
        <v>1</v>
      </c>
      <c r="G329" s="27"/>
      <c r="H329" s="140"/>
      <c r="I329" s="5"/>
      <c r="J329" s="28"/>
      <c r="K329" s="4"/>
      <c r="L329" s="4"/>
      <c r="M329" s="4" t="s">
        <v>1427</v>
      </c>
      <c r="N329" s="4">
        <v>2023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83">
        <v>328</v>
      </c>
      <c r="C330" s="4" t="s">
        <v>597</v>
      </c>
      <c r="D330" s="118">
        <v>300</v>
      </c>
      <c r="E330" s="131"/>
      <c r="F330" s="140">
        <v>1</v>
      </c>
      <c r="G330" s="27">
        <v>320</v>
      </c>
      <c r="H330" s="140" t="s">
        <v>44</v>
      </c>
      <c r="I330" s="5"/>
      <c r="J330" s="28"/>
      <c r="K330" s="4"/>
      <c r="L330" s="4"/>
      <c r="M330" s="4" t="s">
        <v>598</v>
      </c>
      <c r="N330" s="4">
        <v>2017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  <c r="T330" s="4" t="s">
        <v>24</v>
      </c>
      <c r="U330" s="4" t="s">
        <v>24</v>
      </c>
      <c r="V330" s="4" t="s">
        <v>24</v>
      </c>
      <c r="W330" s="4" t="s">
        <v>24</v>
      </c>
      <c r="X330" s="4" t="s">
        <v>24</v>
      </c>
      <c r="Y330" s="4"/>
      <c r="Z330" s="4"/>
    </row>
    <row r="331" spans="1:26" x14ac:dyDescent="0.25">
      <c r="A331" s="4"/>
      <c r="B331" s="83">
        <v>329</v>
      </c>
      <c r="C331" s="4" t="s">
        <v>599</v>
      </c>
      <c r="D331" s="118">
        <v>300</v>
      </c>
      <c r="E331" s="131"/>
      <c r="F331" s="140">
        <v>1</v>
      </c>
      <c r="G331" s="27">
        <v>320</v>
      </c>
      <c r="H331" s="140"/>
      <c r="I331" s="5"/>
      <c r="J331" s="28"/>
      <c r="K331" s="4"/>
      <c r="L331" s="4"/>
      <c r="M331" s="4" t="s">
        <v>600</v>
      </c>
      <c r="N331" s="4">
        <v>2022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  <c r="T331" s="4" t="s">
        <v>24</v>
      </c>
      <c r="U331" s="4" t="s">
        <v>24</v>
      </c>
      <c r="V331" s="4" t="s">
        <v>24</v>
      </c>
      <c r="W331" s="4" t="s">
        <v>24</v>
      </c>
      <c r="X331" s="4" t="s">
        <v>24</v>
      </c>
      <c r="Y331" s="4" t="s">
        <v>24</v>
      </c>
      <c r="Z331" s="4"/>
    </row>
    <row r="332" spans="1:26" s="142" customFormat="1" x14ac:dyDescent="0.25">
      <c r="A332" s="142" t="s">
        <v>1387</v>
      </c>
      <c r="B332" s="143">
        <v>330</v>
      </c>
      <c r="C332" s="142" t="s">
        <v>601</v>
      </c>
      <c r="D332" s="144"/>
      <c r="E332" s="139"/>
      <c r="F332" s="145">
        <v>1</v>
      </c>
      <c r="G332" s="146"/>
      <c r="H332" s="145"/>
      <c r="I332" s="147"/>
      <c r="J332" s="148"/>
      <c r="M332" s="142" t="s">
        <v>602</v>
      </c>
      <c r="N332" s="142">
        <v>2014</v>
      </c>
      <c r="O332" s="142" t="s">
        <v>24</v>
      </c>
      <c r="P332" s="142" t="s">
        <v>24</v>
      </c>
    </row>
    <row r="333" spans="1:26" x14ac:dyDescent="0.25">
      <c r="A333" s="4"/>
      <c r="B333" s="83">
        <v>331</v>
      </c>
      <c r="C333" s="4" t="s">
        <v>604</v>
      </c>
      <c r="D333" s="118"/>
      <c r="E333" s="131">
        <v>150</v>
      </c>
      <c r="F333" s="140">
        <v>1</v>
      </c>
      <c r="G333" s="27">
        <v>320</v>
      </c>
      <c r="H333" s="140"/>
      <c r="I333" s="5"/>
      <c r="J333" s="28" t="s">
        <v>1360</v>
      </c>
      <c r="K333" s="4"/>
      <c r="L333" s="4"/>
      <c r="M333" s="4" t="s">
        <v>605</v>
      </c>
      <c r="N333" s="4">
        <v>2022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  <c r="T333" s="4" t="s">
        <v>24</v>
      </c>
      <c r="U333" s="4" t="s">
        <v>24</v>
      </c>
      <c r="V333" s="4" t="s">
        <v>24</v>
      </c>
      <c r="W333" s="4"/>
      <c r="X333" s="4"/>
      <c r="Y333" s="4"/>
      <c r="Z333" s="4"/>
    </row>
    <row r="334" spans="1:26" x14ac:dyDescent="0.25">
      <c r="A334" s="4"/>
      <c r="B334" s="83">
        <v>332</v>
      </c>
      <c r="C334" s="4" t="s">
        <v>606</v>
      </c>
      <c r="D334" s="118"/>
      <c r="E334" s="131"/>
      <c r="F334" s="140">
        <v>1</v>
      </c>
      <c r="G334" s="27">
        <v>620</v>
      </c>
      <c r="H334" s="140"/>
      <c r="I334" s="5"/>
      <c r="J334" s="28"/>
      <c r="K334" s="4"/>
      <c r="L334" s="4"/>
      <c r="M334" s="4" t="s">
        <v>72</v>
      </c>
      <c r="N334" s="4">
        <v>2019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83">
        <v>333</v>
      </c>
      <c r="C335" s="4" t="s">
        <v>607</v>
      </c>
      <c r="D335" s="118"/>
      <c r="E335" s="131"/>
      <c r="F335" s="140"/>
      <c r="G335" s="27">
        <v>320</v>
      </c>
      <c r="H335" s="140"/>
      <c r="I335" s="5">
        <v>1</v>
      </c>
      <c r="J335" s="28"/>
      <c r="K335" s="4"/>
      <c r="L335" s="4"/>
      <c r="M335" s="4" t="s">
        <v>566</v>
      </c>
      <c r="N335" s="4">
        <v>2020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83">
        <v>334</v>
      </c>
      <c r="C336" s="4" t="s">
        <v>608</v>
      </c>
      <c r="D336" s="118"/>
      <c r="E336" s="131"/>
      <c r="F336" s="140"/>
      <c r="G336" s="27">
        <v>320</v>
      </c>
      <c r="H336" s="140"/>
      <c r="I336" s="5">
        <v>1</v>
      </c>
      <c r="J336" s="28"/>
      <c r="K336" s="4"/>
      <c r="L336" s="4"/>
      <c r="M336" s="4" t="s">
        <v>591</v>
      </c>
      <c r="N336" s="4">
        <v>2019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  <c r="T336" s="4" t="s">
        <v>24</v>
      </c>
      <c r="U336" s="4" t="s">
        <v>24</v>
      </c>
      <c r="V336" s="4" t="s">
        <v>24</v>
      </c>
      <c r="W336" s="4" t="s">
        <v>24</v>
      </c>
      <c r="X336" s="4" t="s">
        <v>24</v>
      </c>
      <c r="Y336" s="4" t="s">
        <v>24</v>
      </c>
      <c r="Z336" s="4"/>
    </row>
    <row r="337" spans="1:26" x14ac:dyDescent="0.25">
      <c r="A337" s="4"/>
      <c r="B337" s="83">
        <v>335</v>
      </c>
      <c r="C337" s="4" t="s">
        <v>609</v>
      </c>
      <c r="D337" s="118"/>
      <c r="E337" s="131"/>
      <c r="F337" s="140">
        <v>1</v>
      </c>
      <c r="G337" s="27">
        <v>320</v>
      </c>
      <c r="H337" s="140"/>
      <c r="I337" s="5"/>
      <c r="J337" s="28"/>
      <c r="K337" s="4"/>
      <c r="L337" s="4"/>
      <c r="M337" s="4" t="s">
        <v>610</v>
      </c>
      <c r="N337" s="4">
        <v>2019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  <c r="T337" s="4" t="s">
        <v>24</v>
      </c>
      <c r="U337" s="4" t="s">
        <v>24</v>
      </c>
      <c r="V337" s="4" t="s">
        <v>24</v>
      </c>
      <c r="W337" s="4" t="s">
        <v>24</v>
      </c>
      <c r="X337" s="4"/>
      <c r="Y337" s="4"/>
      <c r="Z337" s="4"/>
    </row>
    <row r="338" spans="1:26" x14ac:dyDescent="0.25">
      <c r="A338" s="4" t="s">
        <v>1367</v>
      </c>
      <c r="B338" s="83">
        <v>336</v>
      </c>
      <c r="C338" s="4" t="s">
        <v>611</v>
      </c>
      <c r="D338" s="118"/>
      <c r="E338" s="131"/>
      <c r="F338" s="140">
        <v>1</v>
      </c>
      <c r="G338" s="27"/>
      <c r="H338" s="140"/>
      <c r="I338" s="5"/>
      <c r="J338" s="28"/>
      <c r="K338" s="4"/>
      <c r="L338" s="4"/>
      <c r="M338" s="4" t="s">
        <v>612</v>
      </c>
      <c r="N338" s="4">
        <v>2021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83">
        <v>337</v>
      </c>
      <c r="C339" s="4" t="s">
        <v>614</v>
      </c>
      <c r="D339" s="118"/>
      <c r="E339" s="131"/>
      <c r="F339" s="140">
        <v>1</v>
      </c>
      <c r="G339" s="27">
        <v>320</v>
      </c>
      <c r="H339" s="140"/>
      <c r="I339" s="5"/>
      <c r="J339" s="28"/>
      <c r="K339" s="4"/>
      <c r="L339" s="4"/>
      <c r="M339" s="4" t="s">
        <v>615</v>
      </c>
      <c r="N339" s="4">
        <v>2019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  <c r="T339" s="4" t="s">
        <v>24</v>
      </c>
      <c r="U339" s="4" t="s">
        <v>24</v>
      </c>
      <c r="V339" s="4" t="s">
        <v>24</v>
      </c>
      <c r="W339" s="4"/>
      <c r="X339" s="4"/>
      <c r="Y339" s="4"/>
      <c r="Z339" s="4"/>
    </row>
    <row r="340" spans="1:26" x14ac:dyDescent="0.25">
      <c r="A340" s="4" t="s">
        <v>101</v>
      </c>
      <c r="B340" s="83">
        <v>338</v>
      </c>
      <c r="C340" s="88" t="s">
        <v>1311</v>
      </c>
      <c r="D340" s="134"/>
      <c r="E340" s="138"/>
      <c r="F340" s="140"/>
      <c r="G340" s="27"/>
      <c r="H340" s="140"/>
      <c r="I340" s="5">
        <v>1</v>
      </c>
      <c r="J340" s="28"/>
      <c r="K340" s="4"/>
      <c r="L340" s="4"/>
      <c r="M340" s="4" t="s">
        <v>566</v>
      </c>
      <c r="N340" s="4">
        <v>2012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  <c r="T340" s="4" t="s">
        <v>24</v>
      </c>
      <c r="U340" s="4"/>
      <c r="V340" s="4"/>
      <c r="W340" s="4"/>
      <c r="X340" s="4"/>
      <c r="Y340" s="4"/>
      <c r="Z340" s="4"/>
    </row>
    <row r="341" spans="1:26" x14ac:dyDescent="0.25">
      <c r="A341" s="4"/>
      <c r="B341" s="83">
        <v>339</v>
      </c>
      <c r="C341" s="88" t="s">
        <v>1273</v>
      </c>
      <c r="D341" s="134"/>
      <c r="E341" s="138"/>
      <c r="F341" s="140">
        <v>1</v>
      </c>
      <c r="G341" s="27"/>
      <c r="H341" s="140"/>
      <c r="I341" s="5"/>
      <c r="J341" s="28"/>
      <c r="K341" s="4"/>
      <c r="L341" s="4"/>
      <c r="M341" s="4" t="s">
        <v>618</v>
      </c>
      <c r="N341" s="4">
        <v>2020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  <c r="T341" s="4" t="s">
        <v>24</v>
      </c>
      <c r="U341" s="4" t="s">
        <v>24</v>
      </c>
      <c r="V341" s="4" t="s">
        <v>24</v>
      </c>
      <c r="W341" s="4" t="s">
        <v>24</v>
      </c>
      <c r="X341" s="4" t="s">
        <v>24</v>
      </c>
      <c r="Y341" s="4"/>
      <c r="Z341" s="4"/>
    </row>
    <row r="342" spans="1:26" x14ac:dyDescent="0.25">
      <c r="A342" s="4"/>
      <c r="B342" s="83">
        <v>340</v>
      </c>
      <c r="C342" s="88" t="s">
        <v>1154</v>
      </c>
      <c r="D342" s="134">
        <v>300</v>
      </c>
      <c r="E342" s="138"/>
      <c r="F342" s="140">
        <v>1</v>
      </c>
      <c r="G342" s="27">
        <v>320</v>
      </c>
      <c r="H342" s="140"/>
      <c r="I342" s="5"/>
      <c r="J342" s="28">
        <v>1</v>
      </c>
      <c r="K342" s="4"/>
      <c r="L342" s="4"/>
      <c r="M342" s="4" t="s">
        <v>619</v>
      </c>
      <c r="N342" s="4">
        <v>2022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83">
        <v>341</v>
      </c>
      <c r="C343" s="88" t="s">
        <v>1312</v>
      </c>
      <c r="D343" s="134">
        <v>300</v>
      </c>
      <c r="E343" s="138">
        <v>150</v>
      </c>
      <c r="F343" s="140"/>
      <c r="G343" s="27">
        <v>320</v>
      </c>
      <c r="H343" s="140" t="s">
        <v>44</v>
      </c>
      <c r="I343" s="5">
        <v>1</v>
      </c>
      <c r="J343" s="28"/>
      <c r="K343" s="4"/>
      <c r="L343" s="4"/>
      <c r="M343" s="4" t="s">
        <v>621</v>
      </c>
      <c r="N343" s="4">
        <v>2023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83">
        <v>342</v>
      </c>
      <c r="C344" s="88" t="s">
        <v>622</v>
      </c>
      <c r="D344" s="134">
        <v>300</v>
      </c>
      <c r="E344" s="138"/>
      <c r="F344" s="140"/>
      <c r="G344" s="27">
        <v>320</v>
      </c>
      <c r="H344" s="140" t="s">
        <v>44</v>
      </c>
      <c r="I344" s="5">
        <v>1</v>
      </c>
      <c r="J344" s="28"/>
      <c r="K344" s="4"/>
      <c r="L344" s="4"/>
      <c r="M344" s="4" t="s">
        <v>623</v>
      </c>
      <c r="N344" s="4">
        <v>2022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83">
        <v>343</v>
      </c>
      <c r="C345" s="88" t="s">
        <v>624</v>
      </c>
      <c r="D345" s="134"/>
      <c r="E345" s="138"/>
      <c r="F345" s="140"/>
      <c r="G345" s="27"/>
      <c r="H345" s="140"/>
      <c r="I345" s="5">
        <v>1</v>
      </c>
      <c r="J345" s="28"/>
      <c r="K345" s="4"/>
      <c r="L345" s="4"/>
      <c r="M345" s="4"/>
      <c r="N345" s="4">
        <v>2020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  <c r="T345" s="4" t="s">
        <v>24</v>
      </c>
      <c r="U345" s="4" t="s">
        <v>24</v>
      </c>
      <c r="V345" s="4"/>
      <c r="W345" s="4" t="s">
        <v>24</v>
      </c>
      <c r="X345" s="4" t="s">
        <v>24</v>
      </c>
      <c r="Y345" s="4" t="s">
        <v>24</v>
      </c>
      <c r="Z345" s="4" t="s">
        <v>24</v>
      </c>
    </row>
    <row r="346" spans="1:26" x14ac:dyDescent="0.25">
      <c r="A346" s="4"/>
      <c r="B346" s="83">
        <v>344</v>
      </c>
      <c r="C346" s="4" t="s">
        <v>626</v>
      </c>
      <c r="D346" s="118">
        <v>300</v>
      </c>
      <c r="E346" s="131"/>
      <c r="F346" s="140">
        <v>1</v>
      </c>
      <c r="G346" s="27">
        <v>320</v>
      </c>
      <c r="H346" s="140"/>
      <c r="I346" s="5"/>
      <c r="J346" s="28"/>
      <c r="K346" s="4"/>
      <c r="L346" s="4"/>
      <c r="M346" s="4" t="s">
        <v>619</v>
      </c>
      <c r="N346" s="4">
        <v>2023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83">
        <v>345</v>
      </c>
      <c r="C347" s="88" t="s">
        <v>627</v>
      </c>
      <c r="D347" s="134"/>
      <c r="E347" s="138"/>
      <c r="F347" s="140">
        <v>1</v>
      </c>
      <c r="G347" s="27"/>
      <c r="H347" s="140"/>
      <c r="I347" s="5"/>
      <c r="J347" s="28"/>
      <c r="K347" s="4"/>
      <c r="L347" s="4"/>
      <c r="M347" s="4" t="s">
        <v>628</v>
      </c>
      <c r="N347" s="4">
        <v>2022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83">
        <v>346</v>
      </c>
      <c r="C348" s="4" t="s">
        <v>629</v>
      </c>
      <c r="D348" s="118"/>
      <c r="E348" s="131"/>
      <c r="F348" s="140"/>
      <c r="G348" s="27">
        <v>320</v>
      </c>
      <c r="H348" s="140"/>
      <c r="I348" s="5">
        <v>1</v>
      </c>
      <c r="J348" s="28"/>
      <c r="K348" s="4"/>
      <c r="L348" s="4"/>
      <c r="M348" s="4" t="s">
        <v>215</v>
      </c>
      <c r="N348" s="4">
        <v>2021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  <c r="T348" s="4" t="s">
        <v>24</v>
      </c>
      <c r="U348" s="4"/>
      <c r="V348" s="4"/>
      <c r="W348" s="4"/>
      <c r="X348" s="4"/>
      <c r="Y348" s="4"/>
      <c r="Z348" s="4"/>
    </row>
    <row r="349" spans="1:26" x14ac:dyDescent="0.25">
      <c r="A349" s="4"/>
      <c r="B349" s="83">
        <v>347</v>
      </c>
      <c r="C349" s="4" t="s">
        <v>630</v>
      </c>
      <c r="D349" s="118">
        <v>300</v>
      </c>
      <c r="E349" s="131">
        <v>150</v>
      </c>
      <c r="F349" s="140"/>
      <c r="G349" s="27">
        <v>320</v>
      </c>
      <c r="H349" s="140"/>
      <c r="I349" s="5">
        <v>1</v>
      </c>
      <c r="J349" s="28"/>
      <c r="K349" s="4"/>
      <c r="L349" s="4"/>
      <c r="M349" s="4" t="s">
        <v>631</v>
      </c>
      <c r="N349" s="4">
        <v>2021</v>
      </c>
      <c r="O349" s="4"/>
      <c r="P349" s="4"/>
      <c r="Q349" s="4"/>
      <c r="R349" s="4"/>
      <c r="S349" s="4"/>
      <c r="T349" s="4" t="s">
        <v>402</v>
      </c>
      <c r="U349" s="4"/>
      <c r="V349" s="4"/>
      <c r="W349" s="4"/>
      <c r="X349" s="4"/>
      <c r="Y349" s="4"/>
      <c r="Z349" s="4"/>
    </row>
    <row r="350" spans="1:26" x14ac:dyDescent="0.25">
      <c r="A350" s="4"/>
      <c r="B350" s="83">
        <v>348</v>
      </c>
      <c r="C350" s="4" t="s">
        <v>632</v>
      </c>
      <c r="D350" s="118"/>
      <c r="E350" s="131"/>
      <c r="F350" s="140">
        <v>1</v>
      </c>
      <c r="G350" s="27">
        <v>320</v>
      </c>
      <c r="H350" s="140"/>
      <c r="I350" s="5"/>
      <c r="J350" s="28"/>
      <c r="K350" s="4"/>
      <c r="L350" s="4"/>
      <c r="M350" s="4" t="s">
        <v>633</v>
      </c>
      <c r="N350" s="4">
        <v>2020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83">
        <v>349</v>
      </c>
      <c r="C351" s="4" t="s">
        <v>634</v>
      </c>
      <c r="D351" s="118"/>
      <c r="E351" s="131"/>
      <c r="F351" s="140">
        <v>2</v>
      </c>
      <c r="G351" s="27">
        <v>320</v>
      </c>
      <c r="H351" s="140"/>
      <c r="I351" s="5"/>
      <c r="J351" s="28"/>
      <c r="K351" s="4"/>
      <c r="L351" s="4"/>
      <c r="M351" s="4" t="s">
        <v>635</v>
      </c>
      <c r="N351" s="4">
        <v>2021</v>
      </c>
      <c r="O351" s="4" t="s">
        <v>1158</v>
      </c>
      <c r="P351" s="4" t="s">
        <v>1158</v>
      </c>
      <c r="Q351" s="4" t="s">
        <v>1158</v>
      </c>
      <c r="R351" s="4" t="s">
        <v>1158</v>
      </c>
      <c r="S351" s="4" t="s">
        <v>1158</v>
      </c>
      <c r="T351" s="4" t="s">
        <v>1158</v>
      </c>
      <c r="U351" s="4" t="s">
        <v>1158</v>
      </c>
      <c r="V351" s="4" t="s">
        <v>1158</v>
      </c>
      <c r="W351" s="4" t="s">
        <v>1158</v>
      </c>
      <c r="X351" s="4" t="s">
        <v>1158</v>
      </c>
      <c r="Y351" s="4" t="s">
        <v>1158</v>
      </c>
      <c r="Z351" s="4" t="s">
        <v>1158</v>
      </c>
    </row>
    <row r="352" spans="1:26" x14ac:dyDescent="0.25">
      <c r="A352" s="4" t="s">
        <v>1234</v>
      </c>
      <c r="B352" s="95">
        <v>350</v>
      </c>
      <c r="C352" s="88" t="s">
        <v>636</v>
      </c>
      <c r="D352" s="134"/>
      <c r="E352" s="138"/>
      <c r="F352" s="96"/>
      <c r="G352" s="92"/>
      <c r="H352" s="91"/>
      <c r="I352" s="93"/>
      <c r="J352" s="94"/>
      <c r="K352" s="84"/>
      <c r="L352" s="84"/>
      <c r="M352" s="84"/>
      <c r="N352" s="84">
        <v>2010</v>
      </c>
      <c r="O352" s="8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83">
        <v>351</v>
      </c>
      <c r="C353" s="4" t="s">
        <v>637</v>
      </c>
      <c r="D353" s="118"/>
      <c r="E353" s="131"/>
      <c r="F353" s="140">
        <v>1</v>
      </c>
      <c r="G353" s="27">
        <v>320</v>
      </c>
      <c r="H353" s="140"/>
      <c r="I353" s="5"/>
      <c r="J353" s="28"/>
      <c r="K353" s="4"/>
      <c r="L353" s="4"/>
      <c r="M353" s="4" t="s">
        <v>638</v>
      </c>
      <c r="N353" s="4">
        <v>2018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  <c r="T353" s="4" t="s">
        <v>24</v>
      </c>
      <c r="U353" s="4" t="s">
        <v>24</v>
      </c>
      <c r="V353" s="4" t="s">
        <v>24</v>
      </c>
      <c r="W353" s="4" t="s">
        <v>24</v>
      </c>
      <c r="X353" s="4" t="s">
        <v>24</v>
      </c>
      <c r="Y353" s="4"/>
      <c r="Z353" s="4"/>
    </row>
    <row r="354" spans="1:26" x14ac:dyDescent="0.25">
      <c r="A354" s="4"/>
      <c r="B354" s="83">
        <v>352</v>
      </c>
      <c r="C354" s="4" t="s">
        <v>639</v>
      </c>
      <c r="D354" s="118"/>
      <c r="E354" s="131"/>
      <c r="F354" s="140">
        <v>1</v>
      </c>
      <c r="G354" s="27">
        <v>320</v>
      </c>
      <c r="H354" s="140"/>
      <c r="I354" s="5"/>
      <c r="J354" s="28"/>
      <c r="K354" s="4"/>
      <c r="L354" s="4"/>
      <c r="M354" s="4" t="s">
        <v>220</v>
      </c>
      <c r="N354" s="4">
        <v>2022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83">
        <v>353</v>
      </c>
      <c r="C355" s="4" t="s">
        <v>640</v>
      </c>
      <c r="D355" s="118"/>
      <c r="E355" s="131"/>
      <c r="F355" s="140">
        <v>1</v>
      </c>
      <c r="G355" s="27">
        <v>320</v>
      </c>
      <c r="H355" s="140"/>
      <c r="I355" s="5"/>
      <c r="J355" s="28"/>
      <c r="K355" s="4"/>
      <c r="L355" s="4"/>
      <c r="M355" s="4" t="s">
        <v>641</v>
      </c>
      <c r="N355" s="4">
        <v>2022</v>
      </c>
      <c r="O355" s="4" t="s">
        <v>24</v>
      </c>
      <c r="P355" s="4" t="s">
        <v>24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83">
        <v>354</v>
      </c>
      <c r="C356" s="4" t="s">
        <v>642</v>
      </c>
      <c r="D356" s="118"/>
      <c r="E356" s="131"/>
      <c r="F356" s="140">
        <v>1</v>
      </c>
      <c r="G356" s="27">
        <v>320</v>
      </c>
      <c r="H356" s="140"/>
      <c r="I356" s="5"/>
      <c r="J356" s="28"/>
      <c r="K356" s="4"/>
      <c r="L356" s="4"/>
      <c r="M356" s="4" t="s">
        <v>643</v>
      </c>
      <c r="N356" s="4">
        <v>2020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83">
        <v>355</v>
      </c>
      <c r="C357" s="4" t="s">
        <v>644</v>
      </c>
      <c r="D357" s="118"/>
      <c r="E357" s="131"/>
      <c r="F357" s="140">
        <v>2</v>
      </c>
      <c r="G357" s="27">
        <v>640</v>
      </c>
      <c r="H357" s="140"/>
      <c r="I357" s="5"/>
      <c r="J357" s="28"/>
      <c r="K357" s="4"/>
      <c r="L357" s="4"/>
      <c r="M357" s="4" t="s">
        <v>645</v>
      </c>
      <c r="N357" s="4">
        <v>2022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83">
        <v>356</v>
      </c>
      <c r="C358" s="4" t="s">
        <v>646</v>
      </c>
      <c r="D358" s="118"/>
      <c r="E358" s="131"/>
      <c r="F358" s="140">
        <v>1</v>
      </c>
      <c r="G358" s="27">
        <v>640</v>
      </c>
      <c r="H358" s="140"/>
      <c r="I358" s="5">
        <v>1</v>
      </c>
      <c r="J358" s="28"/>
      <c r="K358" s="4"/>
      <c r="L358" s="4"/>
      <c r="M358" s="4" t="s">
        <v>647</v>
      </c>
      <c r="N358" s="4">
        <v>2019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  <c r="T358" s="4" t="s">
        <v>24</v>
      </c>
      <c r="U358" s="4" t="s">
        <v>24</v>
      </c>
      <c r="V358" s="4"/>
      <c r="W358" s="4"/>
      <c r="X358" s="4"/>
      <c r="Y358" s="4"/>
      <c r="Z358" s="4"/>
    </row>
    <row r="359" spans="1:26" x14ac:dyDescent="0.25">
      <c r="A359" s="4" t="s">
        <v>101</v>
      </c>
      <c r="B359" s="83">
        <v>357</v>
      </c>
      <c r="C359" s="4" t="s">
        <v>1317</v>
      </c>
      <c r="D359" s="118"/>
      <c r="E359" s="131"/>
      <c r="F359" s="140"/>
      <c r="G359" s="27"/>
      <c r="H359" s="140"/>
      <c r="I359" s="5"/>
      <c r="J359" s="28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83">
        <v>358</v>
      </c>
      <c r="C360" s="4" t="s">
        <v>650</v>
      </c>
      <c r="D360" s="118"/>
      <c r="E360" s="131"/>
      <c r="F360" s="140">
        <v>1</v>
      </c>
      <c r="G360" s="27">
        <v>320</v>
      </c>
      <c r="H360" s="140"/>
      <c r="I360" s="5"/>
      <c r="J360" s="28"/>
      <c r="K360" s="4"/>
      <c r="L360" s="4"/>
      <c r="M360" s="4" t="s">
        <v>651</v>
      </c>
      <c r="N360" s="4">
        <v>2021</v>
      </c>
      <c r="O360" s="4" t="s">
        <v>1374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 t="s">
        <v>1309</v>
      </c>
      <c r="B361" s="83">
        <v>359</v>
      </c>
      <c r="C361" s="88" t="s">
        <v>652</v>
      </c>
      <c r="D361" s="134"/>
      <c r="E361" s="138"/>
      <c r="F361" s="140"/>
      <c r="G361" s="27">
        <v>320</v>
      </c>
      <c r="H361" s="140"/>
      <c r="I361" s="5">
        <v>1</v>
      </c>
      <c r="J361" s="28"/>
      <c r="K361" s="4"/>
      <c r="L361" s="4"/>
      <c r="M361" s="4"/>
      <c r="N361" s="4">
        <v>2016</v>
      </c>
      <c r="O361" s="4"/>
      <c r="P361" s="4"/>
      <c r="Q361" s="4"/>
      <c r="R361" s="4"/>
      <c r="S361" s="4"/>
      <c r="T361" s="4"/>
      <c r="U361" s="4"/>
      <c r="V361" s="4" t="s">
        <v>653</v>
      </c>
      <c r="W361" s="4"/>
      <c r="X361" s="4"/>
      <c r="Y361" s="4"/>
      <c r="Z361" s="4"/>
    </row>
    <row r="362" spans="1:26" x14ac:dyDescent="0.25">
      <c r="A362" s="4"/>
      <c r="B362" s="83">
        <v>360</v>
      </c>
      <c r="C362" s="4" t="s">
        <v>654</v>
      </c>
      <c r="D362" s="118"/>
      <c r="E362" s="131"/>
      <c r="F362" s="140"/>
      <c r="G362" s="27">
        <v>320</v>
      </c>
      <c r="H362" s="140"/>
      <c r="I362" s="5">
        <v>1</v>
      </c>
      <c r="J362" s="28"/>
      <c r="K362" s="4"/>
      <c r="L362" s="4"/>
      <c r="M362" s="4" t="s">
        <v>649</v>
      </c>
      <c r="N362" s="4">
        <v>2021</v>
      </c>
      <c r="O362" s="4" t="s">
        <v>24</v>
      </c>
      <c r="P362" s="4" t="s">
        <v>24</v>
      </c>
      <c r="Q362" s="4" t="s">
        <v>24</v>
      </c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83">
        <v>361</v>
      </c>
      <c r="C363" s="4" t="s">
        <v>655</v>
      </c>
      <c r="D363" s="118">
        <v>300</v>
      </c>
      <c r="E363" s="131"/>
      <c r="F363" s="140">
        <v>1</v>
      </c>
      <c r="G363" s="27">
        <v>320</v>
      </c>
      <c r="H363" s="140"/>
      <c r="I363" s="5"/>
      <c r="J363" s="28"/>
      <c r="K363" s="4"/>
      <c r="L363" s="4"/>
      <c r="M363" s="4" t="s">
        <v>656</v>
      </c>
      <c r="N363" s="4">
        <v>2023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95">
        <v>362</v>
      </c>
      <c r="C364" s="88" t="s">
        <v>657</v>
      </c>
      <c r="D364" s="134"/>
      <c r="E364" s="138"/>
      <c r="F364" s="140">
        <v>1</v>
      </c>
      <c r="G364" s="27">
        <v>320</v>
      </c>
      <c r="H364" s="140"/>
      <c r="I364" s="5"/>
      <c r="J364" s="28"/>
      <c r="K364" s="4"/>
      <c r="L364" s="4"/>
      <c r="M364" s="4" t="s">
        <v>658</v>
      </c>
      <c r="N364" s="4"/>
      <c r="O364" s="4"/>
      <c r="P364" s="4" t="s">
        <v>1266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83">
        <v>363</v>
      </c>
      <c r="C365" s="4" t="s">
        <v>659</v>
      </c>
      <c r="D365" s="118">
        <v>600</v>
      </c>
      <c r="E365" s="131">
        <v>300</v>
      </c>
      <c r="F365" s="140">
        <v>2</v>
      </c>
      <c r="G365" s="27">
        <v>640</v>
      </c>
      <c r="H365" s="140"/>
      <c r="I365" s="5"/>
      <c r="J365" s="28"/>
      <c r="K365" s="4"/>
      <c r="L365" s="4"/>
      <c r="M365" s="4" t="s">
        <v>660</v>
      </c>
      <c r="N365" s="4">
        <v>2023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83">
        <v>364</v>
      </c>
      <c r="C366" s="4" t="s">
        <v>661</v>
      </c>
      <c r="D366" s="118"/>
      <c r="E366" s="131"/>
      <c r="F366" s="140">
        <v>1</v>
      </c>
      <c r="G366" s="27">
        <v>320</v>
      </c>
      <c r="H366" s="140"/>
      <c r="I366" s="5"/>
      <c r="J366" s="28"/>
      <c r="K366" s="4"/>
      <c r="L366" s="4"/>
      <c r="M366" s="4" t="s">
        <v>662</v>
      </c>
      <c r="N366" s="4">
        <v>2022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  <c r="T366" s="4" t="s">
        <v>24</v>
      </c>
      <c r="U366" s="4" t="s">
        <v>24</v>
      </c>
      <c r="V366" s="4"/>
      <c r="W366" s="4"/>
      <c r="X366" s="4"/>
      <c r="Y366" s="4"/>
      <c r="Z366" s="4"/>
    </row>
    <row r="367" spans="1:26" x14ac:dyDescent="0.25">
      <c r="A367" s="4"/>
      <c r="B367" s="83">
        <v>365</v>
      </c>
      <c r="C367" s="4" t="s">
        <v>663</v>
      </c>
      <c r="D367" s="118"/>
      <c r="E367" s="131"/>
      <c r="F367" s="140">
        <v>1</v>
      </c>
      <c r="G367" s="27">
        <v>320</v>
      </c>
      <c r="H367" s="140"/>
      <c r="I367" s="5"/>
      <c r="J367" s="28"/>
      <c r="K367" s="4"/>
      <c r="L367" s="4"/>
      <c r="M367" s="4" t="s">
        <v>664</v>
      </c>
      <c r="N367" s="4">
        <v>2021</v>
      </c>
      <c r="O367" s="4" t="s">
        <v>1336</v>
      </c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83">
        <v>366</v>
      </c>
      <c r="C368" s="4" t="s">
        <v>665</v>
      </c>
      <c r="D368" s="118"/>
      <c r="E368" s="131"/>
      <c r="F368" s="140">
        <v>1</v>
      </c>
      <c r="G368" s="27">
        <v>640</v>
      </c>
      <c r="H368" s="140"/>
      <c r="I368" s="5"/>
      <c r="J368" s="28"/>
      <c r="K368" s="4"/>
      <c r="L368" s="4"/>
      <c r="M368" s="4" t="s">
        <v>666</v>
      </c>
      <c r="N368" s="4">
        <v>2021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83">
        <v>367</v>
      </c>
      <c r="C369" s="4" t="s">
        <v>667</v>
      </c>
      <c r="D369" s="118"/>
      <c r="E369" s="131"/>
      <c r="F369" s="140">
        <v>1</v>
      </c>
      <c r="G369" s="27">
        <v>320</v>
      </c>
      <c r="H369" s="140"/>
      <c r="I369" s="5"/>
      <c r="J369" s="28"/>
      <c r="K369" s="4"/>
      <c r="L369" s="4"/>
      <c r="M369" s="4" t="s">
        <v>668</v>
      </c>
      <c r="N369" s="4">
        <v>2022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  <c r="T369" s="4" t="s">
        <v>24</v>
      </c>
      <c r="U369" s="4"/>
      <c r="V369" s="4"/>
      <c r="W369" s="4"/>
      <c r="X369" s="4"/>
      <c r="Y369" s="4"/>
      <c r="Z369" s="4"/>
    </row>
    <row r="370" spans="1:26" x14ac:dyDescent="0.25">
      <c r="A370" s="4"/>
      <c r="B370" s="83">
        <v>368</v>
      </c>
      <c r="C370" s="4" t="s">
        <v>669</v>
      </c>
      <c r="D370" s="118">
        <v>300</v>
      </c>
      <c r="E370" s="131"/>
      <c r="F370" s="140">
        <v>1</v>
      </c>
      <c r="G370" s="27">
        <v>320</v>
      </c>
      <c r="H370" s="140"/>
      <c r="I370" s="5"/>
      <c r="J370" s="28"/>
      <c r="K370" s="4"/>
      <c r="L370" s="4"/>
      <c r="M370" s="4" t="s">
        <v>670</v>
      </c>
      <c r="N370" s="4">
        <v>2023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124">
        <v>369</v>
      </c>
      <c r="C371" s="4" t="s">
        <v>671</v>
      </c>
      <c r="D371" s="118">
        <v>300</v>
      </c>
      <c r="E371" s="131"/>
      <c r="F371" s="140">
        <v>2</v>
      </c>
      <c r="G371" s="27">
        <v>320</v>
      </c>
      <c r="H371" s="140"/>
      <c r="I371" s="5" t="s">
        <v>672</v>
      </c>
      <c r="J371" s="28"/>
      <c r="K371" s="4"/>
      <c r="L371" s="4"/>
      <c r="M371" s="4" t="s">
        <v>673</v>
      </c>
      <c r="N371" s="4">
        <v>2022</v>
      </c>
      <c r="O371" s="4" t="s">
        <v>1336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83">
        <v>370</v>
      </c>
      <c r="C372" s="4" t="s">
        <v>674</v>
      </c>
      <c r="D372" s="118">
        <v>300</v>
      </c>
      <c r="E372" s="131">
        <v>150</v>
      </c>
      <c r="F372" s="140">
        <v>1</v>
      </c>
      <c r="G372" s="27">
        <v>320</v>
      </c>
      <c r="H372" s="140"/>
      <c r="I372" s="5"/>
      <c r="J372" s="28"/>
      <c r="K372" s="4"/>
      <c r="L372" s="4"/>
      <c r="M372" s="4" t="s">
        <v>380</v>
      </c>
      <c r="N372" s="4">
        <v>2023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83">
        <v>371</v>
      </c>
      <c r="C373" s="4" t="s">
        <v>675</v>
      </c>
      <c r="D373" s="118">
        <v>300</v>
      </c>
      <c r="E373" s="131"/>
      <c r="F373" s="140">
        <v>1</v>
      </c>
      <c r="G373" s="27">
        <v>320</v>
      </c>
      <c r="H373" s="140"/>
      <c r="I373" s="5"/>
      <c r="J373" s="28"/>
      <c r="K373" s="4"/>
      <c r="L373" s="4"/>
      <c r="M373" s="4" t="s">
        <v>676</v>
      </c>
      <c r="N373" s="4">
        <v>2023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83">
        <v>372</v>
      </c>
      <c r="C374" s="4" t="s">
        <v>677</v>
      </c>
      <c r="D374" s="118"/>
      <c r="E374" s="131">
        <v>150</v>
      </c>
      <c r="F374" s="140">
        <v>1</v>
      </c>
      <c r="G374" s="27">
        <v>320</v>
      </c>
      <c r="H374" s="140"/>
      <c r="I374" s="5"/>
      <c r="J374" s="28"/>
      <c r="K374" s="4" t="s">
        <v>1371</v>
      </c>
      <c r="L374" s="4" t="s">
        <v>678</v>
      </c>
      <c r="M374" s="4" t="s">
        <v>679</v>
      </c>
      <c r="N374" s="4">
        <v>2022</v>
      </c>
      <c r="O374" s="4" t="s">
        <v>24</v>
      </c>
      <c r="P374" s="4" t="s">
        <v>24</v>
      </c>
      <c r="Q374" s="4" t="s">
        <v>24</v>
      </c>
      <c r="R374" s="4" t="s">
        <v>24</v>
      </c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124">
        <v>373</v>
      </c>
      <c r="C375" s="4" t="s">
        <v>680</v>
      </c>
      <c r="D375" s="118">
        <v>1200</v>
      </c>
      <c r="E375" s="131">
        <v>600</v>
      </c>
      <c r="F375" s="140">
        <v>4</v>
      </c>
      <c r="G375" s="27">
        <v>640</v>
      </c>
      <c r="H375" s="140"/>
      <c r="I375" s="5"/>
      <c r="J375" s="28" t="s">
        <v>1452</v>
      </c>
      <c r="K375" s="4" t="s">
        <v>681</v>
      </c>
      <c r="L375" s="4"/>
      <c r="M375" s="4" t="s">
        <v>77</v>
      </c>
      <c r="N375" s="4">
        <v>2023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83">
        <v>374</v>
      </c>
      <c r="C376" s="4" t="s">
        <v>1079</v>
      </c>
      <c r="D376" s="118"/>
      <c r="E376" s="131"/>
      <c r="F376" s="140">
        <v>1</v>
      </c>
      <c r="G376" s="27">
        <v>320</v>
      </c>
      <c r="H376" s="140"/>
      <c r="I376" s="5"/>
      <c r="J376" s="28"/>
      <c r="K376" s="4"/>
      <c r="L376" s="4"/>
      <c r="M376" s="4" t="s">
        <v>682</v>
      </c>
      <c r="N376" s="4">
        <v>2022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83">
        <v>375</v>
      </c>
      <c r="C377" s="4" t="s">
        <v>683</v>
      </c>
      <c r="D377" s="118"/>
      <c r="E377" s="131"/>
      <c r="F377" s="140">
        <v>1</v>
      </c>
      <c r="G377" s="27">
        <v>320</v>
      </c>
      <c r="H377" s="140" t="s">
        <v>44</v>
      </c>
      <c r="I377" s="5"/>
      <c r="J377" s="28"/>
      <c r="K377" s="4"/>
      <c r="L377" s="4"/>
      <c r="M377" s="4" t="s">
        <v>684</v>
      </c>
      <c r="N377" s="4">
        <v>2023</v>
      </c>
      <c r="O377" s="4" t="s">
        <v>1348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83">
        <v>376</v>
      </c>
      <c r="C378" s="4" t="s">
        <v>686</v>
      </c>
      <c r="D378" s="118"/>
      <c r="E378" s="131"/>
      <c r="F378" s="140">
        <v>1</v>
      </c>
      <c r="G378" s="27">
        <v>320</v>
      </c>
      <c r="H378" s="140"/>
      <c r="I378" s="5"/>
      <c r="J378" s="28"/>
      <c r="K378" s="4"/>
      <c r="L378" s="4"/>
      <c r="M378" s="4" t="s">
        <v>687</v>
      </c>
      <c r="N378" s="4">
        <v>2020</v>
      </c>
      <c r="O378" s="4" t="s">
        <v>24</v>
      </c>
      <c r="P378" s="4" t="s">
        <v>24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s="142" customFormat="1" x14ac:dyDescent="0.25">
      <c r="B379" s="143">
        <v>377</v>
      </c>
      <c r="C379" s="142" t="s">
        <v>688</v>
      </c>
      <c r="D379" s="144"/>
      <c r="E379" s="139"/>
      <c r="F379" s="145">
        <v>1</v>
      </c>
      <c r="G379" s="146">
        <v>320</v>
      </c>
      <c r="H379" s="145" t="s">
        <v>44</v>
      </c>
      <c r="I379" s="147"/>
      <c r="J379" s="148"/>
      <c r="M379" s="142" t="s">
        <v>689</v>
      </c>
      <c r="N379" s="142">
        <v>2019</v>
      </c>
    </row>
    <row r="380" spans="1:26" x14ac:dyDescent="0.25">
      <c r="A380" s="4"/>
      <c r="B380" s="83">
        <v>378</v>
      </c>
      <c r="C380" s="4" t="s">
        <v>690</v>
      </c>
      <c r="D380" s="118">
        <v>300</v>
      </c>
      <c r="E380" s="131"/>
      <c r="F380" s="140">
        <v>1</v>
      </c>
      <c r="G380" s="27">
        <v>320</v>
      </c>
      <c r="H380" s="140"/>
      <c r="I380" s="5"/>
      <c r="J380" s="28"/>
      <c r="K380" s="4"/>
      <c r="L380" s="4"/>
      <c r="M380" s="4" t="s">
        <v>233</v>
      </c>
      <c r="N380" s="4">
        <v>2023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83">
        <v>379</v>
      </c>
      <c r="C381" s="4" t="s">
        <v>691</v>
      </c>
      <c r="D381" s="118">
        <v>300</v>
      </c>
      <c r="E381" s="131"/>
      <c r="F381" s="140"/>
      <c r="G381" s="27">
        <v>320</v>
      </c>
      <c r="H381" s="140"/>
      <c r="I381" s="5">
        <v>1</v>
      </c>
      <c r="J381" s="28"/>
      <c r="K381" s="4"/>
      <c r="L381" s="4"/>
      <c r="M381" s="4" t="s">
        <v>233</v>
      </c>
      <c r="N381" s="4">
        <v>2022</v>
      </c>
      <c r="O381" s="4" t="s">
        <v>24</v>
      </c>
      <c r="P381" s="4" t="s">
        <v>24</v>
      </c>
      <c r="Q381" s="4" t="s">
        <v>24</v>
      </c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83">
        <v>380</v>
      </c>
      <c r="C382" s="4" t="s">
        <v>692</v>
      </c>
      <c r="D382" s="118"/>
      <c r="E382" s="131"/>
      <c r="F382" s="140">
        <v>1</v>
      </c>
      <c r="G382" s="27">
        <v>320</v>
      </c>
      <c r="H382" s="140"/>
      <c r="I382" s="5"/>
      <c r="J382" s="28"/>
      <c r="K382" s="4"/>
      <c r="L382" s="4"/>
      <c r="M382" s="4" t="s">
        <v>693</v>
      </c>
      <c r="N382" s="4">
        <v>2022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83">
        <v>381</v>
      </c>
      <c r="C383" s="4" t="s">
        <v>694</v>
      </c>
      <c r="D383" s="118"/>
      <c r="E383" s="131"/>
      <c r="F383" s="140"/>
      <c r="G383" s="27">
        <v>320</v>
      </c>
      <c r="H383" s="140"/>
      <c r="I383" s="5">
        <v>1</v>
      </c>
      <c r="J383" s="28"/>
      <c r="K383" s="4"/>
      <c r="L383" s="4"/>
      <c r="M383" s="4" t="s">
        <v>233</v>
      </c>
      <c r="N383" s="4">
        <v>2020</v>
      </c>
      <c r="O383" s="4" t="s">
        <v>1321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83">
        <v>382</v>
      </c>
      <c r="C384" s="4" t="s">
        <v>695</v>
      </c>
      <c r="D384" s="118">
        <v>300</v>
      </c>
      <c r="E384" s="131"/>
      <c r="F384" s="140"/>
      <c r="G384" s="27">
        <v>320</v>
      </c>
      <c r="H384" s="140"/>
      <c r="I384" s="5">
        <v>1</v>
      </c>
      <c r="J384" s="28"/>
      <c r="K384" s="4"/>
      <c r="L384" s="4"/>
      <c r="M384" s="4" t="s">
        <v>696</v>
      </c>
      <c r="N384" s="4">
        <v>2022</v>
      </c>
      <c r="O384" s="4" t="s">
        <v>24</v>
      </c>
      <c r="P384" s="4" t="s">
        <v>1334</v>
      </c>
      <c r="Q384" s="4" t="s">
        <v>24</v>
      </c>
      <c r="R384" s="4" t="s">
        <v>24</v>
      </c>
      <c r="S384" s="4" t="s">
        <v>24</v>
      </c>
      <c r="T384" s="4" t="s">
        <v>24</v>
      </c>
      <c r="U384" s="4"/>
      <c r="V384" s="4"/>
      <c r="W384" s="4"/>
      <c r="X384" s="4"/>
      <c r="Y384" s="4"/>
      <c r="Z384" s="4"/>
    </row>
    <row r="385" spans="1:26" x14ac:dyDescent="0.25">
      <c r="A385" s="4"/>
      <c r="B385" s="83">
        <v>383</v>
      </c>
      <c r="C385" s="4" t="s">
        <v>697</v>
      </c>
      <c r="D385" s="118">
        <v>300</v>
      </c>
      <c r="E385" s="131"/>
      <c r="F385" s="140">
        <v>1</v>
      </c>
      <c r="G385" s="27">
        <v>320</v>
      </c>
      <c r="H385" s="140"/>
      <c r="I385" s="5"/>
      <c r="J385" s="28"/>
      <c r="K385" s="4"/>
      <c r="L385" s="4"/>
      <c r="M385" s="4" t="s">
        <v>215</v>
      </c>
      <c r="N385" s="4">
        <v>2022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  <c r="T385" s="4" t="s">
        <v>24</v>
      </c>
      <c r="U385" s="4"/>
      <c r="V385" s="4"/>
      <c r="W385" s="4"/>
      <c r="X385" s="4"/>
      <c r="Y385" s="4"/>
      <c r="Z385" s="4"/>
    </row>
    <row r="386" spans="1:26" x14ac:dyDescent="0.25">
      <c r="A386" s="4"/>
      <c r="B386" s="83">
        <v>384</v>
      </c>
      <c r="C386" s="4" t="s">
        <v>698</v>
      </c>
      <c r="D386" s="118">
        <v>900</v>
      </c>
      <c r="E386" s="131"/>
      <c r="F386" s="140">
        <v>3</v>
      </c>
      <c r="G386" s="27">
        <v>320</v>
      </c>
      <c r="H386" s="140"/>
      <c r="I386" s="5"/>
      <c r="J386" s="28"/>
      <c r="K386" s="4"/>
      <c r="L386" s="4"/>
      <c r="M386" s="4" t="s">
        <v>1378</v>
      </c>
      <c r="N386" s="4">
        <v>2021</v>
      </c>
      <c r="O386" s="4" t="s">
        <v>90</v>
      </c>
      <c r="P386" s="4" t="s">
        <v>90</v>
      </c>
      <c r="Q386" s="4" t="s">
        <v>90</v>
      </c>
      <c r="R386" s="4" t="s">
        <v>90</v>
      </c>
      <c r="S386" s="4" t="s">
        <v>90</v>
      </c>
      <c r="T386" s="4" t="s">
        <v>90</v>
      </c>
      <c r="U386" s="4" t="s">
        <v>90</v>
      </c>
      <c r="V386" s="4" t="s">
        <v>90</v>
      </c>
      <c r="W386" s="4" t="s">
        <v>90</v>
      </c>
      <c r="X386" s="4" t="s">
        <v>90</v>
      </c>
      <c r="Y386" s="4" t="s">
        <v>90</v>
      </c>
      <c r="Z386" s="4" t="s">
        <v>90</v>
      </c>
    </row>
    <row r="387" spans="1:26" x14ac:dyDescent="0.25">
      <c r="A387" s="4" t="s">
        <v>101</v>
      </c>
      <c r="B387" s="83">
        <v>385</v>
      </c>
      <c r="C387" s="4" t="s">
        <v>700</v>
      </c>
      <c r="D387" s="118"/>
      <c r="E387" s="131"/>
      <c r="F387" s="140">
        <v>1</v>
      </c>
      <c r="G387" s="27"/>
      <c r="H387" s="140"/>
      <c r="I387" s="5"/>
      <c r="J387" s="28"/>
      <c r="K387" s="4"/>
      <c r="L387" s="4"/>
      <c r="M387" s="4" t="s">
        <v>75</v>
      </c>
      <c r="N387" s="4">
        <v>2017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  <c r="T387" s="4" t="s">
        <v>24</v>
      </c>
      <c r="U387" s="4"/>
      <c r="V387" s="4"/>
      <c r="W387" s="4"/>
      <c r="X387" s="4"/>
      <c r="Y387" s="4"/>
      <c r="Z387" s="4"/>
    </row>
    <row r="388" spans="1:26" x14ac:dyDescent="0.25">
      <c r="A388" s="4"/>
      <c r="B388" s="83">
        <v>386</v>
      </c>
      <c r="C388" s="4" t="s">
        <v>701</v>
      </c>
      <c r="D388" s="118"/>
      <c r="E388" s="131"/>
      <c r="F388" s="140">
        <v>2</v>
      </c>
      <c r="G388" s="27">
        <v>320</v>
      </c>
      <c r="H388" s="140"/>
      <c r="I388" s="5"/>
      <c r="J388" s="28"/>
      <c r="K388" s="4"/>
      <c r="L388" s="4"/>
      <c r="M388" s="4" t="s">
        <v>702</v>
      </c>
      <c r="N388" s="4">
        <v>2022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 t="s">
        <v>1370</v>
      </c>
      <c r="B389" s="83">
        <v>387</v>
      </c>
      <c r="C389" s="4" t="s">
        <v>703</v>
      </c>
      <c r="D389" s="118"/>
      <c r="E389" s="131"/>
      <c r="F389" s="140">
        <v>1</v>
      </c>
      <c r="G389" s="27">
        <v>320</v>
      </c>
      <c r="H389" s="140"/>
      <c r="I389" s="5"/>
      <c r="J389" s="28"/>
      <c r="K389" s="4"/>
      <c r="L389" s="4"/>
      <c r="M389" s="4" t="s">
        <v>704</v>
      </c>
      <c r="N389" s="4">
        <v>2021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83">
        <v>388</v>
      </c>
      <c r="C390" s="4" t="s">
        <v>705</v>
      </c>
      <c r="D390" s="118">
        <v>600</v>
      </c>
      <c r="E390" s="131">
        <v>300</v>
      </c>
      <c r="F390" s="140">
        <v>3</v>
      </c>
      <c r="G390" s="27">
        <v>640</v>
      </c>
      <c r="H390" s="140"/>
      <c r="I390" s="5" t="s">
        <v>1156</v>
      </c>
      <c r="J390" s="28"/>
      <c r="K390" s="4"/>
      <c r="L390" s="4"/>
      <c r="M390" s="4" t="s">
        <v>704</v>
      </c>
      <c r="N390" s="4">
        <v>2022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83">
        <v>389</v>
      </c>
      <c r="C391" s="4" t="s">
        <v>706</v>
      </c>
      <c r="D391" s="118"/>
      <c r="E391" s="131"/>
      <c r="F391" s="140"/>
      <c r="G391" s="27">
        <v>320</v>
      </c>
      <c r="H391" s="140"/>
      <c r="I391" s="5">
        <v>1</v>
      </c>
      <c r="J391" s="28"/>
      <c r="K391" s="4"/>
      <c r="L391" s="4"/>
      <c r="M391" s="4" t="s">
        <v>707</v>
      </c>
      <c r="N391" s="4">
        <v>2022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  <c r="T391" s="4" t="s">
        <v>24</v>
      </c>
      <c r="U391" s="4" t="s">
        <v>24</v>
      </c>
      <c r="V391" s="4"/>
      <c r="W391" s="4"/>
      <c r="X391" s="4"/>
      <c r="Y391" s="4"/>
      <c r="Z391" s="4"/>
    </row>
    <row r="392" spans="1:26" x14ac:dyDescent="0.25">
      <c r="A392" s="4"/>
      <c r="B392" s="83">
        <v>390</v>
      </c>
      <c r="C392" s="4" t="s">
        <v>708</v>
      </c>
      <c r="D392" s="118"/>
      <c r="E392" s="131"/>
      <c r="F392" s="140"/>
      <c r="G392" s="27">
        <v>320</v>
      </c>
      <c r="H392" s="140"/>
      <c r="I392" s="5">
        <v>1</v>
      </c>
      <c r="J392" s="28"/>
      <c r="K392" s="4"/>
      <c r="L392" s="4"/>
      <c r="M392" s="4" t="s">
        <v>709</v>
      </c>
      <c r="N392" s="4">
        <v>2019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  <c r="T392" s="4"/>
      <c r="U392" s="4"/>
      <c r="V392" s="4"/>
      <c r="W392" s="4"/>
      <c r="X392" s="4"/>
      <c r="Y392" s="4"/>
      <c r="Z392" s="4"/>
    </row>
    <row r="393" spans="1:26" x14ac:dyDescent="0.25">
      <c r="A393" s="4" t="s">
        <v>1324</v>
      </c>
      <c r="B393" s="83">
        <v>391</v>
      </c>
      <c r="C393" s="4" t="s">
        <v>710</v>
      </c>
      <c r="D393" s="118"/>
      <c r="E393" s="131"/>
      <c r="F393" s="140"/>
      <c r="G393" s="27"/>
      <c r="H393" s="140"/>
      <c r="I393" s="5">
        <v>1</v>
      </c>
      <c r="J393" s="28"/>
      <c r="K393" s="4"/>
      <c r="L393" s="4"/>
      <c r="M393" s="4" t="s">
        <v>631</v>
      </c>
      <c r="N393" s="4">
        <v>2014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83">
        <v>392</v>
      </c>
      <c r="C394" s="4" t="s">
        <v>711</v>
      </c>
      <c r="D394" s="118"/>
      <c r="E394" s="131"/>
      <c r="F394" s="140">
        <v>1</v>
      </c>
      <c r="G394" s="27">
        <v>320</v>
      </c>
      <c r="H394" s="140"/>
      <c r="I394" s="5"/>
      <c r="J394" s="28"/>
      <c r="K394" s="4"/>
      <c r="L394" s="4"/>
      <c r="M394" s="4" t="s">
        <v>712</v>
      </c>
      <c r="N394" s="4">
        <v>2021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 t="s">
        <v>1323</v>
      </c>
      <c r="B395" s="83">
        <v>393</v>
      </c>
      <c r="C395" s="88" t="s">
        <v>713</v>
      </c>
      <c r="D395" s="134"/>
      <c r="E395" s="138"/>
      <c r="F395" s="140"/>
      <c r="G395" s="27">
        <v>320</v>
      </c>
      <c r="H395" s="140"/>
      <c r="I395" s="5">
        <v>1</v>
      </c>
      <c r="J395" s="28"/>
      <c r="K395" s="4"/>
      <c r="L395" s="4"/>
      <c r="M395" s="4" t="s">
        <v>714</v>
      </c>
      <c r="N395" s="4">
        <v>2016</v>
      </c>
      <c r="O395" s="4"/>
      <c r="P395" s="4"/>
      <c r="Q395" s="4"/>
      <c r="R395" s="4"/>
      <c r="S395" s="4"/>
      <c r="T395" s="4"/>
      <c r="U395" s="4" t="s">
        <v>402</v>
      </c>
      <c r="V395" s="4"/>
      <c r="W395" s="4"/>
      <c r="X395" s="4"/>
      <c r="Y395" s="4"/>
      <c r="Z395" s="4"/>
    </row>
    <row r="396" spans="1:26" x14ac:dyDescent="0.25">
      <c r="A396" s="4"/>
      <c r="B396" s="83">
        <v>394</v>
      </c>
      <c r="C396" s="4" t="s">
        <v>715</v>
      </c>
      <c r="D396" s="118"/>
      <c r="E396" s="131"/>
      <c r="F396" s="140"/>
      <c r="G396" s="27">
        <v>320</v>
      </c>
      <c r="H396" s="140"/>
      <c r="I396" s="5">
        <v>1</v>
      </c>
      <c r="J396" s="28"/>
      <c r="K396" s="4"/>
      <c r="L396" s="4"/>
      <c r="M396" s="4" t="s">
        <v>55</v>
      </c>
      <c r="N396" s="4">
        <v>2019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  <c r="T396" s="4" t="s">
        <v>24</v>
      </c>
      <c r="U396" s="4" t="s">
        <v>24</v>
      </c>
      <c r="V396" s="4" t="s">
        <v>24</v>
      </c>
      <c r="W396" s="4"/>
      <c r="X396" s="4"/>
      <c r="Y396" s="4"/>
      <c r="Z396" s="4"/>
    </row>
    <row r="397" spans="1:26" x14ac:dyDescent="0.25">
      <c r="A397" s="4"/>
      <c r="B397" s="83">
        <v>395</v>
      </c>
      <c r="C397" s="4" t="s">
        <v>716</v>
      </c>
      <c r="D397" s="118"/>
      <c r="E397" s="131"/>
      <c r="F397" s="140"/>
      <c r="G397" s="27">
        <v>320</v>
      </c>
      <c r="H397" s="140"/>
      <c r="I397" s="5">
        <v>1</v>
      </c>
      <c r="J397" s="28"/>
      <c r="K397" s="4"/>
      <c r="L397" s="4"/>
      <c r="M397" s="4" t="s">
        <v>55</v>
      </c>
      <c r="N397" s="4">
        <v>2019</v>
      </c>
      <c r="O397" s="4" t="s">
        <v>24</v>
      </c>
      <c r="P397" s="4" t="s">
        <v>24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 t="s">
        <v>1323</v>
      </c>
      <c r="B398" s="83">
        <v>396</v>
      </c>
      <c r="C398" s="88" t="s">
        <v>717</v>
      </c>
      <c r="D398" s="134"/>
      <c r="E398" s="138"/>
      <c r="F398" s="140"/>
      <c r="G398" s="27">
        <v>320</v>
      </c>
      <c r="H398" s="140" t="s">
        <v>44</v>
      </c>
      <c r="I398" s="5">
        <v>1</v>
      </c>
      <c r="J398" s="28"/>
      <c r="K398" s="4"/>
      <c r="L398" s="4"/>
      <c r="M398" s="4" t="s">
        <v>1289</v>
      </c>
      <c r="N398" s="4">
        <v>2018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  <c r="T398" s="4" t="s">
        <v>24</v>
      </c>
      <c r="U398" s="4" t="s">
        <v>24</v>
      </c>
      <c r="V398" s="4"/>
      <c r="W398" s="4"/>
      <c r="X398" s="4"/>
      <c r="Y398" s="4"/>
      <c r="Z398" s="4"/>
    </row>
    <row r="399" spans="1:26" x14ac:dyDescent="0.25">
      <c r="A399" s="4" t="s">
        <v>1234</v>
      </c>
      <c r="B399" s="83">
        <v>397</v>
      </c>
      <c r="C399" s="4" t="s">
        <v>719</v>
      </c>
      <c r="D399" s="118"/>
      <c r="E399" s="131"/>
      <c r="F399" s="140"/>
      <c r="G399" s="27"/>
      <c r="H399" s="140"/>
      <c r="I399" s="5"/>
      <c r="J399" s="28">
        <v>1</v>
      </c>
      <c r="K399" s="4"/>
      <c r="L399" s="4"/>
      <c r="M399" s="4" t="s">
        <v>566</v>
      </c>
      <c r="N399" s="4">
        <v>2011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83">
        <v>398</v>
      </c>
      <c r="C400" s="4" t="s">
        <v>720</v>
      </c>
      <c r="D400" s="118"/>
      <c r="E400" s="131"/>
      <c r="F400" s="140">
        <v>1</v>
      </c>
      <c r="G400" s="27">
        <v>320</v>
      </c>
      <c r="H400" s="140"/>
      <c r="I400" s="5"/>
      <c r="J400" s="28"/>
      <c r="K400" s="4"/>
      <c r="L400" s="4"/>
      <c r="M400" s="4" t="s">
        <v>721</v>
      </c>
      <c r="N400" s="4">
        <v>2020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83">
        <v>399</v>
      </c>
      <c r="C401" s="4" t="s">
        <v>722</v>
      </c>
      <c r="D401" s="118"/>
      <c r="E401" s="131"/>
      <c r="F401" s="140">
        <v>1</v>
      </c>
      <c r="G401" s="27">
        <v>320</v>
      </c>
      <c r="H401" s="140"/>
      <c r="I401" s="5"/>
      <c r="J401" s="28"/>
      <c r="K401" s="4"/>
      <c r="L401" s="4"/>
      <c r="M401" s="4" t="s">
        <v>55</v>
      </c>
      <c r="N401" s="4">
        <v>2019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  <c r="T401" s="4" t="s">
        <v>24</v>
      </c>
      <c r="U401" s="4" t="s">
        <v>24</v>
      </c>
      <c r="V401" s="4"/>
      <c r="W401" s="4"/>
      <c r="X401" s="4"/>
      <c r="Y401" s="4"/>
      <c r="Z401" s="4"/>
    </row>
    <row r="402" spans="1:26" x14ac:dyDescent="0.25">
      <c r="A402" s="4"/>
      <c r="B402" s="83">
        <v>400</v>
      </c>
      <c r="C402" s="4" t="s">
        <v>723</v>
      </c>
      <c r="D402" s="118">
        <v>300</v>
      </c>
      <c r="E402" s="131"/>
      <c r="F402" s="140">
        <v>1</v>
      </c>
      <c r="G402" s="27">
        <v>320</v>
      </c>
      <c r="H402" s="140"/>
      <c r="I402" s="5"/>
      <c r="J402" s="28"/>
      <c r="K402" s="4"/>
      <c r="L402" s="4"/>
      <c r="M402" s="4" t="s">
        <v>233</v>
      </c>
      <c r="N402" s="4">
        <v>2022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  <c r="T402" s="4" t="s">
        <v>24</v>
      </c>
      <c r="U402" s="4"/>
      <c r="V402" s="4"/>
      <c r="W402" s="4"/>
      <c r="X402" s="4"/>
      <c r="Y402" s="4"/>
      <c r="Z402" s="4"/>
    </row>
    <row r="403" spans="1:26" x14ac:dyDescent="0.25">
      <c r="A403" s="4"/>
      <c r="B403" s="83">
        <v>401</v>
      </c>
      <c r="C403" s="4" t="s">
        <v>1441</v>
      </c>
      <c r="D403" s="118"/>
      <c r="E403" s="131"/>
      <c r="F403" s="140">
        <v>1</v>
      </c>
      <c r="G403" s="27">
        <v>320</v>
      </c>
      <c r="H403" s="140"/>
      <c r="I403" s="5"/>
      <c r="J403" s="28"/>
      <c r="K403" s="4"/>
      <c r="L403" s="4"/>
      <c r="M403" s="4" t="s">
        <v>725</v>
      </c>
      <c r="N403" s="4">
        <v>2022</v>
      </c>
      <c r="O403" s="4" t="s">
        <v>1348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83">
        <v>402</v>
      </c>
      <c r="C404" s="4" t="s">
        <v>726</v>
      </c>
      <c r="D404" s="118"/>
      <c r="E404" s="131"/>
      <c r="F404" s="140">
        <v>1</v>
      </c>
      <c r="G404" s="27">
        <v>320</v>
      </c>
      <c r="H404" s="140"/>
      <c r="I404" s="5"/>
      <c r="J404" s="28"/>
      <c r="K404" s="4"/>
      <c r="L404" s="4"/>
      <c r="M404" s="4" t="s">
        <v>727</v>
      </c>
      <c r="N404" s="4">
        <v>2021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 t="s">
        <v>1234</v>
      </c>
      <c r="B405" s="83">
        <v>403</v>
      </c>
      <c r="C405" s="4" t="s">
        <v>728</v>
      </c>
      <c r="D405" s="118"/>
      <c r="E405" s="131"/>
      <c r="F405" s="140"/>
      <c r="G405" s="27"/>
      <c r="H405" s="140"/>
      <c r="I405" s="5">
        <v>1</v>
      </c>
      <c r="J405" s="28"/>
      <c r="K405" s="4"/>
      <c r="L405" s="4"/>
      <c r="M405" s="4" t="s">
        <v>729</v>
      </c>
      <c r="N405" s="4">
        <v>2015</v>
      </c>
      <c r="O405" s="4" t="s">
        <v>24</v>
      </c>
      <c r="P405" s="4" t="s">
        <v>24</v>
      </c>
      <c r="Q405" s="4" t="s">
        <v>24</v>
      </c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83">
        <v>404</v>
      </c>
      <c r="C406" s="4" t="s">
        <v>730</v>
      </c>
      <c r="D406" s="118"/>
      <c r="E406" s="131"/>
      <c r="F406" s="140">
        <v>1</v>
      </c>
      <c r="G406" s="27">
        <v>320</v>
      </c>
      <c r="H406" s="140"/>
      <c r="I406" s="5"/>
      <c r="J406" s="28"/>
      <c r="K406" s="4"/>
      <c r="L406" s="4"/>
      <c r="M406" s="4" t="s">
        <v>731</v>
      </c>
      <c r="N406" s="4">
        <v>2023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83">
        <v>405</v>
      </c>
      <c r="C407" s="4" t="s">
        <v>732</v>
      </c>
      <c r="D407" s="118"/>
      <c r="E407" s="131"/>
      <c r="F407" s="140">
        <v>1</v>
      </c>
      <c r="G407" s="27">
        <v>320</v>
      </c>
      <c r="H407" s="140"/>
      <c r="I407" s="5"/>
      <c r="J407" s="28"/>
      <c r="K407" s="4"/>
      <c r="L407" s="4"/>
      <c r="M407" s="4" t="s">
        <v>733</v>
      </c>
      <c r="N407" s="4">
        <v>2021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83">
        <v>406</v>
      </c>
      <c r="C408" s="4" t="s">
        <v>1469</v>
      </c>
      <c r="D408" s="118">
        <v>300</v>
      </c>
      <c r="E408" s="131">
        <v>150</v>
      </c>
      <c r="F408" s="140">
        <v>1</v>
      </c>
      <c r="G408" s="27"/>
      <c r="H408" s="140"/>
      <c r="I408" s="5"/>
      <c r="J408" s="28"/>
      <c r="K408" s="4"/>
      <c r="L408" s="4"/>
      <c r="M408" s="4" t="s">
        <v>735</v>
      </c>
      <c r="N408" s="4">
        <v>2023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83">
        <v>407</v>
      </c>
      <c r="C409" s="88" t="s">
        <v>736</v>
      </c>
      <c r="D409" s="134"/>
      <c r="E409" s="138"/>
      <c r="F409" s="140">
        <v>1</v>
      </c>
      <c r="G409" s="27"/>
      <c r="H409" s="140"/>
      <c r="I409" s="5"/>
      <c r="J409" s="28"/>
      <c r="K409" s="4"/>
      <c r="L409" s="4"/>
      <c r="M409" s="4" t="s">
        <v>737</v>
      </c>
      <c r="N409" s="4">
        <v>2020</v>
      </c>
      <c r="O409" s="4" t="s">
        <v>1321</v>
      </c>
      <c r="P409" s="4" t="s">
        <v>24</v>
      </c>
      <c r="Q409" s="4" t="s">
        <v>24</v>
      </c>
      <c r="R409" s="4" t="s">
        <v>24</v>
      </c>
      <c r="S409" s="4" t="s">
        <v>24</v>
      </c>
      <c r="T409" s="4" t="s">
        <v>24</v>
      </c>
      <c r="U409" s="4" t="s">
        <v>24</v>
      </c>
      <c r="V409" s="4" t="s">
        <v>24</v>
      </c>
      <c r="W409" s="4" t="s">
        <v>24</v>
      </c>
      <c r="X409" s="4" t="s">
        <v>24</v>
      </c>
      <c r="Y409" s="4" t="s">
        <v>24</v>
      </c>
      <c r="Z409" s="4"/>
    </row>
    <row r="410" spans="1:26" x14ac:dyDescent="0.25">
      <c r="A410" s="4"/>
      <c r="B410" s="83">
        <v>408</v>
      </c>
      <c r="C410" s="4" t="s">
        <v>739</v>
      </c>
      <c r="D410" s="118"/>
      <c r="E410" s="131"/>
      <c r="F410" s="140">
        <v>1</v>
      </c>
      <c r="G410" s="27">
        <v>320</v>
      </c>
      <c r="H410" s="140"/>
      <c r="I410" s="5"/>
      <c r="J410" s="28"/>
      <c r="K410" s="4"/>
      <c r="L410" s="4"/>
      <c r="M410" s="4" t="s">
        <v>55</v>
      </c>
      <c r="N410" s="4">
        <v>2021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  <c r="T410" s="4" t="s">
        <v>24</v>
      </c>
      <c r="U410" s="4" t="s">
        <v>24</v>
      </c>
      <c r="V410" s="4" t="s">
        <v>24</v>
      </c>
      <c r="W410" s="4"/>
      <c r="X410" s="4"/>
      <c r="Y410" s="4"/>
      <c r="Z410" s="4"/>
    </row>
    <row r="411" spans="1:26" x14ac:dyDescent="0.25">
      <c r="A411" s="4"/>
      <c r="B411" s="83">
        <v>409</v>
      </c>
      <c r="C411" s="4" t="s">
        <v>740</v>
      </c>
      <c r="D411" s="118"/>
      <c r="E411" s="131"/>
      <c r="F411" s="140">
        <v>1</v>
      </c>
      <c r="G411" s="27">
        <v>320</v>
      </c>
      <c r="H411" s="140"/>
      <c r="I411" s="5">
        <v>1</v>
      </c>
      <c r="J411" s="28"/>
      <c r="K411" s="4"/>
      <c r="L411" s="4"/>
      <c r="M411" s="4" t="s">
        <v>741</v>
      </c>
      <c r="N411" s="4">
        <v>2020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  <c r="T411" s="4" t="s">
        <v>24</v>
      </c>
      <c r="U411" s="4"/>
      <c r="V411" s="4"/>
      <c r="W411" s="4"/>
      <c r="X411" s="4"/>
      <c r="Y411" s="4"/>
      <c r="Z411" s="4"/>
    </row>
    <row r="412" spans="1:26" x14ac:dyDescent="0.25">
      <c r="A412" s="4"/>
      <c r="B412" s="83">
        <v>410</v>
      </c>
      <c r="C412" s="4" t="s">
        <v>742</v>
      </c>
      <c r="D412" s="118"/>
      <c r="E412" s="131"/>
      <c r="F412" s="140">
        <v>1</v>
      </c>
      <c r="G412" s="27">
        <v>320</v>
      </c>
      <c r="H412" s="140"/>
      <c r="I412" s="5"/>
      <c r="J412" s="28"/>
      <c r="K412" s="4"/>
      <c r="L412" s="4"/>
      <c r="M412" s="4" t="s">
        <v>743</v>
      </c>
      <c r="N412" s="4">
        <v>2022</v>
      </c>
      <c r="O412" s="4" t="s">
        <v>1363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83">
        <v>411</v>
      </c>
      <c r="C413" s="4" t="s">
        <v>744</v>
      </c>
      <c r="D413" s="118"/>
      <c r="E413" s="131"/>
      <c r="F413" s="140">
        <v>1</v>
      </c>
      <c r="G413" s="27">
        <v>320</v>
      </c>
      <c r="H413" s="140"/>
      <c r="I413" s="5"/>
      <c r="J413" s="28"/>
      <c r="K413" s="4"/>
      <c r="L413" s="4"/>
      <c r="M413" s="4" t="s">
        <v>367</v>
      </c>
      <c r="N413" s="4">
        <v>2021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83">
        <v>412</v>
      </c>
      <c r="C414" s="4" t="s">
        <v>745</v>
      </c>
      <c r="D414" s="118"/>
      <c r="E414" s="131"/>
      <c r="F414" s="140">
        <v>1</v>
      </c>
      <c r="G414" s="27">
        <v>320</v>
      </c>
      <c r="H414" s="140"/>
      <c r="I414" s="5"/>
      <c r="J414" s="28"/>
      <c r="K414" s="4"/>
      <c r="L414" s="4"/>
      <c r="M414" s="4" t="s">
        <v>215</v>
      </c>
      <c r="N414" s="4">
        <v>2022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83">
        <v>413</v>
      </c>
      <c r="C415" s="4" t="s">
        <v>746</v>
      </c>
      <c r="D415" s="118"/>
      <c r="E415" s="131"/>
      <c r="F415" s="140"/>
      <c r="G415" s="27">
        <v>640</v>
      </c>
      <c r="H415" s="140"/>
      <c r="I415" s="5">
        <v>1</v>
      </c>
      <c r="J415" s="28"/>
      <c r="K415" s="4"/>
      <c r="L415" s="4"/>
      <c r="M415" s="4" t="s">
        <v>344</v>
      </c>
      <c r="N415" s="4">
        <v>2019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83">
        <v>414</v>
      </c>
      <c r="C416" s="4" t="s">
        <v>747</v>
      </c>
      <c r="D416" s="118"/>
      <c r="E416" s="131"/>
      <c r="F416" s="140">
        <v>1</v>
      </c>
      <c r="G416" s="27">
        <v>320</v>
      </c>
      <c r="H416" s="140"/>
      <c r="I416" s="5"/>
      <c r="J416" s="28"/>
      <c r="K416" s="4"/>
      <c r="L416" s="4"/>
      <c r="M416" s="4" t="s">
        <v>748</v>
      </c>
      <c r="N416" s="4">
        <v>2022</v>
      </c>
      <c r="O416" s="4" t="s">
        <v>24</v>
      </c>
      <c r="P416" s="4" t="s">
        <v>24</v>
      </c>
      <c r="Q416" s="4" t="s">
        <v>24</v>
      </c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83">
        <v>415</v>
      </c>
      <c r="C417" s="4" t="s">
        <v>749</v>
      </c>
      <c r="D417" s="118"/>
      <c r="E417" s="131"/>
      <c r="F417" s="140">
        <v>1</v>
      </c>
      <c r="G417" s="27">
        <v>320</v>
      </c>
      <c r="H417" s="140"/>
      <c r="I417" s="5"/>
      <c r="J417" s="28"/>
      <c r="K417" s="4"/>
      <c r="L417" s="4"/>
      <c r="M417" s="4" t="s">
        <v>750</v>
      </c>
      <c r="N417" s="4">
        <v>2022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83">
        <v>416</v>
      </c>
      <c r="C418" s="4" t="s">
        <v>751</v>
      </c>
      <c r="D418" s="118">
        <v>300</v>
      </c>
      <c r="E418" s="131"/>
      <c r="F418" s="140">
        <v>1</v>
      </c>
      <c r="G418" s="27">
        <v>320</v>
      </c>
      <c r="H418" s="140"/>
      <c r="I418" s="5">
        <v>1</v>
      </c>
      <c r="J418" s="28"/>
      <c r="K418" s="4"/>
      <c r="L418" s="4"/>
      <c r="M418" s="4" t="s">
        <v>528</v>
      </c>
      <c r="N418" s="4">
        <v>2022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  <c r="T418" s="4" t="s">
        <v>24</v>
      </c>
      <c r="U418" s="4"/>
      <c r="V418" s="4"/>
      <c r="W418" s="4"/>
      <c r="X418" s="4"/>
      <c r="Y418" s="4"/>
      <c r="Z418" s="4"/>
    </row>
    <row r="419" spans="1:26" x14ac:dyDescent="0.25">
      <c r="A419" s="4"/>
      <c r="B419" s="83">
        <v>417</v>
      </c>
      <c r="C419" s="4" t="s">
        <v>752</v>
      </c>
      <c r="D419" s="118"/>
      <c r="E419" s="131"/>
      <c r="F419" s="140">
        <v>1</v>
      </c>
      <c r="G419" s="27">
        <v>640</v>
      </c>
      <c r="H419" s="140"/>
      <c r="I419" s="5"/>
      <c r="J419" s="28"/>
      <c r="K419" s="4"/>
      <c r="L419" s="4"/>
      <c r="M419" s="4" t="s">
        <v>753</v>
      </c>
      <c r="N419" s="4">
        <v>2020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  <c r="T419" s="4" t="s">
        <v>24</v>
      </c>
      <c r="U419" s="4" t="s">
        <v>24</v>
      </c>
      <c r="V419" s="4"/>
      <c r="W419" s="4"/>
      <c r="X419" s="4"/>
      <c r="Y419" s="4"/>
      <c r="Z419" s="4"/>
    </row>
    <row r="420" spans="1:26" x14ac:dyDescent="0.25">
      <c r="A420" s="4"/>
      <c r="B420" s="83">
        <v>418</v>
      </c>
      <c r="C420" s="86" t="s">
        <v>1127</v>
      </c>
      <c r="D420" s="118"/>
      <c r="E420" s="131"/>
      <c r="F420" s="140">
        <v>1</v>
      </c>
      <c r="G420" s="27"/>
      <c r="H420" s="140"/>
      <c r="I420" s="5"/>
      <c r="J420" s="28"/>
      <c r="K420" s="4"/>
      <c r="L420" s="4"/>
      <c r="M420" s="4" t="s">
        <v>754</v>
      </c>
      <c r="N420" s="4">
        <v>2019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  <c r="T420" s="4" t="s">
        <v>24</v>
      </c>
      <c r="U420" s="4" t="s">
        <v>24</v>
      </c>
      <c r="V420" s="4"/>
      <c r="W420" s="4"/>
      <c r="X420" s="4"/>
      <c r="Y420" s="4"/>
      <c r="Z420" s="4"/>
    </row>
    <row r="421" spans="1:26" x14ac:dyDescent="0.25">
      <c r="A421" s="4"/>
      <c r="B421" s="83">
        <v>419</v>
      </c>
      <c r="C421" s="88" t="s">
        <v>755</v>
      </c>
      <c r="D421" s="134"/>
      <c r="E421" s="138"/>
      <c r="F421" s="140">
        <v>1</v>
      </c>
      <c r="G421" s="119" t="s">
        <v>1375</v>
      </c>
      <c r="H421" s="140"/>
      <c r="I421" s="5"/>
      <c r="J421" s="28"/>
      <c r="K421" s="4"/>
      <c r="L421" s="4"/>
      <c r="M421" s="4" t="s">
        <v>756</v>
      </c>
      <c r="N421" s="4">
        <v>2017</v>
      </c>
      <c r="O421" s="4"/>
      <c r="P421" s="4"/>
      <c r="Q421" s="4"/>
      <c r="R421" s="4"/>
      <c r="S421" s="4"/>
      <c r="T421" s="4"/>
      <c r="U421" s="4"/>
      <c r="V421" s="4" t="s">
        <v>24</v>
      </c>
      <c r="W421" s="4" t="s">
        <v>24</v>
      </c>
      <c r="X421" s="4" t="s">
        <v>24</v>
      </c>
      <c r="Y421" s="4"/>
      <c r="Z421" s="4"/>
    </row>
    <row r="422" spans="1:26" x14ac:dyDescent="0.25">
      <c r="A422" s="4"/>
      <c r="B422" s="83">
        <v>420</v>
      </c>
      <c r="C422" s="4" t="s">
        <v>757</v>
      </c>
      <c r="D422" s="118">
        <v>300</v>
      </c>
      <c r="E422" s="131"/>
      <c r="F422" s="140">
        <v>1</v>
      </c>
      <c r="G422" s="27">
        <v>320</v>
      </c>
      <c r="H422" s="140"/>
      <c r="I422" s="5"/>
      <c r="J422" s="28"/>
      <c r="K422" s="4"/>
      <c r="L422" s="4"/>
      <c r="M422" s="4" t="s">
        <v>758</v>
      </c>
      <c r="N422" s="4">
        <v>2022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 t="s">
        <v>1319</v>
      </c>
      <c r="B423" s="83">
        <v>421</v>
      </c>
      <c r="C423" s="4" t="s">
        <v>759</v>
      </c>
      <c r="D423" s="118"/>
      <c r="E423" s="131"/>
      <c r="F423" s="140">
        <v>1</v>
      </c>
      <c r="G423" s="27"/>
      <c r="H423" s="140"/>
      <c r="I423" s="5"/>
      <c r="J423" s="28"/>
      <c r="K423" s="4"/>
      <c r="L423" s="4"/>
      <c r="M423" s="4" t="s">
        <v>758</v>
      </c>
      <c r="N423" s="4">
        <v>2016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83">
        <v>422</v>
      </c>
      <c r="C424" s="4" t="s">
        <v>760</v>
      </c>
      <c r="D424" s="118">
        <v>300</v>
      </c>
      <c r="E424" s="131"/>
      <c r="F424" s="140">
        <v>1</v>
      </c>
      <c r="G424" s="27">
        <v>320</v>
      </c>
      <c r="H424" s="96" t="s">
        <v>44</v>
      </c>
      <c r="I424" s="5"/>
      <c r="J424" s="28"/>
      <c r="K424" s="4"/>
      <c r="L424" s="4"/>
      <c r="M424" s="4" t="s">
        <v>761</v>
      </c>
      <c r="N424" s="4">
        <v>2023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83">
        <v>423</v>
      </c>
      <c r="C425" s="4" t="s">
        <v>762</v>
      </c>
      <c r="D425" s="118"/>
      <c r="E425" s="131"/>
      <c r="F425" s="140">
        <v>1</v>
      </c>
      <c r="G425" s="27">
        <v>320</v>
      </c>
      <c r="H425" s="140"/>
      <c r="I425" s="5"/>
      <c r="J425" s="28"/>
      <c r="K425" s="4"/>
      <c r="L425" s="4"/>
      <c r="M425" s="4" t="s">
        <v>763</v>
      </c>
      <c r="N425" s="4">
        <v>2022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83">
        <v>424</v>
      </c>
      <c r="C426" s="4" t="s">
        <v>764</v>
      </c>
      <c r="D426" s="118"/>
      <c r="E426" s="131"/>
      <c r="F426" s="140">
        <v>1</v>
      </c>
      <c r="G426" s="27">
        <v>640</v>
      </c>
      <c r="H426" s="140"/>
      <c r="I426" s="5"/>
      <c r="J426" s="28"/>
      <c r="K426" s="4"/>
      <c r="L426" s="4"/>
      <c r="M426" s="4" t="s">
        <v>765</v>
      </c>
      <c r="N426" s="4">
        <v>2023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83">
        <v>425</v>
      </c>
      <c r="C427" s="4" t="s">
        <v>766</v>
      </c>
      <c r="D427" s="118"/>
      <c r="E427" s="131"/>
      <c r="F427" s="140">
        <v>1</v>
      </c>
      <c r="G427" s="27">
        <v>320</v>
      </c>
      <c r="H427" s="140"/>
      <c r="I427" s="5"/>
      <c r="J427" s="28"/>
      <c r="K427" s="4"/>
      <c r="L427" s="4"/>
      <c r="M427" s="4" t="s">
        <v>767</v>
      </c>
      <c r="N427" s="4">
        <v>2021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  <c r="T427" s="4" t="s">
        <v>24</v>
      </c>
      <c r="U427" s="4" t="s">
        <v>24</v>
      </c>
      <c r="V427" s="4" t="s">
        <v>24</v>
      </c>
      <c r="W427" s="4"/>
      <c r="X427" s="4"/>
      <c r="Y427" s="4"/>
      <c r="Z427" s="4"/>
    </row>
    <row r="428" spans="1:26" x14ac:dyDescent="0.25">
      <c r="A428" s="4"/>
      <c r="B428" s="83">
        <v>426</v>
      </c>
      <c r="C428" s="4" t="s">
        <v>768</v>
      </c>
      <c r="D428" s="118"/>
      <c r="E428" s="131"/>
      <c r="F428" s="140">
        <v>1</v>
      </c>
      <c r="G428" s="27">
        <v>640</v>
      </c>
      <c r="H428" s="140"/>
      <c r="I428" s="5"/>
      <c r="J428" s="28"/>
      <c r="K428" s="4"/>
      <c r="L428" s="4"/>
      <c r="M428" s="4" t="s">
        <v>273</v>
      </c>
      <c r="N428" s="4">
        <v>2019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83">
        <v>427</v>
      </c>
      <c r="C429" s="4" t="s">
        <v>769</v>
      </c>
      <c r="D429" s="118"/>
      <c r="E429" s="131"/>
      <c r="F429" s="140">
        <v>1</v>
      </c>
      <c r="G429" s="27">
        <v>320</v>
      </c>
      <c r="H429" s="140"/>
      <c r="I429" s="5"/>
      <c r="J429" s="28"/>
      <c r="K429" s="4"/>
      <c r="L429" s="4"/>
      <c r="M429" s="4" t="s">
        <v>758</v>
      </c>
      <c r="N429" s="4">
        <v>2023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83">
        <v>428</v>
      </c>
      <c r="C430" s="4" t="s">
        <v>770</v>
      </c>
      <c r="D430" s="118">
        <v>600</v>
      </c>
      <c r="E430" s="131"/>
      <c r="F430" s="140">
        <v>2</v>
      </c>
      <c r="G430" s="27">
        <v>640</v>
      </c>
      <c r="H430" s="140"/>
      <c r="I430" s="5"/>
      <c r="J430" s="28"/>
      <c r="K430" s="4"/>
      <c r="L430" s="4"/>
      <c r="M430" s="4" t="s">
        <v>758</v>
      </c>
      <c r="N430" s="4">
        <v>2021</v>
      </c>
      <c r="O430" s="4" t="s">
        <v>24</v>
      </c>
      <c r="P430" s="4" t="s">
        <v>24</v>
      </c>
      <c r="Q430" s="4" t="s">
        <v>24</v>
      </c>
      <c r="R430" s="4" t="s">
        <v>24</v>
      </c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 t="s">
        <v>1095</v>
      </c>
      <c r="B431" s="83">
        <v>429</v>
      </c>
      <c r="C431" s="4" t="s">
        <v>771</v>
      </c>
      <c r="D431" s="118">
        <v>300</v>
      </c>
      <c r="E431" s="131"/>
      <c r="F431" s="140">
        <v>1</v>
      </c>
      <c r="G431" s="27">
        <v>320</v>
      </c>
      <c r="H431" s="140"/>
      <c r="I431" s="5"/>
      <c r="J431" s="28"/>
      <c r="K431" s="4"/>
      <c r="L431" s="4"/>
      <c r="M431" s="4" t="s">
        <v>758</v>
      </c>
      <c r="N431" s="4">
        <v>2019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  <c r="T431" s="4" t="s">
        <v>24</v>
      </c>
      <c r="U431" s="4" t="s">
        <v>24</v>
      </c>
      <c r="V431" s="4" t="s">
        <v>24</v>
      </c>
      <c r="W431" s="4" t="s">
        <v>24</v>
      </c>
      <c r="X431" s="4"/>
      <c r="Y431" s="4"/>
      <c r="Z431" s="4"/>
    </row>
    <row r="432" spans="1:26" x14ac:dyDescent="0.25">
      <c r="A432" s="4"/>
      <c r="B432" s="83">
        <v>430</v>
      </c>
      <c r="C432" s="4" t="s">
        <v>772</v>
      </c>
      <c r="D432" s="118"/>
      <c r="E432" s="131"/>
      <c r="F432" s="140">
        <v>1</v>
      </c>
      <c r="G432" s="27"/>
      <c r="H432" s="91"/>
      <c r="I432" s="5"/>
      <c r="J432" s="28"/>
      <c r="K432" s="4"/>
      <c r="L432" s="4"/>
      <c r="M432" s="4" t="s">
        <v>758</v>
      </c>
      <c r="N432" s="4">
        <v>2020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83">
        <v>431</v>
      </c>
      <c r="C433" s="4" t="s">
        <v>773</v>
      </c>
      <c r="D433" s="118"/>
      <c r="E433" s="131"/>
      <c r="F433" s="140">
        <v>1</v>
      </c>
      <c r="G433" s="92"/>
      <c r="H433" s="140"/>
      <c r="I433" s="5"/>
      <c r="J433" s="28"/>
      <c r="K433" s="4"/>
      <c r="L433" s="4"/>
      <c r="M433" s="4" t="s">
        <v>758</v>
      </c>
      <c r="N433" s="4">
        <v>2019</v>
      </c>
      <c r="O433" s="4" t="s">
        <v>24</v>
      </c>
      <c r="P433" s="4" t="s">
        <v>24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83">
        <v>432</v>
      </c>
      <c r="C434" s="4" t="s">
        <v>774</v>
      </c>
      <c r="D434" s="118">
        <v>300</v>
      </c>
      <c r="E434" s="131">
        <v>150</v>
      </c>
      <c r="F434" s="140">
        <v>1</v>
      </c>
      <c r="G434" s="27"/>
      <c r="H434" s="140"/>
      <c r="I434" s="5">
        <v>1</v>
      </c>
      <c r="J434" s="28"/>
      <c r="K434" s="4"/>
      <c r="L434" s="4"/>
      <c r="M434" s="4" t="s">
        <v>1478</v>
      </c>
      <c r="N434" s="4">
        <v>2023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83">
        <v>433</v>
      </c>
      <c r="C435" s="4" t="s">
        <v>776</v>
      </c>
      <c r="D435" s="118"/>
      <c r="E435" s="131"/>
      <c r="F435" s="140">
        <v>1</v>
      </c>
      <c r="G435" s="27">
        <v>320</v>
      </c>
      <c r="H435" s="140"/>
      <c r="I435" s="5"/>
      <c r="J435" s="28"/>
      <c r="K435" s="4"/>
      <c r="L435" s="4"/>
      <c r="M435" s="4" t="s">
        <v>777</v>
      </c>
      <c r="N435" s="4">
        <v>2020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83">
        <v>434</v>
      </c>
      <c r="C436" s="4" t="s">
        <v>778</v>
      </c>
      <c r="D436" s="118"/>
      <c r="E436" s="131"/>
      <c r="F436" s="140"/>
      <c r="G436" s="27">
        <v>320</v>
      </c>
      <c r="H436" s="140"/>
      <c r="I436" s="5">
        <v>1</v>
      </c>
      <c r="J436" s="28"/>
      <c r="K436" s="4"/>
      <c r="L436" s="4"/>
      <c r="M436" s="4" t="s">
        <v>779</v>
      </c>
      <c r="N436" s="4">
        <v>2020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83">
        <v>435</v>
      </c>
      <c r="C437" s="4" t="s">
        <v>780</v>
      </c>
      <c r="D437" s="118">
        <v>300</v>
      </c>
      <c r="E437" s="131">
        <v>150</v>
      </c>
      <c r="F437" s="140">
        <v>1</v>
      </c>
      <c r="G437" s="27">
        <v>320</v>
      </c>
      <c r="H437" s="140"/>
      <c r="I437" s="5"/>
      <c r="J437" s="28"/>
      <c r="K437" s="4"/>
      <c r="L437" s="4"/>
      <c r="M437" s="4" t="s">
        <v>781</v>
      </c>
      <c r="N437" s="4">
        <v>2022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  <c r="T437" s="4" t="s">
        <v>24</v>
      </c>
      <c r="U437" s="4"/>
      <c r="V437" s="4"/>
      <c r="W437" s="4"/>
      <c r="X437" s="4"/>
      <c r="Y437" s="4"/>
      <c r="Z437" s="4"/>
    </row>
    <row r="438" spans="1:26" x14ac:dyDescent="0.25">
      <c r="A438" s="4"/>
      <c r="B438" s="83">
        <v>436</v>
      </c>
      <c r="C438" s="4" t="s">
        <v>782</v>
      </c>
      <c r="D438" s="118">
        <v>300</v>
      </c>
      <c r="E438" s="131">
        <v>150</v>
      </c>
      <c r="F438" s="140">
        <v>1</v>
      </c>
      <c r="G438" s="27">
        <v>640</v>
      </c>
      <c r="H438" s="140"/>
      <c r="I438" s="5"/>
      <c r="J438" s="28"/>
      <c r="K438" s="4"/>
      <c r="L438" s="4"/>
      <c r="M438" s="4" t="s">
        <v>783</v>
      </c>
      <c r="N438" s="4">
        <v>2023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124">
        <v>437</v>
      </c>
      <c r="C439" s="4" t="s">
        <v>784</v>
      </c>
      <c r="D439" s="118"/>
      <c r="E439" s="131"/>
      <c r="F439" s="140">
        <v>1</v>
      </c>
      <c r="G439" s="27">
        <v>320</v>
      </c>
      <c r="H439" s="140"/>
      <c r="I439" s="5"/>
      <c r="J439" s="28"/>
      <c r="K439" s="4"/>
      <c r="L439" s="4"/>
      <c r="M439" s="4" t="s">
        <v>483</v>
      </c>
      <c r="N439" s="4">
        <v>2023</v>
      </c>
      <c r="O439" s="4" t="s">
        <v>1373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 t="s">
        <v>1249</v>
      </c>
      <c r="B440" s="83">
        <v>438</v>
      </c>
      <c r="C440" s="4" t="s">
        <v>785</v>
      </c>
      <c r="D440" s="118"/>
      <c r="E440" s="131"/>
      <c r="F440" s="140"/>
      <c r="G440" s="27">
        <v>320</v>
      </c>
      <c r="H440" s="140"/>
      <c r="I440" s="5">
        <v>1</v>
      </c>
      <c r="J440" s="28"/>
      <c r="K440" s="4"/>
      <c r="L440" s="4"/>
      <c r="M440" s="4" t="s">
        <v>786</v>
      </c>
      <c r="N440" s="4">
        <v>2017</v>
      </c>
      <c r="O440" s="4" t="s">
        <v>787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 t="s">
        <v>1408</v>
      </c>
      <c r="B441" s="124">
        <v>439</v>
      </c>
      <c r="C441" s="4" t="s">
        <v>270</v>
      </c>
      <c r="D441" s="118">
        <v>900</v>
      </c>
      <c r="E441" s="131"/>
      <c r="F441" s="140">
        <v>3</v>
      </c>
      <c r="G441" s="27">
        <v>640</v>
      </c>
      <c r="H441" s="140"/>
      <c r="I441" s="5"/>
      <c r="J441" s="28"/>
      <c r="K441" s="4"/>
      <c r="L441" s="4"/>
      <c r="M441" s="4" t="s">
        <v>259</v>
      </c>
      <c r="N441" s="4">
        <v>2022</v>
      </c>
      <c r="O441" s="4" t="s">
        <v>168</v>
      </c>
      <c r="P441" s="4" t="s">
        <v>168</v>
      </c>
      <c r="Q441" s="4" t="s">
        <v>168</v>
      </c>
      <c r="R441" s="4" t="s">
        <v>168</v>
      </c>
      <c r="S441" s="4" t="s">
        <v>168</v>
      </c>
      <c r="T441" s="4" t="s">
        <v>168</v>
      </c>
      <c r="U441" s="4" t="s">
        <v>168</v>
      </c>
      <c r="V441" s="4"/>
      <c r="W441" s="4"/>
      <c r="X441" s="4"/>
      <c r="Y441" s="4"/>
      <c r="Z441" s="4"/>
    </row>
    <row r="442" spans="1:26" x14ac:dyDescent="0.25">
      <c r="A442" s="4" t="s">
        <v>1323</v>
      </c>
      <c r="B442" s="83">
        <v>440</v>
      </c>
      <c r="C442" s="88" t="s">
        <v>790</v>
      </c>
      <c r="D442" s="134"/>
      <c r="E442" s="138"/>
      <c r="F442" s="140"/>
      <c r="G442" s="27">
        <v>320</v>
      </c>
      <c r="H442" s="140" t="s">
        <v>44</v>
      </c>
      <c r="I442" s="5">
        <v>1</v>
      </c>
      <c r="J442" s="28"/>
      <c r="K442" s="4"/>
      <c r="L442" s="4"/>
      <c r="M442" s="4" t="s">
        <v>791</v>
      </c>
      <c r="N442" s="4">
        <v>2019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  <c r="T442" s="4" t="s">
        <v>24</v>
      </c>
      <c r="U442" s="4" t="s">
        <v>24</v>
      </c>
      <c r="V442" s="4" t="s">
        <v>24</v>
      </c>
      <c r="W442" s="4" t="s">
        <v>24</v>
      </c>
      <c r="X442" s="4" t="s">
        <v>24</v>
      </c>
      <c r="Y442" s="4" t="s">
        <v>24</v>
      </c>
      <c r="Z442" s="4"/>
    </row>
    <row r="443" spans="1:26" x14ac:dyDescent="0.25">
      <c r="A443" s="4"/>
      <c r="B443" s="83">
        <v>441</v>
      </c>
      <c r="C443" s="4" t="s">
        <v>792</v>
      </c>
      <c r="D443" s="118"/>
      <c r="E443" s="131"/>
      <c r="F443" s="140">
        <v>1</v>
      </c>
      <c r="G443" s="27">
        <v>320</v>
      </c>
      <c r="H443" s="140"/>
      <c r="I443" s="5"/>
      <c r="J443" s="28" t="s">
        <v>793</v>
      </c>
      <c r="K443" s="4"/>
      <c r="L443" s="4" t="s">
        <v>794</v>
      </c>
      <c r="M443" s="4" t="s">
        <v>750</v>
      </c>
      <c r="N443" s="4">
        <v>2023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83">
        <v>442</v>
      </c>
      <c r="C444" s="4" t="s">
        <v>795</v>
      </c>
      <c r="D444" s="118">
        <v>300</v>
      </c>
      <c r="E444" s="131">
        <v>150</v>
      </c>
      <c r="F444" s="140">
        <v>1</v>
      </c>
      <c r="G444" s="27">
        <v>320</v>
      </c>
      <c r="H444" s="140"/>
      <c r="I444" s="5"/>
      <c r="J444" s="28" t="s">
        <v>796</v>
      </c>
      <c r="K444" s="4"/>
      <c r="L444" s="4"/>
      <c r="M444" s="4" t="s">
        <v>797</v>
      </c>
      <c r="N444" s="4">
        <v>2022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83">
        <v>443</v>
      </c>
      <c r="C445" s="4" t="s">
        <v>798</v>
      </c>
      <c r="D445" s="118">
        <v>300</v>
      </c>
      <c r="E445" s="131">
        <v>150</v>
      </c>
      <c r="F445" s="140">
        <v>1</v>
      </c>
      <c r="G445" s="27">
        <v>320</v>
      </c>
      <c r="H445" s="140"/>
      <c r="I445" s="5"/>
      <c r="J445" s="28"/>
      <c r="K445" s="4"/>
      <c r="L445" s="4"/>
      <c r="M445" s="4" t="s">
        <v>758</v>
      </c>
      <c r="N445" s="4">
        <v>2022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  <c r="T445" s="4" t="s">
        <v>24</v>
      </c>
      <c r="U445" s="4" t="s">
        <v>24</v>
      </c>
      <c r="V445" s="4"/>
      <c r="W445" s="4"/>
      <c r="X445" s="4"/>
      <c r="Y445" s="4"/>
      <c r="Z445" s="4"/>
    </row>
    <row r="446" spans="1:26" x14ac:dyDescent="0.25">
      <c r="A446" s="4"/>
      <c r="B446" s="83">
        <v>444</v>
      </c>
      <c r="C446" s="4" t="s">
        <v>799</v>
      </c>
      <c r="D446" s="118"/>
      <c r="E446" s="131"/>
      <c r="F446" s="140">
        <v>1</v>
      </c>
      <c r="G446" s="27">
        <v>320</v>
      </c>
      <c r="H446" s="140"/>
      <c r="I446" s="5"/>
      <c r="J446" s="28"/>
      <c r="K446" s="4"/>
      <c r="L446" s="4"/>
      <c r="M446" s="4" t="s">
        <v>800</v>
      </c>
      <c r="N446" s="4">
        <v>2023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83">
        <v>445</v>
      </c>
      <c r="C447" s="4" t="s">
        <v>801</v>
      </c>
      <c r="D447" s="118"/>
      <c r="E447" s="131"/>
      <c r="F447" s="140">
        <v>1</v>
      </c>
      <c r="G447" s="27">
        <v>320</v>
      </c>
      <c r="H447" s="140"/>
      <c r="I447" s="5"/>
      <c r="J447" s="28"/>
      <c r="K447" s="4"/>
      <c r="L447" s="4"/>
      <c r="M447" s="4" t="s">
        <v>188</v>
      </c>
      <c r="N447" s="4">
        <v>2022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83">
        <v>446</v>
      </c>
      <c r="C448" s="4" t="s">
        <v>802</v>
      </c>
      <c r="D448" s="118">
        <v>300</v>
      </c>
      <c r="E448" s="131"/>
      <c r="F448" s="140">
        <v>1</v>
      </c>
      <c r="G448" s="27">
        <v>320</v>
      </c>
      <c r="H448" s="140"/>
      <c r="I448" s="5"/>
      <c r="J448" s="28"/>
      <c r="K448" s="4"/>
      <c r="L448" s="4"/>
      <c r="M448" s="4" t="s">
        <v>803</v>
      </c>
      <c r="N448" s="4">
        <v>2022</v>
      </c>
      <c r="O448" s="4" t="s">
        <v>24</v>
      </c>
      <c r="P448" s="4" t="s">
        <v>24</v>
      </c>
      <c r="Q448" s="4" t="s">
        <v>24</v>
      </c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83">
        <v>447</v>
      </c>
      <c r="C449" s="4" t="s">
        <v>804</v>
      </c>
      <c r="D449" s="118"/>
      <c r="E449" s="131"/>
      <c r="F449" s="140">
        <v>1</v>
      </c>
      <c r="G449" s="27">
        <v>640</v>
      </c>
      <c r="H449" s="140"/>
      <c r="I449" s="5"/>
      <c r="J449" s="28"/>
      <c r="K449" s="4"/>
      <c r="L449" s="4"/>
      <c r="M449" s="4" t="s">
        <v>55</v>
      </c>
      <c r="N449" s="4">
        <v>2020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83">
        <v>448</v>
      </c>
      <c r="C450" s="4" t="s">
        <v>805</v>
      </c>
      <c r="D450" s="118">
        <v>300</v>
      </c>
      <c r="E450" s="131"/>
      <c r="F450" s="140">
        <v>1</v>
      </c>
      <c r="G450" s="27">
        <v>320</v>
      </c>
      <c r="H450" s="140"/>
      <c r="I450" s="5"/>
      <c r="J450" s="28"/>
      <c r="K450" s="4"/>
      <c r="L450" s="4"/>
      <c r="M450" s="4" t="s">
        <v>806</v>
      </c>
      <c r="N450" s="4">
        <v>2022</v>
      </c>
      <c r="O450" s="4" t="s">
        <v>24</v>
      </c>
      <c r="P450" s="4" t="s">
        <v>24</v>
      </c>
      <c r="Q450" s="4" t="s">
        <v>24</v>
      </c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83">
        <v>449</v>
      </c>
      <c r="C451" s="4" t="s">
        <v>807</v>
      </c>
      <c r="D451" s="118">
        <v>300</v>
      </c>
      <c r="E451" s="131"/>
      <c r="F451" s="140">
        <v>1</v>
      </c>
      <c r="G451" s="27">
        <v>320</v>
      </c>
      <c r="H451" s="140"/>
      <c r="I451" s="5"/>
      <c r="J451" s="28"/>
      <c r="K451" s="4"/>
      <c r="L451" s="4"/>
      <c r="M451" s="4" t="s">
        <v>528</v>
      </c>
      <c r="N451" s="4">
        <v>2022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  <c r="T451" s="4" t="s">
        <v>24</v>
      </c>
      <c r="U451" s="4" t="s">
        <v>24</v>
      </c>
      <c r="V451" s="4" t="s">
        <v>24</v>
      </c>
      <c r="W451" s="4" t="s">
        <v>24</v>
      </c>
      <c r="X451" s="4" t="s">
        <v>24</v>
      </c>
      <c r="Y451" s="4"/>
      <c r="Z451" s="4"/>
    </row>
    <row r="452" spans="1:26" x14ac:dyDescent="0.25">
      <c r="A452" s="4"/>
      <c r="B452" s="83">
        <v>450</v>
      </c>
      <c r="C452" s="4" t="s">
        <v>808</v>
      </c>
      <c r="D452" s="118">
        <v>300</v>
      </c>
      <c r="E452" s="131">
        <v>150</v>
      </c>
      <c r="F452" s="140">
        <v>1</v>
      </c>
      <c r="G452" s="27">
        <v>320</v>
      </c>
      <c r="H452" s="140"/>
      <c r="I452" s="5"/>
      <c r="J452" s="28"/>
      <c r="K452" s="4"/>
      <c r="L452" s="4"/>
      <c r="M452" s="4" t="s">
        <v>515</v>
      </c>
      <c r="N452" s="4">
        <v>2022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  <c r="T452" s="4" t="s">
        <v>24</v>
      </c>
      <c r="U452" s="4"/>
      <c r="V452" s="4"/>
      <c r="W452" s="4"/>
      <c r="X452" s="4"/>
      <c r="Y452" s="4"/>
      <c r="Z452" s="4"/>
    </row>
    <row r="453" spans="1:26" x14ac:dyDescent="0.25">
      <c r="A453" s="4"/>
      <c r="B453" s="83">
        <v>451</v>
      </c>
      <c r="C453" s="4" t="s">
        <v>809</v>
      </c>
      <c r="D453" s="118"/>
      <c r="E453" s="131"/>
      <c r="F453" s="140">
        <v>1</v>
      </c>
      <c r="G453" s="27">
        <v>320</v>
      </c>
      <c r="H453" s="140"/>
      <c r="I453" s="5"/>
      <c r="J453" s="28"/>
      <c r="K453" s="4"/>
      <c r="L453" s="4"/>
      <c r="M453" s="4" t="s">
        <v>810</v>
      </c>
      <c r="N453" s="4">
        <v>2022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83">
        <v>452</v>
      </c>
      <c r="C454" s="4" t="s">
        <v>811</v>
      </c>
      <c r="D454" s="118">
        <v>300</v>
      </c>
      <c r="E454" s="131">
        <v>150</v>
      </c>
      <c r="F454" s="140">
        <v>1</v>
      </c>
      <c r="G454" s="27">
        <v>640</v>
      </c>
      <c r="H454" s="140"/>
      <c r="I454" s="5"/>
      <c r="J454" s="28"/>
      <c r="K454" s="4"/>
      <c r="L454" s="4"/>
      <c r="M454" s="4" t="s">
        <v>188</v>
      </c>
      <c r="N454" s="4">
        <v>2022</v>
      </c>
      <c r="O454" s="86" t="s">
        <v>24</v>
      </c>
      <c r="P454" s="86" t="s">
        <v>24</v>
      </c>
      <c r="Q454" s="86" t="s">
        <v>24</v>
      </c>
      <c r="R454" s="86" t="s">
        <v>24</v>
      </c>
      <c r="S454" s="86" t="s">
        <v>24</v>
      </c>
      <c r="T454" s="86" t="s">
        <v>24</v>
      </c>
      <c r="U454" s="4"/>
      <c r="V454" s="4"/>
      <c r="W454" s="4"/>
      <c r="X454" s="4"/>
      <c r="Y454" s="4"/>
      <c r="Z454" s="4"/>
    </row>
    <row r="455" spans="1:26" x14ac:dyDescent="0.25">
      <c r="A455" s="4"/>
      <c r="B455" s="83">
        <v>453</v>
      </c>
      <c r="C455" s="4" t="s">
        <v>812</v>
      </c>
      <c r="D455" s="118"/>
      <c r="E455" s="131"/>
      <c r="F455" s="140">
        <v>1</v>
      </c>
      <c r="G455" s="27">
        <v>320</v>
      </c>
      <c r="H455" s="140"/>
      <c r="I455" s="5"/>
      <c r="J455" s="28"/>
      <c r="K455" s="4"/>
      <c r="L455" s="4"/>
      <c r="M455" s="4" t="s">
        <v>503</v>
      </c>
      <c r="N455" s="4">
        <v>2021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83">
        <v>454</v>
      </c>
      <c r="C456" s="4" t="s">
        <v>813</v>
      </c>
      <c r="D456" s="118">
        <v>300</v>
      </c>
      <c r="E456" s="131">
        <v>150</v>
      </c>
      <c r="F456" s="140">
        <v>1</v>
      </c>
      <c r="G456" s="27">
        <v>320</v>
      </c>
      <c r="H456" s="140"/>
      <c r="I456" s="5"/>
      <c r="J456" s="28"/>
      <c r="K456" s="4"/>
      <c r="L456" s="4"/>
      <c r="M456" s="4" t="s">
        <v>144</v>
      </c>
      <c r="N456" s="4">
        <v>2023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83">
        <v>455</v>
      </c>
      <c r="C457" s="4" t="s">
        <v>814</v>
      </c>
      <c r="D457" s="118"/>
      <c r="E457" s="131">
        <v>150</v>
      </c>
      <c r="F457" s="140">
        <v>1</v>
      </c>
      <c r="G457" s="27">
        <v>320</v>
      </c>
      <c r="H457" s="140"/>
      <c r="I457" s="5"/>
      <c r="J457" s="140">
        <v>1</v>
      </c>
      <c r="K457" s="4" t="s">
        <v>1329</v>
      </c>
      <c r="L457" s="4"/>
      <c r="M457" s="4" t="s">
        <v>815</v>
      </c>
      <c r="N457" s="4">
        <v>2021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83">
        <v>456</v>
      </c>
      <c r="C458" s="4" t="s">
        <v>816</v>
      </c>
      <c r="D458" s="118"/>
      <c r="E458" s="131"/>
      <c r="F458" s="140">
        <v>1</v>
      </c>
      <c r="G458" s="27">
        <v>320</v>
      </c>
      <c r="H458" s="140"/>
      <c r="I458" s="5"/>
      <c r="J458" s="28"/>
      <c r="K458" s="4"/>
      <c r="L458" s="4"/>
      <c r="M458" s="4" t="s">
        <v>503</v>
      </c>
      <c r="N458" s="4">
        <v>2021</v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83">
        <v>457</v>
      </c>
      <c r="C459" s="4" t="s">
        <v>817</v>
      </c>
      <c r="D459" s="118"/>
      <c r="E459" s="131"/>
      <c r="F459" s="140">
        <v>1</v>
      </c>
      <c r="G459" s="27">
        <v>320</v>
      </c>
      <c r="H459" s="140"/>
      <c r="I459" s="5"/>
      <c r="J459" s="28"/>
      <c r="K459" s="4"/>
      <c r="L459" s="4"/>
      <c r="M459" s="4" t="s">
        <v>818</v>
      </c>
      <c r="N459" s="4">
        <v>2020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83">
        <v>458</v>
      </c>
      <c r="C460" s="4" t="s">
        <v>819</v>
      </c>
      <c r="D460" s="118">
        <v>300</v>
      </c>
      <c r="E460" s="131">
        <v>150</v>
      </c>
      <c r="F460" s="140">
        <v>1</v>
      </c>
      <c r="G460" s="27">
        <v>320</v>
      </c>
      <c r="H460" s="140"/>
      <c r="I460" s="5"/>
      <c r="J460" s="28"/>
      <c r="K460" s="4"/>
      <c r="L460" s="4"/>
      <c r="M460" s="4" t="s">
        <v>820</v>
      </c>
      <c r="N460" s="4">
        <v>2022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  <c r="T460" s="4" t="s">
        <v>24</v>
      </c>
      <c r="U460" s="4" t="s">
        <v>24</v>
      </c>
      <c r="V460" s="4" t="s">
        <v>24</v>
      </c>
      <c r="W460" s="4"/>
      <c r="X460" s="4"/>
      <c r="Y460" s="4"/>
      <c r="Z460" s="4"/>
    </row>
    <row r="461" spans="1:26" x14ac:dyDescent="0.25">
      <c r="A461" s="4"/>
      <c r="B461" s="83">
        <v>459</v>
      </c>
      <c r="C461" s="4" t="s">
        <v>821</v>
      </c>
      <c r="D461" s="118"/>
      <c r="E461" s="131"/>
      <c r="F461" s="140">
        <v>1</v>
      </c>
      <c r="G461" s="27">
        <v>320</v>
      </c>
      <c r="H461" s="140"/>
      <c r="I461" s="5"/>
      <c r="J461" s="28"/>
      <c r="K461" s="4"/>
      <c r="L461" s="4"/>
      <c r="M461" s="4" t="s">
        <v>822</v>
      </c>
      <c r="N461" s="4">
        <v>2023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83">
        <v>460</v>
      </c>
      <c r="C462" s="4" t="s">
        <v>823</v>
      </c>
      <c r="D462" s="118"/>
      <c r="E462" s="131"/>
      <c r="F462" s="140">
        <v>1</v>
      </c>
      <c r="G462" s="27">
        <v>320</v>
      </c>
      <c r="H462" s="140" t="s">
        <v>824</v>
      </c>
      <c r="I462" s="5"/>
      <c r="J462" s="28">
        <v>1</v>
      </c>
      <c r="K462" s="4"/>
      <c r="L462" s="4"/>
      <c r="M462" s="4" t="s">
        <v>825</v>
      </c>
      <c r="N462" s="4">
        <v>2021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  <c r="T462" s="4" t="s">
        <v>24</v>
      </c>
      <c r="U462" s="4"/>
      <c r="V462" s="4"/>
      <c r="W462" s="4"/>
      <c r="X462" s="4"/>
      <c r="Y462" s="4"/>
      <c r="Z462" s="4"/>
    </row>
    <row r="463" spans="1:26" x14ac:dyDescent="0.25">
      <c r="A463" s="4"/>
      <c r="B463" s="83">
        <v>461</v>
      </c>
      <c r="C463" s="4" t="s">
        <v>826</v>
      </c>
      <c r="D463" s="118"/>
      <c r="E463" s="131"/>
      <c r="F463" s="140">
        <v>1</v>
      </c>
      <c r="G463" s="27">
        <v>320</v>
      </c>
      <c r="H463" s="140"/>
      <c r="I463" s="5"/>
      <c r="J463" s="28"/>
      <c r="K463" s="4"/>
      <c r="L463" s="4"/>
      <c r="M463" s="4" t="s">
        <v>72</v>
      </c>
      <c r="N463" s="4">
        <v>2021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83">
        <v>462</v>
      </c>
      <c r="C464" s="4" t="s">
        <v>827</v>
      </c>
      <c r="D464" s="118">
        <v>300</v>
      </c>
      <c r="E464" s="131">
        <v>150</v>
      </c>
      <c r="F464" s="140">
        <v>1</v>
      </c>
      <c r="G464" s="27">
        <v>320</v>
      </c>
      <c r="H464" s="140"/>
      <c r="I464" s="5"/>
      <c r="J464" s="28"/>
      <c r="K464" s="4"/>
      <c r="L464" s="4"/>
      <c r="M464" s="4" t="s">
        <v>72</v>
      </c>
      <c r="N464" s="4">
        <v>2021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  <c r="T464" s="4" t="s">
        <v>24</v>
      </c>
      <c r="U464" s="4" t="s">
        <v>24</v>
      </c>
      <c r="V464" s="4" t="s">
        <v>24</v>
      </c>
      <c r="W464" s="4" t="s">
        <v>24</v>
      </c>
      <c r="X464" s="4" t="s">
        <v>24</v>
      </c>
      <c r="Y464" s="4"/>
      <c r="Z464" s="4"/>
    </row>
    <row r="465" spans="1:26" x14ac:dyDescent="0.25">
      <c r="A465" s="4"/>
      <c r="B465" s="83">
        <v>463</v>
      </c>
      <c r="C465" s="4" t="s">
        <v>828</v>
      </c>
      <c r="D465" s="118">
        <v>300</v>
      </c>
      <c r="E465" s="131"/>
      <c r="F465" s="140">
        <v>1</v>
      </c>
      <c r="G465" s="27">
        <v>320</v>
      </c>
      <c r="H465" s="140"/>
      <c r="I465" s="5"/>
      <c r="J465" s="28"/>
      <c r="K465" s="4"/>
      <c r="L465" s="4"/>
      <c r="M465" s="4" t="s">
        <v>829</v>
      </c>
      <c r="N465" s="4">
        <v>2021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  <c r="T465" s="4" t="s">
        <v>24</v>
      </c>
      <c r="U465" s="4" t="s">
        <v>24</v>
      </c>
      <c r="V465" s="4" t="s">
        <v>24</v>
      </c>
      <c r="W465" s="4"/>
      <c r="X465" s="4"/>
      <c r="Y465" s="4"/>
      <c r="Z465" s="4"/>
    </row>
    <row r="466" spans="1:26" x14ac:dyDescent="0.25">
      <c r="A466" s="4"/>
      <c r="B466" s="83">
        <v>464</v>
      </c>
      <c r="C466" s="4" t="s">
        <v>830</v>
      </c>
      <c r="D466" s="118"/>
      <c r="E466" s="131"/>
      <c r="F466" s="140"/>
      <c r="G466" s="27">
        <v>320</v>
      </c>
      <c r="H466" s="140"/>
      <c r="I466" s="5">
        <v>1</v>
      </c>
      <c r="J466" s="28"/>
      <c r="K466" s="4"/>
      <c r="L466" s="4"/>
      <c r="M466" s="4" t="s">
        <v>831</v>
      </c>
      <c r="N466" s="4">
        <v>2019</v>
      </c>
      <c r="O466" s="4" t="s">
        <v>24</v>
      </c>
      <c r="P466" s="4" t="s">
        <v>24</v>
      </c>
      <c r="Q466" s="4" t="s">
        <v>24</v>
      </c>
      <c r="R466" s="4" t="s">
        <v>24</v>
      </c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 t="s">
        <v>1319</v>
      </c>
      <c r="B467" s="83">
        <v>465</v>
      </c>
      <c r="C467" s="4" t="s">
        <v>832</v>
      </c>
      <c r="D467" s="118"/>
      <c r="E467" s="131"/>
      <c r="F467" s="140"/>
      <c r="G467" s="27">
        <v>320</v>
      </c>
      <c r="H467" s="140"/>
      <c r="I467" s="5"/>
      <c r="J467" s="28"/>
      <c r="K467" s="4"/>
      <c r="L467" s="4"/>
      <c r="M467" s="4" t="s">
        <v>833</v>
      </c>
      <c r="N467" s="4">
        <v>2014</v>
      </c>
      <c r="O467" s="84" t="s">
        <v>1249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83">
        <v>466</v>
      </c>
      <c r="C468" s="4" t="s">
        <v>834</v>
      </c>
      <c r="D468" s="118"/>
      <c r="E468" s="131"/>
      <c r="F468" s="140">
        <v>1</v>
      </c>
      <c r="G468" s="27">
        <v>320</v>
      </c>
      <c r="H468" s="140"/>
      <c r="I468" s="5"/>
      <c r="J468" s="28"/>
      <c r="K468" s="4"/>
      <c r="L468" s="4"/>
      <c r="M468" s="4" t="s">
        <v>835</v>
      </c>
      <c r="N468" s="4">
        <v>2023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83">
        <v>467</v>
      </c>
      <c r="C469" s="4" t="s">
        <v>836</v>
      </c>
      <c r="D469" s="118"/>
      <c r="E469" s="131"/>
      <c r="F469" s="140">
        <v>1</v>
      </c>
      <c r="G469" s="27">
        <v>320</v>
      </c>
      <c r="H469" s="140"/>
      <c r="I469" s="5"/>
      <c r="J469" s="28"/>
      <c r="K469" s="4"/>
      <c r="L469" s="4"/>
      <c r="M469" s="4">
        <v>1</v>
      </c>
      <c r="N469" s="4">
        <v>2020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 t="s">
        <v>1468</v>
      </c>
      <c r="B470" s="83">
        <v>468</v>
      </c>
      <c r="C470" s="4" t="s">
        <v>837</v>
      </c>
      <c r="D470" s="118"/>
      <c r="E470" s="131"/>
      <c r="F470" s="140">
        <v>1</v>
      </c>
      <c r="G470" s="27"/>
      <c r="H470" s="140"/>
      <c r="I470" s="5"/>
      <c r="J470" s="28"/>
      <c r="K470" s="4"/>
      <c r="L470" s="4"/>
      <c r="M470" s="4" t="s">
        <v>628</v>
      </c>
      <c r="N470" s="4">
        <v>2021</v>
      </c>
      <c r="O470" s="4" t="s">
        <v>24</v>
      </c>
      <c r="P470" s="4" t="s">
        <v>24</v>
      </c>
      <c r="Q470" s="4" t="s">
        <v>24</v>
      </c>
      <c r="R470" s="4" t="s">
        <v>24</v>
      </c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 t="s">
        <v>1234</v>
      </c>
      <c r="B471" s="83">
        <v>469</v>
      </c>
      <c r="C471" s="4" t="s">
        <v>838</v>
      </c>
      <c r="D471" s="118"/>
      <c r="E471" s="131"/>
      <c r="F471" s="140">
        <v>1</v>
      </c>
      <c r="G471" s="27"/>
      <c r="H471" s="140"/>
      <c r="I471" s="5"/>
      <c r="J471" s="28"/>
      <c r="K471" s="4"/>
      <c r="L471" s="4"/>
      <c r="M471" s="4" t="s">
        <v>839</v>
      </c>
      <c r="N471" s="4">
        <v>2016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83">
        <v>470</v>
      </c>
      <c r="C472" s="4" t="s">
        <v>840</v>
      </c>
      <c r="D472" s="118"/>
      <c r="E472" s="131"/>
      <c r="F472" s="140">
        <v>1</v>
      </c>
      <c r="G472" s="27">
        <v>320</v>
      </c>
      <c r="H472" s="140"/>
      <c r="I472" s="5" t="s">
        <v>841</v>
      </c>
      <c r="J472" s="28"/>
      <c r="K472" s="4"/>
      <c r="L472" s="4"/>
      <c r="M472" s="4" t="s">
        <v>842</v>
      </c>
      <c r="N472" s="4">
        <v>2023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124">
        <v>471</v>
      </c>
      <c r="C473" s="4" t="s">
        <v>843</v>
      </c>
      <c r="D473" s="118"/>
      <c r="E473" s="131"/>
      <c r="F473" s="140"/>
      <c r="G473" s="27">
        <v>320</v>
      </c>
      <c r="H473" s="140"/>
      <c r="I473" s="5">
        <v>1</v>
      </c>
      <c r="J473" s="28"/>
      <c r="K473" s="4"/>
      <c r="L473" s="4"/>
      <c r="M473" s="4" t="s">
        <v>844</v>
      </c>
      <c r="N473" s="4">
        <v>2019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101">
        <v>472</v>
      </c>
      <c r="C474" s="86" t="s">
        <v>845</v>
      </c>
      <c r="D474" s="118">
        <v>300</v>
      </c>
      <c r="E474" s="131"/>
      <c r="F474" s="140">
        <v>1</v>
      </c>
      <c r="G474" s="27">
        <v>320</v>
      </c>
      <c r="H474" s="140"/>
      <c r="I474" s="5"/>
      <c r="J474" s="28"/>
      <c r="K474" s="4"/>
      <c r="L474" s="4"/>
      <c r="M474" s="4" t="s">
        <v>846</v>
      </c>
      <c r="N474" s="4">
        <v>2022</v>
      </c>
      <c r="O474" s="4" t="s">
        <v>1438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83">
        <v>473</v>
      </c>
      <c r="C475" s="4" t="s">
        <v>848</v>
      </c>
      <c r="D475" s="118">
        <v>300</v>
      </c>
      <c r="E475" s="131">
        <v>150</v>
      </c>
      <c r="F475" s="140">
        <v>1</v>
      </c>
      <c r="G475" s="27">
        <v>320</v>
      </c>
      <c r="H475" s="140"/>
      <c r="I475" s="5">
        <v>1</v>
      </c>
      <c r="J475" s="28"/>
      <c r="K475" s="4"/>
      <c r="L475" s="4"/>
      <c r="M475" s="4" t="s">
        <v>77</v>
      </c>
      <c r="N475" s="4">
        <v>2023</v>
      </c>
      <c r="O475" s="4" t="s">
        <v>1328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83">
        <v>474</v>
      </c>
      <c r="C476" s="4" t="s">
        <v>849</v>
      </c>
      <c r="D476" s="118"/>
      <c r="E476" s="131"/>
      <c r="F476" s="140"/>
      <c r="G476" s="27">
        <v>320</v>
      </c>
      <c r="H476" s="140"/>
      <c r="I476" s="5">
        <v>1</v>
      </c>
      <c r="J476" s="28"/>
      <c r="K476" s="4"/>
      <c r="L476" s="4"/>
      <c r="M476" s="4" t="s">
        <v>850</v>
      </c>
      <c r="N476" s="4">
        <v>2020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83">
        <v>475</v>
      </c>
      <c r="C477" s="4" t="s">
        <v>1081</v>
      </c>
      <c r="D477" s="118"/>
      <c r="E477" s="131"/>
      <c r="F477" s="140">
        <v>1</v>
      </c>
      <c r="G477" s="27">
        <v>320</v>
      </c>
      <c r="H477" s="140"/>
      <c r="I477" s="5"/>
      <c r="J477" s="28"/>
      <c r="K477" s="4"/>
      <c r="L477" s="4"/>
      <c r="M477" s="4" t="s">
        <v>578</v>
      </c>
      <c r="N477" s="4">
        <v>2020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83">
        <v>476</v>
      </c>
      <c r="C478" s="4" t="s">
        <v>851</v>
      </c>
      <c r="D478" s="118"/>
      <c r="E478" s="131"/>
      <c r="F478" s="140">
        <v>1</v>
      </c>
      <c r="G478" s="27"/>
      <c r="H478" s="140"/>
      <c r="I478" s="5"/>
      <c r="J478" s="28"/>
      <c r="K478" s="4"/>
      <c r="L478" s="4"/>
      <c r="M478" s="4" t="s">
        <v>852</v>
      </c>
      <c r="N478" s="4">
        <v>2015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  <c r="T478" s="4" t="s">
        <v>24</v>
      </c>
      <c r="U478" s="4" t="s">
        <v>24</v>
      </c>
      <c r="V478" s="4" t="s">
        <v>24</v>
      </c>
      <c r="W478" s="4" t="s">
        <v>24</v>
      </c>
      <c r="X478" s="4" t="s">
        <v>24</v>
      </c>
      <c r="Y478" s="4"/>
      <c r="Z478" s="4"/>
    </row>
    <row r="479" spans="1:26" x14ac:dyDescent="0.25">
      <c r="A479" s="4"/>
      <c r="B479" s="83">
        <v>477</v>
      </c>
      <c r="C479" s="4" t="s">
        <v>853</v>
      </c>
      <c r="D479" s="118"/>
      <c r="E479" s="131"/>
      <c r="F479" s="140">
        <v>1</v>
      </c>
      <c r="G479" s="27">
        <v>320</v>
      </c>
      <c r="H479" s="140"/>
      <c r="I479" s="5"/>
      <c r="J479" s="28"/>
      <c r="K479" s="4"/>
      <c r="L479" s="4"/>
      <c r="M479" s="4" t="s">
        <v>852</v>
      </c>
      <c r="N479" s="4">
        <v>2019</v>
      </c>
      <c r="O479" s="4" t="s">
        <v>24</v>
      </c>
      <c r="P479" s="4" t="s">
        <v>24</v>
      </c>
      <c r="Q479" s="4" t="s">
        <v>24</v>
      </c>
      <c r="R479" s="4" t="s">
        <v>24</v>
      </c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83">
        <v>478</v>
      </c>
      <c r="C480" s="4" t="s">
        <v>854</v>
      </c>
      <c r="D480" s="118"/>
      <c r="E480" s="131"/>
      <c r="F480" s="140">
        <v>1</v>
      </c>
      <c r="G480" s="27"/>
      <c r="H480" s="140"/>
      <c r="I480" s="5"/>
      <c r="J480" s="28"/>
      <c r="K480" s="4"/>
      <c r="L480" s="4"/>
      <c r="M480" s="4" t="s">
        <v>852</v>
      </c>
      <c r="N480" s="4">
        <v>2020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83">
        <v>479</v>
      </c>
      <c r="C481" s="4" t="s">
        <v>855</v>
      </c>
      <c r="D481" s="118"/>
      <c r="E481" s="131"/>
      <c r="F481" s="140">
        <v>1</v>
      </c>
      <c r="G481" s="27">
        <v>320</v>
      </c>
      <c r="H481" s="140"/>
      <c r="I481" s="5"/>
      <c r="J481" s="28"/>
      <c r="K481" s="4"/>
      <c r="L481" s="4"/>
      <c r="M481" s="4" t="s">
        <v>182</v>
      </c>
      <c r="N481" s="4">
        <v>2019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83">
        <v>480</v>
      </c>
      <c r="C482" s="4" t="s">
        <v>856</v>
      </c>
      <c r="D482" s="118"/>
      <c r="E482" s="131"/>
      <c r="F482" s="140">
        <v>1</v>
      </c>
      <c r="G482" s="27">
        <v>320</v>
      </c>
      <c r="H482" s="140"/>
      <c r="I482" s="5"/>
      <c r="J482" s="28"/>
      <c r="K482" s="4"/>
      <c r="L482" s="4"/>
      <c r="M482" s="4" t="s">
        <v>852</v>
      </c>
      <c r="N482" s="4">
        <v>2020</v>
      </c>
      <c r="O482" s="4" t="s">
        <v>24</v>
      </c>
      <c r="P482" s="4" t="s">
        <v>24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83">
        <v>481</v>
      </c>
      <c r="C483" s="4" t="s">
        <v>857</v>
      </c>
      <c r="D483" s="118"/>
      <c r="E483" s="131"/>
      <c r="F483" s="140">
        <v>1</v>
      </c>
      <c r="G483" s="27">
        <v>320</v>
      </c>
      <c r="H483" s="140"/>
      <c r="I483" s="5"/>
      <c r="J483" s="28"/>
      <c r="K483" s="4"/>
      <c r="L483" s="4"/>
      <c r="M483" s="4" t="s">
        <v>852</v>
      </c>
      <c r="N483" s="4">
        <v>2021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  <c r="T483" s="4" t="s">
        <v>24</v>
      </c>
      <c r="U483" s="4"/>
      <c r="V483" s="4"/>
      <c r="W483" s="4"/>
      <c r="X483" s="4"/>
      <c r="Y483" s="4"/>
      <c r="Z483" s="4"/>
    </row>
    <row r="484" spans="1:26" x14ac:dyDescent="0.25">
      <c r="A484" s="4"/>
      <c r="B484" s="83">
        <v>482</v>
      </c>
      <c r="C484" s="4" t="s">
        <v>858</v>
      </c>
      <c r="D484" s="118">
        <v>300</v>
      </c>
      <c r="E484" s="131"/>
      <c r="F484" s="140">
        <v>1</v>
      </c>
      <c r="G484" s="27">
        <v>320</v>
      </c>
      <c r="H484" s="140"/>
      <c r="I484" s="5"/>
      <c r="J484" s="28"/>
      <c r="K484" s="4"/>
      <c r="L484" s="4"/>
      <c r="M484" s="4" t="s">
        <v>55</v>
      </c>
      <c r="N484" s="4">
        <v>2023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83">
        <v>483</v>
      </c>
      <c r="C485" s="4" t="s">
        <v>859</v>
      </c>
      <c r="D485" s="118"/>
      <c r="E485" s="131"/>
      <c r="F485" s="140">
        <v>1</v>
      </c>
      <c r="G485" s="27">
        <v>320</v>
      </c>
      <c r="H485" s="140"/>
      <c r="I485" s="5"/>
      <c r="J485" s="28"/>
      <c r="K485" s="4"/>
      <c r="L485" s="4"/>
      <c r="M485" s="4" t="s">
        <v>860</v>
      </c>
      <c r="N485" s="4">
        <v>2020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83">
        <v>484</v>
      </c>
      <c r="C486" s="4" t="s">
        <v>861</v>
      </c>
      <c r="D486" s="118"/>
      <c r="E486" s="131"/>
      <c r="F486" s="140">
        <v>1</v>
      </c>
      <c r="G486" s="27"/>
      <c r="H486" s="140"/>
      <c r="I486" s="5"/>
      <c r="J486" s="28"/>
      <c r="K486" s="4"/>
      <c r="L486" s="4"/>
      <c r="M486" s="4" t="s">
        <v>862</v>
      </c>
      <c r="N486" s="4">
        <v>2022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84"/>
      <c r="B487" s="90">
        <v>485</v>
      </c>
      <c r="C487" s="84" t="s">
        <v>863</v>
      </c>
      <c r="D487" s="133"/>
      <c r="E487" s="137"/>
      <c r="F487" s="91">
        <v>1</v>
      </c>
      <c r="G487" s="92">
        <v>320</v>
      </c>
      <c r="H487" s="91"/>
      <c r="I487" s="93"/>
      <c r="J487" s="94"/>
      <c r="K487" s="84"/>
      <c r="L487" s="84"/>
      <c r="M487" s="84" t="s">
        <v>852</v>
      </c>
      <c r="N487" s="84">
        <v>2020</v>
      </c>
      <c r="O487" s="84" t="s">
        <v>24</v>
      </c>
      <c r="P487" s="84" t="s">
        <v>24</v>
      </c>
      <c r="Q487" s="84" t="s">
        <v>24</v>
      </c>
      <c r="R487" s="84" t="s">
        <v>24</v>
      </c>
      <c r="S487" s="84" t="s">
        <v>24</v>
      </c>
      <c r="T487" s="84" t="s">
        <v>24</v>
      </c>
      <c r="U487" s="84" t="s">
        <v>24</v>
      </c>
      <c r="V487" s="84" t="s">
        <v>24</v>
      </c>
      <c r="W487" s="84" t="s">
        <v>24</v>
      </c>
      <c r="X487" s="84" t="s">
        <v>24</v>
      </c>
      <c r="Y487" s="84" t="s">
        <v>24</v>
      </c>
      <c r="Z487" s="84"/>
    </row>
    <row r="488" spans="1:26" x14ac:dyDescent="0.25">
      <c r="A488" s="4"/>
      <c r="B488" s="83">
        <v>486</v>
      </c>
      <c r="C488" s="4" t="s">
        <v>864</v>
      </c>
      <c r="D488" s="118">
        <v>300</v>
      </c>
      <c r="E488" s="131">
        <v>150</v>
      </c>
      <c r="F488" s="140">
        <v>1</v>
      </c>
      <c r="G488" s="27">
        <v>320</v>
      </c>
      <c r="H488" s="140"/>
      <c r="I488" s="5"/>
      <c r="J488" s="28"/>
      <c r="K488" s="4"/>
      <c r="L488" s="4"/>
      <c r="M488" s="4" t="s">
        <v>865</v>
      </c>
      <c r="N488" s="4">
        <v>2020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  <c r="T488" s="4" t="s">
        <v>24</v>
      </c>
      <c r="U488" s="4" t="s">
        <v>24</v>
      </c>
      <c r="V488" s="4"/>
      <c r="W488" s="4"/>
      <c r="X488" s="4"/>
      <c r="Y488" s="4"/>
      <c r="Z488" s="4"/>
    </row>
    <row r="489" spans="1:26" x14ac:dyDescent="0.25">
      <c r="A489" s="4"/>
      <c r="B489" s="83">
        <v>487</v>
      </c>
      <c r="C489" s="4" t="s">
        <v>866</v>
      </c>
      <c r="D489" s="118"/>
      <c r="E489" s="131"/>
      <c r="F489" s="140">
        <v>1</v>
      </c>
      <c r="G489" s="27">
        <v>640</v>
      </c>
      <c r="H489" s="140"/>
      <c r="I489" s="5"/>
      <c r="J489" s="28"/>
      <c r="K489" s="4"/>
      <c r="L489" s="4"/>
      <c r="M489" s="4" t="s">
        <v>867</v>
      </c>
      <c r="N489" s="4">
        <v>2021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83">
        <v>488</v>
      </c>
      <c r="C490" s="4" t="s">
        <v>868</v>
      </c>
      <c r="D490" s="118">
        <v>300</v>
      </c>
      <c r="E490" s="131">
        <v>150</v>
      </c>
      <c r="F490" s="140">
        <v>1</v>
      </c>
      <c r="G490" s="27">
        <v>320</v>
      </c>
      <c r="H490" s="140"/>
      <c r="I490" s="5"/>
      <c r="J490" s="28"/>
      <c r="K490" s="4"/>
      <c r="L490" s="4"/>
      <c r="M490" s="4" t="s">
        <v>397</v>
      </c>
      <c r="N490" s="4">
        <v>2023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83">
        <v>489</v>
      </c>
      <c r="C491" s="4" t="s">
        <v>869</v>
      </c>
      <c r="D491" s="118"/>
      <c r="E491" s="131"/>
      <c r="F491" s="140">
        <v>1</v>
      </c>
      <c r="G491" s="27">
        <v>320</v>
      </c>
      <c r="H491" s="140"/>
      <c r="I491" s="5"/>
      <c r="J491" s="28"/>
      <c r="K491" s="4"/>
      <c r="L491" s="4"/>
      <c r="M491" s="4" t="s">
        <v>860</v>
      </c>
      <c r="N491" s="4">
        <v>2019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83">
        <v>490</v>
      </c>
      <c r="C492" s="4" t="s">
        <v>870</v>
      </c>
      <c r="D492" s="118"/>
      <c r="E492" s="131"/>
      <c r="F492" s="140">
        <v>1</v>
      </c>
      <c r="G492" s="27">
        <v>320</v>
      </c>
      <c r="H492" s="140"/>
      <c r="I492" s="5"/>
      <c r="J492" s="28"/>
      <c r="K492" s="4"/>
      <c r="L492" s="4"/>
      <c r="M492" s="4" t="s">
        <v>860</v>
      </c>
      <c r="N492" s="4">
        <v>2020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83">
        <v>491</v>
      </c>
      <c r="C493" s="4" t="s">
        <v>871</v>
      </c>
      <c r="D493" s="118"/>
      <c r="E493" s="131"/>
      <c r="F493" s="140">
        <v>2</v>
      </c>
      <c r="G493" s="27"/>
      <c r="H493" s="140"/>
      <c r="I493" s="5"/>
      <c r="J493" s="28"/>
      <c r="K493" s="4"/>
      <c r="L493" s="4"/>
      <c r="M493" s="4" t="s">
        <v>735</v>
      </c>
      <c r="N493" s="4">
        <v>2021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83">
        <v>492</v>
      </c>
      <c r="C494" s="4" t="s">
        <v>872</v>
      </c>
      <c r="D494" s="118"/>
      <c r="E494" s="131"/>
      <c r="F494" s="140">
        <v>1</v>
      </c>
      <c r="G494" s="27">
        <v>320</v>
      </c>
      <c r="H494" s="140"/>
      <c r="I494" s="5"/>
      <c r="J494" s="28"/>
      <c r="K494" s="4"/>
      <c r="L494" s="4"/>
      <c r="M494" s="4" t="s">
        <v>873</v>
      </c>
      <c r="N494" s="4">
        <v>2123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83">
        <v>493</v>
      </c>
      <c r="C495" s="4" t="s">
        <v>874</v>
      </c>
      <c r="D495" s="118">
        <v>300</v>
      </c>
      <c r="E495" s="131"/>
      <c r="F495" s="140">
        <v>1</v>
      </c>
      <c r="G495" s="27"/>
      <c r="H495" s="140"/>
      <c r="I495" s="5"/>
      <c r="J495" s="28"/>
      <c r="K495" s="4"/>
      <c r="L495" s="4"/>
      <c r="M495" s="4" t="s">
        <v>1177</v>
      </c>
      <c r="N495" s="4">
        <v>2022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  <c r="T495" s="4" t="s">
        <v>24</v>
      </c>
      <c r="U495" s="4"/>
      <c r="V495" s="4"/>
      <c r="W495" s="4"/>
      <c r="X495" s="4"/>
      <c r="Y495" s="4"/>
      <c r="Z495" s="4"/>
    </row>
    <row r="496" spans="1:26" x14ac:dyDescent="0.25">
      <c r="A496" s="4"/>
      <c r="B496" s="83">
        <v>494</v>
      </c>
      <c r="C496" s="4" t="s">
        <v>875</v>
      </c>
      <c r="D496" s="118">
        <v>300</v>
      </c>
      <c r="E496" s="131">
        <v>150</v>
      </c>
      <c r="F496" s="140">
        <v>1</v>
      </c>
      <c r="G496" s="27">
        <v>320</v>
      </c>
      <c r="H496" s="140"/>
      <c r="I496" s="5"/>
      <c r="J496" s="28"/>
      <c r="K496" s="4"/>
      <c r="L496" s="4"/>
      <c r="M496" s="4" t="s">
        <v>397</v>
      </c>
      <c r="N496" s="4">
        <v>2023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83">
        <v>495</v>
      </c>
      <c r="C497" s="4" t="s">
        <v>1392</v>
      </c>
      <c r="D497" s="118"/>
      <c r="E497" s="131">
        <v>150</v>
      </c>
      <c r="F497" s="140">
        <v>1</v>
      </c>
      <c r="G497" s="27">
        <v>320</v>
      </c>
      <c r="H497" s="140"/>
      <c r="I497" s="5"/>
      <c r="J497" s="28"/>
      <c r="K497" s="4"/>
      <c r="L497" s="4"/>
      <c r="M497" s="4" t="s">
        <v>876</v>
      </c>
      <c r="N497" s="4">
        <v>2022</v>
      </c>
      <c r="O497" s="4" t="s">
        <v>24</v>
      </c>
      <c r="P497" s="4" t="s">
        <v>24</v>
      </c>
      <c r="Q497" s="4" t="s">
        <v>24</v>
      </c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83">
        <v>496</v>
      </c>
      <c r="C498" s="4" t="s">
        <v>877</v>
      </c>
      <c r="D498" s="118">
        <v>300</v>
      </c>
      <c r="E498" s="131">
        <v>150</v>
      </c>
      <c r="F498" s="140">
        <v>1</v>
      </c>
      <c r="G498" s="27">
        <v>320</v>
      </c>
      <c r="H498" s="140"/>
      <c r="I498" s="5"/>
      <c r="J498" s="28"/>
      <c r="K498" s="4"/>
      <c r="L498" s="4"/>
      <c r="M498" s="4" t="s">
        <v>397</v>
      </c>
      <c r="N498" s="4">
        <v>2023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124">
        <v>497</v>
      </c>
      <c r="C499" s="4" t="s">
        <v>878</v>
      </c>
      <c r="D499" s="118"/>
      <c r="E499" s="131"/>
      <c r="F499" s="140">
        <v>1</v>
      </c>
      <c r="G499" s="27">
        <v>320</v>
      </c>
      <c r="H499" s="140"/>
      <c r="I499" s="5"/>
      <c r="J499" s="28"/>
      <c r="K499" s="4"/>
      <c r="L499" s="4"/>
      <c r="M499" s="4" t="s">
        <v>879</v>
      </c>
      <c r="N499" s="4">
        <v>2021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83">
        <v>498</v>
      </c>
      <c r="C500" s="4" t="s">
        <v>880</v>
      </c>
      <c r="D500" s="118"/>
      <c r="E500" s="131"/>
      <c r="F500" s="140">
        <v>2</v>
      </c>
      <c r="G500" s="27">
        <v>640</v>
      </c>
      <c r="H500" s="140"/>
      <c r="I500" s="5"/>
      <c r="J500" s="28"/>
      <c r="K500" s="4"/>
      <c r="L500" s="4"/>
      <c r="M500" s="4" t="s">
        <v>881</v>
      </c>
      <c r="N500" s="4">
        <v>2022</v>
      </c>
      <c r="O500" s="4" t="s">
        <v>90</v>
      </c>
      <c r="P500" s="4" t="s">
        <v>90</v>
      </c>
      <c r="Q500" s="4" t="s">
        <v>90</v>
      </c>
      <c r="R500" s="4" t="s">
        <v>90</v>
      </c>
      <c r="S500" s="4" t="s">
        <v>90</v>
      </c>
      <c r="T500" s="4" t="s">
        <v>90</v>
      </c>
      <c r="U500" s="4"/>
      <c r="V500" s="4"/>
      <c r="W500" s="4"/>
      <c r="X500" s="4"/>
      <c r="Y500" s="4"/>
      <c r="Z500" s="4"/>
    </row>
    <row r="501" spans="1:26" x14ac:dyDescent="0.25">
      <c r="A501" s="4"/>
      <c r="B501" s="83">
        <v>499</v>
      </c>
      <c r="C501" s="4" t="s">
        <v>882</v>
      </c>
      <c r="D501" s="118"/>
      <c r="E501" s="131"/>
      <c r="F501" s="140">
        <v>1</v>
      </c>
      <c r="G501" s="27">
        <v>320</v>
      </c>
      <c r="H501" s="140"/>
      <c r="I501" s="5"/>
      <c r="J501" s="28"/>
      <c r="K501" s="4"/>
      <c r="L501" s="4"/>
      <c r="M501" s="4" t="s">
        <v>743</v>
      </c>
      <c r="N501" s="4">
        <v>2019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83">
        <v>500</v>
      </c>
      <c r="C502" s="4" t="s">
        <v>883</v>
      </c>
      <c r="D502" s="118">
        <v>300</v>
      </c>
      <c r="E502" s="131">
        <v>150</v>
      </c>
      <c r="F502" s="140">
        <v>1</v>
      </c>
      <c r="G502" s="27">
        <v>320</v>
      </c>
      <c r="H502" s="140"/>
      <c r="I502" s="5"/>
      <c r="J502" s="28"/>
      <c r="K502" s="4"/>
      <c r="L502" s="4"/>
      <c r="M502" s="4" t="s">
        <v>884</v>
      </c>
      <c r="N502" s="4">
        <v>2023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83">
        <v>501</v>
      </c>
      <c r="C503" s="4" t="s">
        <v>1399</v>
      </c>
      <c r="D503" s="118"/>
      <c r="E503" s="131"/>
      <c r="F503" s="140">
        <v>1</v>
      </c>
      <c r="G503" s="27">
        <v>320</v>
      </c>
      <c r="H503" s="140"/>
      <c r="I503" s="5"/>
      <c r="J503" s="28">
        <v>1</v>
      </c>
      <c r="K503" s="4"/>
      <c r="L503" s="4"/>
      <c r="M503" s="4" t="s">
        <v>886</v>
      </c>
      <c r="N503" s="4">
        <v>2023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83">
        <v>502</v>
      </c>
      <c r="C504" s="4" t="s">
        <v>887</v>
      </c>
      <c r="D504" s="118">
        <v>300</v>
      </c>
      <c r="E504" s="131">
        <v>150</v>
      </c>
      <c r="F504" s="140">
        <v>1</v>
      </c>
      <c r="G504" s="27">
        <v>320</v>
      </c>
      <c r="H504" s="140"/>
      <c r="I504" s="5"/>
      <c r="J504" s="28"/>
      <c r="K504" s="4"/>
      <c r="L504" s="4"/>
      <c r="M504" s="4" t="s">
        <v>888</v>
      </c>
      <c r="N504" s="4">
        <v>2023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83">
        <v>503</v>
      </c>
      <c r="C505" s="4" t="s">
        <v>889</v>
      </c>
      <c r="D505" s="118"/>
      <c r="E505" s="131"/>
      <c r="F505" s="140">
        <v>1</v>
      </c>
      <c r="G505" s="27"/>
      <c r="H505" s="140"/>
      <c r="I505" s="5"/>
      <c r="J505" s="28"/>
      <c r="K505" s="4"/>
      <c r="L505" s="4"/>
      <c r="M505" s="4" t="s">
        <v>890</v>
      </c>
      <c r="N505" s="4">
        <v>2022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83">
        <v>504</v>
      </c>
      <c r="C506" s="4"/>
      <c r="D506" s="118"/>
      <c r="E506" s="131"/>
      <c r="F506" s="140"/>
      <c r="G506" s="27"/>
      <c r="H506" s="140"/>
      <c r="I506" s="5"/>
      <c r="J506" s="28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s="142" customFormat="1" x14ac:dyDescent="0.25">
      <c r="B507" s="143">
        <v>505</v>
      </c>
      <c r="C507" s="142" t="s">
        <v>1278</v>
      </c>
      <c r="D507" s="144"/>
      <c r="E507" s="139"/>
      <c r="F507" s="145">
        <v>1</v>
      </c>
      <c r="G507" s="146"/>
      <c r="H507" s="145"/>
      <c r="I507" s="147"/>
      <c r="J507" s="148"/>
      <c r="M507" s="142" t="s">
        <v>893</v>
      </c>
      <c r="N507" s="142">
        <v>2021</v>
      </c>
    </row>
    <row r="508" spans="1:26" x14ac:dyDescent="0.25">
      <c r="A508" s="4"/>
      <c r="B508" s="83">
        <v>506</v>
      </c>
      <c r="C508" s="4" t="s">
        <v>894</v>
      </c>
      <c r="D508" s="118"/>
      <c r="E508" s="131"/>
      <c r="F508" s="140">
        <v>2</v>
      </c>
      <c r="G508" s="27">
        <v>640</v>
      </c>
      <c r="H508" s="140"/>
      <c r="I508" s="5"/>
      <c r="J508" s="28" t="s">
        <v>895</v>
      </c>
      <c r="K508" s="4" t="s">
        <v>1125</v>
      </c>
      <c r="L508" s="4" t="s">
        <v>1126</v>
      </c>
      <c r="M508" s="4" t="s">
        <v>896</v>
      </c>
      <c r="N508" s="4">
        <v>2022</v>
      </c>
      <c r="O508" s="4" t="s">
        <v>90</v>
      </c>
      <c r="P508" s="4" t="s">
        <v>90</v>
      </c>
      <c r="Q508" s="4" t="s">
        <v>90</v>
      </c>
      <c r="R508" s="4" t="s">
        <v>90</v>
      </c>
      <c r="S508" s="4" t="s">
        <v>90</v>
      </c>
      <c r="T508" s="4" t="s">
        <v>90</v>
      </c>
      <c r="U508" s="4" t="s">
        <v>90</v>
      </c>
      <c r="V508" s="4" t="s">
        <v>90</v>
      </c>
      <c r="W508" s="4" t="s">
        <v>90</v>
      </c>
      <c r="X508" s="4"/>
      <c r="Y508" s="4"/>
      <c r="Z508" s="4"/>
    </row>
    <row r="509" spans="1:26" x14ac:dyDescent="0.25">
      <c r="A509" s="4"/>
      <c r="B509" s="83">
        <v>507</v>
      </c>
      <c r="C509" s="4" t="s">
        <v>897</v>
      </c>
      <c r="D509" s="118"/>
      <c r="E509" s="131">
        <v>300</v>
      </c>
      <c r="F509" s="140">
        <v>2</v>
      </c>
      <c r="G509" s="27">
        <v>640</v>
      </c>
      <c r="H509" s="140"/>
      <c r="I509" s="5"/>
      <c r="J509" s="28"/>
      <c r="K509" s="4"/>
      <c r="L509" s="4"/>
      <c r="M509" s="4" t="s">
        <v>898</v>
      </c>
      <c r="N509" s="4">
        <v>2022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83">
        <v>508</v>
      </c>
      <c r="C510" s="4" t="s">
        <v>899</v>
      </c>
      <c r="D510" s="118">
        <v>600</v>
      </c>
      <c r="E510" s="131"/>
      <c r="F510" s="140">
        <v>2</v>
      </c>
      <c r="G510" s="27">
        <v>320</v>
      </c>
      <c r="H510" s="140"/>
      <c r="I510" s="5"/>
      <c r="J510" s="28" t="s">
        <v>900</v>
      </c>
      <c r="K510" s="4"/>
      <c r="L510" s="87"/>
      <c r="M510" s="4" t="s">
        <v>1395</v>
      </c>
      <c r="N510" s="4">
        <v>2022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  <c r="T510" s="4" t="s">
        <v>24</v>
      </c>
      <c r="U510" s="4"/>
      <c r="V510" s="4"/>
      <c r="W510" s="4"/>
      <c r="X510" s="4"/>
      <c r="Y510" s="4"/>
      <c r="Z510" s="4"/>
    </row>
    <row r="511" spans="1:26" x14ac:dyDescent="0.25">
      <c r="A511" s="4"/>
      <c r="B511" s="83">
        <v>509</v>
      </c>
      <c r="C511" s="4" t="s">
        <v>902</v>
      </c>
      <c r="D511" s="118"/>
      <c r="E511" s="131"/>
      <c r="F511" s="140">
        <v>1</v>
      </c>
      <c r="G511" s="27">
        <v>320</v>
      </c>
      <c r="H511" s="140"/>
      <c r="I511" s="5"/>
      <c r="J511" s="28"/>
      <c r="K511" s="4"/>
      <c r="L511" s="4"/>
      <c r="M511" s="4" t="s">
        <v>903</v>
      </c>
      <c r="N511" s="4">
        <v>2022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83">
        <v>510</v>
      </c>
      <c r="C512" s="4" t="s">
        <v>904</v>
      </c>
      <c r="D512" s="118">
        <v>300</v>
      </c>
      <c r="E512" s="131">
        <v>150</v>
      </c>
      <c r="F512" s="140">
        <v>1</v>
      </c>
      <c r="G512" s="27">
        <v>320</v>
      </c>
      <c r="H512" s="140"/>
      <c r="I512" s="5"/>
      <c r="J512" s="28"/>
      <c r="K512" s="4"/>
      <c r="L512" s="4"/>
      <c r="M512" s="4" t="s">
        <v>273</v>
      </c>
      <c r="N512" s="4">
        <v>2022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  <c r="T512" s="4" t="s">
        <v>24</v>
      </c>
      <c r="U512" s="4"/>
      <c r="V512" s="4"/>
      <c r="W512" s="4"/>
      <c r="X512" s="4"/>
      <c r="Y512" s="4"/>
      <c r="Z512" s="4"/>
    </row>
    <row r="513" spans="1:26" x14ac:dyDescent="0.25">
      <c r="A513" s="4" t="s">
        <v>1388</v>
      </c>
      <c r="B513" s="83">
        <v>511</v>
      </c>
      <c r="C513" s="4" t="s">
        <v>905</v>
      </c>
      <c r="D513" s="118"/>
      <c r="E513" s="131"/>
      <c r="F513" s="140">
        <v>1</v>
      </c>
      <c r="G513" s="27">
        <v>320</v>
      </c>
      <c r="H513" s="140"/>
      <c r="I513" s="5"/>
      <c r="J513" s="28"/>
      <c r="K513" s="4"/>
      <c r="L513" s="4"/>
      <c r="M513" s="4" t="s">
        <v>906</v>
      </c>
      <c r="N513" s="4">
        <v>2016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83">
        <v>512</v>
      </c>
      <c r="C514" s="4" t="s">
        <v>907</v>
      </c>
      <c r="D514" s="118"/>
      <c r="E514" s="131"/>
      <c r="F514" s="140">
        <v>1</v>
      </c>
      <c r="G514" s="27">
        <v>320</v>
      </c>
      <c r="H514" s="140"/>
      <c r="I514" s="5"/>
      <c r="J514" s="28"/>
      <c r="K514" s="4"/>
      <c r="L514" s="4"/>
      <c r="M514" s="4" t="s">
        <v>485</v>
      </c>
      <c r="N514" s="4">
        <v>2021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83">
        <v>513</v>
      </c>
      <c r="C515" s="4" t="s">
        <v>908</v>
      </c>
      <c r="D515" s="118"/>
      <c r="E515" s="131"/>
      <c r="F515" s="140">
        <v>1</v>
      </c>
      <c r="G515" s="27">
        <v>320</v>
      </c>
      <c r="H515" s="140"/>
      <c r="I515" s="5"/>
      <c r="J515" s="28"/>
      <c r="K515" s="4"/>
      <c r="L515" s="4"/>
      <c r="M515" s="4" t="s">
        <v>367</v>
      </c>
      <c r="N515" s="4">
        <v>2023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124">
        <v>514</v>
      </c>
      <c r="C516" s="4" t="s">
        <v>909</v>
      </c>
      <c r="D516" s="118">
        <v>300</v>
      </c>
      <c r="E516" s="139">
        <v>300</v>
      </c>
      <c r="F516" s="140">
        <v>2</v>
      </c>
      <c r="G516" s="27">
        <v>320</v>
      </c>
      <c r="H516" s="140"/>
      <c r="I516" s="5">
        <v>1</v>
      </c>
      <c r="J516" s="28"/>
      <c r="K516" s="4"/>
      <c r="L516" s="4"/>
      <c r="M516" s="4" t="s">
        <v>910</v>
      </c>
      <c r="N516" s="4">
        <v>2021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  <c r="T516" s="4" t="s">
        <v>24</v>
      </c>
      <c r="U516" s="4"/>
      <c r="V516" s="4"/>
      <c r="W516" s="4"/>
      <c r="X516" s="4"/>
      <c r="Y516" s="4"/>
      <c r="Z516" s="4"/>
    </row>
    <row r="517" spans="1:26" x14ac:dyDescent="0.25">
      <c r="A517" s="4"/>
      <c r="B517" s="83">
        <v>515</v>
      </c>
      <c r="C517" s="4" t="s">
        <v>911</v>
      </c>
      <c r="D517" s="118"/>
      <c r="E517" s="131"/>
      <c r="F517" s="140">
        <v>3</v>
      </c>
      <c r="G517" s="27"/>
      <c r="H517" s="140"/>
      <c r="I517" s="5"/>
      <c r="J517" s="28">
        <v>6</v>
      </c>
      <c r="K517" s="4"/>
      <c r="L517" s="4"/>
      <c r="M517" s="4" t="s">
        <v>912</v>
      </c>
      <c r="N517" s="4">
        <v>2021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  <c r="T517" s="4" t="s">
        <v>24</v>
      </c>
      <c r="U517" s="4" t="s">
        <v>24</v>
      </c>
      <c r="V517" s="4"/>
      <c r="W517" s="4"/>
      <c r="X517" s="4"/>
      <c r="Y517" s="4"/>
      <c r="Z517" s="4"/>
    </row>
    <row r="518" spans="1:26" x14ac:dyDescent="0.25">
      <c r="A518" s="4"/>
      <c r="B518" s="83">
        <v>516</v>
      </c>
      <c r="C518" s="4" t="s">
        <v>913</v>
      </c>
      <c r="D518" s="118"/>
      <c r="E518" s="131">
        <v>150</v>
      </c>
      <c r="F518" s="140">
        <v>1</v>
      </c>
      <c r="G518" s="27">
        <v>320</v>
      </c>
      <c r="H518" s="140" t="s">
        <v>44</v>
      </c>
      <c r="I518" s="5" t="s">
        <v>914</v>
      </c>
      <c r="J518" s="28"/>
      <c r="K518" s="4"/>
      <c r="L518" s="4"/>
      <c r="M518" s="4" t="s">
        <v>69</v>
      </c>
      <c r="N518" s="4">
        <v>2022</v>
      </c>
      <c r="O518" s="4" t="s">
        <v>24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 t="s">
        <v>1389</v>
      </c>
      <c r="B519" s="83">
        <v>517</v>
      </c>
      <c r="C519" s="4" t="s">
        <v>915</v>
      </c>
      <c r="D519" s="118"/>
      <c r="E519" s="131"/>
      <c r="F519" s="140">
        <v>1</v>
      </c>
      <c r="G519" s="27">
        <v>320</v>
      </c>
      <c r="H519" s="140" t="s">
        <v>44</v>
      </c>
      <c r="I519" s="5"/>
      <c r="J519" s="28"/>
      <c r="K519" s="4"/>
      <c r="L519" s="4"/>
      <c r="M519" s="4" t="s">
        <v>916</v>
      </c>
      <c r="N519" s="4">
        <v>2017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  <c r="T519" s="4" t="s">
        <v>24</v>
      </c>
      <c r="U519" s="4" t="s">
        <v>24</v>
      </c>
      <c r="V519" s="4"/>
      <c r="W519" s="4"/>
      <c r="X519" s="4"/>
      <c r="Y519" s="4"/>
      <c r="Z519" s="4"/>
    </row>
    <row r="520" spans="1:26" x14ac:dyDescent="0.25">
      <c r="A520" s="4"/>
      <c r="B520" s="83">
        <v>518</v>
      </c>
      <c r="C520" s="4" t="s">
        <v>917</v>
      </c>
      <c r="D520" s="118"/>
      <c r="E520" s="131"/>
      <c r="F520" s="140">
        <v>1</v>
      </c>
      <c r="G520" s="27"/>
      <c r="H520" s="140"/>
      <c r="I520" s="5"/>
      <c r="J520" s="28"/>
      <c r="K520" s="4"/>
      <c r="L520" s="4"/>
      <c r="M520" s="4" t="s">
        <v>918</v>
      </c>
      <c r="N520" s="4">
        <v>2020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  <c r="T520" s="4" t="s">
        <v>1381</v>
      </c>
      <c r="U520" s="4"/>
      <c r="V520" s="4"/>
      <c r="W520" s="4"/>
      <c r="X520" s="4"/>
      <c r="Y520" s="4"/>
      <c r="Z520" s="4"/>
    </row>
    <row r="521" spans="1:26" x14ac:dyDescent="0.25">
      <c r="A521" s="4"/>
      <c r="B521" s="83">
        <v>519</v>
      </c>
      <c r="C521" s="4" t="s">
        <v>919</v>
      </c>
      <c r="D521" s="118"/>
      <c r="E521" s="131"/>
      <c r="F521" s="140">
        <v>1</v>
      </c>
      <c r="G521" s="27">
        <v>320</v>
      </c>
      <c r="H521" s="140"/>
      <c r="I521" s="5"/>
      <c r="J521" s="28"/>
      <c r="K521" s="4"/>
      <c r="L521" s="4"/>
      <c r="M521" s="4" t="s">
        <v>920</v>
      </c>
      <c r="N521" s="4">
        <v>2020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  <c r="T521" s="4" t="s">
        <v>24</v>
      </c>
      <c r="U521" s="4" t="s">
        <v>24</v>
      </c>
      <c r="V521" s="4" t="s">
        <v>24</v>
      </c>
      <c r="W521" s="4" t="s">
        <v>24</v>
      </c>
      <c r="X521" s="4"/>
      <c r="Y521" s="4"/>
      <c r="Z521" s="4"/>
    </row>
    <row r="522" spans="1:26" x14ac:dyDescent="0.25">
      <c r="A522" s="4"/>
      <c r="B522" s="83">
        <v>520</v>
      </c>
      <c r="C522" s="4" t="s">
        <v>921</v>
      </c>
      <c r="D522" s="118">
        <v>300</v>
      </c>
      <c r="E522" s="131">
        <v>150</v>
      </c>
      <c r="F522" s="140">
        <v>1</v>
      </c>
      <c r="G522" s="27">
        <v>640</v>
      </c>
      <c r="H522" s="140"/>
      <c r="I522" s="5"/>
      <c r="J522" s="28"/>
      <c r="K522" s="4"/>
      <c r="L522" s="4"/>
      <c r="M522" s="4" t="s">
        <v>922</v>
      </c>
      <c r="N522" s="4">
        <v>2022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  <c r="T522" s="4" t="s">
        <v>24</v>
      </c>
      <c r="U522" s="4"/>
      <c r="V522" s="4"/>
      <c r="W522" s="4"/>
      <c r="X522" s="4"/>
      <c r="Y522" s="4"/>
      <c r="Z522" s="4"/>
    </row>
    <row r="523" spans="1:26" x14ac:dyDescent="0.25">
      <c r="A523" s="4"/>
      <c r="B523" s="83">
        <v>521</v>
      </c>
      <c r="C523" s="4" t="s">
        <v>923</v>
      </c>
      <c r="D523" s="118"/>
      <c r="E523" s="131"/>
      <c r="F523" s="140">
        <v>1</v>
      </c>
      <c r="G523" s="27"/>
      <c r="H523" s="140"/>
      <c r="I523" s="5"/>
      <c r="J523" s="28"/>
      <c r="K523" s="4"/>
      <c r="L523" s="4"/>
      <c r="M523" s="4" t="s">
        <v>924</v>
      </c>
      <c r="N523" s="4">
        <v>2021</v>
      </c>
      <c r="O523" s="4" t="s">
        <v>24</v>
      </c>
      <c r="P523" s="4" t="s">
        <v>24</v>
      </c>
      <c r="Q523" s="4" t="s">
        <v>24</v>
      </c>
      <c r="R523" s="4" t="s">
        <v>24</v>
      </c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83">
        <v>522</v>
      </c>
      <c r="C524" s="4" t="s">
        <v>925</v>
      </c>
      <c r="D524" s="118"/>
      <c r="E524" s="131"/>
      <c r="F524" s="140">
        <v>1</v>
      </c>
      <c r="G524" s="27"/>
      <c r="H524" s="140"/>
      <c r="I524" s="5"/>
      <c r="J524" s="28"/>
      <c r="K524" s="4"/>
      <c r="L524" s="4"/>
      <c r="M524" s="4" t="s">
        <v>926</v>
      </c>
      <c r="N524" s="4">
        <v>2020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83">
        <v>523</v>
      </c>
      <c r="C525" s="4" t="s">
        <v>927</v>
      </c>
      <c r="D525" s="118"/>
      <c r="E525" s="131"/>
      <c r="F525" s="140">
        <v>1</v>
      </c>
      <c r="G525" s="27">
        <v>320</v>
      </c>
      <c r="H525" s="140"/>
      <c r="I525" s="5"/>
      <c r="J525" s="28"/>
      <c r="K525" s="4"/>
      <c r="L525" s="4"/>
      <c r="M525" s="4" t="s">
        <v>928</v>
      </c>
      <c r="N525" s="4">
        <v>2019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  <c r="T525" s="4" t="s">
        <v>24</v>
      </c>
      <c r="U525" s="4" t="s">
        <v>24</v>
      </c>
      <c r="V525" s="4"/>
      <c r="W525" s="4"/>
      <c r="X525" s="4"/>
      <c r="Y525" s="4"/>
      <c r="Z525" s="4"/>
    </row>
    <row r="526" spans="1:26" x14ac:dyDescent="0.25">
      <c r="A526" s="4"/>
      <c r="B526" s="83">
        <v>524</v>
      </c>
      <c r="C526" s="4" t="s">
        <v>929</v>
      </c>
      <c r="D526" s="118">
        <v>300</v>
      </c>
      <c r="E526" s="131">
        <v>150</v>
      </c>
      <c r="F526" s="140">
        <v>1</v>
      </c>
      <c r="G526" s="27">
        <v>320</v>
      </c>
      <c r="H526" s="140"/>
      <c r="I526" s="5"/>
      <c r="J526" s="28"/>
      <c r="K526" s="4"/>
      <c r="L526" s="4"/>
      <c r="M526" s="4" t="s">
        <v>144</v>
      </c>
      <c r="N526" s="4">
        <v>2022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  <c r="T526" s="4" t="s">
        <v>24</v>
      </c>
      <c r="U526" s="4" t="s">
        <v>24</v>
      </c>
      <c r="V526" s="4" t="s">
        <v>24</v>
      </c>
      <c r="W526" s="4"/>
      <c r="X526" s="4"/>
      <c r="Y526" s="4"/>
      <c r="Z526" s="4"/>
    </row>
    <row r="527" spans="1:26" x14ac:dyDescent="0.25">
      <c r="A527" s="4" t="s">
        <v>101</v>
      </c>
      <c r="B527" s="83">
        <v>525</v>
      </c>
      <c r="C527" s="4" t="s">
        <v>930</v>
      </c>
      <c r="D527" s="118"/>
      <c r="E527" s="131"/>
      <c r="F527" s="140">
        <v>1</v>
      </c>
      <c r="G527" s="27"/>
      <c r="H527" s="140"/>
      <c r="I527" s="5"/>
      <c r="J527" s="28"/>
      <c r="K527" s="4"/>
      <c r="L527" s="4"/>
      <c r="M527" s="4" t="s">
        <v>220</v>
      </c>
      <c r="N527" s="4">
        <v>2014</v>
      </c>
      <c r="O527" s="4" t="s">
        <v>24</v>
      </c>
      <c r="P527" s="4" t="s">
        <v>24</v>
      </c>
      <c r="Q527" s="4" t="s">
        <v>24</v>
      </c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83">
        <v>526</v>
      </c>
      <c r="C528" s="4" t="s">
        <v>931</v>
      </c>
      <c r="D528" s="118">
        <v>300</v>
      </c>
      <c r="E528" s="131">
        <v>150</v>
      </c>
      <c r="F528" s="140">
        <v>1</v>
      </c>
      <c r="G528" s="27">
        <v>320</v>
      </c>
      <c r="H528" s="140"/>
      <c r="I528" s="5"/>
      <c r="J528" s="28"/>
      <c r="K528" s="4"/>
      <c r="L528" s="4"/>
      <c r="M528" s="4" t="s">
        <v>72</v>
      </c>
      <c r="N528" s="4">
        <v>2023</v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83">
        <v>527</v>
      </c>
      <c r="C529" s="4" t="s">
        <v>932</v>
      </c>
      <c r="D529" s="118">
        <v>300</v>
      </c>
      <c r="E529" s="131"/>
      <c r="F529" s="140">
        <v>1</v>
      </c>
      <c r="G529" s="27">
        <v>320</v>
      </c>
      <c r="H529" s="140"/>
      <c r="I529" s="5"/>
      <c r="J529" s="28"/>
      <c r="K529" s="4"/>
      <c r="L529" s="4"/>
      <c r="M529" s="4" t="s">
        <v>891</v>
      </c>
      <c r="N529" s="4">
        <v>2023</v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83">
        <v>528</v>
      </c>
      <c r="C530" s="4" t="s">
        <v>933</v>
      </c>
      <c r="D530" s="118"/>
      <c r="E530" s="131"/>
      <c r="F530" s="140">
        <v>1</v>
      </c>
      <c r="G530" s="27">
        <v>320</v>
      </c>
      <c r="H530" s="140"/>
      <c r="I530" s="5"/>
      <c r="J530" s="28"/>
      <c r="K530" s="4"/>
      <c r="L530" s="4"/>
      <c r="M530" s="4" t="s">
        <v>934</v>
      </c>
      <c r="N530" s="4">
        <v>2019</v>
      </c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83">
        <v>529</v>
      </c>
      <c r="C531" s="4" t="s">
        <v>935</v>
      </c>
      <c r="D531" s="118"/>
      <c r="E531" s="131"/>
      <c r="F531" s="140"/>
      <c r="G531" s="27">
        <v>320</v>
      </c>
      <c r="H531" s="140"/>
      <c r="I531" s="5">
        <v>1</v>
      </c>
      <c r="J531" s="28"/>
      <c r="K531" s="4"/>
      <c r="L531" s="4"/>
      <c r="M531" s="4" t="s">
        <v>936</v>
      </c>
      <c r="N531" s="4">
        <v>2020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  <c r="T531" s="4" t="s">
        <v>24</v>
      </c>
      <c r="U531" s="4"/>
      <c r="V531" s="4"/>
      <c r="W531" s="4"/>
      <c r="X531" s="4"/>
      <c r="Y531" s="4"/>
      <c r="Z531" s="4"/>
    </row>
    <row r="532" spans="1:26" x14ac:dyDescent="0.25">
      <c r="A532" s="4"/>
      <c r="B532" s="83">
        <v>530</v>
      </c>
      <c r="C532" s="4" t="s">
        <v>937</v>
      </c>
      <c r="D532" s="118"/>
      <c r="E532" s="131"/>
      <c r="F532" s="140">
        <v>1</v>
      </c>
      <c r="G532" s="27">
        <v>320</v>
      </c>
      <c r="H532" s="140"/>
      <c r="I532" s="5">
        <v>2</v>
      </c>
      <c r="J532" s="28"/>
      <c r="K532" s="4"/>
      <c r="L532" s="4"/>
      <c r="M532" s="4" t="s">
        <v>938</v>
      </c>
      <c r="N532" s="4">
        <v>2022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  <c r="T532" s="4" t="s">
        <v>24</v>
      </c>
      <c r="U532" s="4" t="s">
        <v>24</v>
      </c>
      <c r="V532" s="4"/>
      <c r="W532" s="4"/>
      <c r="X532" s="4"/>
      <c r="Y532" s="4"/>
      <c r="Z532" s="4"/>
    </row>
    <row r="533" spans="1:26" x14ac:dyDescent="0.25">
      <c r="A533" s="4"/>
      <c r="B533" s="83">
        <v>531</v>
      </c>
      <c r="C533" s="4" t="s">
        <v>937</v>
      </c>
      <c r="D533" s="118"/>
      <c r="E533" s="131"/>
      <c r="F533" s="140">
        <v>1</v>
      </c>
      <c r="G533" s="27">
        <v>320</v>
      </c>
      <c r="H533" s="140"/>
      <c r="I533" s="5"/>
      <c r="J533" s="28"/>
      <c r="K533" s="4"/>
      <c r="L533" s="4"/>
      <c r="M533" s="4" t="s">
        <v>938</v>
      </c>
      <c r="N533" s="4">
        <v>2022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83">
        <v>532</v>
      </c>
      <c r="C534" s="4" t="s">
        <v>940</v>
      </c>
      <c r="D534" s="118"/>
      <c r="E534" s="131"/>
      <c r="F534" s="140"/>
      <c r="G534" s="27">
        <v>320</v>
      </c>
      <c r="H534" s="140"/>
      <c r="I534" s="5">
        <v>1</v>
      </c>
      <c r="J534" s="28"/>
      <c r="K534" s="4"/>
      <c r="L534" s="4"/>
      <c r="M534" s="4" t="s">
        <v>160</v>
      </c>
      <c r="N534" s="4">
        <v>2019</v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83">
        <v>533</v>
      </c>
      <c r="C535" s="4" t="s">
        <v>941</v>
      </c>
      <c r="D535" s="118"/>
      <c r="E535" s="131"/>
      <c r="F535" s="140">
        <v>1</v>
      </c>
      <c r="G535" s="27">
        <v>320</v>
      </c>
      <c r="H535" s="140"/>
      <c r="I535" s="5"/>
      <c r="J535" s="28"/>
      <c r="K535" s="4"/>
      <c r="L535" s="4"/>
      <c r="M535" s="4" t="s">
        <v>55</v>
      </c>
      <c r="N535" s="4">
        <v>2020</v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83">
        <v>534</v>
      </c>
      <c r="C536" s="4" t="s">
        <v>942</v>
      </c>
      <c r="D536" s="118"/>
      <c r="E536" s="131"/>
      <c r="F536" s="140">
        <v>1</v>
      </c>
      <c r="G536" s="27">
        <v>320</v>
      </c>
      <c r="H536" s="140" t="s">
        <v>44</v>
      </c>
      <c r="I536" s="5"/>
      <c r="J536" s="28"/>
      <c r="K536" s="4"/>
      <c r="L536" s="4"/>
      <c r="M536" s="4" t="s">
        <v>704</v>
      </c>
      <c r="N536" s="4">
        <v>2022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  <c r="T536" s="4" t="s">
        <v>24</v>
      </c>
      <c r="U536" s="4" t="s">
        <v>24</v>
      </c>
      <c r="V536" s="4"/>
      <c r="W536" s="4"/>
      <c r="X536" s="4"/>
      <c r="Y536" s="4"/>
      <c r="Z536" s="4"/>
    </row>
    <row r="537" spans="1:26" x14ac:dyDescent="0.25">
      <c r="A537" s="4"/>
      <c r="B537" s="83">
        <v>535</v>
      </c>
      <c r="C537" s="4" t="s">
        <v>943</v>
      </c>
      <c r="D537" s="118"/>
      <c r="E537" s="131"/>
      <c r="F537" s="140">
        <v>1</v>
      </c>
      <c r="G537" s="27">
        <v>320</v>
      </c>
      <c r="H537" s="140"/>
      <c r="I537" s="5"/>
      <c r="J537" s="28"/>
      <c r="K537" s="4"/>
      <c r="L537" s="4"/>
      <c r="M537" s="4" t="s">
        <v>1402</v>
      </c>
      <c r="N537" s="4">
        <v>2022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 t="s">
        <v>101</v>
      </c>
      <c r="B538" s="83">
        <v>536</v>
      </c>
      <c r="C538" s="4" t="s">
        <v>945</v>
      </c>
      <c r="D538" s="118"/>
      <c r="E538" s="131"/>
      <c r="F538" s="140">
        <v>1</v>
      </c>
      <c r="G538" s="27"/>
      <c r="H538" s="140"/>
      <c r="I538" s="5"/>
      <c r="J538" s="28"/>
      <c r="K538" s="4"/>
      <c r="L538" s="4"/>
      <c r="M538" s="4" t="s">
        <v>916</v>
      </c>
      <c r="N538" s="4">
        <v>2013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83">
        <v>537</v>
      </c>
      <c r="C539" s="4" t="s">
        <v>946</v>
      </c>
      <c r="D539" s="118"/>
      <c r="E539" s="131"/>
      <c r="F539" s="140">
        <v>1</v>
      </c>
      <c r="G539" s="27"/>
      <c r="H539" s="140"/>
      <c r="I539" s="5"/>
      <c r="J539" s="28"/>
      <c r="K539" s="4"/>
      <c r="L539" s="4"/>
      <c r="M539" s="4" t="s">
        <v>184</v>
      </c>
      <c r="N539" s="4">
        <v>2020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  <c r="T539" s="4" t="s">
        <v>24</v>
      </c>
      <c r="U539" s="4" t="s">
        <v>24</v>
      </c>
      <c r="V539" s="4" t="s">
        <v>24</v>
      </c>
      <c r="W539" s="4" t="s">
        <v>24</v>
      </c>
      <c r="X539" s="4"/>
      <c r="Y539" s="4"/>
      <c r="Z539" s="4"/>
    </row>
    <row r="540" spans="1:26" x14ac:dyDescent="0.25">
      <c r="A540" s="4"/>
      <c r="B540" s="83">
        <v>538</v>
      </c>
      <c r="C540" s="4" t="s">
        <v>947</v>
      </c>
      <c r="D540" s="118"/>
      <c r="E540" s="131"/>
      <c r="F540" s="140">
        <v>1</v>
      </c>
      <c r="G540" s="27">
        <v>320</v>
      </c>
      <c r="H540" s="140"/>
      <c r="I540" s="5"/>
      <c r="J540" s="28"/>
      <c r="K540" s="4"/>
      <c r="L540" s="4"/>
      <c r="M540" s="4" t="s">
        <v>948</v>
      </c>
      <c r="N540" s="4">
        <v>2020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83">
        <v>539</v>
      </c>
      <c r="C541" s="4" t="s">
        <v>949</v>
      </c>
      <c r="D541" s="118"/>
      <c r="E541" s="131"/>
      <c r="F541" s="140"/>
      <c r="G541" s="27">
        <v>320</v>
      </c>
      <c r="H541" s="140"/>
      <c r="I541" s="5">
        <v>1</v>
      </c>
      <c r="J541" s="28"/>
      <c r="K541" s="4"/>
      <c r="L541" s="4"/>
      <c r="M541" s="4" t="s">
        <v>950</v>
      </c>
      <c r="N541" s="4">
        <v>2019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83">
        <v>540</v>
      </c>
      <c r="C542" s="4" t="s">
        <v>951</v>
      </c>
      <c r="D542" s="118">
        <v>300</v>
      </c>
      <c r="E542" s="131">
        <v>300</v>
      </c>
      <c r="F542" s="140">
        <v>2</v>
      </c>
      <c r="G542" s="27">
        <v>320</v>
      </c>
      <c r="H542" s="140" t="s">
        <v>44</v>
      </c>
      <c r="I542" s="5"/>
      <c r="J542" s="28">
        <v>1</v>
      </c>
      <c r="K542" s="4" t="s">
        <v>952</v>
      </c>
      <c r="L542" s="4"/>
      <c r="M542" s="4" t="s">
        <v>953</v>
      </c>
      <c r="N542" s="4">
        <v>2022</v>
      </c>
      <c r="O542" s="4" t="s">
        <v>90</v>
      </c>
      <c r="P542" s="4" t="s">
        <v>90</v>
      </c>
      <c r="Q542" s="4" t="s">
        <v>90</v>
      </c>
      <c r="R542" s="4" t="s">
        <v>90</v>
      </c>
      <c r="S542" s="4" t="s">
        <v>90</v>
      </c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83">
        <v>541</v>
      </c>
      <c r="C543" s="4" t="s">
        <v>955</v>
      </c>
      <c r="D543" s="118">
        <v>300</v>
      </c>
      <c r="E543" s="131">
        <v>150</v>
      </c>
      <c r="F543" s="140">
        <v>1</v>
      </c>
      <c r="G543" s="27">
        <v>320</v>
      </c>
      <c r="H543" s="140" t="s">
        <v>44</v>
      </c>
      <c r="I543" s="5"/>
      <c r="J543" s="28"/>
      <c r="K543" s="4"/>
      <c r="L543" s="4"/>
      <c r="M543" s="4" t="s">
        <v>956</v>
      </c>
      <c r="N543" s="4">
        <v>2022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83">
        <v>542</v>
      </c>
      <c r="C544" s="4" t="s">
        <v>957</v>
      </c>
      <c r="D544" s="118">
        <v>300</v>
      </c>
      <c r="E544" s="131">
        <v>150</v>
      </c>
      <c r="F544" s="140">
        <v>2</v>
      </c>
      <c r="G544" s="27">
        <v>640</v>
      </c>
      <c r="H544" s="140"/>
      <c r="I544" s="5"/>
      <c r="J544" s="28"/>
      <c r="K544" s="4"/>
      <c r="L544" s="4"/>
      <c r="M544" s="4" t="s">
        <v>1401</v>
      </c>
      <c r="N544" s="4">
        <v>2023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83">
        <v>543</v>
      </c>
      <c r="C545" s="4" t="s">
        <v>959</v>
      </c>
      <c r="D545" s="118"/>
      <c r="E545" s="131">
        <v>150</v>
      </c>
      <c r="F545" s="140">
        <v>1</v>
      </c>
      <c r="G545" s="27">
        <v>640</v>
      </c>
      <c r="H545" s="140"/>
      <c r="I545" s="5"/>
      <c r="J545" s="28" t="s">
        <v>1351</v>
      </c>
      <c r="K545" s="4"/>
      <c r="L545" s="4"/>
      <c r="M545" s="4" t="s">
        <v>960</v>
      </c>
      <c r="N545" s="4">
        <v>2023</v>
      </c>
      <c r="O545" s="4" t="s">
        <v>1336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83">
        <v>544</v>
      </c>
      <c r="C546" s="4" t="s">
        <v>961</v>
      </c>
      <c r="D546" s="118">
        <v>300</v>
      </c>
      <c r="E546" s="131"/>
      <c r="F546" s="140">
        <v>1</v>
      </c>
      <c r="G546" s="27">
        <v>320</v>
      </c>
      <c r="H546" s="140"/>
      <c r="I546" s="5"/>
      <c r="J546" s="28"/>
      <c r="K546" s="4"/>
      <c r="L546" s="4"/>
      <c r="M546" s="4" t="s">
        <v>960</v>
      </c>
      <c r="N546" s="4">
        <v>2023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83">
        <v>545</v>
      </c>
      <c r="C547" s="4" t="s">
        <v>962</v>
      </c>
      <c r="D547" s="118"/>
      <c r="E547" s="131">
        <v>150</v>
      </c>
      <c r="F547" s="140">
        <v>1</v>
      </c>
      <c r="G547" s="27">
        <v>320</v>
      </c>
      <c r="H547" s="140"/>
      <c r="I547" s="5"/>
      <c r="J547" s="28"/>
      <c r="K547" s="4"/>
      <c r="L547" s="4"/>
      <c r="M547" s="4" t="s">
        <v>963</v>
      </c>
      <c r="N547" s="4">
        <v>2022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  <c r="T547" s="4" t="s">
        <v>24</v>
      </c>
      <c r="U547" s="4" t="s">
        <v>24</v>
      </c>
      <c r="V547" s="4" t="s">
        <v>24</v>
      </c>
      <c r="W547" s="4" t="s">
        <v>24</v>
      </c>
      <c r="X547" s="4"/>
      <c r="Y547" s="4"/>
      <c r="Z547" s="4"/>
    </row>
    <row r="548" spans="1:26" x14ac:dyDescent="0.25">
      <c r="A548" s="4"/>
      <c r="B548" s="83">
        <v>546</v>
      </c>
      <c r="C548" s="4" t="s">
        <v>964</v>
      </c>
      <c r="D548" s="118"/>
      <c r="E548" s="131"/>
      <c r="F548" s="140"/>
      <c r="G548" s="27">
        <v>320</v>
      </c>
      <c r="H548" s="140"/>
      <c r="I548" s="5">
        <v>1</v>
      </c>
      <c r="J548" s="28"/>
      <c r="K548" s="4"/>
      <c r="L548" s="4"/>
      <c r="M548" s="4" t="s">
        <v>53</v>
      </c>
      <c r="N548" s="4">
        <v>2022</v>
      </c>
      <c r="O548" s="4" t="s">
        <v>1373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83">
        <v>547</v>
      </c>
      <c r="C549" s="4" t="s">
        <v>965</v>
      </c>
      <c r="D549" s="118">
        <v>300</v>
      </c>
      <c r="E549" s="131">
        <v>150</v>
      </c>
      <c r="F549" s="140">
        <v>1</v>
      </c>
      <c r="G549" s="27">
        <v>320</v>
      </c>
      <c r="H549" s="140" t="s">
        <v>44</v>
      </c>
      <c r="I549" s="5"/>
      <c r="J549" s="28"/>
      <c r="K549" s="4"/>
      <c r="L549" s="4"/>
      <c r="M549" s="4" t="s">
        <v>966</v>
      </c>
      <c r="N549" s="4">
        <v>2022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  <c r="T549" s="4" t="s">
        <v>24</v>
      </c>
      <c r="U549" s="4" t="s">
        <v>24</v>
      </c>
      <c r="V549" s="4" t="s">
        <v>24</v>
      </c>
      <c r="W549" s="4"/>
      <c r="X549" s="4"/>
      <c r="Y549" s="4"/>
      <c r="Z549" s="4"/>
    </row>
    <row r="550" spans="1:26" x14ac:dyDescent="0.25">
      <c r="A550" s="4"/>
      <c r="B550" s="83">
        <v>548</v>
      </c>
      <c r="C550" s="4" t="s">
        <v>967</v>
      </c>
      <c r="D550" s="118">
        <v>300</v>
      </c>
      <c r="E550" s="131"/>
      <c r="F550" s="140">
        <v>1</v>
      </c>
      <c r="G550" s="27">
        <v>320</v>
      </c>
      <c r="H550" s="140"/>
      <c r="I550" s="5"/>
      <c r="J550" s="28"/>
      <c r="K550" s="4"/>
      <c r="L550" s="4"/>
      <c r="M550" s="4" t="s">
        <v>968</v>
      </c>
      <c r="N550" s="4">
        <v>2022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  <c r="T550" s="4" t="s">
        <v>24</v>
      </c>
      <c r="U550" s="4" t="s">
        <v>24</v>
      </c>
      <c r="V550" s="4" t="s">
        <v>24</v>
      </c>
      <c r="W550" s="4"/>
      <c r="X550" s="4"/>
      <c r="Y550" s="4"/>
      <c r="Z550" s="4"/>
    </row>
    <row r="551" spans="1:26" x14ac:dyDescent="0.25">
      <c r="A551" s="4"/>
      <c r="B551" s="83">
        <v>549</v>
      </c>
      <c r="C551" s="4" t="s">
        <v>969</v>
      </c>
      <c r="D551" s="118">
        <v>300</v>
      </c>
      <c r="E551" s="131"/>
      <c r="F551" s="140"/>
      <c r="G551" s="27"/>
      <c r="H551" s="140"/>
      <c r="I551" s="5">
        <v>1</v>
      </c>
      <c r="J551" s="28"/>
      <c r="K551" s="4"/>
      <c r="L551" s="4"/>
      <c r="M551" s="4" t="s">
        <v>970</v>
      </c>
      <c r="N551" s="4">
        <v>2021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  <c r="T551" s="4" t="s">
        <v>24</v>
      </c>
      <c r="U551" s="4" t="s">
        <v>24</v>
      </c>
      <c r="V551" s="4" t="s">
        <v>24</v>
      </c>
      <c r="W551" s="4" t="s">
        <v>24</v>
      </c>
      <c r="X551" s="4"/>
      <c r="Y551" s="4"/>
      <c r="Z551" s="4"/>
    </row>
    <row r="552" spans="1:26" x14ac:dyDescent="0.25">
      <c r="A552" s="4"/>
      <c r="B552" s="83">
        <v>550</v>
      </c>
      <c r="C552" s="4" t="s">
        <v>1086</v>
      </c>
      <c r="D552" s="118"/>
      <c r="E552" s="131"/>
      <c r="F552" s="140">
        <v>1</v>
      </c>
      <c r="G552" s="27">
        <v>320</v>
      </c>
      <c r="H552" s="140"/>
      <c r="I552" s="5">
        <v>1</v>
      </c>
      <c r="J552" s="28"/>
      <c r="K552" s="4"/>
      <c r="L552" s="4"/>
      <c r="M552" s="4" t="s">
        <v>968</v>
      </c>
      <c r="N552" s="4">
        <v>2019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  <c r="T552" s="4"/>
      <c r="U552" s="4"/>
      <c r="V552" s="4"/>
      <c r="W552" s="4"/>
      <c r="X552" s="4"/>
      <c r="Y552" s="4"/>
      <c r="Z552" s="4"/>
    </row>
    <row r="553" spans="1:26" x14ac:dyDescent="0.25">
      <c r="A553" s="4" t="s">
        <v>1234</v>
      </c>
      <c r="B553" s="90">
        <v>551</v>
      </c>
      <c r="C553" s="84" t="s">
        <v>971</v>
      </c>
      <c r="D553" s="133"/>
      <c r="E553" s="137"/>
      <c r="F553" s="91"/>
      <c r="G553" s="92"/>
      <c r="H553" s="91"/>
      <c r="I553" s="93">
        <v>1</v>
      </c>
      <c r="J553" s="94"/>
      <c r="K553" s="84"/>
      <c r="L553" s="84"/>
      <c r="M553" s="84" t="s">
        <v>202</v>
      </c>
      <c r="N553" s="84">
        <v>2010</v>
      </c>
      <c r="O553" s="84"/>
      <c r="P553" s="4"/>
      <c r="Q553" s="4"/>
      <c r="R553" s="4"/>
      <c r="S553" s="4"/>
      <c r="T553" s="4"/>
      <c r="U553" s="4"/>
      <c r="V553" s="4" t="s">
        <v>402</v>
      </c>
      <c r="W553" s="4"/>
      <c r="X553" s="4"/>
      <c r="Y553" s="4"/>
      <c r="Z553" s="4"/>
    </row>
    <row r="554" spans="1:26" x14ac:dyDescent="0.25">
      <c r="A554" s="4"/>
      <c r="B554" s="83">
        <v>552</v>
      </c>
      <c r="C554" s="4" t="s">
        <v>972</v>
      </c>
      <c r="D554" s="118">
        <v>300</v>
      </c>
      <c r="E554" s="131">
        <v>150</v>
      </c>
      <c r="F554" s="140">
        <v>1</v>
      </c>
      <c r="G554" s="27">
        <v>320</v>
      </c>
      <c r="H554" s="140"/>
      <c r="I554" s="5"/>
      <c r="J554" s="28"/>
      <c r="K554" s="4"/>
      <c r="L554" s="4"/>
      <c r="M554" s="4" t="s">
        <v>263</v>
      </c>
      <c r="N554" s="4">
        <v>2023</v>
      </c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 t="s">
        <v>1309</v>
      </c>
      <c r="B555" s="83">
        <v>553</v>
      </c>
      <c r="C555" s="4" t="s">
        <v>973</v>
      </c>
      <c r="D555" s="118"/>
      <c r="E555" s="131"/>
      <c r="F555" s="140"/>
      <c r="G555" s="27"/>
      <c r="H555" s="140"/>
      <c r="I555" s="5">
        <v>1</v>
      </c>
      <c r="J555" s="28"/>
      <c r="K555" s="4"/>
      <c r="L555" s="4"/>
      <c r="M555" s="4" t="s">
        <v>974</v>
      </c>
      <c r="N555" s="4">
        <v>2011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83">
        <v>554</v>
      </c>
      <c r="C556" s="4" t="s">
        <v>976</v>
      </c>
      <c r="D556" s="118"/>
      <c r="E556" s="131"/>
      <c r="F556" s="140">
        <v>1</v>
      </c>
      <c r="G556" s="27">
        <v>320</v>
      </c>
      <c r="H556" s="140"/>
      <c r="I556" s="5"/>
      <c r="J556" s="28"/>
      <c r="K556" s="4"/>
      <c r="L556" s="4"/>
      <c r="M556" s="4" t="s">
        <v>344</v>
      </c>
      <c r="N556" s="4">
        <v>2017</v>
      </c>
      <c r="O556" s="4" t="s">
        <v>24</v>
      </c>
      <c r="P556" s="4" t="s">
        <v>24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83">
        <v>555</v>
      </c>
      <c r="C557" s="4" t="s">
        <v>977</v>
      </c>
      <c r="D557" s="118"/>
      <c r="E557" s="131"/>
      <c r="F557" s="140">
        <v>1</v>
      </c>
      <c r="G557" s="27">
        <v>320</v>
      </c>
      <c r="H557" s="140"/>
      <c r="I557" s="5"/>
      <c r="J557" s="28"/>
      <c r="K557" s="4"/>
      <c r="L557" s="4"/>
      <c r="M557" s="4" t="s">
        <v>344</v>
      </c>
      <c r="N557" s="4">
        <v>2019</v>
      </c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124">
        <v>556</v>
      </c>
      <c r="C558" s="4" t="s">
        <v>978</v>
      </c>
      <c r="D558" s="118"/>
      <c r="E558" s="131"/>
      <c r="F558" s="140">
        <v>2</v>
      </c>
      <c r="G558" s="27">
        <v>320</v>
      </c>
      <c r="H558" s="140"/>
      <c r="I558" s="5">
        <v>1</v>
      </c>
      <c r="J558" s="28"/>
      <c r="K558" s="4"/>
      <c r="L558" s="4"/>
      <c r="M558" s="4" t="s">
        <v>380</v>
      </c>
      <c r="N558" s="4">
        <v>2022</v>
      </c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124">
        <v>557</v>
      </c>
      <c r="C559" s="4" t="s">
        <v>979</v>
      </c>
      <c r="D559" s="118"/>
      <c r="E559" s="131"/>
      <c r="F559" s="140">
        <v>1</v>
      </c>
      <c r="G559" s="27">
        <v>320</v>
      </c>
      <c r="H559" s="140"/>
      <c r="I559" s="5">
        <v>1</v>
      </c>
      <c r="J559" s="28"/>
      <c r="K559" s="4"/>
      <c r="L559" s="4"/>
      <c r="M559" s="4" t="s">
        <v>380</v>
      </c>
      <c r="N559" s="4">
        <v>2022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83">
        <v>558</v>
      </c>
      <c r="C560" s="4" t="s">
        <v>980</v>
      </c>
      <c r="D560" s="118"/>
      <c r="E560" s="131"/>
      <c r="F560" s="140"/>
      <c r="G560" s="27">
        <v>320</v>
      </c>
      <c r="H560" s="140"/>
      <c r="I560" s="5">
        <v>1</v>
      </c>
      <c r="J560" s="28"/>
      <c r="K560" s="4"/>
      <c r="L560" s="4"/>
      <c r="M560" s="4" t="s">
        <v>981</v>
      </c>
      <c r="N560" s="4">
        <v>2022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83">
        <v>559</v>
      </c>
      <c r="C561" s="4" t="s">
        <v>982</v>
      </c>
      <c r="D561" s="118">
        <v>1200</v>
      </c>
      <c r="E561" s="131">
        <v>600</v>
      </c>
      <c r="F561" s="140">
        <v>4</v>
      </c>
      <c r="G561" s="27">
        <v>640</v>
      </c>
      <c r="H561" s="140"/>
      <c r="I561" s="140">
        <v>5</v>
      </c>
      <c r="J561" s="28" t="s">
        <v>1316</v>
      </c>
      <c r="K561" s="4"/>
      <c r="L561" s="4"/>
      <c r="M561" s="4" t="s">
        <v>53</v>
      </c>
      <c r="N561" s="4">
        <v>2022</v>
      </c>
      <c r="O561" s="4" t="s">
        <v>168</v>
      </c>
      <c r="P561" s="4" t="s">
        <v>168</v>
      </c>
      <c r="Q561" s="4" t="s">
        <v>168</v>
      </c>
      <c r="R561" s="4" t="s">
        <v>168</v>
      </c>
      <c r="S561" s="4" t="s">
        <v>168</v>
      </c>
      <c r="T561" s="4" t="s">
        <v>168</v>
      </c>
      <c r="U561" s="4" t="s">
        <v>168</v>
      </c>
      <c r="V561" s="4" t="s">
        <v>168</v>
      </c>
      <c r="W561" s="4"/>
      <c r="X561" s="4"/>
      <c r="Y561" s="4"/>
      <c r="Z561" s="4"/>
    </row>
    <row r="562" spans="1:26" x14ac:dyDescent="0.25">
      <c r="A562" s="4"/>
      <c r="B562" s="124">
        <v>560</v>
      </c>
      <c r="C562" s="4" t="s">
        <v>986</v>
      </c>
      <c r="D562" s="118"/>
      <c r="E562" s="131"/>
      <c r="F562" s="140">
        <v>1</v>
      </c>
      <c r="G562" s="27">
        <v>320</v>
      </c>
      <c r="H562" s="140"/>
      <c r="I562" s="5"/>
      <c r="J562" s="28"/>
      <c r="K562" s="4"/>
      <c r="L562" s="4"/>
      <c r="M562" s="4" t="s">
        <v>314</v>
      </c>
      <c r="N562" s="4">
        <v>2022</v>
      </c>
      <c r="O562" s="4" t="s">
        <v>1336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83">
        <v>561</v>
      </c>
      <c r="C563" s="4" t="s">
        <v>987</v>
      </c>
      <c r="D563" s="118"/>
      <c r="E563" s="131"/>
      <c r="F563" s="140">
        <v>4</v>
      </c>
      <c r="G563" s="27">
        <v>1280</v>
      </c>
      <c r="H563" s="140"/>
      <c r="I563" s="5"/>
      <c r="J563" s="28" t="s">
        <v>1382</v>
      </c>
      <c r="K563" s="4"/>
      <c r="L563" s="87"/>
      <c r="M563" s="4" t="s">
        <v>1477</v>
      </c>
      <c r="N563" s="4">
        <v>2022</v>
      </c>
      <c r="O563" s="4" t="s">
        <v>1158</v>
      </c>
      <c r="P563" s="4" t="s">
        <v>1158</v>
      </c>
      <c r="Q563" s="4" t="s">
        <v>1158</v>
      </c>
      <c r="R563" s="4" t="s">
        <v>1158</v>
      </c>
      <c r="S563" s="4" t="s">
        <v>1158</v>
      </c>
      <c r="T563" s="4" t="s">
        <v>1158</v>
      </c>
      <c r="U563" s="4" t="s">
        <v>1158</v>
      </c>
      <c r="V563" s="4" t="s">
        <v>1158</v>
      </c>
      <c r="W563" s="4" t="s">
        <v>1158</v>
      </c>
      <c r="X563" s="4" t="s">
        <v>1158</v>
      </c>
      <c r="Y563" s="4" t="s">
        <v>1158</v>
      </c>
      <c r="Z563" s="4" t="s">
        <v>1158</v>
      </c>
    </row>
    <row r="564" spans="1:26" x14ac:dyDescent="0.25">
      <c r="A564" s="4"/>
      <c r="B564" s="83">
        <v>562</v>
      </c>
      <c r="C564" s="4" t="s">
        <v>988</v>
      </c>
      <c r="D564" s="118"/>
      <c r="E564" s="131"/>
      <c r="F564" s="140">
        <v>1</v>
      </c>
      <c r="G564" s="27">
        <v>320</v>
      </c>
      <c r="H564" s="140" t="s">
        <v>44</v>
      </c>
      <c r="I564" s="5"/>
      <c r="J564" s="28"/>
      <c r="K564" s="4"/>
      <c r="L564" s="4"/>
      <c r="M564" s="4" t="s">
        <v>989</v>
      </c>
      <c r="N564" s="4">
        <v>2019</v>
      </c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83">
        <v>563</v>
      </c>
      <c r="C565" s="4" t="s">
        <v>990</v>
      </c>
      <c r="D565" s="118"/>
      <c r="E565" s="131"/>
      <c r="F565" s="120">
        <v>1</v>
      </c>
      <c r="G565" s="27">
        <v>320</v>
      </c>
      <c r="H565" s="140"/>
      <c r="I565" s="5"/>
      <c r="J565" s="28"/>
      <c r="K565" s="4"/>
      <c r="L565" s="4"/>
      <c r="M565" s="4" t="s">
        <v>144</v>
      </c>
      <c r="N565" s="4">
        <v>2022</v>
      </c>
      <c r="O565" s="4" t="s">
        <v>24</v>
      </c>
      <c r="P565" s="4" t="s">
        <v>24</v>
      </c>
      <c r="Q565" s="4" t="s">
        <v>24</v>
      </c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83">
        <v>564</v>
      </c>
      <c r="C566" s="4" t="s">
        <v>991</v>
      </c>
      <c r="D566" s="118">
        <v>300</v>
      </c>
      <c r="E566" s="131">
        <v>150</v>
      </c>
      <c r="F566" s="140">
        <v>1</v>
      </c>
      <c r="G566" s="27">
        <v>320</v>
      </c>
      <c r="H566" s="140"/>
      <c r="I566" s="5"/>
      <c r="J566" s="28"/>
      <c r="K566" s="4"/>
      <c r="L566" s="4"/>
      <c r="M566" s="4" t="s">
        <v>399</v>
      </c>
      <c r="N566" s="4">
        <v>2022</v>
      </c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83">
        <v>565</v>
      </c>
      <c r="C567" s="4" t="s">
        <v>992</v>
      </c>
      <c r="D567" s="118">
        <v>300</v>
      </c>
      <c r="E567" s="131">
        <v>150</v>
      </c>
      <c r="F567" s="140">
        <v>1</v>
      </c>
      <c r="G567" s="27">
        <v>320</v>
      </c>
      <c r="H567" s="140"/>
      <c r="I567" s="5"/>
      <c r="J567" s="28"/>
      <c r="K567" s="4"/>
      <c r="L567" s="4"/>
      <c r="M567" s="4" t="s">
        <v>993</v>
      </c>
      <c r="N567" s="4">
        <v>2022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124">
        <v>566</v>
      </c>
      <c r="C568" s="4" t="s">
        <v>994</v>
      </c>
      <c r="D568" s="118">
        <v>600</v>
      </c>
      <c r="E568" s="131">
        <v>300</v>
      </c>
      <c r="F568" s="140">
        <v>2</v>
      </c>
      <c r="G568" s="27">
        <v>320</v>
      </c>
      <c r="H568" s="140" t="s">
        <v>1185</v>
      </c>
      <c r="I568" s="5"/>
      <c r="J568" s="28"/>
      <c r="K568" s="4"/>
      <c r="L568" s="4"/>
      <c r="M568" s="4" t="s">
        <v>995</v>
      </c>
      <c r="N568" s="4">
        <v>2023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 t="s">
        <v>1249</v>
      </c>
      <c r="B569" s="83">
        <v>567</v>
      </c>
      <c r="C569" s="4" t="s">
        <v>996</v>
      </c>
      <c r="D569" s="118"/>
      <c r="E569" s="131">
        <v>150</v>
      </c>
      <c r="F569" s="140">
        <v>1</v>
      </c>
      <c r="G569" s="27"/>
      <c r="H569" s="140"/>
      <c r="I569" s="5"/>
      <c r="J569" s="28"/>
      <c r="K569" s="4"/>
      <c r="L569" s="4"/>
      <c r="M569" s="4" t="s">
        <v>997</v>
      </c>
      <c r="N569" s="4">
        <v>2016</v>
      </c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 t="s">
        <v>1234</v>
      </c>
      <c r="B570" s="83">
        <v>568</v>
      </c>
      <c r="C570" s="4" t="s">
        <v>998</v>
      </c>
      <c r="D570" s="118"/>
      <c r="E570" s="131"/>
      <c r="F570" s="140"/>
      <c r="G570" s="27"/>
      <c r="H570" s="140"/>
      <c r="I570" s="5">
        <v>1</v>
      </c>
      <c r="J570" s="28"/>
      <c r="K570" s="4"/>
      <c r="L570" s="4"/>
      <c r="M570" s="4" t="s">
        <v>999</v>
      </c>
      <c r="N570" s="4">
        <v>2016</v>
      </c>
      <c r="O570" s="4"/>
      <c r="P570" s="4"/>
      <c r="Q570" s="4"/>
      <c r="R570" s="4" t="s">
        <v>1000</v>
      </c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83">
        <v>569</v>
      </c>
      <c r="C571" s="4" t="s">
        <v>1001</v>
      </c>
      <c r="D571" s="118"/>
      <c r="E571" s="131"/>
      <c r="F571" s="140">
        <v>1</v>
      </c>
      <c r="G571" s="27">
        <v>320</v>
      </c>
      <c r="H571" s="140"/>
      <c r="I571" s="5">
        <v>1</v>
      </c>
      <c r="J571" s="28"/>
      <c r="K571" s="4"/>
      <c r="L571" s="4"/>
      <c r="M571" s="4" t="s">
        <v>1002</v>
      </c>
      <c r="N571" s="4">
        <v>2021</v>
      </c>
      <c r="O571" s="4" t="s">
        <v>24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83">
        <v>570</v>
      </c>
      <c r="C572" s="4" t="s">
        <v>1003</v>
      </c>
      <c r="D572" s="118"/>
      <c r="E572" s="131"/>
      <c r="F572" s="140"/>
      <c r="G572" s="27"/>
      <c r="H572" s="140"/>
      <c r="I572" s="5">
        <v>1</v>
      </c>
      <c r="J572" s="28"/>
      <c r="K572" s="4"/>
      <c r="L572" s="4"/>
      <c r="M572" s="4" t="s">
        <v>1004</v>
      </c>
      <c r="N572" s="4">
        <v>2019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124">
        <v>571</v>
      </c>
      <c r="C573" s="84" t="s">
        <v>1447</v>
      </c>
      <c r="D573" s="133">
        <v>300</v>
      </c>
      <c r="E573" s="137"/>
      <c r="F573" s="140">
        <v>1</v>
      </c>
      <c r="G573" s="27">
        <v>320</v>
      </c>
      <c r="H573" s="140"/>
      <c r="I573" s="5"/>
      <c r="J573" s="28"/>
      <c r="K573" s="4"/>
      <c r="L573" s="4"/>
      <c r="M573" s="4" t="s">
        <v>1448</v>
      </c>
      <c r="N573" s="4">
        <v>2022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  <c r="T573" s="4" t="s">
        <v>24</v>
      </c>
      <c r="U573" s="4" t="s">
        <v>24</v>
      </c>
      <c r="V573" s="4"/>
      <c r="W573" s="4"/>
      <c r="X573" s="4"/>
      <c r="Y573" s="4"/>
      <c r="Z573" s="4"/>
    </row>
    <row r="574" spans="1:26" x14ac:dyDescent="0.25">
      <c r="A574" s="4" t="s">
        <v>1380</v>
      </c>
      <c r="B574" s="83">
        <v>572</v>
      </c>
      <c r="C574" s="4" t="s">
        <v>1006</v>
      </c>
      <c r="D574" s="118"/>
      <c r="E574" s="131"/>
      <c r="F574" s="140">
        <v>1</v>
      </c>
      <c r="G574" s="27"/>
      <c r="H574" s="140"/>
      <c r="I574" s="5">
        <v>1</v>
      </c>
      <c r="J574" s="28"/>
      <c r="K574" s="4"/>
      <c r="L574" s="4"/>
      <c r="M574" s="4" t="s">
        <v>1007</v>
      </c>
      <c r="N574" s="4">
        <v>2014</v>
      </c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83">
        <v>573</v>
      </c>
      <c r="C575" s="4" t="s">
        <v>1091</v>
      </c>
      <c r="D575" s="118">
        <v>300</v>
      </c>
      <c r="E575" s="131">
        <v>150</v>
      </c>
      <c r="F575" s="140">
        <v>1</v>
      </c>
      <c r="G575" s="27">
        <v>320</v>
      </c>
      <c r="H575" s="140"/>
      <c r="I575" s="5">
        <v>1</v>
      </c>
      <c r="J575" s="28"/>
      <c r="K575" s="4"/>
      <c r="L575" s="4"/>
      <c r="M575" s="4" t="s">
        <v>1008</v>
      </c>
      <c r="N575" s="4">
        <v>2021</v>
      </c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 t="s">
        <v>1234</v>
      </c>
      <c r="B576" s="83">
        <v>574</v>
      </c>
      <c r="C576" s="4" t="s">
        <v>1010</v>
      </c>
      <c r="D576" s="118"/>
      <c r="E576" s="131"/>
      <c r="F576" s="140"/>
      <c r="G576" s="27">
        <v>320</v>
      </c>
      <c r="H576" s="140"/>
      <c r="I576" s="5">
        <v>1</v>
      </c>
      <c r="J576" s="28"/>
      <c r="K576" s="4"/>
      <c r="L576" s="4"/>
      <c r="M576" s="4" t="s">
        <v>1011</v>
      </c>
      <c r="N576" s="4">
        <v>2017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  <c r="T576" s="4" t="s">
        <v>24</v>
      </c>
      <c r="U576" s="4" t="s">
        <v>24</v>
      </c>
      <c r="V576" s="4" t="s">
        <v>24</v>
      </c>
      <c r="W576" s="4" t="s">
        <v>24</v>
      </c>
      <c r="X576" s="4" t="s">
        <v>24</v>
      </c>
      <c r="Y576" s="4"/>
      <c r="Z576" s="4"/>
    </row>
    <row r="577" spans="1:26" x14ac:dyDescent="0.25">
      <c r="A577" s="4" t="s">
        <v>101</v>
      </c>
      <c r="B577" s="83">
        <v>575</v>
      </c>
      <c r="C577" s="4" t="s">
        <v>1013</v>
      </c>
      <c r="D577" s="118"/>
      <c r="E577" s="131"/>
      <c r="F577" s="140"/>
      <c r="G577" s="27">
        <v>320</v>
      </c>
      <c r="H577" s="140"/>
      <c r="I577" s="5">
        <v>1</v>
      </c>
      <c r="J577" s="28"/>
      <c r="K577" s="4"/>
      <c r="L577" s="4"/>
      <c r="M577" s="4" t="s">
        <v>1014</v>
      </c>
      <c r="N577" s="4">
        <v>2016</v>
      </c>
      <c r="O577" s="4"/>
      <c r="P577" s="4"/>
      <c r="Q577" s="4"/>
      <c r="R577" s="4"/>
      <c r="S577" s="4"/>
      <c r="T577" s="4"/>
      <c r="U577" s="4" t="s">
        <v>1015</v>
      </c>
      <c r="V577" s="4"/>
      <c r="W577" s="4"/>
      <c r="X577" s="4"/>
      <c r="Y577" s="4"/>
      <c r="Z577" s="4"/>
    </row>
    <row r="578" spans="1:26" x14ac:dyDescent="0.25">
      <c r="A578" s="4"/>
      <c r="B578" s="83">
        <v>576</v>
      </c>
      <c r="C578" s="4" t="s">
        <v>1016</v>
      </c>
      <c r="D578" s="118"/>
      <c r="E578" s="131"/>
      <c r="F578" s="140"/>
      <c r="G578" s="27"/>
      <c r="H578" s="140"/>
      <c r="I578" s="5">
        <v>1</v>
      </c>
      <c r="J578" s="28"/>
      <c r="K578" s="4"/>
      <c r="L578" s="4"/>
      <c r="M578" s="4" t="s">
        <v>1017</v>
      </c>
      <c r="N578" s="4">
        <v>2020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  <c r="T578" s="4" t="s">
        <v>24</v>
      </c>
      <c r="U578" s="4"/>
      <c r="V578" s="4"/>
      <c r="W578" s="4"/>
      <c r="X578" s="4"/>
      <c r="Y578" s="4"/>
      <c r="Z578" s="4"/>
    </row>
    <row r="579" spans="1:26" x14ac:dyDescent="0.25">
      <c r="A579" s="4"/>
      <c r="B579" s="83">
        <v>577</v>
      </c>
      <c r="C579" s="88"/>
      <c r="D579" s="134"/>
      <c r="E579" s="138"/>
      <c r="F579" s="140"/>
      <c r="G579" s="27"/>
      <c r="H579" s="140"/>
      <c r="I579" s="5"/>
      <c r="J579" s="28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83">
        <v>578</v>
      </c>
      <c r="C580" s="4" t="s">
        <v>1018</v>
      </c>
      <c r="D580" s="118"/>
      <c r="E580" s="131"/>
      <c r="F580" s="140">
        <v>1</v>
      </c>
      <c r="G580" s="27">
        <v>320</v>
      </c>
      <c r="H580" s="140"/>
      <c r="I580" s="5"/>
      <c r="J580" s="28"/>
      <c r="K580" s="4"/>
      <c r="L580" s="4"/>
      <c r="M580" s="4" t="s">
        <v>1019</v>
      </c>
      <c r="N580" s="4">
        <v>2020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  <c r="T580" s="4" t="s">
        <v>24</v>
      </c>
      <c r="U580" s="4"/>
      <c r="V580" s="4"/>
      <c r="W580" s="4"/>
      <c r="X580" s="4"/>
      <c r="Y580" s="4"/>
      <c r="Z580" s="4"/>
    </row>
    <row r="581" spans="1:26" x14ac:dyDescent="0.25">
      <c r="A581" s="4"/>
      <c r="B581" s="83">
        <v>579</v>
      </c>
      <c r="C581" s="4" t="s">
        <v>1020</v>
      </c>
      <c r="D581" s="118"/>
      <c r="E581" s="131"/>
      <c r="F581" s="140"/>
      <c r="G581" s="27">
        <v>320</v>
      </c>
      <c r="H581" s="140"/>
      <c r="I581" s="5">
        <v>1</v>
      </c>
      <c r="J581" s="28"/>
      <c r="K581" s="4"/>
      <c r="L581" s="4"/>
      <c r="M581" s="4" t="s">
        <v>1021</v>
      </c>
      <c r="N581" s="4">
        <v>2019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  <c r="T581" s="4" t="s">
        <v>24</v>
      </c>
      <c r="U581" s="4" t="s">
        <v>24</v>
      </c>
      <c r="V581" s="4" t="s">
        <v>24</v>
      </c>
      <c r="W581" s="4" t="s">
        <v>24</v>
      </c>
      <c r="X581" s="4" t="s">
        <v>24</v>
      </c>
      <c r="Y581" s="4"/>
      <c r="Z581" s="4"/>
    </row>
    <row r="582" spans="1:26" x14ac:dyDescent="0.25">
      <c r="A582" s="4"/>
      <c r="B582" s="83">
        <v>580</v>
      </c>
      <c r="C582" s="4" t="s">
        <v>1022</v>
      </c>
      <c r="D582" s="118"/>
      <c r="E582" s="131"/>
      <c r="F582" s="140">
        <v>1</v>
      </c>
      <c r="G582" s="27"/>
      <c r="H582" s="140"/>
      <c r="I582" s="5"/>
      <c r="J582" s="28"/>
      <c r="K582" s="4"/>
      <c r="L582" s="4"/>
      <c r="M582" s="4" t="s">
        <v>1023</v>
      </c>
      <c r="N582" s="4">
        <v>2021</v>
      </c>
      <c r="O582" s="4" t="s">
        <v>1349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83">
        <v>581</v>
      </c>
      <c r="C583" s="4" t="s">
        <v>1024</v>
      </c>
      <c r="D583" s="118"/>
      <c r="E583" s="131"/>
      <c r="F583" s="140"/>
      <c r="G583" s="27">
        <v>320</v>
      </c>
      <c r="H583" s="140"/>
      <c r="I583" s="5">
        <v>1</v>
      </c>
      <c r="J583" s="28"/>
      <c r="K583" s="4"/>
      <c r="L583" s="4"/>
      <c r="M583" s="4" t="s">
        <v>1025</v>
      </c>
      <c r="N583" s="4">
        <v>2020</v>
      </c>
      <c r="O583" s="4" t="s">
        <v>24</v>
      </c>
      <c r="P583" s="4" t="s">
        <v>24</v>
      </c>
      <c r="Q583" s="4" t="s">
        <v>24</v>
      </c>
      <c r="R583" s="4" t="s">
        <v>24</v>
      </c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83">
        <v>582</v>
      </c>
      <c r="C584" s="4" t="s">
        <v>1027</v>
      </c>
      <c r="D584" s="118"/>
      <c r="E584" s="131"/>
      <c r="F584" s="140">
        <v>1</v>
      </c>
      <c r="G584" s="27"/>
      <c r="H584" s="140"/>
      <c r="I584" s="5"/>
      <c r="J584" s="28"/>
      <c r="K584" s="4"/>
      <c r="L584" s="4"/>
      <c r="M584" s="4" t="s">
        <v>1028</v>
      </c>
      <c r="N584" s="4">
        <v>2021</v>
      </c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83">
        <v>583</v>
      </c>
      <c r="C585" s="4" t="s">
        <v>1029</v>
      </c>
      <c r="D585" s="118"/>
      <c r="E585" s="131"/>
      <c r="F585" s="140"/>
      <c r="G585" s="27">
        <v>320</v>
      </c>
      <c r="H585" s="140"/>
      <c r="I585" s="5"/>
      <c r="J585" s="28"/>
      <c r="K585" s="4"/>
      <c r="L585" s="4"/>
      <c r="M585" s="4" t="s">
        <v>1030</v>
      </c>
      <c r="N585" s="4">
        <v>2023</v>
      </c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83">
        <v>584</v>
      </c>
      <c r="C586" s="4" t="s">
        <v>1031</v>
      </c>
      <c r="D586" s="118"/>
      <c r="E586" s="131"/>
      <c r="F586" s="140">
        <v>2</v>
      </c>
      <c r="G586" s="27">
        <v>320</v>
      </c>
      <c r="H586" s="140"/>
      <c r="I586" s="5">
        <v>1</v>
      </c>
      <c r="J586" s="28"/>
      <c r="K586" s="4"/>
      <c r="L586" s="4"/>
      <c r="M586" s="4" t="s">
        <v>1032</v>
      </c>
      <c r="N586" s="4">
        <v>2023</v>
      </c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124">
        <v>585</v>
      </c>
      <c r="C587" s="4" t="s">
        <v>1033</v>
      </c>
      <c r="D587" s="118"/>
      <c r="E587" s="131">
        <v>150</v>
      </c>
      <c r="F587" s="140">
        <v>1</v>
      </c>
      <c r="G587" s="27">
        <v>320</v>
      </c>
      <c r="H587" s="140"/>
      <c r="I587" s="5">
        <v>1</v>
      </c>
      <c r="J587" s="28" t="s">
        <v>1034</v>
      </c>
      <c r="K587" s="4"/>
      <c r="L587" s="4"/>
      <c r="M587" s="4" t="s">
        <v>1035</v>
      </c>
      <c r="N587" s="4">
        <v>2022</v>
      </c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83">
        <v>586</v>
      </c>
      <c r="C588" s="4" t="s">
        <v>1036</v>
      </c>
      <c r="D588" s="118">
        <v>300</v>
      </c>
      <c r="E588" s="131">
        <v>150</v>
      </c>
      <c r="F588" s="140">
        <v>1</v>
      </c>
      <c r="G588" s="27">
        <v>320</v>
      </c>
      <c r="H588" s="140" t="s">
        <v>44</v>
      </c>
      <c r="I588" s="5">
        <v>1</v>
      </c>
      <c r="J588" s="28"/>
      <c r="K588" s="4"/>
      <c r="L588" s="4"/>
      <c r="M588" s="4" t="s">
        <v>1134</v>
      </c>
      <c r="N588" s="4">
        <v>2022</v>
      </c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83">
        <v>587</v>
      </c>
      <c r="C589" s="4" t="s">
        <v>1037</v>
      </c>
      <c r="D589" s="118">
        <v>300</v>
      </c>
      <c r="E589" s="131">
        <v>150</v>
      </c>
      <c r="F589" s="140">
        <v>1</v>
      </c>
      <c r="G589" s="27">
        <v>320</v>
      </c>
      <c r="H589" s="140"/>
      <c r="I589" s="5"/>
      <c r="J589" s="28"/>
      <c r="K589" s="4"/>
      <c r="L589" s="4"/>
      <c r="M589" s="4" t="s">
        <v>1038</v>
      </c>
      <c r="N589" s="4">
        <v>2023</v>
      </c>
      <c r="O589" s="4" t="s">
        <v>1336</v>
      </c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83">
        <v>588</v>
      </c>
      <c r="C590" s="4" t="s">
        <v>1040</v>
      </c>
      <c r="D590" s="118">
        <v>300</v>
      </c>
      <c r="E590" s="131">
        <v>150</v>
      </c>
      <c r="F590" s="140">
        <v>1</v>
      </c>
      <c r="G590" s="27">
        <v>320</v>
      </c>
      <c r="H590" s="140"/>
      <c r="I590" s="5"/>
      <c r="J590" s="28"/>
      <c r="K590" s="4"/>
      <c r="L590" s="4"/>
      <c r="M590" s="4" t="s">
        <v>1041</v>
      </c>
      <c r="N590" s="4">
        <v>2022</v>
      </c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83">
        <v>589</v>
      </c>
      <c r="C591" s="4" t="s">
        <v>1042</v>
      </c>
      <c r="D591" s="118"/>
      <c r="E591" s="131">
        <v>150</v>
      </c>
      <c r="F591" s="140">
        <v>1</v>
      </c>
      <c r="G591" s="27"/>
      <c r="H591" s="140"/>
      <c r="I591" s="5"/>
      <c r="J591" s="28"/>
      <c r="K591" s="4"/>
      <c r="L591" s="4"/>
      <c r="M591" s="4" t="s">
        <v>1043</v>
      </c>
      <c r="N591" s="4">
        <v>2023</v>
      </c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83">
        <v>590</v>
      </c>
      <c r="C592" s="4" t="s">
        <v>1044</v>
      </c>
      <c r="D592" s="118"/>
      <c r="E592" s="131"/>
      <c r="F592" s="140"/>
      <c r="G592" s="27">
        <v>320</v>
      </c>
      <c r="H592" s="140"/>
      <c r="I592" s="5">
        <v>1</v>
      </c>
      <c r="J592" s="28"/>
      <c r="K592" s="4"/>
      <c r="L592" s="4"/>
      <c r="M592" s="4" t="s">
        <v>1045</v>
      </c>
      <c r="N592" s="4">
        <v>2019</v>
      </c>
      <c r="O592" s="4" t="s">
        <v>24</v>
      </c>
      <c r="P592" s="4" t="s">
        <v>24</v>
      </c>
      <c r="Q592" s="4" t="s">
        <v>24</v>
      </c>
      <c r="R592" s="4" t="s">
        <v>24</v>
      </c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83">
        <v>591</v>
      </c>
      <c r="C593" s="84" t="s">
        <v>1291</v>
      </c>
      <c r="D593" s="133"/>
      <c r="E593" s="137"/>
      <c r="F593" s="140"/>
      <c r="G593" s="27"/>
      <c r="H593" s="140"/>
      <c r="I593" s="5"/>
      <c r="J593" s="28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 t="s">
        <v>37</v>
      </c>
      <c r="B594" s="83">
        <v>592</v>
      </c>
      <c r="C594" s="4" t="s">
        <v>1048</v>
      </c>
      <c r="D594" s="118"/>
      <c r="E594" s="131"/>
      <c r="F594" s="140">
        <v>1</v>
      </c>
      <c r="G594" s="140" t="s">
        <v>37</v>
      </c>
      <c r="H594" s="140"/>
      <c r="I594" s="5"/>
      <c r="J594" s="28"/>
      <c r="K594" s="4"/>
      <c r="L594" s="4"/>
      <c r="M594" s="4" t="s">
        <v>1049</v>
      </c>
      <c r="N594" s="4">
        <v>2022</v>
      </c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83">
        <v>593</v>
      </c>
      <c r="C595" s="4" t="s">
        <v>1050</v>
      </c>
      <c r="D595" s="118"/>
      <c r="E595" s="131"/>
      <c r="F595" s="140">
        <v>1</v>
      </c>
      <c r="G595" s="121"/>
      <c r="H595" s="140"/>
      <c r="I595" s="5"/>
      <c r="J595" s="28"/>
      <c r="K595" s="4"/>
      <c r="L595" s="4"/>
      <c r="M595" s="4" t="s">
        <v>1172</v>
      </c>
      <c r="N595" s="4">
        <v>2022</v>
      </c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83">
        <v>594</v>
      </c>
      <c r="C596" s="4" t="s">
        <v>1051</v>
      </c>
      <c r="D596" s="118"/>
      <c r="E596" s="131"/>
      <c r="F596" s="140"/>
      <c r="G596" s="140"/>
      <c r="H596" s="140"/>
      <c r="I596" s="5">
        <v>1</v>
      </c>
      <c r="J596" s="28"/>
      <c r="K596" s="4"/>
      <c r="L596" s="4"/>
      <c r="M596" s="4" t="s">
        <v>1052</v>
      </c>
      <c r="N596" s="4">
        <v>2019</v>
      </c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83">
        <v>595</v>
      </c>
      <c r="C597" s="4" t="s">
        <v>1403</v>
      </c>
      <c r="D597" s="118"/>
      <c r="E597" s="131"/>
      <c r="F597" s="140">
        <v>1</v>
      </c>
      <c r="G597" s="140"/>
      <c r="H597" s="140"/>
      <c r="I597" s="5"/>
      <c r="J597" s="28"/>
      <c r="K597" s="4"/>
      <c r="L597" s="4"/>
      <c r="M597" s="4" t="s">
        <v>1055</v>
      </c>
      <c r="N597" s="4">
        <v>2021</v>
      </c>
      <c r="O597" s="4" t="s">
        <v>24</v>
      </c>
      <c r="P597" s="4" t="s">
        <v>24</v>
      </c>
      <c r="Q597" s="4" t="s">
        <v>24</v>
      </c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124">
        <v>596</v>
      </c>
      <c r="C598" s="4" t="s">
        <v>1056</v>
      </c>
      <c r="D598" s="118"/>
      <c r="E598" s="131"/>
      <c r="F598" s="140">
        <v>1</v>
      </c>
      <c r="G598" s="140"/>
      <c r="H598" s="140"/>
      <c r="I598" s="5">
        <v>1</v>
      </c>
      <c r="J598" s="28"/>
      <c r="K598" s="4"/>
      <c r="L598" s="4"/>
      <c r="M598" s="4" t="s">
        <v>1057</v>
      </c>
      <c r="N598" s="4">
        <v>2021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 t="s">
        <v>1222</v>
      </c>
      <c r="B599" s="83">
        <v>597</v>
      </c>
      <c r="C599" s="4" t="s">
        <v>1058</v>
      </c>
      <c r="D599" s="118"/>
      <c r="E599" s="131"/>
      <c r="F599" s="140"/>
      <c r="G599" s="140"/>
      <c r="H599" s="140"/>
      <c r="I599" s="5"/>
      <c r="J599" s="28"/>
      <c r="K599" s="4"/>
      <c r="L599" s="4"/>
      <c r="M599" s="4" t="s">
        <v>1038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83">
        <v>598</v>
      </c>
      <c r="C600" s="4" t="s">
        <v>1059</v>
      </c>
      <c r="D600" s="118"/>
      <c r="E600" s="131">
        <v>150</v>
      </c>
      <c r="F600" s="140"/>
      <c r="G600" s="140"/>
      <c r="H600" s="140"/>
      <c r="I600" s="5">
        <v>1</v>
      </c>
      <c r="J600" s="28"/>
      <c r="K600" s="4"/>
      <c r="L600" s="4"/>
      <c r="M600" s="4" t="s">
        <v>1060</v>
      </c>
      <c r="N600" s="4">
        <v>2022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  <c r="T600" s="4" t="s">
        <v>24</v>
      </c>
      <c r="U600" s="4" t="s">
        <v>24</v>
      </c>
      <c r="V600" s="4"/>
      <c r="W600" s="4"/>
      <c r="X600" s="4"/>
      <c r="Y600" s="4"/>
      <c r="Z600" s="4"/>
    </row>
    <row r="601" spans="1:26" x14ac:dyDescent="0.25">
      <c r="A601" s="4" t="s">
        <v>1450</v>
      </c>
      <c r="B601" s="83">
        <v>599</v>
      </c>
      <c r="C601" s="4" t="s">
        <v>1451</v>
      </c>
      <c r="D601" s="118"/>
      <c r="E601" s="131"/>
      <c r="F601" s="140"/>
      <c r="G601" s="140"/>
      <c r="H601" s="140"/>
      <c r="I601" s="5"/>
      <c r="J601" s="28"/>
      <c r="K601" s="4"/>
      <c r="L601" s="4"/>
      <c r="M601" s="4" t="s">
        <v>1064</v>
      </c>
      <c r="N601" s="4">
        <v>2021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  <c r="T601" s="4" t="s">
        <v>24</v>
      </c>
      <c r="U601" s="4" t="s">
        <v>24</v>
      </c>
      <c r="V601" s="4"/>
      <c r="W601" s="4"/>
      <c r="X601" s="4"/>
      <c r="Y601" s="4"/>
      <c r="Z601" s="4"/>
    </row>
    <row r="602" spans="1:26" x14ac:dyDescent="0.25">
      <c r="A602" s="4"/>
      <c r="B602" s="124">
        <v>600</v>
      </c>
      <c r="C602" s="4" t="s">
        <v>1080</v>
      </c>
      <c r="D602" s="118"/>
      <c r="E602" s="131"/>
      <c r="F602" s="140">
        <v>1</v>
      </c>
      <c r="G602" s="140"/>
      <c r="H602" s="140"/>
      <c r="I602" s="5">
        <v>1</v>
      </c>
      <c r="J602" s="28"/>
      <c r="K602" s="4"/>
      <c r="L602" s="4"/>
      <c r="M602" s="4"/>
      <c r="N602" s="4">
        <v>2020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  <c r="T602" s="4" t="s">
        <v>24</v>
      </c>
      <c r="U602" s="4" t="s">
        <v>24</v>
      </c>
      <c r="V602" s="4"/>
      <c r="W602" s="4"/>
      <c r="X602" s="4"/>
      <c r="Y602" s="4"/>
      <c r="Z602" s="4"/>
    </row>
    <row r="603" spans="1:26" x14ac:dyDescent="0.25">
      <c r="A603" s="4"/>
      <c r="B603" s="83">
        <v>601</v>
      </c>
      <c r="C603" s="4" t="s">
        <v>1119</v>
      </c>
      <c r="D603" s="118"/>
      <c r="E603" s="131"/>
      <c r="F603" s="140"/>
      <c r="G603" s="140"/>
      <c r="H603" s="140"/>
      <c r="I603" s="5"/>
      <c r="J603" s="28"/>
      <c r="K603" s="4"/>
      <c r="L603" s="4"/>
      <c r="M603" s="4" t="s">
        <v>1190</v>
      </c>
      <c r="N603" s="4">
        <v>2021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  <c r="T603" s="4" t="s">
        <v>24</v>
      </c>
      <c r="U603" s="4"/>
      <c r="V603" s="4"/>
      <c r="W603" s="4"/>
      <c r="X603" s="4"/>
      <c r="Y603" s="4"/>
      <c r="Z603" s="4"/>
    </row>
    <row r="604" spans="1:26" x14ac:dyDescent="0.25">
      <c r="A604" s="4"/>
      <c r="B604" s="83">
        <v>602</v>
      </c>
      <c r="C604" s="4" t="s">
        <v>1120</v>
      </c>
      <c r="D604" s="118"/>
      <c r="E604" s="131">
        <v>150</v>
      </c>
      <c r="F604" s="140">
        <v>1</v>
      </c>
      <c r="G604" s="140"/>
      <c r="H604" s="140"/>
      <c r="I604" s="5"/>
      <c r="J604" s="28"/>
      <c r="K604" s="4"/>
      <c r="L604" s="4"/>
      <c r="M604" s="4" t="s">
        <v>162</v>
      </c>
      <c r="N604" s="4">
        <v>2023</v>
      </c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83">
        <v>603</v>
      </c>
      <c r="C605" s="4" t="s">
        <v>1122</v>
      </c>
      <c r="D605" s="118"/>
      <c r="E605" s="131"/>
      <c r="F605" s="140"/>
      <c r="G605" s="140"/>
      <c r="H605" s="140"/>
      <c r="I605" s="5"/>
      <c r="J605" s="28"/>
      <c r="K605" s="4"/>
      <c r="L605" s="4"/>
      <c r="M605" s="4"/>
      <c r="N605" s="4">
        <v>2019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  <c r="T605" s="4" t="s">
        <v>24</v>
      </c>
      <c r="U605" s="4" t="s">
        <v>24</v>
      </c>
      <c r="V605" s="4"/>
      <c r="W605" s="4"/>
      <c r="X605" s="4"/>
      <c r="Y605" s="4"/>
      <c r="Z605" s="4"/>
    </row>
    <row r="606" spans="1:26" x14ac:dyDescent="0.25">
      <c r="A606" s="4"/>
      <c r="B606" s="83">
        <v>604</v>
      </c>
      <c r="C606" s="4" t="s">
        <v>548</v>
      </c>
      <c r="D606" s="118"/>
      <c r="E606" s="131"/>
      <c r="F606" s="140">
        <v>1</v>
      </c>
      <c r="G606" s="140"/>
      <c r="H606" s="140"/>
      <c r="I606" s="5"/>
      <c r="J606" s="28"/>
      <c r="K606" s="4"/>
      <c r="L606" s="4"/>
      <c r="M606" s="4"/>
      <c r="N606" s="4">
        <v>2019</v>
      </c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83">
        <v>605</v>
      </c>
      <c r="C607" s="4" t="s">
        <v>1135</v>
      </c>
      <c r="D607" s="118"/>
      <c r="E607" s="131"/>
      <c r="F607" s="140"/>
      <c r="G607" s="140"/>
      <c r="H607" s="140"/>
      <c r="I607" s="5"/>
      <c r="J607" s="28"/>
      <c r="K607" s="4"/>
      <c r="L607" s="4"/>
      <c r="M607" s="4" t="s">
        <v>1136</v>
      </c>
      <c r="N607" s="4">
        <v>2019</v>
      </c>
      <c r="O607" s="4"/>
      <c r="P607" s="4" t="s">
        <v>24</v>
      </c>
      <c r="Q607" s="4" t="s">
        <v>24</v>
      </c>
      <c r="R607" s="4" t="s">
        <v>24</v>
      </c>
      <c r="S607" s="4" t="s">
        <v>24</v>
      </c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83">
        <v>606</v>
      </c>
      <c r="C608" s="4" t="s">
        <v>1140</v>
      </c>
      <c r="D608" s="118"/>
      <c r="E608" s="131"/>
      <c r="F608" s="140"/>
      <c r="G608" s="140"/>
      <c r="H608" s="140"/>
      <c r="I608" s="5"/>
      <c r="J608" s="28"/>
      <c r="K608" s="4"/>
      <c r="L608" s="4"/>
      <c r="M608" s="4" t="s">
        <v>1141</v>
      </c>
      <c r="N608" s="4">
        <v>2019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83">
        <v>607</v>
      </c>
      <c r="C609" s="4" t="s">
        <v>1142</v>
      </c>
      <c r="D609" s="118"/>
      <c r="E609" s="131"/>
      <c r="F609" s="140"/>
      <c r="G609" s="140"/>
      <c r="H609" s="140"/>
      <c r="I609" s="5"/>
      <c r="J609" s="28"/>
      <c r="K609" s="4"/>
      <c r="L609" s="4"/>
      <c r="M609" s="4" t="s">
        <v>1143</v>
      </c>
      <c r="N609" s="4">
        <v>2019</v>
      </c>
      <c r="O609" s="4"/>
      <c r="P609" s="4"/>
      <c r="Q609" s="4" t="s">
        <v>24</v>
      </c>
      <c r="R609" s="4" t="s">
        <v>24</v>
      </c>
      <c r="S609" s="4" t="s">
        <v>24</v>
      </c>
      <c r="T609" s="4" t="s">
        <v>24</v>
      </c>
      <c r="U609" s="4"/>
      <c r="V609" s="4"/>
      <c r="W609" s="4"/>
      <c r="X609" s="4"/>
      <c r="Y609" s="4"/>
      <c r="Z609" s="4"/>
    </row>
    <row r="610" spans="1:26" x14ac:dyDescent="0.25">
      <c r="A610" s="4"/>
      <c r="B610" s="83">
        <v>608</v>
      </c>
      <c r="C610" s="4" t="s">
        <v>1146</v>
      </c>
      <c r="D610" s="118"/>
      <c r="E610" s="131"/>
      <c r="F610" s="140"/>
      <c r="G610" s="140"/>
      <c r="H610" s="140"/>
      <c r="I610" s="5"/>
      <c r="J610" s="28"/>
      <c r="K610" s="4"/>
      <c r="L610" s="4"/>
      <c r="M610" s="4" t="s">
        <v>1147</v>
      </c>
      <c r="N610" s="4">
        <v>2020</v>
      </c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s="142" customFormat="1" x14ac:dyDescent="0.25">
      <c r="B611" s="143">
        <v>609</v>
      </c>
      <c r="C611" s="142" t="s">
        <v>1149</v>
      </c>
      <c r="D611" s="144">
        <v>300</v>
      </c>
      <c r="E611" s="139"/>
      <c r="F611" s="145">
        <v>1</v>
      </c>
      <c r="G611" s="145"/>
      <c r="H611" s="145"/>
      <c r="I611" s="147"/>
      <c r="J611" s="148"/>
      <c r="M611" s="142" t="s">
        <v>1150</v>
      </c>
      <c r="N611" s="142">
        <v>2020</v>
      </c>
      <c r="O611" s="142" t="s">
        <v>24</v>
      </c>
      <c r="P611" s="142" t="s">
        <v>58</v>
      </c>
      <c r="Q611" s="142" t="s">
        <v>24</v>
      </c>
      <c r="R611" s="142" t="s">
        <v>24</v>
      </c>
    </row>
    <row r="612" spans="1:26" x14ac:dyDescent="0.25">
      <c r="A612" s="4"/>
      <c r="B612" s="83">
        <v>610</v>
      </c>
      <c r="C612" s="4" t="s">
        <v>1160</v>
      </c>
      <c r="D612" s="118"/>
      <c r="E612" s="131"/>
      <c r="F612" s="140"/>
      <c r="G612" s="140"/>
      <c r="H612" s="140"/>
      <c r="I612" s="5"/>
      <c r="J612" s="28"/>
      <c r="K612" s="4"/>
      <c r="L612" s="4"/>
      <c r="M612" s="4" t="s">
        <v>1161</v>
      </c>
      <c r="N612" s="4">
        <v>2019</v>
      </c>
      <c r="O612" s="4"/>
      <c r="P612" s="4"/>
      <c r="Q612" s="4" t="s">
        <v>24</v>
      </c>
      <c r="R612" s="4" t="s">
        <v>24</v>
      </c>
      <c r="S612" s="4" t="s">
        <v>24</v>
      </c>
      <c r="T612" s="4" t="s">
        <v>24</v>
      </c>
      <c r="U612" s="4"/>
      <c r="V612" s="4"/>
      <c r="W612" s="4"/>
      <c r="X612" s="4"/>
      <c r="Y612" s="4"/>
      <c r="Z612" s="4"/>
    </row>
    <row r="613" spans="1:26" x14ac:dyDescent="0.25">
      <c r="A613" s="4"/>
      <c r="B613" s="83">
        <v>611</v>
      </c>
      <c r="C613" s="4" t="s">
        <v>1165</v>
      </c>
      <c r="D613" s="118"/>
      <c r="E613" s="131"/>
      <c r="F613" s="140"/>
      <c r="G613" s="140"/>
      <c r="H613" s="140"/>
      <c r="I613" s="5"/>
      <c r="J613" s="28"/>
      <c r="K613" s="4"/>
      <c r="L613" s="4"/>
      <c r="M613" s="4" t="s">
        <v>1166</v>
      </c>
      <c r="N613" s="4">
        <v>2019</v>
      </c>
      <c r="O613" s="4"/>
      <c r="P613" s="4"/>
      <c r="Q613" s="4"/>
      <c r="R613" s="4"/>
      <c r="S613" s="4" t="s">
        <v>24</v>
      </c>
      <c r="T613" s="4" t="s">
        <v>24</v>
      </c>
      <c r="U613" s="4"/>
      <c r="V613" s="4"/>
      <c r="W613" s="4"/>
      <c r="X613" s="4"/>
      <c r="Y613" s="4"/>
      <c r="Z613" s="4"/>
    </row>
    <row r="614" spans="1:26" x14ac:dyDescent="0.25">
      <c r="A614" s="4"/>
      <c r="B614" s="83">
        <v>612</v>
      </c>
      <c r="C614" s="4" t="s">
        <v>1170</v>
      </c>
      <c r="D614" s="118"/>
      <c r="E614" s="131"/>
      <c r="F614" s="140"/>
      <c r="G614" s="140"/>
      <c r="H614" s="140"/>
      <c r="I614" s="5"/>
      <c r="J614" s="28"/>
      <c r="K614" s="4"/>
      <c r="L614" s="4"/>
      <c r="M614" s="4" t="s">
        <v>1171</v>
      </c>
      <c r="N614" s="4">
        <v>2019</v>
      </c>
      <c r="O614" s="4"/>
      <c r="P614" s="4"/>
      <c r="Q614" s="4"/>
      <c r="R614" s="4"/>
      <c r="S614" s="4" t="s">
        <v>24</v>
      </c>
      <c r="T614" s="4" t="s">
        <v>24</v>
      </c>
      <c r="U614" s="4" t="s">
        <v>24</v>
      </c>
      <c r="V614" s="4" t="s">
        <v>24</v>
      </c>
      <c r="W614" s="4" t="s">
        <v>24</v>
      </c>
      <c r="X614" s="4" t="s">
        <v>24</v>
      </c>
      <c r="Y614" s="4"/>
      <c r="Z614" s="4"/>
    </row>
    <row r="615" spans="1:26" x14ac:dyDescent="0.25">
      <c r="A615" s="4"/>
      <c r="B615" s="83">
        <v>613</v>
      </c>
      <c r="C615" s="4" t="s">
        <v>1179</v>
      </c>
      <c r="D615" s="118"/>
      <c r="E615" s="131"/>
      <c r="F615" s="140"/>
      <c r="G615" s="140"/>
      <c r="H615" s="140"/>
      <c r="I615" s="5"/>
      <c r="J615" s="28"/>
      <c r="K615" s="4"/>
      <c r="L615" s="4"/>
      <c r="M615" s="4" t="s">
        <v>1178</v>
      </c>
      <c r="N615" s="4">
        <v>2019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  <c r="T615" s="4" t="s">
        <v>24</v>
      </c>
      <c r="U615" s="4" t="s">
        <v>24</v>
      </c>
      <c r="V615" s="4" t="s">
        <v>24</v>
      </c>
      <c r="W615" s="4" t="s">
        <v>24</v>
      </c>
      <c r="X615" s="4"/>
      <c r="Y615" s="4"/>
      <c r="Z615" s="4"/>
    </row>
    <row r="616" spans="1:26" x14ac:dyDescent="0.25">
      <c r="A616" s="84"/>
      <c r="B616" s="90">
        <v>614</v>
      </c>
      <c r="C616" s="84" t="s">
        <v>1186</v>
      </c>
      <c r="D616" s="133"/>
      <c r="E616" s="137"/>
      <c r="F616" s="91"/>
      <c r="G616" s="91"/>
      <c r="H616" s="91"/>
      <c r="I616" s="93"/>
      <c r="J616" s="94"/>
      <c r="K616" s="84"/>
      <c r="L616" s="84"/>
      <c r="M616" s="84" t="s">
        <v>1187</v>
      </c>
      <c r="N616" s="84">
        <v>2019</v>
      </c>
      <c r="O616" s="84"/>
      <c r="P616" s="84"/>
      <c r="Q616" s="84"/>
      <c r="R616" s="84"/>
      <c r="S616" s="84"/>
      <c r="T616" s="84"/>
      <c r="U616" s="84"/>
      <c r="V616" s="84"/>
      <c r="W616" s="84" t="s">
        <v>24</v>
      </c>
      <c r="X616" s="84" t="s">
        <v>24</v>
      </c>
      <c r="Y616" s="84" t="s">
        <v>24</v>
      </c>
      <c r="Z616" s="84" t="s">
        <v>24</v>
      </c>
    </row>
    <row r="617" spans="1:26" x14ac:dyDescent="0.25">
      <c r="A617" s="4"/>
      <c r="B617" s="124">
        <v>615</v>
      </c>
      <c r="C617" s="4" t="s">
        <v>1275</v>
      </c>
      <c r="D617" s="118"/>
      <c r="E617" s="131"/>
      <c r="F617" s="140">
        <v>1</v>
      </c>
      <c r="G617" s="140"/>
      <c r="H617" s="140"/>
      <c r="I617" s="5"/>
      <c r="J617" s="28"/>
      <c r="K617" s="4"/>
      <c r="L617" s="4"/>
      <c r="M617" s="4" t="s">
        <v>1188</v>
      </c>
      <c r="N617" s="4">
        <v>2022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  <c r="T617" s="4" t="s">
        <v>24</v>
      </c>
      <c r="U617" s="4"/>
      <c r="V617" s="4"/>
      <c r="W617" s="4"/>
      <c r="X617" s="4"/>
      <c r="Y617" s="4"/>
      <c r="Z617" s="4"/>
    </row>
    <row r="618" spans="1:26" x14ac:dyDescent="0.25">
      <c r="A618" s="4"/>
      <c r="B618" s="83">
        <v>616</v>
      </c>
      <c r="C618" s="4" t="s">
        <v>1372</v>
      </c>
      <c r="D618" s="118">
        <v>300</v>
      </c>
      <c r="E618" s="131">
        <v>150</v>
      </c>
      <c r="F618" s="140">
        <v>1</v>
      </c>
      <c r="G618" s="140"/>
      <c r="H618" s="140"/>
      <c r="I618" s="5"/>
      <c r="J618" s="28"/>
      <c r="K618" s="4"/>
      <c r="L618" s="4"/>
      <c r="M618" s="4" t="s">
        <v>138</v>
      </c>
      <c r="N618" s="4">
        <v>2020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  <c r="T618" s="4" t="s">
        <v>24</v>
      </c>
      <c r="U618" s="4" t="s">
        <v>24</v>
      </c>
      <c r="V618" s="4" t="s">
        <v>24</v>
      </c>
      <c r="W618" s="4" t="s">
        <v>24</v>
      </c>
      <c r="X618" s="4"/>
      <c r="Y618" s="4"/>
      <c r="Z618" s="4"/>
    </row>
    <row r="619" spans="1:26" x14ac:dyDescent="0.25">
      <c r="A619" s="4"/>
      <c r="B619" s="83">
        <v>617</v>
      </c>
      <c r="C619" s="4" t="s">
        <v>1285</v>
      </c>
      <c r="D619" s="118">
        <v>300</v>
      </c>
      <c r="E619" s="131"/>
      <c r="F619" s="140">
        <v>1</v>
      </c>
      <c r="G619" s="140"/>
      <c r="H619" s="140"/>
      <c r="I619" s="5"/>
      <c r="J619" s="28"/>
      <c r="K619" s="4"/>
      <c r="L619" s="4"/>
      <c r="M619" s="4" t="s">
        <v>265</v>
      </c>
      <c r="N619" s="4">
        <v>2021</v>
      </c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 t="s">
        <v>1234</v>
      </c>
      <c r="B620" s="90">
        <v>618</v>
      </c>
      <c r="C620" s="84" t="s">
        <v>1288</v>
      </c>
      <c r="D620" s="133"/>
      <c r="E620" s="137"/>
      <c r="F620" s="140"/>
      <c r="G620" s="140"/>
      <c r="H620" s="140"/>
      <c r="I620" s="5">
        <v>1</v>
      </c>
      <c r="J620" s="28"/>
      <c r="K620" s="4"/>
      <c r="L620" s="4"/>
      <c r="M620" s="4" t="s">
        <v>1286</v>
      </c>
      <c r="N620" s="4">
        <v>2020</v>
      </c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124">
        <v>619</v>
      </c>
      <c r="C621" s="4" t="s">
        <v>1326</v>
      </c>
      <c r="D621" s="118">
        <v>300</v>
      </c>
      <c r="E621" s="131"/>
      <c r="F621" s="140">
        <v>1</v>
      </c>
      <c r="G621" s="140"/>
      <c r="H621" s="140"/>
      <c r="I621" s="5"/>
      <c r="J621" s="28"/>
      <c r="K621" s="4"/>
      <c r="L621" s="4"/>
      <c r="M621" s="4" t="s">
        <v>1327</v>
      </c>
      <c r="N621" s="4">
        <v>2022</v>
      </c>
      <c r="O621" s="4" t="s">
        <v>24</v>
      </c>
      <c r="P621" s="4" t="s">
        <v>24</v>
      </c>
      <c r="Q621" s="4" t="s">
        <v>24</v>
      </c>
      <c r="R621" s="4" t="s">
        <v>24</v>
      </c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124">
        <v>620</v>
      </c>
      <c r="C622" s="4" t="s">
        <v>1331</v>
      </c>
      <c r="D622" s="118">
        <v>300</v>
      </c>
      <c r="E622" s="131">
        <v>150</v>
      </c>
      <c r="F622" s="140">
        <v>1</v>
      </c>
      <c r="G622" s="5"/>
      <c r="H622" s="140"/>
      <c r="I622" s="5"/>
      <c r="J622" s="28"/>
      <c r="K622" s="4"/>
      <c r="L622" s="4"/>
      <c r="M622" s="4" t="s">
        <v>1332</v>
      </c>
      <c r="N622" s="4">
        <v>2033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83">
        <v>621</v>
      </c>
      <c r="C623" s="4" t="s">
        <v>1338</v>
      </c>
      <c r="D623" s="118"/>
      <c r="E623" s="131"/>
      <c r="F623" s="140"/>
      <c r="G623" s="140"/>
      <c r="H623" s="140"/>
      <c r="I623" s="5"/>
      <c r="J623" s="28"/>
      <c r="K623" s="4"/>
      <c r="L623" s="4"/>
      <c r="M623" s="4" t="s">
        <v>1339</v>
      </c>
      <c r="N623" s="4">
        <v>2020</v>
      </c>
      <c r="O623" s="4" t="s">
        <v>24</v>
      </c>
      <c r="P623" s="4" t="s">
        <v>24</v>
      </c>
      <c r="Q623" s="4" t="s">
        <v>24</v>
      </c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83">
        <v>622</v>
      </c>
      <c r="C624" s="4" t="s">
        <v>1359</v>
      </c>
      <c r="D624" s="118"/>
      <c r="E624" s="131"/>
      <c r="F624" s="140">
        <v>1</v>
      </c>
      <c r="G624" s="140"/>
      <c r="H624" s="140"/>
      <c r="I624" s="5"/>
      <c r="J624" s="28"/>
      <c r="K624" s="4"/>
      <c r="L624" s="4"/>
      <c r="M624" s="4" t="s">
        <v>1356</v>
      </c>
      <c r="N624" s="4">
        <v>2021</v>
      </c>
      <c r="O624" s="4"/>
      <c r="P624" s="4"/>
      <c r="Q624" s="4"/>
      <c r="R624" s="4" t="s">
        <v>1357</v>
      </c>
      <c r="S624" s="4"/>
      <c r="T624" s="4"/>
      <c r="U624" s="4"/>
      <c r="V624" s="4"/>
      <c r="W624" s="4"/>
      <c r="X624" s="4"/>
      <c r="Y624" s="4" t="s">
        <v>24</v>
      </c>
      <c r="Z624" s="4" t="s">
        <v>24</v>
      </c>
    </row>
    <row r="625" spans="1:26" x14ac:dyDescent="0.25">
      <c r="A625" s="4"/>
      <c r="B625" s="83">
        <v>623</v>
      </c>
      <c r="C625" s="4" t="s">
        <v>1368</v>
      </c>
      <c r="D625" s="118"/>
      <c r="E625" s="131"/>
      <c r="F625" s="140"/>
      <c r="G625" s="140"/>
      <c r="H625" s="140"/>
      <c r="I625" s="5"/>
      <c r="J625" s="28"/>
      <c r="K625" s="4"/>
      <c r="L625" s="4"/>
      <c r="M625" s="4" t="s">
        <v>1369</v>
      </c>
      <c r="N625" s="4">
        <v>2021</v>
      </c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83">
        <v>624</v>
      </c>
      <c r="C626" s="4" t="s">
        <v>1376</v>
      </c>
      <c r="D626" s="118"/>
      <c r="E626" s="131"/>
      <c r="F626" s="140"/>
      <c r="G626" s="140"/>
      <c r="H626" s="140"/>
      <c r="I626" s="5"/>
      <c r="J626" s="28"/>
      <c r="K626" s="4"/>
      <c r="L626" s="4"/>
      <c r="M626" s="4" t="s">
        <v>1377</v>
      </c>
      <c r="N626" s="4">
        <v>2020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90">
        <v>625</v>
      </c>
      <c r="C627" s="84" t="s">
        <v>1396</v>
      </c>
      <c r="D627" s="133"/>
      <c r="E627" s="137"/>
      <c r="F627" s="140"/>
      <c r="G627" s="140"/>
      <c r="H627" s="140"/>
      <c r="I627" s="5"/>
      <c r="J627" s="28"/>
      <c r="K627" s="4"/>
      <c r="L627" s="4"/>
      <c r="M627" s="4" t="s">
        <v>1383</v>
      </c>
      <c r="N627" s="4">
        <v>2020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  <c r="T627" s="4" t="s">
        <v>24</v>
      </c>
      <c r="U627" s="4"/>
      <c r="V627" s="4"/>
      <c r="W627" s="4"/>
      <c r="X627" s="4"/>
      <c r="Y627" s="4"/>
      <c r="Z627" s="4"/>
    </row>
    <row r="628" spans="1:26" x14ac:dyDescent="0.25">
      <c r="A628" s="4"/>
      <c r="B628" s="124">
        <v>626</v>
      </c>
      <c r="C628" s="4" t="s">
        <v>1404</v>
      </c>
      <c r="D628" s="118">
        <v>300</v>
      </c>
      <c r="E628" s="131">
        <v>150</v>
      </c>
      <c r="F628" s="140">
        <v>1</v>
      </c>
      <c r="G628" s="140"/>
      <c r="H628" s="140"/>
      <c r="I628" s="5"/>
      <c r="J628" s="28"/>
      <c r="K628" s="4"/>
      <c r="L628" s="4"/>
      <c r="M628" s="4" t="s">
        <v>1405</v>
      </c>
      <c r="N628" s="4">
        <v>2023</v>
      </c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124">
        <v>627</v>
      </c>
      <c r="C629" s="4" t="s">
        <v>1406</v>
      </c>
      <c r="D629" s="118"/>
      <c r="E629" s="131"/>
      <c r="F629" s="140">
        <v>1</v>
      </c>
      <c r="G629" s="140"/>
      <c r="H629" s="140"/>
      <c r="I629" s="5"/>
      <c r="J629" s="28"/>
      <c r="K629" s="4"/>
      <c r="L629" s="4"/>
      <c r="M629" s="4" t="s">
        <v>1407</v>
      </c>
      <c r="N629" s="4">
        <v>2022</v>
      </c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124">
        <v>628</v>
      </c>
      <c r="C630" s="4" t="s">
        <v>1058</v>
      </c>
      <c r="D630" s="118">
        <v>300</v>
      </c>
      <c r="E630" s="131"/>
      <c r="F630" s="140">
        <v>2</v>
      </c>
      <c r="G630" s="140"/>
      <c r="H630" s="140"/>
      <c r="I630" s="5"/>
      <c r="J630" s="28"/>
      <c r="K630" s="4"/>
      <c r="L630" s="4"/>
      <c r="M630" s="4" t="s">
        <v>1407</v>
      </c>
      <c r="N630" s="4">
        <v>2022</v>
      </c>
      <c r="O630" s="4" t="s">
        <v>1158</v>
      </c>
      <c r="P630" s="4" t="s">
        <v>1158</v>
      </c>
      <c r="Q630" s="4" t="s">
        <v>1158</v>
      </c>
      <c r="R630" s="4" t="s">
        <v>1158</v>
      </c>
      <c r="S630" s="4" t="s">
        <v>1158</v>
      </c>
      <c r="T630" s="4" t="s">
        <v>1158</v>
      </c>
      <c r="U630" s="4" t="s">
        <v>1158</v>
      </c>
      <c r="V630" s="4" t="s">
        <v>1158</v>
      </c>
      <c r="W630" s="4" t="s">
        <v>1158</v>
      </c>
      <c r="X630" s="4" t="s">
        <v>1158</v>
      </c>
      <c r="Y630" s="4" t="s">
        <v>1158</v>
      </c>
      <c r="Z630" s="4" t="s">
        <v>1158</v>
      </c>
    </row>
    <row r="631" spans="1:26" x14ac:dyDescent="0.25">
      <c r="A631" s="4"/>
      <c r="B631" s="124">
        <v>629</v>
      </c>
      <c r="C631" s="4" t="s">
        <v>1412</v>
      </c>
      <c r="D631" s="118">
        <v>300</v>
      </c>
      <c r="E631" s="131"/>
      <c r="F631" s="140">
        <v>1</v>
      </c>
      <c r="G631" s="140"/>
      <c r="H631" s="140"/>
      <c r="I631" s="5"/>
      <c r="J631" s="28"/>
      <c r="K631" s="4"/>
      <c r="L631" s="4"/>
      <c r="M631" s="4" t="s">
        <v>1418</v>
      </c>
      <c r="N631" s="4">
        <v>2022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  <c r="T631" s="4" t="s">
        <v>24</v>
      </c>
      <c r="U631" s="4" t="s">
        <v>24</v>
      </c>
      <c r="V631" s="4"/>
      <c r="W631" s="4"/>
      <c r="X631" s="4"/>
      <c r="Y631" s="4"/>
      <c r="Z631" s="4"/>
    </row>
    <row r="632" spans="1:26" x14ac:dyDescent="0.25">
      <c r="A632" s="4"/>
      <c r="B632" s="124">
        <v>630</v>
      </c>
      <c r="C632" s="4" t="s">
        <v>1413</v>
      </c>
      <c r="D632" s="118">
        <v>300</v>
      </c>
      <c r="E632" s="131">
        <v>150</v>
      </c>
      <c r="F632" s="140">
        <v>1</v>
      </c>
      <c r="G632" s="140"/>
      <c r="H632" s="140"/>
      <c r="I632" s="5"/>
      <c r="J632" s="28"/>
      <c r="K632" s="4"/>
      <c r="L632" s="4"/>
      <c r="M632" s="4" t="s">
        <v>1418</v>
      </c>
      <c r="N632" s="4">
        <v>2022</v>
      </c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124">
        <v>631</v>
      </c>
      <c r="C633" s="4" t="s">
        <v>1419</v>
      </c>
      <c r="D633" s="118">
        <v>300</v>
      </c>
      <c r="E633" s="131">
        <v>150</v>
      </c>
      <c r="F633" s="140">
        <v>1</v>
      </c>
      <c r="G633" s="140"/>
      <c r="H633" s="140"/>
      <c r="I633" s="5"/>
      <c r="J633" s="28"/>
      <c r="K633" s="4"/>
      <c r="L633" s="4"/>
      <c r="M633" s="4" t="s">
        <v>1420</v>
      </c>
      <c r="N633" s="4">
        <v>2022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  <c r="T633" s="4" t="s">
        <v>24</v>
      </c>
      <c r="U633" s="4"/>
      <c r="V633" s="4"/>
      <c r="W633" s="4"/>
      <c r="X633" s="4"/>
      <c r="Y633" s="4"/>
      <c r="Z633" s="4"/>
    </row>
    <row r="634" spans="1:26" x14ac:dyDescent="0.25">
      <c r="A634" s="4"/>
      <c r="B634" s="124">
        <v>632</v>
      </c>
      <c r="C634" s="4" t="s">
        <v>1423</v>
      </c>
      <c r="D634" s="118">
        <v>300</v>
      </c>
      <c r="E634" s="131">
        <v>150</v>
      </c>
      <c r="F634" s="140">
        <v>1</v>
      </c>
      <c r="G634" s="140"/>
      <c r="H634" s="140"/>
      <c r="I634" s="5"/>
      <c r="J634" s="28"/>
      <c r="K634" s="4"/>
      <c r="L634" s="4"/>
      <c r="M634" s="4" t="s">
        <v>1424</v>
      </c>
      <c r="N634" s="4">
        <v>2022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  <c r="T634" s="4" t="s">
        <v>24</v>
      </c>
      <c r="U634" s="4" t="s">
        <v>24</v>
      </c>
      <c r="V634" s="4"/>
      <c r="W634" s="4"/>
      <c r="X634" s="4"/>
      <c r="Y634" s="4"/>
      <c r="Z634" s="4"/>
    </row>
    <row r="635" spans="1:26" x14ac:dyDescent="0.25">
      <c r="A635" s="4"/>
      <c r="B635" s="83">
        <v>633</v>
      </c>
      <c r="C635" s="4" t="s">
        <v>1425</v>
      </c>
      <c r="D635" s="118">
        <v>300</v>
      </c>
      <c r="E635" s="131">
        <v>150</v>
      </c>
      <c r="F635" s="140">
        <v>1</v>
      </c>
      <c r="G635" s="140"/>
      <c r="H635" s="140"/>
      <c r="I635" s="5"/>
      <c r="J635" s="28"/>
      <c r="K635" s="4"/>
      <c r="L635" s="4"/>
      <c r="M635" s="4" t="s">
        <v>32</v>
      </c>
      <c r="N635" s="4">
        <v>2023</v>
      </c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124">
        <v>634</v>
      </c>
      <c r="C636" s="4" t="s">
        <v>1429</v>
      </c>
      <c r="D636" s="118"/>
      <c r="E636" s="131"/>
      <c r="F636" s="140">
        <v>1</v>
      </c>
      <c r="G636" s="140"/>
      <c r="H636" s="140"/>
      <c r="I636" s="5"/>
      <c r="J636" s="28"/>
      <c r="K636" s="4"/>
      <c r="L636" s="4"/>
      <c r="M636" s="4" t="s">
        <v>1428</v>
      </c>
      <c r="N636" s="4">
        <v>2021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124">
        <v>635</v>
      </c>
      <c r="C637" s="4" t="s">
        <v>1430</v>
      </c>
      <c r="D637" s="118"/>
      <c r="E637" s="131"/>
      <c r="F637" s="140">
        <v>1</v>
      </c>
      <c r="G637" s="140"/>
      <c r="H637" s="140"/>
      <c r="I637" s="5"/>
      <c r="J637" s="28"/>
      <c r="K637" s="4"/>
      <c r="L637" s="4"/>
      <c r="M637" s="4" t="s">
        <v>1431</v>
      </c>
      <c r="N637" s="4">
        <v>2022</v>
      </c>
      <c r="O637" s="4" t="s">
        <v>24</v>
      </c>
      <c r="P637" s="4" t="s">
        <v>24</v>
      </c>
      <c r="Q637" s="4" t="s">
        <v>24</v>
      </c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124">
        <v>636</v>
      </c>
      <c r="C638" s="4" t="s">
        <v>1432</v>
      </c>
      <c r="D638" s="118"/>
      <c r="E638" s="131"/>
      <c r="F638" s="140">
        <v>1</v>
      </c>
      <c r="G638" s="140"/>
      <c r="H638" s="140"/>
      <c r="I638" s="5"/>
      <c r="J638" s="28"/>
      <c r="K638" s="4"/>
      <c r="L638" s="4"/>
      <c r="M638" s="4" t="s">
        <v>1431</v>
      </c>
      <c r="N638" s="4">
        <v>2022</v>
      </c>
      <c r="O638" s="4" t="s">
        <v>24</v>
      </c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124">
        <v>637</v>
      </c>
      <c r="C639" s="4" t="s">
        <v>1433</v>
      </c>
      <c r="D639" s="118"/>
      <c r="E639" s="131"/>
      <c r="F639" s="140">
        <v>1</v>
      </c>
      <c r="G639" s="140"/>
      <c r="H639" s="140"/>
      <c r="I639" s="5"/>
      <c r="J639" s="28"/>
      <c r="K639" s="4"/>
      <c r="L639" s="4"/>
      <c r="M639" s="4" t="s">
        <v>1434</v>
      </c>
      <c r="N639" s="4">
        <v>2021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124">
        <v>638</v>
      </c>
      <c r="C640" s="4" t="s">
        <v>1435</v>
      </c>
      <c r="D640" s="118"/>
      <c r="E640" s="131"/>
      <c r="F640" s="140">
        <v>1</v>
      </c>
      <c r="G640" s="140"/>
      <c r="H640" s="140"/>
      <c r="I640" s="5"/>
      <c r="J640" s="28"/>
      <c r="K640" s="4"/>
      <c r="L640" s="4"/>
      <c r="M640" s="4" t="s">
        <v>1436</v>
      </c>
      <c r="N640" s="4">
        <v>2022</v>
      </c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124">
        <v>639</v>
      </c>
      <c r="C641" s="4" t="s">
        <v>1439</v>
      </c>
      <c r="D641" s="118"/>
      <c r="E641" s="131"/>
      <c r="F641" s="140">
        <v>1</v>
      </c>
      <c r="G641" s="140"/>
      <c r="H641" s="140"/>
      <c r="I641" s="5"/>
      <c r="J641" s="28"/>
      <c r="K641" s="4"/>
      <c r="L641" s="4"/>
      <c r="M641" s="4" t="s">
        <v>1440</v>
      </c>
      <c r="N641" s="4">
        <v>2023</v>
      </c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83">
        <v>640</v>
      </c>
      <c r="C642" s="4" t="s">
        <v>1442</v>
      </c>
      <c r="D642" s="118">
        <v>300</v>
      </c>
      <c r="E642" s="131">
        <v>150</v>
      </c>
      <c r="F642" s="140"/>
      <c r="G642" s="140"/>
      <c r="H642" s="140"/>
      <c r="I642" s="5"/>
      <c r="J642" s="28"/>
      <c r="K642" s="4"/>
      <c r="L642" s="4"/>
      <c r="M642" s="4" t="s">
        <v>1443</v>
      </c>
      <c r="N642" s="4">
        <v>2023</v>
      </c>
      <c r="O642" s="4" t="s">
        <v>24</v>
      </c>
      <c r="P642" s="4" t="s">
        <v>24</v>
      </c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83">
        <v>641</v>
      </c>
      <c r="C643" s="4" t="s">
        <v>1444</v>
      </c>
      <c r="D643" s="118"/>
      <c r="E643" s="131"/>
      <c r="F643" s="140"/>
      <c r="G643" s="140"/>
      <c r="H643" s="140"/>
      <c r="I643" s="5"/>
      <c r="J643" s="28"/>
      <c r="K643" s="4"/>
      <c r="L643" s="4"/>
      <c r="M643" s="4" t="s">
        <v>1443</v>
      </c>
      <c r="N643" s="4">
        <v>2022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  <c r="T643" s="4" t="s">
        <v>24</v>
      </c>
      <c r="U643" s="4" t="s">
        <v>24</v>
      </c>
      <c r="V643" s="4" t="s">
        <v>24</v>
      </c>
      <c r="W643" s="4" t="s">
        <v>24</v>
      </c>
      <c r="X643" s="4" t="s">
        <v>24</v>
      </c>
      <c r="Y643" s="4"/>
      <c r="Z643" s="4"/>
    </row>
    <row r="644" spans="1:26" x14ac:dyDescent="0.25">
      <c r="A644" s="4"/>
      <c r="B644" s="124">
        <v>642</v>
      </c>
      <c r="C644" s="4" t="s">
        <v>1445</v>
      </c>
      <c r="D644" s="118"/>
      <c r="E644" s="131"/>
      <c r="F644" s="140">
        <v>1</v>
      </c>
      <c r="G644" s="140"/>
      <c r="H644" s="140"/>
      <c r="I644" s="5"/>
      <c r="J644" s="28"/>
      <c r="K644" s="4"/>
      <c r="L644" s="4"/>
      <c r="M644" s="4" t="s">
        <v>1446</v>
      </c>
      <c r="N644" s="4">
        <v>2021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  <c r="T644" s="4" t="s">
        <v>24</v>
      </c>
      <c r="U644" s="4" t="s">
        <v>24</v>
      </c>
      <c r="V644" s="4"/>
      <c r="W644" s="4"/>
      <c r="X644" s="4"/>
      <c r="Y644" s="4"/>
      <c r="Z644" s="4"/>
    </row>
    <row r="645" spans="1:26" x14ac:dyDescent="0.25">
      <c r="A645" s="4"/>
      <c r="B645" s="124">
        <v>643</v>
      </c>
      <c r="C645" s="4" t="s">
        <v>1453</v>
      </c>
      <c r="D645" s="118">
        <v>300</v>
      </c>
      <c r="E645" s="131">
        <v>150</v>
      </c>
      <c r="F645" s="140">
        <v>1</v>
      </c>
      <c r="G645" s="140"/>
      <c r="H645" s="140"/>
      <c r="I645" s="5"/>
      <c r="J645" s="28"/>
      <c r="K645" s="4"/>
      <c r="L645" s="4"/>
      <c r="M645" s="4" t="s">
        <v>1454</v>
      </c>
      <c r="N645" s="4">
        <v>2023</v>
      </c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124">
        <v>644</v>
      </c>
      <c r="C646" s="4" t="s">
        <v>1456</v>
      </c>
      <c r="D646" s="118">
        <v>300</v>
      </c>
      <c r="E646" s="131"/>
      <c r="F646" s="140">
        <v>1</v>
      </c>
      <c r="G646" s="140"/>
      <c r="H646" s="140"/>
      <c r="I646" s="5"/>
      <c r="J646" s="28"/>
      <c r="K646" s="4"/>
      <c r="L646" s="4"/>
      <c r="M646" s="4" t="s">
        <v>1457</v>
      </c>
      <c r="N646" s="4">
        <v>2023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83">
        <v>645</v>
      </c>
      <c r="C647" s="4" t="s">
        <v>1471</v>
      </c>
      <c r="D647" s="118"/>
      <c r="E647" s="131"/>
      <c r="F647" s="140"/>
      <c r="G647" s="140"/>
      <c r="H647" s="140"/>
      <c r="I647" s="5"/>
      <c r="J647" s="28"/>
      <c r="K647" s="4"/>
      <c r="L647" s="4"/>
      <c r="M647" s="4" t="s">
        <v>1472</v>
      </c>
      <c r="N647" s="4">
        <v>2023</v>
      </c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83">
        <v>646</v>
      </c>
      <c r="C648" s="4" t="s">
        <v>1475</v>
      </c>
      <c r="D648" s="118">
        <v>300</v>
      </c>
      <c r="E648" s="131">
        <v>150</v>
      </c>
      <c r="F648" s="140"/>
      <c r="G648" s="140"/>
      <c r="H648" s="140"/>
      <c r="I648" s="5"/>
      <c r="J648" s="28"/>
      <c r="K648" s="4"/>
      <c r="L648" s="4"/>
      <c r="M648" s="4" t="s">
        <v>1474</v>
      </c>
      <c r="N648" s="4">
        <v>2022</v>
      </c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</sheetData>
  <autoFilter ref="A1:Z648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42"/>
  <sheetViews>
    <sheetView workbookViewId="0">
      <selection activeCell="A31" sqref="A31"/>
    </sheetView>
  </sheetViews>
  <sheetFormatPr baseColWidth="10" defaultColWidth="10.7109375" defaultRowHeight="15" x14ac:dyDescent="0.25"/>
  <cols>
    <col min="3" max="3" width="34.140625" customWidth="1"/>
    <col min="4" max="4" width="8.85546875" bestFit="1" customWidth="1"/>
    <col min="5" max="5" width="6.140625" bestFit="1" customWidth="1"/>
  </cols>
  <sheetData>
    <row r="1" spans="2:6" ht="26.25" x14ac:dyDescent="0.4">
      <c r="B1" s="515" t="s">
        <v>1462</v>
      </c>
      <c r="C1" s="515"/>
      <c r="D1" s="515"/>
      <c r="E1" s="515"/>
      <c r="F1" s="515"/>
    </row>
    <row r="2" spans="2:6" x14ac:dyDescent="0.25">
      <c r="B2" s="125" t="s">
        <v>1201</v>
      </c>
      <c r="C2" s="125" t="s">
        <v>1</v>
      </c>
      <c r="D2" s="125" t="s">
        <v>4</v>
      </c>
      <c r="E2" s="125" t="s">
        <v>1460</v>
      </c>
      <c r="F2" s="126" t="s">
        <v>1463</v>
      </c>
    </row>
    <row r="3" spans="2:6" x14ac:dyDescent="0.25">
      <c r="B3" s="127">
        <v>25</v>
      </c>
      <c r="C3" s="128" t="s">
        <v>74</v>
      </c>
      <c r="D3" s="125" t="s">
        <v>1461</v>
      </c>
      <c r="E3" s="125"/>
      <c r="F3" s="125"/>
    </row>
    <row r="4" spans="2:6" x14ac:dyDescent="0.25">
      <c r="B4" s="127">
        <v>34</v>
      </c>
      <c r="C4" s="128" t="s">
        <v>95</v>
      </c>
      <c r="D4" s="125"/>
      <c r="E4" s="125" t="s">
        <v>1461</v>
      </c>
      <c r="F4" s="125"/>
    </row>
    <row r="5" spans="2:6" x14ac:dyDescent="0.25">
      <c r="B5" s="127">
        <v>51</v>
      </c>
      <c r="C5" s="128" t="s">
        <v>124</v>
      </c>
      <c r="D5" s="125"/>
      <c r="E5" s="125"/>
      <c r="F5" s="125" t="s">
        <v>1461</v>
      </c>
    </row>
    <row r="6" spans="2:6" x14ac:dyDescent="0.25">
      <c r="B6" s="127">
        <v>60</v>
      </c>
      <c r="C6" s="128" t="s">
        <v>141</v>
      </c>
      <c r="D6" s="125" t="s">
        <v>1461</v>
      </c>
      <c r="E6" s="125"/>
      <c r="F6" s="125"/>
    </row>
    <row r="7" spans="2:6" x14ac:dyDescent="0.25">
      <c r="B7" s="127">
        <v>178</v>
      </c>
      <c r="C7" s="129" t="s">
        <v>1157</v>
      </c>
      <c r="D7" s="125" t="s">
        <v>1461</v>
      </c>
      <c r="E7" s="125"/>
      <c r="F7" s="125"/>
    </row>
    <row r="8" spans="2:6" x14ac:dyDescent="0.25">
      <c r="B8" s="127">
        <v>197</v>
      </c>
      <c r="C8" s="128" t="s">
        <v>391</v>
      </c>
      <c r="D8" s="125"/>
      <c r="E8" s="125"/>
      <c r="F8" s="125" t="s">
        <v>1461</v>
      </c>
    </row>
    <row r="9" spans="2:6" x14ac:dyDescent="0.25">
      <c r="B9" s="127">
        <v>277</v>
      </c>
      <c r="C9" s="128" t="s">
        <v>525</v>
      </c>
      <c r="D9" s="125"/>
      <c r="E9" s="125"/>
      <c r="F9" s="125" t="s">
        <v>1461</v>
      </c>
    </row>
    <row r="10" spans="2:6" x14ac:dyDescent="0.25">
      <c r="B10" s="127">
        <v>369</v>
      </c>
      <c r="C10" s="128" t="s">
        <v>671</v>
      </c>
      <c r="D10" s="125"/>
      <c r="E10" s="125"/>
      <c r="F10" s="125" t="s">
        <v>1461</v>
      </c>
    </row>
    <row r="11" spans="2:6" x14ac:dyDescent="0.25">
      <c r="B11" s="127">
        <v>373</v>
      </c>
      <c r="C11" s="128" t="s">
        <v>680</v>
      </c>
      <c r="D11" s="125"/>
      <c r="E11" s="125"/>
      <c r="F11" s="125" t="s">
        <v>1461</v>
      </c>
    </row>
    <row r="12" spans="2:6" x14ac:dyDescent="0.25">
      <c r="B12" s="127">
        <v>437</v>
      </c>
      <c r="C12" s="128" t="s">
        <v>784</v>
      </c>
      <c r="D12" s="125" t="s">
        <v>1461</v>
      </c>
      <c r="E12" s="125"/>
      <c r="F12" s="125"/>
    </row>
    <row r="13" spans="2:6" x14ac:dyDescent="0.25">
      <c r="B13" s="127">
        <v>439</v>
      </c>
      <c r="C13" s="128" t="s">
        <v>270</v>
      </c>
      <c r="D13" s="125"/>
      <c r="E13" s="125"/>
      <c r="F13" s="125" t="s">
        <v>1461</v>
      </c>
    </row>
    <row r="14" spans="2:6" x14ac:dyDescent="0.25">
      <c r="B14" s="127">
        <v>471</v>
      </c>
      <c r="C14" s="128" t="s">
        <v>843</v>
      </c>
      <c r="D14" s="125"/>
      <c r="E14" s="125"/>
      <c r="F14" s="125" t="s">
        <v>1461</v>
      </c>
    </row>
    <row r="15" spans="2:6" x14ac:dyDescent="0.25">
      <c r="B15" s="127">
        <v>497</v>
      </c>
      <c r="C15" s="128" t="s">
        <v>878</v>
      </c>
      <c r="D15" s="125"/>
      <c r="E15" s="125"/>
      <c r="F15" s="125" t="s">
        <v>1461</v>
      </c>
    </row>
    <row r="16" spans="2:6" x14ac:dyDescent="0.25">
      <c r="B16" s="127">
        <v>514</v>
      </c>
      <c r="C16" s="128" t="s">
        <v>909</v>
      </c>
      <c r="D16" s="125"/>
      <c r="E16" s="125"/>
      <c r="F16" s="125" t="s">
        <v>1461</v>
      </c>
    </row>
    <row r="17" spans="2:6" x14ac:dyDescent="0.25">
      <c r="B17" s="127">
        <v>556</v>
      </c>
      <c r="C17" s="128" t="s">
        <v>978</v>
      </c>
      <c r="D17" s="125"/>
      <c r="E17" s="125"/>
      <c r="F17" s="125" t="s">
        <v>1461</v>
      </c>
    </row>
    <row r="18" spans="2:6" x14ac:dyDescent="0.25">
      <c r="B18" s="127">
        <v>557</v>
      </c>
      <c r="C18" s="128" t="s">
        <v>979</v>
      </c>
      <c r="D18" s="125"/>
      <c r="E18" s="125" t="s">
        <v>1461</v>
      </c>
      <c r="F18" s="125"/>
    </row>
    <row r="19" spans="2:6" x14ac:dyDescent="0.25">
      <c r="B19" s="127">
        <v>560</v>
      </c>
      <c r="C19" s="128" t="s">
        <v>986</v>
      </c>
      <c r="D19" s="125"/>
      <c r="E19" s="125"/>
      <c r="F19" s="125" t="s">
        <v>1461</v>
      </c>
    </row>
    <row r="20" spans="2:6" x14ac:dyDescent="0.25">
      <c r="B20" s="127">
        <v>566</v>
      </c>
      <c r="C20" s="128" t="s">
        <v>994</v>
      </c>
      <c r="D20" s="125" t="s">
        <v>1461</v>
      </c>
      <c r="E20" s="125"/>
      <c r="F20" s="125"/>
    </row>
    <row r="21" spans="2:6" x14ac:dyDescent="0.25">
      <c r="B21" s="127">
        <v>585</v>
      </c>
      <c r="C21" s="128" t="s">
        <v>1033</v>
      </c>
      <c r="D21" s="125"/>
      <c r="E21" s="125"/>
      <c r="F21" s="125" t="s">
        <v>1461</v>
      </c>
    </row>
    <row r="22" spans="2:6" x14ac:dyDescent="0.25">
      <c r="B22" s="127">
        <v>596</v>
      </c>
      <c r="C22" s="128" t="s">
        <v>1056</v>
      </c>
      <c r="D22" s="125"/>
      <c r="E22" s="125" t="s">
        <v>1461</v>
      </c>
      <c r="F22" s="125"/>
    </row>
    <row r="23" spans="2:6" x14ac:dyDescent="0.25">
      <c r="B23" s="127">
        <v>600</v>
      </c>
      <c r="C23" s="128" t="s">
        <v>1080</v>
      </c>
      <c r="D23" s="125"/>
      <c r="E23" s="125"/>
      <c r="F23" s="125" t="s">
        <v>1461</v>
      </c>
    </row>
    <row r="24" spans="2:6" x14ac:dyDescent="0.25">
      <c r="B24" s="127">
        <v>615</v>
      </c>
      <c r="C24" s="128" t="s">
        <v>1275</v>
      </c>
      <c r="D24" s="125"/>
      <c r="E24" s="125" t="s">
        <v>1461</v>
      </c>
      <c r="F24" s="125"/>
    </row>
    <row r="25" spans="2:6" x14ac:dyDescent="0.25">
      <c r="B25" s="127">
        <v>619</v>
      </c>
      <c r="C25" s="128" t="s">
        <v>1326</v>
      </c>
      <c r="D25" s="125"/>
      <c r="E25" s="125"/>
      <c r="F25" s="125" t="s">
        <v>1461</v>
      </c>
    </row>
    <row r="26" spans="2:6" x14ac:dyDescent="0.25">
      <c r="B26" s="127">
        <v>620</v>
      </c>
      <c r="C26" s="128" t="s">
        <v>1331</v>
      </c>
      <c r="D26" s="125"/>
      <c r="E26" s="125"/>
      <c r="F26" s="125" t="s">
        <v>1461</v>
      </c>
    </row>
    <row r="27" spans="2:6" x14ac:dyDescent="0.25">
      <c r="B27" s="127">
        <v>626</v>
      </c>
      <c r="C27" s="128" t="s">
        <v>1404</v>
      </c>
      <c r="D27" s="125"/>
      <c r="E27" s="125"/>
      <c r="F27" s="125" t="s">
        <v>1461</v>
      </c>
    </row>
    <row r="28" spans="2:6" x14ac:dyDescent="0.25">
      <c r="B28" s="127">
        <v>627</v>
      </c>
      <c r="C28" s="128" t="s">
        <v>1406</v>
      </c>
      <c r="D28" s="125"/>
      <c r="E28" s="125"/>
      <c r="F28" s="125" t="s">
        <v>1461</v>
      </c>
    </row>
    <row r="29" spans="2:6" x14ac:dyDescent="0.25">
      <c r="B29" s="127">
        <v>628</v>
      </c>
      <c r="C29" s="128" t="s">
        <v>1058</v>
      </c>
      <c r="D29" s="125"/>
      <c r="E29" s="125"/>
      <c r="F29" s="125" t="s">
        <v>1461</v>
      </c>
    </row>
    <row r="30" spans="2:6" x14ac:dyDescent="0.25">
      <c r="B30" s="127">
        <v>629</v>
      </c>
      <c r="C30" s="128" t="s">
        <v>1412</v>
      </c>
      <c r="D30" s="125"/>
      <c r="E30" s="125"/>
      <c r="F30" s="125" t="s">
        <v>1461</v>
      </c>
    </row>
    <row r="31" spans="2:6" x14ac:dyDescent="0.25">
      <c r="B31" s="127">
        <v>630</v>
      </c>
      <c r="C31" s="128" t="s">
        <v>1413</v>
      </c>
      <c r="D31" s="125"/>
      <c r="E31" s="125"/>
      <c r="F31" s="125" t="s">
        <v>1461</v>
      </c>
    </row>
    <row r="32" spans="2:6" x14ac:dyDescent="0.25">
      <c r="B32" s="127">
        <v>631</v>
      </c>
      <c r="C32" s="128" t="s">
        <v>1419</v>
      </c>
      <c r="D32" s="125"/>
      <c r="E32" s="125"/>
      <c r="F32" s="125" t="s">
        <v>1461</v>
      </c>
    </row>
    <row r="33" spans="2:6" x14ac:dyDescent="0.25">
      <c r="B33" s="127">
        <v>632</v>
      </c>
      <c r="C33" s="128" t="s">
        <v>1423</v>
      </c>
      <c r="D33" s="125"/>
      <c r="E33" s="125"/>
      <c r="F33" s="125" t="s">
        <v>1461</v>
      </c>
    </row>
    <row r="34" spans="2:6" x14ac:dyDescent="0.25">
      <c r="B34" s="127">
        <v>634</v>
      </c>
      <c r="C34" s="128" t="s">
        <v>1429</v>
      </c>
      <c r="D34" s="125"/>
      <c r="E34" s="125"/>
      <c r="F34" s="125" t="s">
        <v>1461</v>
      </c>
    </row>
    <row r="35" spans="2:6" x14ac:dyDescent="0.25">
      <c r="B35" s="127">
        <v>635</v>
      </c>
      <c r="C35" s="128" t="s">
        <v>1430</v>
      </c>
      <c r="D35" s="125"/>
      <c r="E35" s="125"/>
      <c r="F35" s="125" t="s">
        <v>1461</v>
      </c>
    </row>
    <row r="36" spans="2:6" x14ac:dyDescent="0.25">
      <c r="B36" s="127">
        <v>636</v>
      </c>
      <c r="C36" s="128" t="s">
        <v>1432</v>
      </c>
      <c r="D36" s="125"/>
      <c r="E36" s="125"/>
      <c r="F36" s="125" t="s">
        <v>1461</v>
      </c>
    </row>
    <row r="37" spans="2:6" x14ac:dyDescent="0.25">
      <c r="B37" s="127">
        <v>637</v>
      </c>
      <c r="C37" s="128" t="s">
        <v>1433</v>
      </c>
      <c r="D37" s="125"/>
      <c r="E37" s="125"/>
      <c r="F37" s="125" t="s">
        <v>1461</v>
      </c>
    </row>
    <row r="38" spans="2:6" x14ac:dyDescent="0.25">
      <c r="B38" s="127">
        <v>638</v>
      </c>
      <c r="C38" s="128" t="s">
        <v>1435</v>
      </c>
      <c r="D38" s="125"/>
      <c r="E38" s="125"/>
      <c r="F38" s="125" t="s">
        <v>1461</v>
      </c>
    </row>
    <row r="39" spans="2:6" x14ac:dyDescent="0.25">
      <c r="B39" s="127">
        <v>639</v>
      </c>
      <c r="C39" s="128" t="s">
        <v>1439</v>
      </c>
      <c r="D39" s="125"/>
      <c r="E39" s="125"/>
      <c r="F39" s="125" t="s">
        <v>1461</v>
      </c>
    </row>
    <row r="40" spans="2:6" x14ac:dyDescent="0.25">
      <c r="B40" s="127">
        <v>642</v>
      </c>
      <c r="C40" s="128" t="s">
        <v>1445</v>
      </c>
      <c r="D40" s="125"/>
      <c r="E40" s="125"/>
      <c r="F40" s="125" t="s">
        <v>1461</v>
      </c>
    </row>
    <row r="41" spans="2:6" x14ac:dyDescent="0.25">
      <c r="B41" s="127">
        <v>643</v>
      </c>
      <c r="C41" s="128" t="s">
        <v>1453</v>
      </c>
      <c r="D41" s="125"/>
      <c r="E41" s="125"/>
      <c r="F41" s="125" t="s">
        <v>1461</v>
      </c>
    </row>
    <row r="42" spans="2:6" x14ac:dyDescent="0.25">
      <c r="B42" s="127">
        <v>644</v>
      </c>
      <c r="C42" s="128" t="s">
        <v>1456</v>
      </c>
      <c r="D42" s="125"/>
      <c r="E42" s="125"/>
      <c r="F42" s="125" t="s">
        <v>1461</v>
      </c>
    </row>
  </sheetData>
  <mergeCells count="1">
    <mergeCell ref="B1:F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opLeftCell="A4" workbookViewId="0">
      <selection activeCell="D24" sqref="D24"/>
    </sheetView>
  </sheetViews>
  <sheetFormatPr baseColWidth="10" defaultColWidth="11.42578125" defaultRowHeight="15" x14ac:dyDescent="0.25"/>
  <cols>
    <col min="1" max="1" width="10.5703125" style="6" customWidth="1"/>
    <col min="2" max="2" width="16.42578125" style="6" customWidth="1"/>
    <col min="3" max="3" width="27.42578125" style="6" customWidth="1"/>
    <col min="4" max="4" width="10.5703125" style="6" customWidth="1"/>
    <col min="5" max="5" width="8.7109375" style="6" customWidth="1"/>
    <col min="6" max="6" width="7.140625" style="6" customWidth="1"/>
    <col min="7" max="7" width="15" style="6" customWidth="1"/>
    <col min="8" max="8" width="12.28515625" style="6" customWidth="1"/>
    <col min="9" max="9" width="14" style="6" customWidth="1"/>
    <col min="10" max="10" width="9.85546875" style="6" customWidth="1"/>
    <col min="11" max="11" width="6.5703125" style="6" customWidth="1"/>
    <col min="12" max="16384" width="11.42578125" style="6"/>
  </cols>
  <sheetData>
    <row r="1" spans="1:20" x14ac:dyDescent="0.25">
      <c r="A1" s="482"/>
      <c r="B1" s="482"/>
      <c r="C1" s="482"/>
      <c r="D1" s="482"/>
      <c r="E1" s="482"/>
      <c r="F1" s="482"/>
      <c r="G1" s="482"/>
      <c r="H1" s="482"/>
      <c r="I1" s="482"/>
      <c r="J1" s="482"/>
      <c r="K1" s="482"/>
    </row>
    <row r="2" spans="1:20" x14ac:dyDescent="0.25">
      <c r="A2" s="482"/>
      <c r="B2" s="482"/>
      <c r="C2" s="482"/>
      <c r="D2" s="482"/>
      <c r="E2" s="482"/>
      <c r="F2" s="482"/>
      <c r="G2" s="482"/>
      <c r="H2" s="482"/>
      <c r="I2" s="482"/>
      <c r="J2" s="482"/>
      <c r="K2" s="482"/>
    </row>
    <row r="3" spans="1:20" ht="20.25" customHeight="1" x14ac:dyDescent="0.3">
      <c r="A3" s="24"/>
      <c r="B3" s="24"/>
      <c r="C3" s="24"/>
      <c r="D3" s="445" t="s">
        <v>1152</v>
      </c>
      <c r="E3" s="445"/>
      <c r="F3" s="445"/>
      <c r="G3" s="445"/>
      <c r="H3" s="445"/>
      <c r="I3" s="445"/>
      <c r="J3" s="445"/>
      <c r="K3" s="445"/>
    </row>
    <row r="4" spans="1:20" ht="20.25" customHeight="1" x14ac:dyDescent="0.3">
      <c r="A4" s="24"/>
      <c r="B4" s="24"/>
      <c r="C4" s="24"/>
      <c r="D4" s="445" t="s">
        <v>1151</v>
      </c>
      <c r="E4" s="445"/>
      <c r="F4" s="445"/>
      <c r="G4" s="445"/>
      <c r="H4" s="445"/>
      <c r="I4" s="445"/>
      <c r="J4" s="445"/>
      <c r="K4" s="445"/>
    </row>
    <row r="5" spans="1:20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20" ht="19.5" x14ac:dyDescent="0.4">
      <c r="H6" s="25" t="s">
        <v>1153</v>
      </c>
      <c r="I6" s="500"/>
      <c r="J6" s="535"/>
      <c r="K6" s="23"/>
    </row>
    <row r="7" spans="1:20" x14ac:dyDescent="0.25">
      <c r="D7" s="8"/>
      <c r="E7" s="9"/>
      <c r="F7" s="9"/>
      <c r="G7" s="9"/>
      <c r="H7" s="9"/>
      <c r="I7" s="9"/>
      <c r="J7" s="9"/>
      <c r="K7" s="9"/>
    </row>
    <row r="8" spans="1:20" ht="18.75" customHeight="1" x14ac:dyDescent="0.45">
      <c r="A8" s="483"/>
      <c r="B8" s="483"/>
      <c r="C8" s="483"/>
      <c r="D8" s="483"/>
      <c r="E8" s="483"/>
      <c r="F8" s="483"/>
      <c r="G8" s="483"/>
      <c r="H8" s="483"/>
      <c r="I8" s="483"/>
      <c r="J8" s="10" t="s">
        <v>1066</v>
      </c>
      <c r="K8" s="11"/>
    </row>
    <row r="9" spans="1:20" s="12" customFormat="1" ht="1.5" hidden="1" customHeight="1" x14ac:dyDescent="0.2"/>
    <row r="10" spans="1:20" s="12" customFormat="1" ht="23.25" customHeight="1" x14ac:dyDescent="0.2">
      <c r="A10" s="80" t="s">
        <v>1067</v>
      </c>
      <c r="B10" s="499" t="s">
        <v>1</v>
      </c>
      <c r="C10" s="499"/>
      <c r="D10" s="499"/>
      <c r="E10" s="499"/>
      <c r="F10" s="499" t="s">
        <v>8</v>
      </c>
      <c r="G10" s="499"/>
      <c r="H10" s="499"/>
      <c r="I10" s="499"/>
      <c r="J10" s="499"/>
      <c r="K10" s="499"/>
    </row>
    <row r="11" spans="1:20" s="12" customFormat="1" ht="15" customHeight="1" x14ac:dyDescent="0.2">
      <c r="A11" s="484"/>
      <c r="B11" s="527"/>
      <c r="C11" s="527"/>
      <c r="D11" s="527"/>
      <c r="E11" s="529"/>
      <c r="F11" s="529"/>
      <c r="G11" s="529"/>
      <c r="H11" s="529"/>
      <c r="I11" s="529"/>
      <c r="J11" s="529"/>
      <c r="K11" s="529"/>
    </row>
    <row r="12" spans="1:20" s="12" customFormat="1" ht="15.75" customHeight="1" thickBot="1" x14ac:dyDescent="0.25">
      <c r="A12" s="484"/>
      <c r="B12" s="528"/>
      <c r="C12" s="528"/>
      <c r="D12" s="528"/>
      <c r="E12" s="530"/>
      <c r="F12" s="530"/>
      <c r="G12" s="530"/>
      <c r="H12" s="530"/>
      <c r="I12" s="530"/>
      <c r="J12" s="530"/>
      <c r="K12" s="530"/>
    </row>
    <row r="13" spans="1:20" s="12" customFormat="1" ht="15.75" customHeight="1" x14ac:dyDescent="0.25">
      <c r="A13" s="485" t="s">
        <v>1167</v>
      </c>
      <c r="B13" s="486"/>
      <c r="C13" s="487"/>
      <c r="D13" s="531" t="s">
        <v>1068</v>
      </c>
      <c r="E13" s="531" t="s">
        <v>1069</v>
      </c>
      <c r="F13" s="497" t="s">
        <v>7</v>
      </c>
      <c r="G13" s="497" t="s">
        <v>1077</v>
      </c>
      <c r="H13" s="533" t="s">
        <v>1070</v>
      </c>
      <c r="I13" s="13" t="s">
        <v>1071</v>
      </c>
      <c r="J13" s="495" t="s">
        <v>1068</v>
      </c>
      <c r="K13" s="487"/>
    </row>
    <row r="14" spans="1:20" s="12" customFormat="1" ht="15.75" customHeight="1" thickBot="1" x14ac:dyDescent="0.3">
      <c r="A14" s="488"/>
      <c r="B14" s="489"/>
      <c r="C14" s="490"/>
      <c r="D14" s="532"/>
      <c r="E14" s="532"/>
      <c r="F14" s="498"/>
      <c r="G14" s="498"/>
      <c r="H14" s="534"/>
      <c r="I14" s="14" t="s">
        <v>1072</v>
      </c>
      <c r="J14" s="496"/>
      <c r="K14" s="490"/>
      <c r="M14" s="516"/>
      <c r="N14" s="516"/>
      <c r="O14" s="516"/>
      <c r="P14" s="516"/>
      <c r="Q14" s="516"/>
      <c r="R14" s="516"/>
      <c r="S14" s="516"/>
      <c r="T14" s="516"/>
    </row>
    <row r="15" spans="1:20" s="12" customFormat="1" ht="15" customHeight="1" x14ac:dyDescent="0.2">
      <c r="A15" s="517"/>
      <c r="B15" s="518"/>
      <c r="C15" s="519"/>
      <c r="D15" s="520"/>
      <c r="E15" s="522">
        <v>45</v>
      </c>
      <c r="F15" s="507"/>
      <c r="G15" s="507"/>
      <c r="H15" s="507"/>
      <c r="I15" s="509">
        <v>0</v>
      </c>
      <c r="J15" s="523"/>
      <c r="K15" s="524"/>
      <c r="M15" s="516"/>
      <c r="N15" s="516"/>
      <c r="O15" s="516"/>
      <c r="P15" s="516"/>
      <c r="Q15" s="516"/>
      <c r="R15" s="516"/>
      <c r="S15" s="516"/>
      <c r="T15" s="516"/>
    </row>
    <row r="16" spans="1:20" s="12" customFormat="1" ht="42.75" customHeight="1" thickBot="1" x14ac:dyDescent="0.25">
      <c r="A16" s="479"/>
      <c r="B16" s="480"/>
      <c r="C16" s="481"/>
      <c r="D16" s="521"/>
      <c r="E16" s="504"/>
      <c r="F16" s="508"/>
      <c r="G16" s="508"/>
      <c r="H16" s="508"/>
      <c r="I16" s="510"/>
      <c r="J16" s="525"/>
      <c r="K16" s="526"/>
    </row>
    <row r="17" spans="1:11" s="15" customFormat="1" ht="11.25" x14ac:dyDescent="0.2"/>
    <row r="18" spans="1:11" s="15" customFormat="1" ht="11.25" x14ac:dyDescent="0.2"/>
    <row r="19" spans="1:11" s="15" customFormat="1" ht="11.25" x14ac:dyDescent="0.2"/>
    <row r="20" spans="1:11" s="15" customFormat="1" ht="12" x14ac:dyDescent="0.2">
      <c r="H20" s="12"/>
    </row>
    <row r="21" spans="1:11" x14ac:dyDescent="0.25">
      <c r="F21" s="15"/>
      <c r="G21" s="15"/>
      <c r="H21" s="15"/>
      <c r="I21" s="15"/>
      <c r="J21" s="16"/>
      <c r="K21" s="17"/>
    </row>
    <row r="22" spans="1:11" x14ac:dyDescent="0.25">
      <c r="H22" s="16"/>
      <c r="I22" s="16"/>
      <c r="J22" s="16"/>
      <c r="K22" s="17"/>
    </row>
    <row r="23" spans="1:11" x14ac:dyDescent="0.25">
      <c r="A23" s="18"/>
      <c r="B23" s="19"/>
      <c r="C23" s="19"/>
    </row>
    <row r="24" spans="1:11" ht="18.75" x14ac:dyDescent="0.4">
      <c r="A24" s="20"/>
      <c r="B24" s="428" t="s">
        <v>1073</v>
      </c>
      <c r="C24" s="428"/>
      <c r="D24" s="21"/>
      <c r="E24" s="22"/>
      <c r="F24" s="429"/>
      <c r="G24" s="429"/>
      <c r="H24" s="429"/>
      <c r="I24" s="430" t="s">
        <v>1074</v>
      </c>
      <c r="J24" s="430"/>
    </row>
    <row r="25" spans="1:11" x14ac:dyDescent="0.25">
      <c r="H25" s="16"/>
      <c r="I25" s="16"/>
      <c r="J25" s="16"/>
      <c r="K25" s="17"/>
    </row>
    <row r="26" spans="1:11" x14ac:dyDescent="0.25">
      <c r="H26" s="16"/>
      <c r="I26" s="16"/>
      <c r="J26" s="16"/>
      <c r="K26" s="17"/>
    </row>
    <row r="27" spans="1:11" x14ac:dyDescent="0.25">
      <c r="H27" s="16"/>
      <c r="I27" s="16"/>
      <c r="J27" s="16"/>
      <c r="K27" s="17"/>
    </row>
    <row r="28" spans="1:11" x14ac:dyDescent="0.25">
      <c r="H28" s="16"/>
      <c r="I28" s="16"/>
      <c r="J28" s="16"/>
      <c r="K28" s="17"/>
    </row>
    <row r="29" spans="1:11" x14ac:dyDescent="0.25">
      <c r="H29" s="16"/>
      <c r="I29" s="16"/>
      <c r="J29" s="16"/>
      <c r="K29" s="17"/>
    </row>
    <row r="30" spans="1:11" x14ac:dyDescent="0.25">
      <c r="H30" s="16"/>
      <c r="I30" s="16"/>
      <c r="J30" s="16"/>
      <c r="K30" s="17"/>
    </row>
    <row r="31" spans="1:11" x14ac:dyDescent="0.25">
      <c r="H31" s="16"/>
      <c r="I31" s="16"/>
      <c r="J31" s="16"/>
      <c r="K31" s="17"/>
    </row>
    <row r="32" spans="1:11" x14ac:dyDescent="0.25">
      <c r="H32" s="16"/>
      <c r="I32" s="16"/>
      <c r="J32" s="16"/>
      <c r="K32" s="17"/>
    </row>
    <row r="33" spans="8:11" x14ac:dyDescent="0.25">
      <c r="H33" s="16"/>
      <c r="I33" s="16"/>
      <c r="J33" s="16"/>
      <c r="K33" s="17"/>
    </row>
    <row r="34" spans="8:11" x14ac:dyDescent="0.25">
      <c r="H34" s="16"/>
      <c r="I34" s="16"/>
      <c r="J34" s="16"/>
      <c r="K34" s="17"/>
    </row>
    <row r="35" spans="8:11" x14ac:dyDescent="0.25">
      <c r="K35" s="17"/>
    </row>
    <row r="36" spans="8:11" x14ac:dyDescent="0.25">
      <c r="K36" s="17"/>
    </row>
  </sheetData>
  <mergeCells count="29">
    <mergeCell ref="B10:E10"/>
    <mergeCell ref="F10:K10"/>
    <mergeCell ref="A1:K2"/>
    <mergeCell ref="D3:K3"/>
    <mergeCell ref="D4:K4"/>
    <mergeCell ref="I6:J6"/>
    <mergeCell ref="A8:I8"/>
    <mergeCell ref="A11:A12"/>
    <mergeCell ref="B11:D12"/>
    <mergeCell ref="E11:K12"/>
    <mergeCell ref="A13:C14"/>
    <mergeCell ref="D13:D14"/>
    <mergeCell ref="E13:E14"/>
    <mergeCell ref="F13:F14"/>
    <mergeCell ref="G13:G14"/>
    <mergeCell ref="H13:H14"/>
    <mergeCell ref="J13:K14"/>
    <mergeCell ref="B24:C24"/>
    <mergeCell ref="F24:H24"/>
    <mergeCell ref="I24:J24"/>
    <mergeCell ref="M14:T15"/>
    <mergeCell ref="A15:C16"/>
    <mergeCell ref="D15:D16"/>
    <mergeCell ref="E15:E16"/>
    <mergeCell ref="F15:F16"/>
    <mergeCell ref="G15:G16"/>
    <mergeCell ref="H15:H16"/>
    <mergeCell ref="I15:I16"/>
    <mergeCell ref="J15:K16"/>
  </mergeCells>
  <pageMargins left="0.11811023622047245" right="0" top="0" bottom="0.74803149606299213" header="0.31496062992125984" footer="0.31496062992125984"/>
  <pageSetup scale="75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S33"/>
  <sheetViews>
    <sheetView workbookViewId="0">
      <selection activeCell="E21" sqref="E21:E22"/>
    </sheetView>
  </sheetViews>
  <sheetFormatPr baseColWidth="10" defaultColWidth="10.7109375" defaultRowHeight="15" x14ac:dyDescent="0.25"/>
  <cols>
    <col min="1" max="1" width="9" customWidth="1"/>
    <col min="2" max="2" width="23.5703125" customWidth="1"/>
    <col min="3" max="3" width="3.85546875" customWidth="1"/>
    <col min="4" max="4" width="19.5703125" customWidth="1"/>
    <col min="5" max="5" width="4.28515625" customWidth="1"/>
    <col min="6" max="6" width="5.42578125" customWidth="1"/>
    <col min="7" max="7" width="6.140625" customWidth="1"/>
    <col min="8" max="8" width="6.42578125" customWidth="1"/>
    <col min="9" max="9" width="6.140625" customWidth="1"/>
    <col min="10" max="10" width="6.7109375" customWidth="1"/>
    <col min="11" max="11" width="6.28515625" customWidth="1"/>
    <col min="12" max="12" width="4.5703125" customWidth="1"/>
    <col min="13" max="13" width="5.7109375" customWidth="1"/>
    <col min="14" max="14" width="4.7109375" customWidth="1"/>
    <col min="15" max="15" width="3.5703125" customWidth="1"/>
    <col min="16" max="16" width="3.140625" customWidth="1"/>
    <col min="17" max="17" width="3.5703125" customWidth="1"/>
  </cols>
  <sheetData>
    <row r="1" spans="1:19" x14ac:dyDescent="0.25">
      <c r="A1" s="536" t="s">
        <v>1253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</row>
    <row r="2" spans="1:19" x14ac:dyDescent="0.25">
      <c r="A2" s="46" t="s">
        <v>0</v>
      </c>
      <c r="B2" s="47" t="s">
        <v>1</v>
      </c>
      <c r="C2" s="47" t="s">
        <v>2</v>
      </c>
      <c r="D2" s="47" t="s">
        <v>8</v>
      </c>
      <c r="E2" s="47" t="s">
        <v>9</v>
      </c>
      <c r="F2" s="48" t="s">
        <v>10</v>
      </c>
      <c r="G2" s="48" t="s">
        <v>11</v>
      </c>
      <c r="H2" s="48" t="s">
        <v>12</v>
      </c>
      <c r="I2" s="48" t="s">
        <v>13</v>
      </c>
      <c r="J2" s="48" t="s">
        <v>14</v>
      </c>
      <c r="K2" s="48" t="s">
        <v>15</v>
      </c>
      <c r="L2" s="48" t="s">
        <v>16</v>
      </c>
      <c r="M2" s="48" t="s">
        <v>17</v>
      </c>
      <c r="N2" s="48" t="s">
        <v>1257</v>
      </c>
      <c r="O2" s="48" t="s">
        <v>1254</v>
      </c>
      <c r="P2" s="48" t="s">
        <v>1255</v>
      </c>
      <c r="Q2" s="48" t="s">
        <v>1256</v>
      </c>
      <c r="R2" s="32"/>
      <c r="S2" s="32"/>
    </row>
    <row r="3" spans="1:19" x14ac:dyDescent="0.25">
      <c r="A3" s="46">
        <v>9</v>
      </c>
      <c r="B3" s="46" t="s">
        <v>41</v>
      </c>
      <c r="C3" s="47">
        <v>1</v>
      </c>
      <c r="D3" s="46" t="s">
        <v>42</v>
      </c>
      <c r="E3" s="46">
        <v>2013</v>
      </c>
      <c r="F3" s="42" t="s">
        <v>1202</v>
      </c>
      <c r="G3" s="46"/>
      <c r="H3" s="46"/>
      <c r="I3" s="46"/>
      <c r="J3" s="46" t="s">
        <v>24</v>
      </c>
      <c r="K3" s="46" t="s">
        <v>24</v>
      </c>
      <c r="L3" s="46" t="s">
        <v>24</v>
      </c>
      <c r="M3" s="46" t="s">
        <v>24</v>
      </c>
      <c r="N3" s="42"/>
      <c r="O3" s="46"/>
      <c r="P3" s="46"/>
      <c r="Q3" s="46"/>
      <c r="R3" s="32"/>
      <c r="S3" s="32"/>
    </row>
    <row r="4" spans="1:19" x14ac:dyDescent="0.25">
      <c r="A4" s="46">
        <v>304</v>
      </c>
      <c r="B4" s="46" t="s">
        <v>565</v>
      </c>
      <c r="C4" s="47"/>
      <c r="D4" s="46" t="s">
        <v>566</v>
      </c>
      <c r="E4" s="46">
        <v>2013</v>
      </c>
      <c r="F4" s="42" t="s">
        <v>1202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32"/>
      <c r="S4" s="32"/>
    </row>
    <row r="5" spans="1:19" x14ac:dyDescent="0.25">
      <c r="A5" s="46">
        <v>397</v>
      </c>
      <c r="B5" s="46" t="s">
        <v>719</v>
      </c>
      <c r="C5" s="47"/>
      <c r="D5" s="46" t="s">
        <v>566</v>
      </c>
      <c r="E5" s="46">
        <v>2011</v>
      </c>
      <c r="F5" s="46" t="s">
        <v>24</v>
      </c>
      <c r="G5" s="46" t="s">
        <v>24</v>
      </c>
      <c r="H5" s="46" t="s">
        <v>24</v>
      </c>
      <c r="I5" s="46" t="s">
        <v>24</v>
      </c>
      <c r="J5" s="46" t="s">
        <v>24</v>
      </c>
      <c r="K5" s="42" t="s">
        <v>1202</v>
      </c>
      <c r="L5" s="46"/>
      <c r="M5" s="46"/>
      <c r="N5" s="46"/>
      <c r="O5" s="46"/>
      <c r="P5" s="46"/>
      <c r="Q5" s="46"/>
      <c r="R5" s="32"/>
      <c r="S5" s="32"/>
    </row>
    <row r="6" spans="1:19" x14ac:dyDescent="0.25">
      <c r="A6" s="46">
        <v>536</v>
      </c>
      <c r="B6" s="46" t="s">
        <v>945</v>
      </c>
      <c r="C6" s="47">
        <v>1</v>
      </c>
      <c r="D6" s="46" t="s">
        <v>916</v>
      </c>
      <c r="E6" s="46">
        <v>2013</v>
      </c>
      <c r="F6" s="42" t="s">
        <v>1220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32"/>
      <c r="S6" s="32"/>
    </row>
    <row r="7" spans="1:19" x14ac:dyDescent="0.25">
      <c r="A7" s="46">
        <v>553</v>
      </c>
      <c r="B7" s="46" t="s">
        <v>973</v>
      </c>
      <c r="C7" s="47"/>
      <c r="D7" s="46" t="s">
        <v>974</v>
      </c>
      <c r="E7" s="46">
        <v>2011</v>
      </c>
      <c r="F7" s="42" t="s">
        <v>975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32"/>
      <c r="S7" s="32"/>
    </row>
    <row r="8" spans="1:19" x14ac:dyDescent="0.25">
      <c r="A8" s="46">
        <v>579</v>
      </c>
      <c r="B8" s="46" t="s">
        <v>1020</v>
      </c>
      <c r="C8" s="47"/>
      <c r="D8" s="46" t="s">
        <v>1021</v>
      </c>
      <c r="E8" s="46">
        <v>2012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32"/>
      <c r="S8" s="32"/>
    </row>
    <row r="9" spans="1:19" x14ac:dyDescent="0.25">
      <c r="A9" s="49"/>
      <c r="B9" s="49"/>
      <c r="C9" s="50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32"/>
      <c r="S9" s="32"/>
    </row>
    <row r="10" spans="1:19" x14ac:dyDescent="0.25">
      <c r="A10" s="49"/>
      <c r="B10" s="49"/>
      <c r="C10" s="50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32"/>
      <c r="S10" s="32"/>
    </row>
    <row r="11" spans="1:19" x14ac:dyDescent="0.25">
      <c r="A11" s="49"/>
      <c r="B11" s="49"/>
      <c r="C11" s="50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32"/>
      <c r="S11" s="32"/>
    </row>
    <row r="12" spans="1:19" x14ac:dyDescent="0.25">
      <c r="A12" s="536" t="s">
        <v>1258</v>
      </c>
      <c r="B12" s="536"/>
      <c r="C12" s="536"/>
      <c r="D12" s="536"/>
      <c r="E12" s="536"/>
      <c r="F12" s="536"/>
      <c r="G12" s="536"/>
      <c r="H12" s="536"/>
      <c r="I12" s="536"/>
      <c r="J12" s="536"/>
      <c r="K12" s="536"/>
      <c r="L12" s="536"/>
      <c r="M12" s="536"/>
      <c r="N12" s="536"/>
      <c r="O12" s="536"/>
      <c r="P12" s="536"/>
      <c r="Q12" s="536"/>
    </row>
    <row r="13" spans="1:19" x14ac:dyDescent="0.25">
      <c r="A13" s="46" t="s">
        <v>0</v>
      </c>
      <c r="B13" s="47" t="s">
        <v>1</v>
      </c>
      <c r="C13" s="47" t="s">
        <v>2</v>
      </c>
      <c r="D13" s="47" t="s">
        <v>8</v>
      </c>
      <c r="E13" s="47" t="s">
        <v>9</v>
      </c>
      <c r="F13" s="48" t="s">
        <v>10</v>
      </c>
      <c r="G13" s="48" t="s">
        <v>11</v>
      </c>
      <c r="H13" s="48" t="s">
        <v>12</v>
      </c>
      <c r="I13" s="48" t="s">
        <v>13</v>
      </c>
      <c r="J13" s="48" t="s">
        <v>14</v>
      </c>
      <c r="K13" s="48" t="s">
        <v>15</v>
      </c>
      <c r="L13" s="48" t="s">
        <v>16</v>
      </c>
      <c r="M13" s="48" t="s">
        <v>17</v>
      </c>
      <c r="N13" s="48" t="s">
        <v>1257</v>
      </c>
      <c r="O13" s="48" t="s">
        <v>1254</v>
      </c>
      <c r="P13" s="48" t="s">
        <v>1255</v>
      </c>
      <c r="Q13" s="48" t="s">
        <v>1256</v>
      </c>
    </row>
    <row r="14" spans="1:19" x14ac:dyDescent="0.25">
      <c r="A14" s="46">
        <v>203</v>
      </c>
      <c r="B14" s="46" t="s">
        <v>400</v>
      </c>
      <c r="C14" s="47">
        <v>1</v>
      </c>
      <c r="D14" s="46" t="s">
        <v>401</v>
      </c>
      <c r="E14" s="46">
        <v>2014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</row>
    <row r="15" spans="1:19" x14ac:dyDescent="0.25">
      <c r="A15" s="46">
        <v>206</v>
      </c>
      <c r="B15" s="46" t="s">
        <v>408</v>
      </c>
      <c r="C15" s="47">
        <v>1</v>
      </c>
      <c r="D15" s="46" t="s">
        <v>355</v>
      </c>
      <c r="E15" s="46">
        <v>2015</v>
      </c>
      <c r="F15" s="46" t="s">
        <v>24</v>
      </c>
      <c r="G15" s="46" t="s">
        <v>24</v>
      </c>
      <c r="H15" s="46" t="s">
        <v>24</v>
      </c>
      <c r="I15" s="46" t="s">
        <v>24</v>
      </c>
      <c r="J15" s="46" t="s">
        <v>24</v>
      </c>
      <c r="K15" s="46" t="s">
        <v>24</v>
      </c>
      <c r="L15" s="46"/>
      <c r="M15" s="46"/>
      <c r="N15" s="46"/>
      <c r="O15" s="46"/>
      <c r="P15" s="46"/>
      <c r="Q15" s="46"/>
    </row>
    <row r="16" spans="1:19" x14ac:dyDescent="0.25">
      <c r="A16" s="46">
        <v>225</v>
      </c>
      <c r="B16" s="46" t="s">
        <v>439</v>
      </c>
      <c r="C16" s="46"/>
      <c r="D16" s="46" t="s">
        <v>440</v>
      </c>
      <c r="E16" s="46">
        <v>2014</v>
      </c>
      <c r="F16" s="46" t="s">
        <v>24</v>
      </c>
      <c r="G16" s="46" t="s">
        <v>24</v>
      </c>
      <c r="H16" s="46" t="s">
        <v>24</v>
      </c>
      <c r="I16" s="46" t="s">
        <v>24</v>
      </c>
      <c r="J16" s="46" t="s">
        <v>24</v>
      </c>
      <c r="K16" s="46" t="s">
        <v>24</v>
      </c>
      <c r="L16" s="46"/>
      <c r="M16" s="46"/>
      <c r="N16" s="46"/>
      <c r="O16" s="46"/>
      <c r="P16" s="46"/>
      <c r="Q16" s="46"/>
    </row>
    <row r="17" spans="1:17" x14ac:dyDescent="0.25">
      <c r="A17" s="46">
        <v>227</v>
      </c>
      <c r="B17" s="46" t="s">
        <v>442</v>
      </c>
      <c r="C17" s="47"/>
      <c r="D17" s="46"/>
      <c r="E17" s="46">
        <v>2014</v>
      </c>
      <c r="F17" s="46" t="s">
        <v>24</v>
      </c>
      <c r="G17" s="46" t="s">
        <v>24</v>
      </c>
      <c r="H17" s="46" t="s">
        <v>24</v>
      </c>
      <c r="I17" s="46" t="s">
        <v>24</v>
      </c>
      <c r="J17" s="46" t="s">
        <v>24</v>
      </c>
      <c r="K17" s="46" t="s">
        <v>24</v>
      </c>
      <c r="L17" s="46" t="s">
        <v>24</v>
      </c>
      <c r="M17" s="46" t="s">
        <v>24</v>
      </c>
      <c r="N17" s="46"/>
      <c r="O17" s="46"/>
      <c r="P17" s="46"/>
      <c r="Q17" s="46"/>
    </row>
    <row r="18" spans="1:17" x14ac:dyDescent="0.25">
      <c r="A18" s="46">
        <v>244</v>
      </c>
      <c r="B18" s="46" t="s">
        <v>470</v>
      </c>
      <c r="C18" s="47"/>
      <c r="D18" s="46" t="s">
        <v>471</v>
      </c>
      <c r="E18" s="46">
        <v>2014</v>
      </c>
      <c r="F18" s="46" t="s">
        <v>24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</row>
    <row r="19" spans="1:17" x14ac:dyDescent="0.25">
      <c r="A19" s="46">
        <v>263</v>
      </c>
      <c r="B19" s="46" t="s">
        <v>502</v>
      </c>
      <c r="C19" s="47">
        <v>1</v>
      </c>
      <c r="D19" s="46" t="s">
        <v>503</v>
      </c>
      <c r="E19" s="46">
        <v>2015</v>
      </c>
      <c r="F19" s="46" t="s">
        <v>24</v>
      </c>
      <c r="G19" s="46" t="s">
        <v>24</v>
      </c>
      <c r="H19" s="46" t="s">
        <v>24</v>
      </c>
      <c r="I19" s="46" t="s">
        <v>24</v>
      </c>
      <c r="J19" s="46" t="s">
        <v>24</v>
      </c>
      <c r="K19" s="46" t="s">
        <v>24</v>
      </c>
      <c r="L19" s="46"/>
      <c r="M19" s="46"/>
      <c r="N19" s="46"/>
      <c r="O19" s="46"/>
      <c r="P19" s="46"/>
      <c r="Q19" s="46"/>
    </row>
    <row r="20" spans="1:17" x14ac:dyDescent="0.25">
      <c r="A20" s="46">
        <v>273</v>
      </c>
      <c r="B20" s="46" t="s">
        <v>519</v>
      </c>
      <c r="C20" s="47"/>
      <c r="D20" s="46" t="s">
        <v>503</v>
      </c>
      <c r="E20" s="46">
        <v>2014</v>
      </c>
      <c r="F20" s="46" t="s">
        <v>24</v>
      </c>
      <c r="G20" s="46" t="s">
        <v>24</v>
      </c>
      <c r="H20" s="46" t="s">
        <v>24</v>
      </c>
      <c r="I20" s="46" t="s">
        <v>24</v>
      </c>
      <c r="J20" s="46" t="s">
        <v>24</v>
      </c>
      <c r="K20" s="46"/>
      <c r="L20" s="46"/>
      <c r="M20" s="46"/>
      <c r="N20" s="46"/>
      <c r="O20" s="46"/>
      <c r="P20" s="46"/>
      <c r="Q20" s="46"/>
    </row>
    <row r="21" spans="1:17" x14ac:dyDescent="0.25">
      <c r="A21" s="46">
        <v>345</v>
      </c>
      <c r="B21" s="46" t="s">
        <v>627</v>
      </c>
      <c r="C21" s="47">
        <v>1</v>
      </c>
      <c r="D21" s="46" t="s">
        <v>628</v>
      </c>
      <c r="E21" s="46">
        <v>2014</v>
      </c>
      <c r="F21" s="46" t="s">
        <v>24</v>
      </c>
      <c r="G21" s="46" t="s">
        <v>24</v>
      </c>
      <c r="H21" s="46" t="s">
        <v>24</v>
      </c>
      <c r="I21" s="46"/>
      <c r="J21" s="46"/>
      <c r="K21" s="46"/>
      <c r="L21" s="46"/>
      <c r="M21" s="46"/>
      <c r="N21" s="46"/>
      <c r="O21" s="46"/>
      <c r="P21" s="46"/>
      <c r="Q21" s="46"/>
    </row>
    <row r="22" spans="1:17" x14ac:dyDescent="0.25">
      <c r="A22" s="46">
        <v>391</v>
      </c>
      <c r="B22" s="46" t="s">
        <v>710</v>
      </c>
      <c r="C22" s="47"/>
      <c r="D22" s="46" t="s">
        <v>631</v>
      </c>
      <c r="E22" s="46">
        <v>2014</v>
      </c>
      <c r="F22" s="42" t="s">
        <v>1218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 spans="1:17" x14ac:dyDescent="0.25">
      <c r="A23" s="46">
        <v>403</v>
      </c>
      <c r="B23" s="46" t="s">
        <v>728</v>
      </c>
      <c r="C23" s="47"/>
      <c r="D23" s="46" t="s">
        <v>729</v>
      </c>
      <c r="E23" s="46">
        <v>2015</v>
      </c>
      <c r="F23" s="46" t="s">
        <v>24</v>
      </c>
      <c r="G23" s="46" t="s">
        <v>24</v>
      </c>
      <c r="H23" s="46" t="s">
        <v>24</v>
      </c>
      <c r="I23" s="46"/>
      <c r="J23" s="46"/>
      <c r="K23" s="46"/>
      <c r="L23" s="46"/>
      <c r="M23" s="46"/>
      <c r="N23" s="46"/>
      <c r="O23" s="46"/>
      <c r="P23" s="46"/>
      <c r="Q23" s="46"/>
    </row>
    <row r="24" spans="1:17" x14ac:dyDescent="0.25">
      <c r="A24" s="46">
        <v>434</v>
      </c>
      <c r="B24" s="46" t="s">
        <v>778</v>
      </c>
      <c r="C24" s="47"/>
      <c r="D24" s="46" t="s">
        <v>779</v>
      </c>
      <c r="E24" s="46">
        <v>2014</v>
      </c>
      <c r="F24" s="46" t="s">
        <v>24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</row>
    <row r="25" spans="1:17" x14ac:dyDescent="0.25">
      <c r="A25" s="46">
        <v>465</v>
      </c>
      <c r="B25" s="46" t="s">
        <v>832</v>
      </c>
      <c r="C25" s="47">
        <v>1</v>
      </c>
      <c r="D25" s="46" t="s">
        <v>833</v>
      </c>
      <c r="E25" s="46">
        <v>2014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spans="1:17" x14ac:dyDescent="0.25">
      <c r="A26" s="46">
        <v>476</v>
      </c>
      <c r="B26" s="46" t="s">
        <v>851</v>
      </c>
      <c r="C26" s="47">
        <v>1</v>
      </c>
      <c r="D26" s="46" t="s">
        <v>852</v>
      </c>
      <c r="E26" s="46">
        <v>2014</v>
      </c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</row>
    <row r="27" spans="1:17" x14ac:dyDescent="0.25">
      <c r="A27" s="46">
        <v>478</v>
      </c>
      <c r="B27" s="46" t="s">
        <v>854</v>
      </c>
      <c r="C27" s="47">
        <v>1</v>
      </c>
      <c r="D27" s="46" t="s">
        <v>852</v>
      </c>
      <c r="E27" s="46">
        <v>2015</v>
      </c>
      <c r="F27" s="46" t="s">
        <v>24</v>
      </c>
      <c r="G27" s="46" t="s">
        <v>24</v>
      </c>
      <c r="H27" s="46" t="s">
        <v>24</v>
      </c>
      <c r="I27" s="46" t="s">
        <v>24</v>
      </c>
      <c r="J27" s="46" t="s">
        <v>24</v>
      </c>
      <c r="K27" s="46" t="s">
        <v>24</v>
      </c>
      <c r="L27" s="46" t="s">
        <v>24</v>
      </c>
      <c r="M27" s="46" t="s">
        <v>24</v>
      </c>
      <c r="N27" s="46" t="s">
        <v>24</v>
      </c>
      <c r="O27" s="46" t="s">
        <v>24</v>
      </c>
      <c r="P27" s="46" t="s">
        <v>24</v>
      </c>
      <c r="Q27" s="46"/>
    </row>
    <row r="28" spans="1:17" x14ac:dyDescent="0.25">
      <c r="A28" s="46">
        <v>525</v>
      </c>
      <c r="B28" s="46" t="s">
        <v>930</v>
      </c>
      <c r="C28" s="47">
        <v>1</v>
      </c>
      <c r="D28" s="46" t="s">
        <v>220</v>
      </c>
      <c r="E28" s="46">
        <v>2014</v>
      </c>
      <c r="F28" s="46" t="s">
        <v>24</v>
      </c>
      <c r="G28" s="46" t="s">
        <v>24</v>
      </c>
      <c r="H28" s="46" t="s">
        <v>24</v>
      </c>
      <c r="I28" s="46"/>
      <c r="J28" s="46"/>
      <c r="K28" s="46"/>
      <c r="L28" s="46"/>
      <c r="M28" s="46"/>
      <c r="N28" s="46"/>
      <c r="O28" s="46"/>
      <c r="P28" s="46"/>
      <c r="Q28" s="46"/>
    </row>
    <row r="29" spans="1:17" x14ac:dyDescent="0.25">
      <c r="A29" s="46">
        <v>533</v>
      </c>
      <c r="B29" s="46" t="s">
        <v>941</v>
      </c>
      <c r="C29" s="47">
        <v>1</v>
      </c>
      <c r="D29" s="46" t="s">
        <v>55</v>
      </c>
      <c r="E29" s="46">
        <v>2015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</row>
    <row r="30" spans="1:17" x14ac:dyDescent="0.25">
      <c r="A30" s="46">
        <v>537</v>
      </c>
      <c r="B30" s="46" t="s">
        <v>946</v>
      </c>
      <c r="C30" s="47">
        <v>1</v>
      </c>
      <c r="D30" s="46" t="s">
        <v>184</v>
      </c>
      <c r="E30" s="46">
        <v>2015</v>
      </c>
      <c r="F30" s="46" t="s">
        <v>24</v>
      </c>
      <c r="G30" s="46" t="s">
        <v>24</v>
      </c>
      <c r="H30" s="46" t="s">
        <v>24</v>
      </c>
      <c r="I30" s="46" t="s">
        <v>24</v>
      </c>
      <c r="J30" s="46" t="s">
        <v>24</v>
      </c>
      <c r="K30" s="46" t="s">
        <v>24</v>
      </c>
      <c r="L30" s="46" t="s">
        <v>24</v>
      </c>
      <c r="M30" s="46" t="s">
        <v>24</v>
      </c>
      <c r="N30" s="46"/>
      <c r="O30" s="46"/>
      <c r="P30" s="46"/>
      <c r="Q30" s="46"/>
    </row>
    <row r="31" spans="1:17" x14ac:dyDescent="0.25">
      <c r="A31" s="46">
        <v>554</v>
      </c>
      <c r="B31" s="46" t="s">
        <v>976</v>
      </c>
      <c r="C31" s="47">
        <v>1</v>
      </c>
      <c r="D31" s="46" t="s">
        <v>344</v>
      </c>
      <c r="E31" s="46">
        <v>2015</v>
      </c>
      <c r="F31" s="46" t="s">
        <v>24</v>
      </c>
      <c r="G31" s="46" t="s">
        <v>24</v>
      </c>
      <c r="H31" s="46" t="s">
        <v>24</v>
      </c>
      <c r="I31" s="46" t="s">
        <v>24</v>
      </c>
      <c r="J31" s="46" t="s">
        <v>24</v>
      </c>
      <c r="K31" s="46" t="s">
        <v>24</v>
      </c>
      <c r="L31" s="46" t="s">
        <v>24</v>
      </c>
      <c r="M31" s="46" t="s">
        <v>24</v>
      </c>
      <c r="N31" s="46" t="s">
        <v>24</v>
      </c>
      <c r="O31" s="46" t="s">
        <v>24</v>
      </c>
      <c r="P31" s="46" t="s">
        <v>24</v>
      </c>
      <c r="Q31" s="46"/>
    </row>
    <row r="32" spans="1:17" x14ac:dyDescent="0.25">
      <c r="A32" s="46">
        <v>572</v>
      </c>
      <c r="B32" s="46" t="s">
        <v>1006</v>
      </c>
      <c r="C32" s="47">
        <v>1</v>
      </c>
      <c r="D32" s="46" t="s">
        <v>1007</v>
      </c>
      <c r="E32" s="46">
        <v>2014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7" x14ac:dyDescent="0.25">
      <c r="A33" s="46">
        <v>592</v>
      </c>
      <c r="B33" s="46" t="s">
        <v>1048</v>
      </c>
      <c r="C33" s="47">
        <v>1</v>
      </c>
      <c r="D33" s="46" t="s">
        <v>1049</v>
      </c>
      <c r="E33" s="46">
        <v>2015</v>
      </c>
      <c r="F33" s="46" t="s">
        <v>24</v>
      </c>
      <c r="G33" s="46" t="s">
        <v>24</v>
      </c>
      <c r="H33" s="46" t="s">
        <v>24</v>
      </c>
      <c r="I33" s="46" t="s">
        <v>24</v>
      </c>
      <c r="J33" s="46" t="s">
        <v>24</v>
      </c>
      <c r="K33" s="46" t="s">
        <v>24</v>
      </c>
      <c r="L33" s="46" t="s">
        <v>24</v>
      </c>
      <c r="M33" s="46"/>
      <c r="N33" s="46"/>
      <c r="O33" s="46"/>
      <c r="P33" s="46"/>
      <c r="Q33" s="46"/>
    </row>
  </sheetData>
  <mergeCells count="2">
    <mergeCell ref="A1:Q1"/>
    <mergeCell ref="A12:Q12"/>
  </mergeCells>
  <pageMargins left="0.7" right="0.7" top="0.75" bottom="0.75" header="0.3" footer="0.3"/>
  <pageSetup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Q17"/>
  <sheetViews>
    <sheetView workbookViewId="0">
      <selection activeCell="D17" sqref="D17"/>
    </sheetView>
  </sheetViews>
  <sheetFormatPr baseColWidth="10" defaultColWidth="10.7109375" defaultRowHeight="15" x14ac:dyDescent="0.25"/>
  <cols>
    <col min="1" max="1" width="11.85546875" customWidth="1"/>
    <col min="2" max="2" width="36.42578125" customWidth="1"/>
    <col min="3" max="3" width="5.42578125" customWidth="1"/>
    <col min="4" max="4" width="34.5703125" customWidth="1"/>
    <col min="5" max="5" width="45.28515625" customWidth="1"/>
  </cols>
  <sheetData>
    <row r="1" spans="1:17" x14ac:dyDescent="0.25">
      <c r="A1" s="44" t="s">
        <v>0</v>
      </c>
      <c r="B1" s="45" t="s">
        <v>1</v>
      </c>
      <c r="C1" s="45" t="s">
        <v>2</v>
      </c>
      <c r="D1" s="45" t="s">
        <v>8</v>
      </c>
      <c r="E1" s="45" t="s">
        <v>9</v>
      </c>
    </row>
    <row r="2" spans="1:17" x14ac:dyDescent="0.25">
      <c r="A2" s="35">
        <v>6</v>
      </c>
      <c r="B2" s="35" t="s">
        <v>35</v>
      </c>
      <c r="C2" s="36">
        <v>1</v>
      </c>
      <c r="D2" s="35" t="s">
        <v>36</v>
      </c>
      <c r="E2" s="37" t="s">
        <v>1204</v>
      </c>
      <c r="F2" s="1"/>
      <c r="G2" s="2"/>
    </row>
    <row r="3" spans="1:17" x14ac:dyDescent="0.25">
      <c r="A3" s="35">
        <v>14</v>
      </c>
      <c r="B3" s="35" t="s">
        <v>52</v>
      </c>
      <c r="C3" s="36">
        <v>1</v>
      </c>
      <c r="D3" s="35" t="s">
        <v>53</v>
      </c>
      <c r="E3" s="37" t="s">
        <v>1205</v>
      </c>
    </row>
    <row r="4" spans="1:17" x14ac:dyDescent="0.25">
      <c r="A4" s="35">
        <v>38</v>
      </c>
      <c r="B4" s="35" t="s">
        <v>99</v>
      </c>
      <c r="C4" s="36">
        <v>1</v>
      </c>
      <c r="D4" s="35" t="s">
        <v>100</v>
      </c>
      <c r="E4" s="37" t="s">
        <v>1206</v>
      </c>
    </row>
    <row r="5" spans="1:17" x14ac:dyDescent="0.25">
      <c r="A5" s="35">
        <v>56</v>
      </c>
      <c r="B5" s="35" t="s">
        <v>1144</v>
      </c>
      <c r="C5" s="36">
        <v>1</v>
      </c>
      <c r="D5" s="35" t="s">
        <v>1203</v>
      </c>
      <c r="E5" s="37" t="s">
        <v>1208</v>
      </c>
    </row>
    <row r="6" spans="1:17" x14ac:dyDescent="0.25">
      <c r="A6" s="35">
        <v>62</v>
      </c>
      <c r="B6" s="35" t="s">
        <v>145</v>
      </c>
      <c r="C6" s="36">
        <v>1</v>
      </c>
      <c r="D6" s="35" t="s">
        <v>134</v>
      </c>
      <c r="E6" s="37" t="s">
        <v>1207</v>
      </c>
      <c r="F6" s="3"/>
    </row>
    <row r="7" spans="1:17" x14ac:dyDescent="0.25">
      <c r="A7" s="35">
        <v>167</v>
      </c>
      <c r="B7" s="35" t="s">
        <v>336</v>
      </c>
      <c r="C7" s="36">
        <v>1</v>
      </c>
      <c r="D7" s="35" t="s">
        <v>134</v>
      </c>
      <c r="E7" s="37" t="s">
        <v>1209</v>
      </c>
      <c r="F7" s="3"/>
    </row>
    <row r="8" spans="1:17" x14ac:dyDescent="0.25">
      <c r="A8" s="35">
        <v>272</v>
      </c>
      <c r="B8" s="35" t="s">
        <v>516</v>
      </c>
      <c r="C8" s="36">
        <v>1</v>
      </c>
      <c r="D8" s="35" t="s">
        <v>503</v>
      </c>
      <c r="E8" s="37" t="s">
        <v>1210</v>
      </c>
    </row>
    <row r="9" spans="1:17" x14ac:dyDescent="0.25">
      <c r="A9" s="38">
        <v>298</v>
      </c>
      <c r="B9" s="38" t="s">
        <v>559</v>
      </c>
      <c r="C9" s="39"/>
      <c r="D9" s="38" t="s">
        <v>357</v>
      </c>
      <c r="E9" s="40" t="s">
        <v>1211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35">
        <v>299</v>
      </c>
      <c r="B10" s="35" t="s">
        <v>560</v>
      </c>
      <c r="C10" s="36">
        <v>1</v>
      </c>
      <c r="D10" s="35" t="s">
        <v>202</v>
      </c>
      <c r="E10" s="41" t="s">
        <v>1212</v>
      </c>
    </row>
    <row r="11" spans="1:17" x14ac:dyDescent="0.25">
      <c r="A11" s="35">
        <v>311</v>
      </c>
      <c r="B11" s="35" t="s">
        <v>574</v>
      </c>
      <c r="C11" s="36">
        <v>1</v>
      </c>
      <c r="D11" s="35" t="s">
        <v>503</v>
      </c>
      <c r="E11" s="42" t="s">
        <v>1213</v>
      </c>
      <c r="F11" s="3"/>
    </row>
    <row r="12" spans="1:17" x14ac:dyDescent="0.25">
      <c r="A12" s="38">
        <v>321</v>
      </c>
      <c r="B12" s="38" t="s">
        <v>588</v>
      </c>
      <c r="C12" s="39">
        <v>1</v>
      </c>
      <c r="D12" s="38" t="s">
        <v>138</v>
      </c>
      <c r="E12" s="43" t="s">
        <v>1214</v>
      </c>
      <c r="F12" s="31"/>
      <c r="G12" s="31"/>
      <c r="H12" s="31"/>
      <c r="I12" s="31"/>
    </row>
    <row r="13" spans="1:17" x14ac:dyDescent="0.25">
      <c r="A13" s="35">
        <v>330</v>
      </c>
      <c r="B13" s="35" t="s">
        <v>601</v>
      </c>
      <c r="C13" s="36">
        <v>1</v>
      </c>
      <c r="D13" s="35" t="s">
        <v>602</v>
      </c>
      <c r="E13" s="42" t="s">
        <v>1215</v>
      </c>
      <c r="F13" s="30"/>
      <c r="G13" s="30"/>
      <c r="H13" s="30"/>
      <c r="I13" s="30"/>
    </row>
    <row r="14" spans="1:17" x14ac:dyDescent="0.25">
      <c r="A14" s="35">
        <v>338</v>
      </c>
      <c r="B14" s="35" t="s">
        <v>616</v>
      </c>
      <c r="C14" s="34"/>
      <c r="D14" s="35" t="s">
        <v>566</v>
      </c>
      <c r="E14" s="42" t="s">
        <v>1216</v>
      </c>
    </row>
    <row r="15" spans="1:17" x14ac:dyDescent="0.25">
      <c r="A15" s="35">
        <v>350</v>
      </c>
      <c r="B15" s="35" t="s">
        <v>636</v>
      </c>
      <c r="C15" s="36">
        <v>1</v>
      </c>
      <c r="D15" s="35"/>
      <c r="E15" s="42" t="s">
        <v>1217</v>
      </c>
    </row>
    <row r="16" spans="1:17" x14ac:dyDescent="0.25">
      <c r="A16" s="35">
        <v>438</v>
      </c>
      <c r="B16" s="35" t="s">
        <v>785</v>
      </c>
      <c r="C16" s="36"/>
      <c r="D16" s="35" t="s">
        <v>786</v>
      </c>
      <c r="E16" s="42" t="s">
        <v>1219</v>
      </c>
    </row>
    <row r="17" spans="1:5" x14ac:dyDescent="0.25">
      <c r="A17" s="35">
        <v>551</v>
      </c>
      <c r="B17" s="35" t="s">
        <v>971</v>
      </c>
      <c r="C17" s="36"/>
      <c r="D17" s="35" t="s">
        <v>202</v>
      </c>
      <c r="E17" s="42" t="s">
        <v>1221</v>
      </c>
    </row>
  </sheetData>
  <pageMargins left="0.25" right="0.25" top="0.75" bottom="0.75" header="0.3" footer="0.3"/>
  <pageSetup orientation="landscape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R213"/>
  <sheetViews>
    <sheetView topLeftCell="A202" workbookViewId="0">
      <selection activeCell="A171" sqref="A171:Q213"/>
    </sheetView>
  </sheetViews>
  <sheetFormatPr baseColWidth="10" defaultColWidth="10.7109375" defaultRowHeight="15" x14ac:dyDescent="0.25"/>
  <cols>
    <col min="1" max="1" width="9" customWidth="1"/>
    <col min="2" max="2" width="21.5703125" customWidth="1"/>
    <col min="3" max="3" width="4.85546875" customWidth="1"/>
    <col min="4" max="4" width="16.7109375" customWidth="1"/>
    <col min="5" max="5" width="5.42578125" customWidth="1"/>
    <col min="6" max="8" width="5.140625" customWidth="1"/>
    <col min="9" max="9" width="5.5703125" customWidth="1"/>
    <col min="10" max="10" width="4.140625" customWidth="1"/>
    <col min="11" max="11" width="5.7109375" customWidth="1"/>
    <col min="12" max="12" width="4.140625" customWidth="1"/>
    <col min="13" max="13" width="5.7109375" customWidth="1"/>
    <col min="14" max="15" width="3.140625" customWidth="1"/>
    <col min="16" max="16" width="3.28515625" customWidth="1"/>
    <col min="17" max="17" width="4.7109375" customWidth="1"/>
  </cols>
  <sheetData>
    <row r="1" spans="1:17" x14ac:dyDescent="0.25">
      <c r="A1" s="536" t="s">
        <v>1258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</row>
    <row r="2" spans="1:17" x14ac:dyDescent="0.25">
      <c r="A2" s="46" t="s">
        <v>0</v>
      </c>
      <c r="B2" s="47" t="s">
        <v>1</v>
      </c>
      <c r="C2" s="47" t="s">
        <v>2</v>
      </c>
      <c r="D2" s="47" t="s">
        <v>8</v>
      </c>
      <c r="E2" s="47" t="s">
        <v>9</v>
      </c>
      <c r="F2" s="48" t="s">
        <v>10</v>
      </c>
      <c r="G2" s="48" t="s">
        <v>11</v>
      </c>
      <c r="H2" s="48" t="s">
        <v>12</v>
      </c>
      <c r="I2" s="48" t="s">
        <v>13</v>
      </c>
      <c r="J2" s="48" t="s">
        <v>14</v>
      </c>
      <c r="K2" s="48" t="s">
        <v>15</v>
      </c>
      <c r="L2" s="48" t="s">
        <v>16</v>
      </c>
      <c r="M2" s="48" t="s">
        <v>17</v>
      </c>
      <c r="N2" s="48" t="s">
        <v>1257</v>
      </c>
      <c r="O2" s="48" t="s">
        <v>1254</v>
      </c>
      <c r="P2" s="48" t="s">
        <v>1255</v>
      </c>
      <c r="Q2" s="48" t="s">
        <v>1256</v>
      </c>
    </row>
    <row r="3" spans="1:17" x14ac:dyDescent="0.25">
      <c r="A3" s="46">
        <v>17</v>
      </c>
      <c r="B3" s="46" t="s">
        <v>56</v>
      </c>
      <c r="C3" s="47">
        <v>1</v>
      </c>
      <c r="D3" s="46" t="s">
        <v>57</v>
      </c>
      <c r="E3" s="46">
        <v>2017</v>
      </c>
      <c r="F3" s="46" t="s">
        <v>24</v>
      </c>
      <c r="G3" s="46" t="s">
        <v>24</v>
      </c>
      <c r="H3" s="46" t="s">
        <v>24</v>
      </c>
      <c r="I3" s="46" t="s">
        <v>24</v>
      </c>
      <c r="J3" s="46"/>
      <c r="K3" s="46"/>
      <c r="L3" s="46"/>
      <c r="M3" s="46"/>
      <c r="N3" s="46"/>
      <c r="O3" s="46"/>
      <c r="P3" s="46"/>
      <c r="Q3" s="46"/>
    </row>
    <row r="4" spans="1:17" x14ac:dyDescent="0.25">
      <c r="A4" s="46">
        <v>18</v>
      </c>
      <c r="B4" s="46" t="s">
        <v>59</v>
      </c>
      <c r="C4" s="47">
        <v>1</v>
      </c>
      <c r="D4" s="46" t="s">
        <v>60</v>
      </c>
      <c r="E4" s="46">
        <v>2017</v>
      </c>
      <c r="F4" s="46" t="s">
        <v>24</v>
      </c>
      <c r="G4" s="46" t="s">
        <v>24</v>
      </c>
      <c r="H4" s="46" t="s">
        <v>24</v>
      </c>
      <c r="I4" s="46" t="s">
        <v>24</v>
      </c>
      <c r="J4" s="46" t="s">
        <v>24</v>
      </c>
      <c r="K4" s="46" t="s">
        <v>24</v>
      </c>
      <c r="L4" s="46" t="s">
        <v>24</v>
      </c>
      <c r="M4" s="46" t="s">
        <v>24</v>
      </c>
      <c r="N4" s="46" t="s">
        <v>24</v>
      </c>
      <c r="O4" s="46" t="s">
        <v>24</v>
      </c>
      <c r="P4" s="46"/>
      <c r="Q4" s="46"/>
    </row>
    <row r="5" spans="1:17" x14ac:dyDescent="0.25">
      <c r="A5" s="46">
        <v>19</v>
      </c>
      <c r="B5" s="46" t="s">
        <v>61</v>
      </c>
      <c r="C5" s="47">
        <v>2</v>
      </c>
      <c r="D5" s="46" t="s">
        <v>62</v>
      </c>
      <c r="E5" s="46">
        <v>2017</v>
      </c>
      <c r="F5" s="46" t="s">
        <v>63</v>
      </c>
      <c r="G5" s="46" t="s">
        <v>63</v>
      </c>
      <c r="H5" s="46" t="s">
        <v>64</v>
      </c>
      <c r="I5" s="46" t="s">
        <v>64</v>
      </c>
      <c r="J5" s="46" t="s">
        <v>90</v>
      </c>
      <c r="K5" s="46" t="s">
        <v>64</v>
      </c>
      <c r="L5" s="46"/>
      <c r="M5" s="46"/>
      <c r="N5" s="46"/>
      <c r="O5" s="46"/>
      <c r="P5" s="46"/>
      <c r="Q5" s="46"/>
    </row>
    <row r="6" spans="1:17" x14ac:dyDescent="0.25">
      <c r="A6" s="46">
        <v>20</v>
      </c>
      <c r="B6" s="46" t="s">
        <v>66</v>
      </c>
      <c r="C6" s="47">
        <v>1</v>
      </c>
      <c r="D6" s="46" t="s">
        <v>67</v>
      </c>
      <c r="E6" s="46">
        <v>2017</v>
      </c>
      <c r="F6" s="46" t="s">
        <v>24</v>
      </c>
      <c r="G6" s="46" t="s">
        <v>24</v>
      </c>
      <c r="H6" s="46" t="s">
        <v>24</v>
      </c>
      <c r="I6" s="46" t="s">
        <v>24</v>
      </c>
      <c r="J6" s="46" t="s">
        <v>24</v>
      </c>
      <c r="K6" s="46" t="s">
        <v>24</v>
      </c>
      <c r="L6" s="46" t="s">
        <v>24</v>
      </c>
      <c r="M6" s="46" t="s">
        <v>24</v>
      </c>
      <c r="N6" s="46" t="s">
        <v>24</v>
      </c>
      <c r="O6" s="46" t="s">
        <v>24</v>
      </c>
      <c r="P6" s="46" t="s">
        <v>24</v>
      </c>
      <c r="Q6" s="46"/>
    </row>
    <row r="7" spans="1:17" x14ac:dyDescent="0.25">
      <c r="A7" s="46">
        <v>21</v>
      </c>
      <c r="B7" s="46" t="s">
        <v>68</v>
      </c>
      <c r="C7" s="47">
        <v>1</v>
      </c>
      <c r="D7" s="46" t="s">
        <v>69</v>
      </c>
      <c r="E7" s="46">
        <v>2017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</row>
    <row r="8" spans="1:17" x14ac:dyDescent="0.25">
      <c r="A8" s="46">
        <v>22</v>
      </c>
      <c r="B8" s="46" t="s">
        <v>70</v>
      </c>
      <c r="C8" s="47">
        <v>1</v>
      </c>
      <c r="D8" s="46" t="s">
        <v>71</v>
      </c>
      <c r="E8" s="46">
        <v>2017</v>
      </c>
      <c r="F8" s="46" t="s">
        <v>24</v>
      </c>
      <c r="G8" s="46" t="s">
        <v>24</v>
      </c>
      <c r="H8" s="46" t="s">
        <v>24</v>
      </c>
      <c r="I8" s="46" t="s">
        <v>24</v>
      </c>
      <c r="J8" s="46" t="s">
        <v>24</v>
      </c>
      <c r="K8" s="46" t="s">
        <v>24</v>
      </c>
      <c r="L8" s="46"/>
      <c r="M8" s="46"/>
      <c r="N8" s="46"/>
      <c r="O8" s="46"/>
      <c r="P8" s="46"/>
      <c r="Q8" s="46"/>
    </row>
    <row r="9" spans="1:17" x14ac:dyDescent="0.25">
      <c r="A9" s="46">
        <v>23</v>
      </c>
      <c r="B9" s="46" t="s">
        <v>1123</v>
      </c>
      <c r="C9" s="47">
        <v>1</v>
      </c>
      <c r="D9" s="46" t="s">
        <v>72</v>
      </c>
      <c r="E9" s="46">
        <v>2017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</row>
    <row r="10" spans="1:17" x14ac:dyDescent="0.25">
      <c r="A10" s="46">
        <v>25</v>
      </c>
      <c r="B10" s="46" t="s">
        <v>74</v>
      </c>
      <c r="C10" s="47">
        <v>1</v>
      </c>
      <c r="D10" s="46" t="s">
        <v>75</v>
      </c>
      <c r="E10" s="46">
        <v>2017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spans="1:17" x14ac:dyDescent="0.25">
      <c r="A11" s="46">
        <v>26</v>
      </c>
      <c r="B11" s="46" t="s">
        <v>76</v>
      </c>
      <c r="C11" s="47">
        <v>1</v>
      </c>
      <c r="D11" s="46" t="s">
        <v>1129</v>
      </c>
      <c r="E11" s="46">
        <v>2017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x14ac:dyDescent="0.25">
      <c r="A12" s="46">
        <v>27</v>
      </c>
      <c r="B12" s="46" t="s">
        <v>78</v>
      </c>
      <c r="C12" s="47">
        <v>1</v>
      </c>
      <c r="D12" s="46" t="s">
        <v>79</v>
      </c>
      <c r="E12" s="46">
        <v>2017</v>
      </c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</row>
    <row r="13" spans="1:17" x14ac:dyDescent="0.25">
      <c r="A13" s="46">
        <v>28</v>
      </c>
      <c r="B13" s="46" t="s">
        <v>80</v>
      </c>
      <c r="C13" s="47">
        <v>1</v>
      </c>
      <c r="D13" s="46" t="s">
        <v>81</v>
      </c>
      <c r="E13" s="46">
        <v>2017</v>
      </c>
      <c r="F13" s="46" t="s">
        <v>24</v>
      </c>
      <c r="G13" s="46" t="s">
        <v>24</v>
      </c>
      <c r="H13" s="46" t="s">
        <v>24</v>
      </c>
      <c r="I13" s="46" t="s">
        <v>24</v>
      </c>
      <c r="J13" s="46"/>
      <c r="K13" s="46"/>
      <c r="L13" s="46"/>
      <c r="M13" s="46"/>
      <c r="N13" s="46"/>
      <c r="O13" s="46"/>
      <c r="P13" s="46"/>
      <c r="Q13" s="46"/>
    </row>
    <row r="14" spans="1:17" x14ac:dyDescent="0.25">
      <c r="A14" s="46">
        <v>29</v>
      </c>
      <c r="B14" s="46" t="s">
        <v>82</v>
      </c>
      <c r="C14" s="47">
        <v>1</v>
      </c>
      <c r="D14" s="46" t="s">
        <v>83</v>
      </c>
      <c r="E14" s="46">
        <v>2017</v>
      </c>
      <c r="F14" s="46" t="s">
        <v>24</v>
      </c>
      <c r="G14" s="46" t="s">
        <v>24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</row>
    <row r="15" spans="1:17" x14ac:dyDescent="0.25">
      <c r="A15" s="46">
        <v>30</v>
      </c>
      <c r="B15" s="46" t="s">
        <v>84</v>
      </c>
      <c r="C15" s="47">
        <v>1</v>
      </c>
      <c r="D15" s="46" t="s">
        <v>85</v>
      </c>
      <c r="E15" s="46">
        <v>2017</v>
      </c>
      <c r="F15" s="46" t="s">
        <v>24</v>
      </c>
      <c r="G15" s="46" t="s">
        <v>24</v>
      </c>
      <c r="H15" s="46" t="s">
        <v>24</v>
      </c>
      <c r="I15" s="46" t="s">
        <v>24</v>
      </c>
      <c r="J15" s="46" t="s">
        <v>24</v>
      </c>
      <c r="K15" s="46" t="s">
        <v>24</v>
      </c>
      <c r="L15" s="46" t="s">
        <v>24</v>
      </c>
      <c r="M15" s="46" t="s">
        <v>24</v>
      </c>
      <c r="N15" s="46" t="s">
        <v>24</v>
      </c>
      <c r="O15" s="46"/>
      <c r="P15" s="46"/>
      <c r="Q15" s="46"/>
    </row>
    <row r="16" spans="1:17" x14ac:dyDescent="0.25">
      <c r="A16" s="46">
        <v>31</v>
      </c>
      <c r="B16" s="51" t="s">
        <v>86</v>
      </c>
      <c r="C16" s="47">
        <v>2</v>
      </c>
      <c r="D16" s="46" t="s">
        <v>89</v>
      </c>
      <c r="E16" s="46">
        <v>2017</v>
      </c>
      <c r="F16" s="46" t="s">
        <v>90</v>
      </c>
      <c r="G16" s="46" t="s">
        <v>90</v>
      </c>
      <c r="H16" s="46" t="s">
        <v>63</v>
      </c>
      <c r="I16" s="46" t="s">
        <v>90</v>
      </c>
      <c r="J16" s="46" t="s">
        <v>90</v>
      </c>
      <c r="K16" s="46" t="s">
        <v>90</v>
      </c>
      <c r="L16" s="46" t="s">
        <v>90</v>
      </c>
      <c r="M16" s="46" t="s">
        <v>90</v>
      </c>
      <c r="N16" s="46" t="s">
        <v>90</v>
      </c>
      <c r="O16" s="46" t="s">
        <v>90</v>
      </c>
      <c r="P16" s="46" t="s">
        <v>90</v>
      </c>
      <c r="Q16" s="46" t="s">
        <v>90</v>
      </c>
    </row>
    <row r="17" spans="1:17" x14ac:dyDescent="0.25">
      <c r="A17" s="46">
        <v>32</v>
      </c>
      <c r="B17" s="46" t="s">
        <v>91</v>
      </c>
      <c r="C17" s="47">
        <v>1</v>
      </c>
      <c r="D17" s="46" t="s">
        <v>92</v>
      </c>
      <c r="E17" s="46">
        <v>2017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7" x14ac:dyDescent="0.25">
      <c r="A18" s="46">
        <v>33</v>
      </c>
      <c r="B18" s="46" t="s">
        <v>93</v>
      </c>
      <c r="C18" s="47">
        <v>1</v>
      </c>
      <c r="D18" s="46" t="s">
        <v>94</v>
      </c>
      <c r="E18" s="46">
        <v>2017</v>
      </c>
      <c r="F18" s="46" t="s">
        <v>24</v>
      </c>
      <c r="G18" s="46" t="s">
        <v>24</v>
      </c>
      <c r="H18" s="46" t="s">
        <v>24</v>
      </c>
      <c r="I18" s="46" t="s">
        <v>24</v>
      </c>
      <c r="J18" s="46" t="s">
        <v>24</v>
      </c>
      <c r="K18" s="46" t="s">
        <v>24</v>
      </c>
      <c r="L18" s="46" t="s">
        <v>24</v>
      </c>
      <c r="M18" s="46" t="s">
        <v>24</v>
      </c>
      <c r="N18" s="46"/>
      <c r="O18" s="46"/>
      <c r="P18" s="46"/>
      <c r="Q18" s="46"/>
    </row>
    <row r="19" spans="1:17" x14ac:dyDescent="0.25">
      <c r="A19" s="46">
        <v>34</v>
      </c>
      <c r="B19" s="46" t="s">
        <v>95</v>
      </c>
      <c r="C19" s="47">
        <v>1</v>
      </c>
      <c r="D19" s="46" t="s">
        <v>81</v>
      </c>
      <c r="E19" s="46">
        <v>2017</v>
      </c>
      <c r="F19" s="46" t="s">
        <v>24</v>
      </c>
      <c r="G19" s="46" t="s">
        <v>24</v>
      </c>
      <c r="H19" s="46" t="s">
        <v>24</v>
      </c>
      <c r="I19" s="46" t="s">
        <v>24</v>
      </c>
      <c r="J19" s="46" t="s">
        <v>24</v>
      </c>
      <c r="K19" s="46" t="s">
        <v>24</v>
      </c>
      <c r="L19" s="46"/>
      <c r="M19" s="46"/>
      <c r="N19" s="46"/>
      <c r="O19" s="46"/>
      <c r="P19" s="46"/>
      <c r="Q19" s="46"/>
    </row>
    <row r="20" spans="1:17" x14ac:dyDescent="0.25">
      <c r="A20" s="46">
        <v>35</v>
      </c>
      <c r="B20" s="46" t="s">
        <v>1078</v>
      </c>
      <c r="C20" s="47">
        <v>1</v>
      </c>
      <c r="D20" s="46" t="s">
        <v>96</v>
      </c>
      <c r="E20" s="46">
        <v>2017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 spans="1:17" x14ac:dyDescent="0.25">
      <c r="A21" s="46">
        <v>36</v>
      </c>
      <c r="B21" s="46" t="s">
        <v>97</v>
      </c>
      <c r="C21" s="47">
        <v>1</v>
      </c>
      <c r="D21" s="46" t="s">
        <v>81</v>
      </c>
      <c r="E21" s="46">
        <v>2017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1:17" x14ac:dyDescent="0.25">
      <c r="A22" s="46">
        <v>39</v>
      </c>
      <c r="B22" s="46" t="s">
        <v>102</v>
      </c>
      <c r="C22" s="47">
        <v>1</v>
      </c>
      <c r="D22" s="46" t="s">
        <v>103</v>
      </c>
      <c r="E22" s="46">
        <v>2017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 spans="1:17" x14ac:dyDescent="0.25">
      <c r="A23" s="46">
        <v>40</v>
      </c>
      <c r="B23" s="46" t="s">
        <v>104</v>
      </c>
      <c r="C23" s="47">
        <v>2</v>
      </c>
      <c r="D23" s="46" t="s">
        <v>105</v>
      </c>
      <c r="E23" s="46">
        <v>2017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spans="1:17" x14ac:dyDescent="0.25">
      <c r="A24" s="46">
        <v>41</v>
      </c>
      <c r="B24" s="46" t="s">
        <v>106</v>
      </c>
      <c r="C24" s="47">
        <v>2</v>
      </c>
      <c r="D24" s="46" t="s">
        <v>103</v>
      </c>
      <c r="E24" s="46">
        <v>2017</v>
      </c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</row>
    <row r="25" spans="1:17" x14ac:dyDescent="0.25">
      <c r="A25" s="46">
        <v>42</v>
      </c>
      <c r="B25" s="46" t="s">
        <v>107</v>
      </c>
      <c r="C25" s="47">
        <v>1</v>
      </c>
      <c r="D25" s="46" t="s">
        <v>108</v>
      </c>
      <c r="E25" s="46">
        <v>2017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spans="1:17" x14ac:dyDescent="0.25">
      <c r="A26" s="46">
        <v>43</v>
      </c>
      <c r="B26" s="46" t="s">
        <v>109</v>
      </c>
      <c r="C26" s="47">
        <v>3</v>
      </c>
      <c r="D26" s="46" t="s">
        <v>110</v>
      </c>
      <c r="E26" s="46">
        <v>2017</v>
      </c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</row>
    <row r="27" spans="1:17" x14ac:dyDescent="0.25">
      <c r="A27" s="46">
        <v>44</v>
      </c>
      <c r="B27" s="46" t="s">
        <v>111</v>
      </c>
      <c r="C27" s="47">
        <v>2</v>
      </c>
      <c r="D27" s="46" t="s">
        <v>112</v>
      </c>
      <c r="E27" s="46">
        <v>2017</v>
      </c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</row>
    <row r="28" spans="1:17" x14ac:dyDescent="0.25">
      <c r="A28" s="46">
        <v>45</v>
      </c>
      <c r="B28" s="46" t="s">
        <v>113</v>
      </c>
      <c r="C28" s="47">
        <v>1</v>
      </c>
      <c r="D28" s="46"/>
      <c r="E28" s="46">
        <v>2017</v>
      </c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</row>
    <row r="29" spans="1:17" x14ac:dyDescent="0.25">
      <c r="A29" s="46">
        <v>46</v>
      </c>
      <c r="B29" s="46" t="s">
        <v>114</v>
      </c>
      <c r="C29" s="47">
        <v>1</v>
      </c>
      <c r="D29" s="46" t="s">
        <v>115</v>
      </c>
      <c r="E29" s="46">
        <v>2017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</row>
    <row r="30" spans="1:17" x14ac:dyDescent="0.25">
      <c r="A30" s="46">
        <v>47</v>
      </c>
      <c r="B30" s="46" t="s">
        <v>116</v>
      </c>
      <c r="C30" s="47">
        <v>1</v>
      </c>
      <c r="D30" s="46" t="s">
        <v>73</v>
      </c>
      <c r="E30" s="46">
        <v>2017</v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</row>
    <row r="31" spans="1:17" x14ac:dyDescent="0.25">
      <c r="A31" s="46">
        <v>48</v>
      </c>
      <c r="B31" s="46" t="s">
        <v>117</v>
      </c>
      <c r="C31" s="47">
        <v>1</v>
      </c>
      <c r="D31" s="46" t="s">
        <v>73</v>
      </c>
      <c r="E31" s="46">
        <v>2017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spans="1:17" x14ac:dyDescent="0.25">
      <c r="A32" s="46">
        <v>49</v>
      </c>
      <c r="B32" s="46" t="s">
        <v>118</v>
      </c>
      <c r="C32" s="47">
        <v>1</v>
      </c>
      <c r="D32" s="46" t="s">
        <v>121</v>
      </c>
      <c r="E32" s="46">
        <v>2017</v>
      </c>
      <c r="F32" s="46" t="s">
        <v>24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7" x14ac:dyDescent="0.25">
      <c r="A33" s="46">
        <v>50</v>
      </c>
      <c r="B33" s="46" t="s">
        <v>122</v>
      </c>
      <c r="C33" s="47">
        <v>1</v>
      </c>
      <c r="D33" s="46" t="s">
        <v>123</v>
      </c>
      <c r="E33" s="46">
        <v>2017</v>
      </c>
      <c r="F33" s="46" t="s">
        <v>24</v>
      </c>
      <c r="G33" s="46" t="s">
        <v>24</v>
      </c>
      <c r="H33" s="46" t="s">
        <v>24</v>
      </c>
      <c r="I33" s="46" t="s">
        <v>24</v>
      </c>
      <c r="J33" s="46"/>
      <c r="K33" s="46"/>
      <c r="L33" s="46"/>
      <c r="M33" s="46"/>
      <c r="N33" s="46"/>
      <c r="O33" s="46"/>
      <c r="P33" s="46"/>
      <c r="Q33" s="46"/>
    </row>
    <row r="34" spans="1:17" x14ac:dyDescent="0.25">
      <c r="A34" s="46">
        <v>51</v>
      </c>
      <c r="B34" s="46" t="s">
        <v>124</v>
      </c>
      <c r="C34" s="47"/>
      <c r="D34" s="46" t="s">
        <v>125</v>
      </c>
      <c r="E34" s="46">
        <v>2017</v>
      </c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 spans="1:17" x14ac:dyDescent="0.25">
      <c r="A35" s="46">
        <v>52</v>
      </c>
      <c r="B35" s="46" t="s">
        <v>126</v>
      </c>
      <c r="C35" s="47">
        <v>1</v>
      </c>
      <c r="D35" s="46" t="s">
        <v>127</v>
      </c>
      <c r="E35" s="46">
        <v>2017</v>
      </c>
      <c r="F35" s="46" t="s">
        <v>24</v>
      </c>
      <c r="G35" s="46" t="s">
        <v>24</v>
      </c>
      <c r="H35" s="46" t="s">
        <v>24</v>
      </c>
      <c r="I35" s="46" t="s">
        <v>24</v>
      </c>
      <c r="J35" s="46" t="s">
        <v>24</v>
      </c>
      <c r="K35" s="46" t="s">
        <v>24</v>
      </c>
      <c r="L35" s="46"/>
      <c r="M35" s="46"/>
      <c r="N35" s="46"/>
      <c r="O35" s="46"/>
      <c r="P35" s="46"/>
      <c r="Q35" s="46"/>
    </row>
    <row r="36" spans="1:17" x14ac:dyDescent="0.25">
      <c r="A36" s="46">
        <v>53</v>
      </c>
      <c r="B36" s="46" t="s">
        <v>128</v>
      </c>
      <c r="C36" s="47">
        <v>1</v>
      </c>
      <c r="D36" s="46" t="s">
        <v>103</v>
      </c>
      <c r="E36" s="46">
        <v>2017</v>
      </c>
      <c r="F36" s="46" t="s">
        <v>24</v>
      </c>
      <c r="G36" s="46" t="s">
        <v>24</v>
      </c>
      <c r="H36" s="46" t="s">
        <v>24</v>
      </c>
      <c r="I36" s="46" t="s">
        <v>24</v>
      </c>
      <c r="J36" s="46" t="s">
        <v>24</v>
      </c>
      <c r="K36" s="46" t="s">
        <v>24</v>
      </c>
      <c r="L36" s="46" t="s">
        <v>24</v>
      </c>
      <c r="M36" s="46" t="s">
        <v>24</v>
      </c>
      <c r="N36" s="46" t="s">
        <v>24</v>
      </c>
      <c r="O36" s="46" t="s">
        <v>24</v>
      </c>
      <c r="P36" s="46" t="s">
        <v>24</v>
      </c>
      <c r="Q36" s="46" t="s">
        <v>24</v>
      </c>
    </row>
    <row r="37" spans="1:17" x14ac:dyDescent="0.25">
      <c r="A37" s="46">
        <v>54</v>
      </c>
      <c r="B37" s="46" t="s">
        <v>129</v>
      </c>
      <c r="C37" s="47">
        <v>2</v>
      </c>
      <c r="D37" s="46" t="s">
        <v>131</v>
      </c>
      <c r="E37" s="46">
        <v>2017</v>
      </c>
      <c r="F37" s="46" t="s">
        <v>90</v>
      </c>
      <c r="G37" s="46" t="s">
        <v>64</v>
      </c>
      <c r="H37" s="46" t="s">
        <v>64</v>
      </c>
      <c r="I37" s="46" t="s">
        <v>64</v>
      </c>
      <c r="J37" s="46" t="s">
        <v>64</v>
      </c>
      <c r="K37" s="46"/>
      <c r="L37" s="46"/>
      <c r="M37" s="46"/>
      <c r="N37" s="46"/>
      <c r="O37" s="46"/>
      <c r="P37" s="46"/>
      <c r="Q37" s="46"/>
    </row>
    <row r="38" spans="1:17" x14ac:dyDescent="0.25">
      <c r="A38" s="46">
        <v>55</v>
      </c>
      <c r="B38" s="46" t="s">
        <v>133</v>
      </c>
      <c r="C38" s="47">
        <v>1</v>
      </c>
      <c r="D38" s="46" t="s">
        <v>134</v>
      </c>
      <c r="E38" s="46">
        <v>2017</v>
      </c>
      <c r="F38" s="46" t="s">
        <v>24</v>
      </c>
      <c r="G38" s="46" t="s">
        <v>24</v>
      </c>
      <c r="H38" s="46" t="s">
        <v>24</v>
      </c>
      <c r="I38" s="46" t="s">
        <v>24</v>
      </c>
      <c r="J38" s="46" t="s">
        <v>24</v>
      </c>
      <c r="K38" s="46" t="s">
        <v>24</v>
      </c>
      <c r="L38" s="46" t="s">
        <v>24</v>
      </c>
      <c r="M38" s="46" t="s">
        <v>24</v>
      </c>
      <c r="N38" s="46" t="s">
        <v>24</v>
      </c>
      <c r="O38" s="46" t="s">
        <v>24</v>
      </c>
      <c r="P38" s="46" t="s">
        <v>24</v>
      </c>
      <c r="Q38" s="46" t="s">
        <v>24</v>
      </c>
    </row>
    <row r="39" spans="1:17" x14ac:dyDescent="0.25">
      <c r="A39" s="46">
        <v>57</v>
      </c>
      <c r="B39" s="46" t="s">
        <v>135</v>
      </c>
      <c r="C39" s="47"/>
      <c r="D39" s="46" t="s">
        <v>136</v>
      </c>
      <c r="E39" s="46">
        <v>2017</v>
      </c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</row>
    <row r="40" spans="1:17" x14ac:dyDescent="0.25">
      <c r="A40" s="46">
        <v>58</v>
      </c>
      <c r="B40" s="46" t="s">
        <v>137</v>
      </c>
      <c r="C40" s="47">
        <v>1</v>
      </c>
      <c r="D40" s="46" t="s">
        <v>138</v>
      </c>
      <c r="E40" s="46">
        <v>2017</v>
      </c>
      <c r="F40" s="46" t="s">
        <v>24</v>
      </c>
      <c r="G40" s="46" t="s">
        <v>24</v>
      </c>
      <c r="H40" s="46" t="s">
        <v>24</v>
      </c>
      <c r="I40" s="46" t="s">
        <v>24</v>
      </c>
      <c r="J40" s="46" t="s">
        <v>24</v>
      </c>
      <c r="K40" s="46" t="s">
        <v>24</v>
      </c>
      <c r="L40" s="46" t="s">
        <v>24</v>
      </c>
      <c r="M40" s="46" t="s">
        <v>24</v>
      </c>
      <c r="N40" s="46" t="s">
        <v>24</v>
      </c>
      <c r="O40" s="46" t="s">
        <v>24</v>
      </c>
      <c r="P40" s="46" t="s">
        <v>24</v>
      </c>
      <c r="Q40" s="46" t="s">
        <v>24</v>
      </c>
    </row>
    <row r="41" spans="1:17" x14ac:dyDescent="0.25">
      <c r="A41" s="46">
        <v>59</v>
      </c>
      <c r="B41" s="46" t="s">
        <v>139</v>
      </c>
      <c r="C41" s="47"/>
      <c r="D41" s="46" t="s">
        <v>140</v>
      </c>
      <c r="E41" s="46">
        <v>2017</v>
      </c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</row>
    <row r="42" spans="1:17" x14ac:dyDescent="0.25">
      <c r="A42" s="46">
        <v>60</v>
      </c>
      <c r="B42" s="46" t="s">
        <v>141</v>
      </c>
      <c r="C42" s="47">
        <v>1</v>
      </c>
      <c r="D42" s="46" t="s">
        <v>142</v>
      </c>
      <c r="E42" s="46">
        <v>2017</v>
      </c>
      <c r="F42" s="46" t="s">
        <v>24</v>
      </c>
      <c r="G42" s="46" t="s">
        <v>24</v>
      </c>
      <c r="H42" s="46" t="s">
        <v>24</v>
      </c>
      <c r="I42" s="46" t="s">
        <v>24</v>
      </c>
      <c r="J42" s="46" t="s">
        <v>24</v>
      </c>
      <c r="K42" s="46"/>
      <c r="L42" s="46"/>
      <c r="M42" s="46"/>
      <c r="N42" s="46"/>
      <c r="O42" s="46"/>
      <c r="P42" s="46"/>
      <c r="Q42" s="46"/>
    </row>
    <row r="43" spans="1:17" x14ac:dyDescent="0.25">
      <c r="A43" s="46">
        <v>61</v>
      </c>
      <c r="B43" s="46" t="s">
        <v>143</v>
      </c>
      <c r="C43" s="47">
        <v>1</v>
      </c>
      <c r="D43" s="46" t="s">
        <v>144</v>
      </c>
      <c r="E43" s="46">
        <v>2017</v>
      </c>
      <c r="F43" s="46" t="s">
        <v>24</v>
      </c>
      <c r="G43" s="46" t="s">
        <v>24</v>
      </c>
      <c r="H43" s="46" t="s">
        <v>24</v>
      </c>
      <c r="I43" s="46" t="s">
        <v>24</v>
      </c>
      <c r="J43" s="46" t="s">
        <v>24</v>
      </c>
      <c r="K43" s="46" t="s">
        <v>24</v>
      </c>
      <c r="L43" s="46" t="s">
        <v>24</v>
      </c>
      <c r="M43" s="46" t="s">
        <v>24</v>
      </c>
      <c r="N43" s="46" t="s">
        <v>24</v>
      </c>
      <c r="O43" s="46" t="s">
        <v>24</v>
      </c>
      <c r="P43" s="46" t="s">
        <v>24</v>
      </c>
      <c r="Q43" s="46" t="s">
        <v>24</v>
      </c>
    </row>
    <row r="44" spans="1:17" x14ac:dyDescent="0.25">
      <c r="A44" s="46">
        <v>63</v>
      </c>
      <c r="B44" s="52" t="s">
        <v>146</v>
      </c>
      <c r="C44" s="47">
        <v>1</v>
      </c>
      <c r="D44" s="46" t="s">
        <v>147</v>
      </c>
      <c r="E44" s="46">
        <v>2017</v>
      </c>
      <c r="F44" s="46" t="s">
        <v>24</v>
      </c>
      <c r="G44" s="46" t="s">
        <v>24</v>
      </c>
      <c r="H44" s="46" t="s">
        <v>24</v>
      </c>
      <c r="I44" s="46" t="s">
        <v>24</v>
      </c>
      <c r="J44" s="46" t="s">
        <v>24</v>
      </c>
      <c r="K44" s="46" t="s">
        <v>24</v>
      </c>
      <c r="L44" s="46"/>
      <c r="M44" s="46"/>
      <c r="N44" s="46"/>
      <c r="O44" s="46"/>
      <c r="P44" s="46"/>
      <c r="Q44" s="46"/>
    </row>
    <row r="45" spans="1:17" x14ac:dyDescent="0.25">
      <c r="A45" s="46">
        <v>64</v>
      </c>
      <c r="B45" s="46" t="s">
        <v>148</v>
      </c>
      <c r="C45" s="47">
        <v>1</v>
      </c>
      <c r="D45" s="46"/>
      <c r="E45" s="46">
        <v>2017</v>
      </c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</row>
    <row r="46" spans="1:17" x14ac:dyDescent="0.25">
      <c r="A46" s="46">
        <v>65</v>
      </c>
      <c r="B46" s="46" t="s">
        <v>149</v>
      </c>
      <c r="C46" s="47">
        <v>1</v>
      </c>
      <c r="D46" s="46" t="s">
        <v>150</v>
      </c>
      <c r="E46" s="46">
        <v>2017</v>
      </c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</row>
    <row r="47" spans="1:17" x14ac:dyDescent="0.25">
      <c r="A47" s="46">
        <v>66</v>
      </c>
      <c r="B47" s="46" t="s">
        <v>151</v>
      </c>
      <c r="C47" s="47">
        <v>1</v>
      </c>
      <c r="D47" s="46" t="s">
        <v>152</v>
      </c>
      <c r="E47" s="46">
        <v>2017</v>
      </c>
      <c r="F47" s="46" t="s">
        <v>24</v>
      </c>
      <c r="G47" s="46" t="s">
        <v>24</v>
      </c>
      <c r="H47" s="46" t="s">
        <v>24</v>
      </c>
      <c r="I47" s="46" t="s">
        <v>24</v>
      </c>
      <c r="J47" s="46" t="s">
        <v>24</v>
      </c>
      <c r="K47" s="46" t="s">
        <v>24</v>
      </c>
      <c r="L47" s="46" t="s">
        <v>24</v>
      </c>
      <c r="M47" s="46" t="s">
        <v>24</v>
      </c>
      <c r="N47" s="46"/>
      <c r="O47" s="46"/>
      <c r="P47" s="46"/>
      <c r="Q47" s="46"/>
    </row>
    <row r="48" spans="1:17" x14ac:dyDescent="0.25">
      <c r="A48" s="46">
        <v>67</v>
      </c>
      <c r="B48" s="46" t="s">
        <v>153</v>
      </c>
      <c r="C48" s="47">
        <v>1</v>
      </c>
      <c r="D48" s="46" t="s">
        <v>134</v>
      </c>
      <c r="E48" s="46">
        <v>2017</v>
      </c>
      <c r="F48" s="46" t="s">
        <v>24</v>
      </c>
      <c r="G48" s="46" t="s">
        <v>24</v>
      </c>
      <c r="H48" s="46" t="s">
        <v>24</v>
      </c>
      <c r="I48" s="46" t="s">
        <v>24</v>
      </c>
      <c r="J48" s="46" t="s">
        <v>24</v>
      </c>
      <c r="K48" s="46" t="s">
        <v>24</v>
      </c>
      <c r="L48" s="46" t="s">
        <v>24</v>
      </c>
      <c r="M48" s="46" t="s">
        <v>24</v>
      </c>
      <c r="N48" s="46"/>
      <c r="O48" s="46"/>
      <c r="P48" s="46"/>
      <c r="Q48" s="46"/>
    </row>
    <row r="49" spans="1:17" x14ac:dyDescent="0.25">
      <c r="A49" s="46">
        <v>68</v>
      </c>
      <c r="B49" s="46" t="s">
        <v>154</v>
      </c>
      <c r="C49" s="47"/>
      <c r="D49" s="46" t="s">
        <v>150</v>
      </c>
      <c r="E49" s="46">
        <v>2017</v>
      </c>
      <c r="F49" s="46" t="s">
        <v>24</v>
      </c>
      <c r="G49" s="46" t="s">
        <v>24</v>
      </c>
      <c r="H49" s="46" t="s">
        <v>24</v>
      </c>
      <c r="I49" s="46" t="s">
        <v>24</v>
      </c>
      <c r="J49" s="46"/>
      <c r="K49" s="46"/>
      <c r="L49" s="46"/>
      <c r="M49" s="46"/>
      <c r="N49" s="46"/>
      <c r="O49" s="46"/>
      <c r="P49" s="46"/>
      <c r="Q49" s="46"/>
    </row>
    <row r="50" spans="1:17" x14ac:dyDescent="0.25">
      <c r="A50" s="46">
        <v>70</v>
      </c>
      <c r="B50" s="46" t="s">
        <v>155</v>
      </c>
      <c r="C50" s="47">
        <v>1</v>
      </c>
      <c r="D50" s="46" t="s">
        <v>156</v>
      </c>
      <c r="E50" s="46">
        <v>2017</v>
      </c>
      <c r="F50" s="46" t="s">
        <v>24</v>
      </c>
      <c r="G50" s="46" t="s">
        <v>24</v>
      </c>
      <c r="H50" s="46" t="s">
        <v>24</v>
      </c>
      <c r="I50" s="46" t="s">
        <v>24</v>
      </c>
      <c r="J50" s="46" t="s">
        <v>24</v>
      </c>
      <c r="K50" s="46" t="s">
        <v>24</v>
      </c>
      <c r="L50" s="46" t="s">
        <v>24</v>
      </c>
      <c r="M50" s="46" t="s">
        <v>24</v>
      </c>
      <c r="N50" s="46" t="s">
        <v>24</v>
      </c>
      <c r="O50" s="46" t="s">
        <v>24</v>
      </c>
      <c r="P50" s="46" t="s">
        <v>24</v>
      </c>
      <c r="Q50" s="46" t="s">
        <v>24</v>
      </c>
    </row>
    <row r="51" spans="1:17" x14ac:dyDescent="0.25">
      <c r="A51" s="46">
        <v>71</v>
      </c>
      <c r="B51" s="46" t="s">
        <v>157</v>
      </c>
      <c r="C51" s="47">
        <v>1</v>
      </c>
      <c r="D51" s="46" t="s">
        <v>158</v>
      </c>
      <c r="E51" s="46">
        <v>2017</v>
      </c>
      <c r="F51" s="46" t="s">
        <v>24</v>
      </c>
      <c r="G51" s="46" t="s">
        <v>24</v>
      </c>
      <c r="H51" s="46" t="s">
        <v>24</v>
      </c>
      <c r="I51" s="46"/>
      <c r="J51" s="46"/>
      <c r="K51" s="46"/>
      <c r="L51" s="46"/>
      <c r="M51" s="46"/>
      <c r="N51" s="46"/>
      <c r="O51" s="46"/>
      <c r="P51" s="46"/>
      <c r="Q51" s="46"/>
    </row>
    <row r="52" spans="1:17" x14ac:dyDescent="0.25">
      <c r="A52" s="46">
        <v>72</v>
      </c>
      <c r="B52" s="46" t="s">
        <v>159</v>
      </c>
      <c r="C52" s="47">
        <v>1</v>
      </c>
      <c r="D52" s="46" t="s">
        <v>160</v>
      </c>
      <c r="E52" s="46">
        <v>2017</v>
      </c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</row>
    <row r="53" spans="1:17" x14ac:dyDescent="0.25">
      <c r="A53" s="46">
        <v>73</v>
      </c>
      <c r="B53" s="46" t="s">
        <v>161</v>
      </c>
      <c r="C53" s="47">
        <v>1</v>
      </c>
      <c r="D53" s="46" t="s">
        <v>162</v>
      </c>
      <c r="E53" s="46">
        <v>2017</v>
      </c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</row>
    <row r="54" spans="1:17" x14ac:dyDescent="0.25">
      <c r="A54" s="46">
        <v>74</v>
      </c>
      <c r="B54" s="46" t="s">
        <v>163</v>
      </c>
      <c r="C54" s="47">
        <v>1</v>
      </c>
      <c r="D54" s="46" t="s">
        <v>164</v>
      </c>
      <c r="E54" s="46">
        <v>2017</v>
      </c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</row>
    <row r="55" spans="1:17" x14ac:dyDescent="0.25">
      <c r="A55" s="46">
        <v>75</v>
      </c>
      <c r="B55" s="46" t="s">
        <v>165</v>
      </c>
      <c r="C55" s="47">
        <v>3</v>
      </c>
      <c r="D55" s="46" t="s">
        <v>166</v>
      </c>
      <c r="E55" s="46">
        <v>2017</v>
      </c>
      <c r="F55" s="46" t="s">
        <v>167</v>
      </c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</row>
    <row r="56" spans="1:17" x14ac:dyDescent="0.25">
      <c r="A56" s="46">
        <v>76</v>
      </c>
      <c r="B56" s="46" t="s">
        <v>169</v>
      </c>
      <c r="C56" s="47">
        <v>2</v>
      </c>
      <c r="D56" s="46" t="s">
        <v>170</v>
      </c>
      <c r="E56" s="46">
        <v>2017</v>
      </c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</row>
    <row r="57" spans="1:17" x14ac:dyDescent="0.25">
      <c r="A57" s="46">
        <v>78</v>
      </c>
      <c r="B57" s="46" t="s">
        <v>1133</v>
      </c>
      <c r="C57" s="47"/>
      <c r="D57" s="46" t="s">
        <v>170</v>
      </c>
      <c r="E57" s="46">
        <v>2017</v>
      </c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</row>
    <row r="58" spans="1:17" x14ac:dyDescent="0.25">
      <c r="A58" s="46">
        <v>79</v>
      </c>
      <c r="B58" s="46" t="s">
        <v>173</v>
      </c>
      <c r="C58" s="47">
        <v>1</v>
      </c>
      <c r="D58" s="46" t="s">
        <v>170</v>
      </c>
      <c r="E58" s="46">
        <v>2017</v>
      </c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</row>
    <row r="59" spans="1:17" x14ac:dyDescent="0.25">
      <c r="A59" s="46">
        <v>80</v>
      </c>
      <c r="B59" s="46" t="s">
        <v>174</v>
      </c>
      <c r="C59" s="47">
        <v>1</v>
      </c>
      <c r="D59" s="46" t="s">
        <v>170</v>
      </c>
      <c r="E59" s="46">
        <v>2017</v>
      </c>
      <c r="F59" s="46" t="s">
        <v>24</v>
      </c>
      <c r="G59" s="46" t="s">
        <v>24</v>
      </c>
      <c r="H59" s="46" t="s">
        <v>24</v>
      </c>
      <c r="I59" s="46" t="s">
        <v>24</v>
      </c>
      <c r="J59" s="46" t="s">
        <v>24</v>
      </c>
      <c r="K59" s="46" t="s">
        <v>24</v>
      </c>
      <c r="L59" s="46"/>
      <c r="M59" s="46"/>
      <c r="N59" s="46"/>
      <c r="O59" s="46"/>
      <c r="P59" s="46"/>
      <c r="Q59" s="46"/>
    </row>
    <row r="60" spans="1:17" x14ac:dyDescent="0.25">
      <c r="A60" s="46">
        <v>81</v>
      </c>
      <c r="B60" s="46" t="s">
        <v>175</v>
      </c>
      <c r="C60" s="47">
        <v>1</v>
      </c>
      <c r="D60" s="46" t="s">
        <v>176</v>
      </c>
      <c r="E60" s="46">
        <v>2017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</row>
    <row r="61" spans="1:17" x14ac:dyDescent="0.25">
      <c r="A61" s="46">
        <v>82</v>
      </c>
      <c r="B61" s="46" t="s">
        <v>177</v>
      </c>
      <c r="C61" s="47"/>
      <c r="D61" s="46" t="s">
        <v>178</v>
      </c>
      <c r="E61" s="46">
        <v>2017</v>
      </c>
      <c r="F61" s="46" t="s">
        <v>24</v>
      </c>
      <c r="G61" s="46" t="s">
        <v>24</v>
      </c>
      <c r="H61" s="46" t="s">
        <v>24</v>
      </c>
      <c r="I61" s="46" t="s">
        <v>24</v>
      </c>
      <c r="J61" s="46" t="s">
        <v>24</v>
      </c>
      <c r="K61" s="46" t="s">
        <v>24</v>
      </c>
      <c r="L61" s="46" t="s">
        <v>24</v>
      </c>
      <c r="M61" s="46" t="s">
        <v>24</v>
      </c>
      <c r="N61" s="46" t="s">
        <v>24</v>
      </c>
      <c r="O61" s="46"/>
      <c r="P61" s="46"/>
      <c r="Q61" s="46"/>
    </row>
    <row r="62" spans="1:17" x14ac:dyDescent="0.25">
      <c r="A62" s="46">
        <v>83</v>
      </c>
      <c r="B62" s="46" t="s">
        <v>179</v>
      </c>
      <c r="C62" s="47">
        <v>1</v>
      </c>
      <c r="D62" s="46" t="s">
        <v>170</v>
      </c>
      <c r="E62" s="46">
        <v>2017</v>
      </c>
      <c r="F62" s="46" t="s">
        <v>24</v>
      </c>
      <c r="G62" s="46" t="s">
        <v>180</v>
      </c>
      <c r="H62" s="51" t="s">
        <v>24</v>
      </c>
      <c r="I62" s="46"/>
      <c r="J62" s="46"/>
      <c r="K62" s="46"/>
      <c r="L62" s="46"/>
      <c r="M62" s="46"/>
      <c r="N62" s="46"/>
      <c r="O62" s="46"/>
      <c r="P62" s="46"/>
      <c r="Q62" s="46"/>
    </row>
    <row r="63" spans="1:17" x14ac:dyDescent="0.25">
      <c r="A63" s="46">
        <v>84</v>
      </c>
      <c r="B63" s="46" t="s">
        <v>181</v>
      </c>
      <c r="C63" s="47">
        <v>1</v>
      </c>
      <c r="D63" s="46" t="s">
        <v>182</v>
      </c>
      <c r="E63" s="46">
        <v>2017</v>
      </c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</row>
    <row r="64" spans="1:17" x14ac:dyDescent="0.25">
      <c r="A64" s="46">
        <v>85</v>
      </c>
      <c r="B64" s="46" t="s">
        <v>183</v>
      </c>
      <c r="C64" s="47">
        <v>1</v>
      </c>
      <c r="D64" s="46" t="s">
        <v>184</v>
      </c>
      <c r="E64" s="46">
        <v>2017</v>
      </c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</row>
    <row r="65" spans="1:17" x14ac:dyDescent="0.25">
      <c r="A65" s="46">
        <v>86</v>
      </c>
      <c r="B65" s="46" t="s">
        <v>185</v>
      </c>
      <c r="C65" s="47">
        <v>1</v>
      </c>
      <c r="D65" s="46" t="s">
        <v>186</v>
      </c>
      <c r="E65" s="46">
        <v>2017</v>
      </c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</row>
    <row r="66" spans="1:17" x14ac:dyDescent="0.25">
      <c r="A66" s="46">
        <v>87</v>
      </c>
      <c r="B66" s="46" t="s">
        <v>187</v>
      </c>
      <c r="C66" s="47"/>
      <c r="D66" s="46" t="s">
        <v>188</v>
      </c>
      <c r="E66" s="46">
        <v>2017</v>
      </c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</row>
    <row r="67" spans="1:17" x14ac:dyDescent="0.25">
      <c r="A67" s="46">
        <v>88</v>
      </c>
      <c r="B67" s="46" t="s">
        <v>189</v>
      </c>
      <c r="C67" s="47">
        <v>1</v>
      </c>
      <c r="D67" s="46" t="s">
        <v>190</v>
      </c>
      <c r="E67" s="46">
        <v>2017</v>
      </c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</row>
    <row r="68" spans="1:17" x14ac:dyDescent="0.25">
      <c r="A68" s="53">
        <v>89</v>
      </c>
      <c r="B68" s="53" t="s">
        <v>191</v>
      </c>
      <c r="C68" s="54"/>
      <c r="D68" s="53" t="s">
        <v>192</v>
      </c>
      <c r="E68" s="46">
        <v>2017</v>
      </c>
      <c r="F68" s="53" t="s">
        <v>24</v>
      </c>
      <c r="G68" s="53" t="s">
        <v>24</v>
      </c>
      <c r="H68" s="53" t="s">
        <v>24</v>
      </c>
      <c r="I68" s="53" t="s">
        <v>24</v>
      </c>
      <c r="J68" s="53" t="s">
        <v>24</v>
      </c>
      <c r="K68" s="53" t="s">
        <v>24</v>
      </c>
      <c r="L68" s="53" t="s">
        <v>24</v>
      </c>
      <c r="M68" s="53" t="s">
        <v>24</v>
      </c>
      <c r="N68" s="53"/>
      <c r="O68" s="53"/>
      <c r="P68" s="53"/>
      <c r="Q68" s="53"/>
    </row>
    <row r="69" spans="1:17" x14ac:dyDescent="0.25">
      <c r="A69" s="46">
        <v>90</v>
      </c>
      <c r="B69" s="46" t="s">
        <v>193</v>
      </c>
      <c r="C69" s="47">
        <v>1</v>
      </c>
      <c r="D69" s="46" t="s">
        <v>194</v>
      </c>
      <c r="E69" s="46">
        <v>2017</v>
      </c>
      <c r="F69" s="46" t="s">
        <v>24</v>
      </c>
      <c r="G69" s="46" t="s">
        <v>24</v>
      </c>
      <c r="H69" s="46" t="s">
        <v>24</v>
      </c>
      <c r="I69" s="46" t="s">
        <v>24</v>
      </c>
      <c r="J69" s="46" t="s">
        <v>24</v>
      </c>
      <c r="K69" s="46" t="s">
        <v>24</v>
      </c>
      <c r="L69" s="46" t="s">
        <v>24</v>
      </c>
      <c r="M69" s="46" t="s">
        <v>24</v>
      </c>
      <c r="N69" s="46" t="s">
        <v>24</v>
      </c>
      <c r="O69" s="46" t="s">
        <v>24</v>
      </c>
      <c r="P69" s="46" t="s">
        <v>24</v>
      </c>
      <c r="Q69" s="46" t="s">
        <v>24</v>
      </c>
    </row>
    <row r="70" spans="1:17" x14ac:dyDescent="0.25">
      <c r="A70" s="46">
        <v>91</v>
      </c>
      <c r="B70" s="46" t="s">
        <v>195</v>
      </c>
      <c r="C70" s="47">
        <v>1</v>
      </c>
      <c r="D70" s="46" t="s">
        <v>196</v>
      </c>
      <c r="E70" s="46">
        <v>2017</v>
      </c>
      <c r="F70" s="46" t="s">
        <v>24</v>
      </c>
      <c r="G70" s="46" t="s">
        <v>24</v>
      </c>
      <c r="H70" s="46" t="s">
        <v>24</v>
      </c>
      <c r="I70" s="46" t="s">
        <v>24</v>
      </c>
      <c r="J70" s="46" t="s">
        <v>24</v>
      </c>
      <c r="K70" s="46" t="s">
        <v>24</v>
      </c>
      <c r="L70" s="46" t="s">
        <v>24</v>
      </c>
      <c r="M70" s="46" t="s">
        <v>24</v>
      </c>
      <c r="N70" s="46" t="s">
        <v>24</v>
      </c>
      <c r="O70" s="46" t="s">
        <v>24</v>
      </c>
      <c r="P70" s="46" t="s">
        <v>24</v>
      </c>
      <c r="Q70" s="46" t="s">
        <v>24</v>
      </c>
    </row>
    <row r="71" spans="1:17" x14ac:dyDescent="0.25">
      <c r="A71" s="46">
        <v>92</v>
      </c>
      <c r="B71" s="46" t="s">
        <v>197</v>
      </c>
      <c r="C71" s="47"/>
      <c r="D71" s="46" t="s">
        <v>198</v>
      </c>
      <c r="E71" s="46">
        <v>2017</v>
      </c>
      <c r="F71" s="46" t="s">
        <v>24</v>
      </c>
      <c r="G71" s="46" t="s">
        <v>24</v>
      </c>
      <c r="H71" s="46" t="s">
        <v>24</v>
      </c>
      <c r="I71" s="46" t="s">
        <v>24</v>
      </c>
      <c r="J71" s="46" t="s">
        <v>24</v>
      </c>
      <c r="K71" s="46" t="s">
        <v>24</v>
      </c>
      <c r="L71" s="46" t="s">
        <v>24</v>
      </c>
      <c r="M71" s="46" t="s">
        <v>24</v>
      </c>
      <c r="N71" s="46" t="s">
        <v>24</v>
      </c>
      <c r="O71" s="46" t="s">
        <v>24</v>
      </c>
      <c r="P71" s="46" t="s">
        <v>24</v>
      </c>
      <c r="Q71" s="46" t="s">
        <v>24</v>
      </c>
    </row>
    <row r="72" spans="1:17" x14ac:dyDescent="0.25">
      <c r="A72" s="46">
        <v>93</v>
      </c>
      <c r="B72" s="46" t="s">
        <v>199</v>
      </c>
      <c r="C72" s="47">
        <v>1</v>
      </c>
      <c r="D72" s="46" t="s">
        <v>200</v>
      </c>
      <c r="E72" s="46">
        <v>2017</v>
      </c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</row>
    <row r="73" spans="1:17" x14ac:dyDescent="0.25">
      <c r="A73" s="46">
        <v>94</v>
      </c>
      <c r="B73" s="46" t="s">
        <v>201</v>
      </c>
      <c r="C73" s="47"/>
      <c r="D73" s="46" t="s">
        <v>202</v>
      </c>
      <c r="E73" s="46">
        <v>2017</v>
      </c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</row>
    <row r="74" spans="1:17" x14ac:dyDescent="0.25">
      <c r="A74" s="46">
        <v>97</v>
      </c>
      <c r="B74" s="46" t="s">
        <v>206</v>
      </c>
      <c r="C74" s="47">
        <v>1</v>
      </c>
      <c r="D74" s="46" t="s">
        <v>207</v>
      </c>
      <c r="E74" s="46">
        <v>2017</v>
      </c>
      <c r="F74" s="46" t="s">
        <v>24</v>
      </c>
      <c r="G74" s="46" t="s">
        <v>24</v>
      </c>
      <c r="H74" s="46" t="s">
        <v>24</v>
      </c>
      <c r="I74" s="46" t="s">
        <v>24</v>
      </c>
      <c r="J74" s="46" t="s">
        <v>24</v>
      </c>
      <c r="K74" s="46" t="s">
        <v>24</v>
      </c>
      <c r="L74" s="46" t="s">
        <v>24</v>
      </c>
      <c r="M74" s="46" t="s">
        <v>24</v>
      </c>
      <c r="N74" s="46"/>
      <c r="O74" s="46"/>
      <c r="P74" s="46"/>
      <c r="Q74" s="46"/>
    </row>
    <row r="75" spans="1:17" x14ac:dyDescent="0.25">
      <c r="A75" s="46">
        <v>99</v>
      </c>
      <c r="B75" s="46" t="s">
        <v>210</v>
      </c>
      <c r="C75" s="47">
        <v>1</v>
      </c>
      <c r="D75" s="46" t="s">
        <v>144</v>
      </c>
      <c r="E75" s="46">
        <v>2017</v>
      </c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</row>
    <row r="76" spans="1:17" x14ac:dyDescent="0.25">
      <c r="A76" s="46">
        <v>100</v>
      </c>
      <c r="B76" s="46" t="s">
        <v>211</v>
      </c>
      <c r="C76" s="47">
        <v>1</v>
      </c>
      <c r="D76" s="46" t="s">
        <v>212</v>
      </c>
      <c r="E76" s="46">
        <v>2017</v>
      </c>
      <c r="F76" s="46" t="s">
        <v>24</v>
      </c>
      <c r="G76" s="46" t="s">
        <v>24</v>
      </c>
      <c r="H76" s="46" t="s">
        <v>24</v>
      </c>
      <c r="I76" s="46" t="s">
        <v>24</v>
      </c>
      <c r="J76" s="46" t="s">
        <v>24</v>
      </c>
      <c r="K76" s="46" t="s">
        <v>24</v>
      </c>
      <c r="L76" s="46" t="s">
        <v>24</v>
      </c>
      <c r="M76" s="46" t="s">
        <v>24</v>
      </c>
      <c r="N76" s="46" t="s">
        <v>24</v>
      </c>
      <c r="O76" s="46" t="s">
        <v>24</v>
      </c>
      <c r="P76" s="46" t="s">
        <v>24</v>
      </c>
      <c r="Q76" s="46" t="s">
        <v>24</v>
      </c>
    </row>
    <row r="77" spans="1:17" x14ac:dyDescent="0.25">
      <c r="A77" s="46">
        <v>101</v>
      </c>
      <c r="B77" s="46" t="s">
        <v>214</v>
      </c>
      <c r="C77" s="47">
        <v>1</v>
      </c>
      <c r="D77" s="46" t="s">
        <v>215</v>
      </c>
      <c r="E77" s="46">
        <v>2017</v>
      </c>
      <c r="F77" s="46" t="s">
        <v>24</v>
      </c>
      <c r="G77" s="46" t="s">
        <v>24</v>
      </c>
      <c r="H77" s="46" t="s">
        <v>24</v>
      </c>
      <c r="I77" s="46" t="s">
        <v>24</v>
      </c>
      <c r="J77" s="46" t="s">
        <v>24</v>
      </c>
      <c r="K77" s="46" t="s">
        <v>24</v>
      </c>
      <c r="L77" s="46" t="s">
        <v>24</v>
      </c>
      <c r="M77" s="46" t="s">
        <v>24</v>
      </c>
      <c r="N77" s="46" t="s">
        <v>24</v>
      </c>
      <c r="O77" s="46" t="s">
        <v>24</v>
      </c>
      <c r="P77" s="46" t="s">
        <v>24</v>
      </c>
      <c r="Q77" s="46" t="s">
        <v>24</v>
      </c>
    </row>
    <row r="78" spans="1:17" x14ac:dyDescent="0.25">
      <c r="A78" s="46">
        <v>102</v>
      </c>
      <c r="B78" s="46" t="s">
        <v>216</v>
      </c>
      <c r="C78" s="47">
        <v>1</v>
      </c>
      <c r="D78" s="46" t="s">
        <v>217</v>
      </c>
      <c r="E78" s="46">
        <v>2017</v>
      </c>
      <c r="F78" s="46" t="s">
        <v>24</v>
      </c>
      <c r="G78" s="46" t="s">
        <v>24</v>
      </c>
      <c r="H78" s="46"/>
      <c r="I78" s="46"/>
      <c r="J78" s="46"/>
      <c r="K78" s="46"/>
      <c r="L78" s="46"/>
      <c r="M78" s="46"/>
      <c r="N78" s="46"/>
      <c r="O78" s="46"/>
      <c r="P78" s="46"/>
      <c r="Q78" s="46"/>
    </row>
    <row r="79" spans="1:17" x14ac:dyDescent="0.25">
      <c r="A79" s="46">
        <v>103</v>
      </c>
      <c r="B79" s="46" t="s">
        <v>218</v>
      </c>
      <c r="C79" s="47">
        <v>1</v>
      </c>
      <c r="D79" s="46" t="s">
        <v>194</v>
      </c>
      <c r="E79" s="46">
        <v>2017</v>
      </c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</row>
    <row r="80" spans="1:17" x14ac:dyDescent="0.25">
      <c r="A80" s="46">
        <v>104</v>
      </c>
      <c r="B80" s="46" t="s">
        <v>219</v>
      </c>
      <c r="C80" s="47">
        <v>1</v>
      </c>
      <c r="D80" s="46" t="s">
        <v>220</v>
      </c>
      <c r="E80" s="46">
        <v>2017</v>
      </c>
      <c r="F80" s="46" t="s">
        <v>24</v>
      </c>
      <c r="G80" s="46" t="s">
        <v>24</v>
      </c>
      <c r="H80" s="46" t="s">
        <v>24</v>
      </c>
      <c r="I80" s="46"/>
      <c r="J80" s="46"/>
      <c r="K80" s="46"/>
      <c r="L80" s="46"/>
      <c r="M80" s="46"/>
      <c r="N80" s="46"/>
      <c r="O80" s="46"/>
      <c r="P80" s="46"/>
      <c r="Q80" s="46"/>
    </row>
    <row r="81" spans="1:17" x14ac:dyDescent="0.25">
      <c r="A81" s="46">
        <v>105</v>
      </c>
      <c r="B81" s="46" t="s">
        <v>221</v>
      </c>
      <c r="C81" s="47"/>
      <c r="D81" s="46" t="s">
        <v>160</v>
      </c>
      <c r="E81" s="46">
        <v>2017</v>
      </c>
      <c r="F81" s="46" t="s">
        <v>24</v>
      </c>
      <c r="G81" s="46" t="s">
        <v>24</v>
      </c>
      <c r="H81" s="46" t="s">
        <v>24</v>
      </c>
      <c r="I81" s="46" t="s">
        <v>24</v>
      </c>
      <c r="J81" s="46" t="s">
        <v>24</v>
      </c>
      <c r="K81" s="46" t="s">
        <v>24</v>
      </c>
      <c r="L81" s="46" t="s">
        <v>24</v>
      </c>
      <c r="M81" s="46"/>
      <c r="N81" s="46"/>
      <c r="O81" s="46" t="s">
        <v>24</v>
      </c>
      <c r="P81" s="46"/>
      <c r="Q81" s="46"/>
    </row>
    <row r="82" spans="1:17" x14ac:dyDescent="0.25">
      <c r="A82" s="46">
        <v>107</v>
      </c>
      <c r="B82" s="46" t="s">
        <v>223</v>
      </c>
      <c r="C82" s="47">
        <v>1</v>
      </c>
      <c r="D82" s="46" t="s">
        <v>224</v>
      </c>
      <c r="E82" s="46">
        <v>2017</v>
      </c>
      <c r="F82" s="46" t="s">
        <v>24</v>
      </c>
      <c r="G82" s="46" t="s">
        <v>24</v>
      </c>
      <c r="H82" s="46" t="s">
        <v>24</v>
      </c>
      <c r="I82" s="46" t="s">
        <v>24</v>
      </c>
      <c r="J82" s="46" t="s">
        <v>24</v>
      </c>
      <c r="K82" s="46" t="s">
        <v>24</v>
      </c>
      <c r="L82" s="46" t="s">
        <v>24</v>
      </c>
      <c r="M82" s="46" t="s">
        <v>24</v>
      </c>
      <c r="N82" s="46" t="s">
        <v>24</v>
      </c>
      <c r="O82" s="46" t="s">
        <v>24</v>
      </c>
      <c r="P82" s="46" t="s">
        <v>24</v>
      </c>
      <c r="Q82" s="46" t="s">
        <v>24</v>
      </c>
    </row>
    <row r="83" spans="1:17" x14ac:dyDescent="0.25">
      <c r="A83" s="46">
        <v>108</v>
      </c>
      <c r="B83" s="46" t="s">
        <v>225</v>
      </c>
      <c r="C83" s="47">
        <v>1</v>
      </c>
      <c r="D83" s="46" t="s">
        <v>226</v>
      </c>
      <c r="E83" s="46">
        <v>2017</v>
      </c>
      <c r="F83" s="46" t="s">
        <v>24</v>
      </c>
      <c r="G83" s="46" t="s">
        <v>24</v>
      </c>
      <c r="H83" s="46" t="s">
        <v>24</v>
      </c>
      <c r="I83" s="46" t="s">
        <v>24</v>
      </c>
      <c r="J83" s="46" t="s">
        <v>24</v>
      </c>
      <c r="K83" s="46" t="s">
        <v>24</v>
      </c>
      <c r="L83" s="46" t="s">
        <v>24</v>
      </c>
      <c r="M83" s="46" t="s">
        <v>24</v>
      </c>
      <c r="N83" s="46" t="s">
        <v>24</v>
      </c>
      <c r="O83" s="46" t="s">
        <v>24</v>
      </c>
      <c r="P83" s="46" t="s">
        <v>24</v>
      </c>
      <c r="Q83" s="46" t="s">
        <v>24</v>
      </c>
    </row>
    <row r="84" spans="1:17" x14ac:dyDescent="0.25">
      <c r="A84" s="46">
        <v>109</v>
      </c>
      <c r="B84" s="46" t="s">
        <v>227</v>
      </c>
      <c r="C84" s="47">
        <v>2</v>
      </c>
      <c r="D84" s="46" t="s">
        <v>55</v>
      </c>
      <c r="E84" s="46">
        <v>2017</v>
      </c>
      <c r="F84" s="46" t="s">
        <v>64</v>
      </c>
      <c r="G84" s="46" t="s">
        <v>64</v>
      </c>
      <c r="H84" s="46" t="s">
        <v>64</v>
      </c>
      <c r="I84" s="46" t="s">
        <v>64</v>
      </c>
      <c r="J84" s="46" t="s">
        <v>64</v>
      </c>
      <c r="K84" s="46" t="s">
        <v>64</v>
      </c>
      <c r="L84" s="46" t="s">
        <v>64</v>
      </c>
      <c r="M84" s="46" t="s">
        <v>64</v>
      </c>
      <c r="N84" s="46" t="s">
        <v>64</v>
      </c>
      <c r="O84" s="46" t="s">
        <v>231</v>
      </c>
      <c r="P84" s="46" t="s">
        <v>64</v>
      </c>
      <c r="Q84" s="46" t="s">
        <v>64</v>
      </c>
    </row>
    <row r="85" spans="1:17" x14ac:dyDescent="0.25">
      <c r="A85" s="46">
        <v>110</v>
      </c>
      <c r="B85" s="46" t="s">
        <v>232</v>
      </c>
      <c r="C85" s="47">
        <v>1</v>
      </c>
      <c r="D85" s="46" t="s">
        <v>233</v>
      </c>
      <c r="E85" s="46">
        <v>2017</v>
      </c>
      <c r="F85" s="46" t="s">
        <v>24</v>
      </c>
      <c r="G85" s="46" t="s">
        <v>24</v>
      </c>
      <c r="H85" s="46" t="s">
        <v>24</v>
      </c>
      <c r="I85" s="46" t="s">
        <v>24</v>
      </c>
      <c r="J85" s="46" t="s">
        <v>24</v>
      </c>
      <c r="K85" s="46" t="s">
        <v>24</v>
      </c>
      <c r="L85" s="46"/>
      <c r="M85" s="46"/>
      <c r="N85" s="46"/>
      <c r="O85" s="46"/>
      <c r="P85" s="46"/>
      <c r="Q85" s="46"/>
    </row>
    <row r="86" spans="1:17" x14ac:dyDescent="0.25">
      <c r="A86" s="46">
        <v>111</v>
      </c>
      <c r="B86" s="46" t="s">
        <v>234</v>
      </c>
      <c r="C86" s="47">
        <v>1</v>
      </c>
      <c r="D86" s="46" t="s">
        <v>235</v>
      </c>
      <c r="E86" s="46">
        <v>2017</v>
      </c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</row>
    <row r="87" spans="1:17" x14ac:dyDescent="0.25">
      <c r="A87" s="46">
        <v>112</v>
      </c>
      <c r="B87" s="46" t="s">
        <v>236</v>
      </c>
      <c r="C87" s="47">
        <v>1</v>
      </c>
      <c r="D87" s="46" t="s">
        <v>237</v>
      </c>
      <c r="E87" s="46">
        <v>2017</v>
      </c>
      <c r="F87" s="46" t="s">
        <v>24</v>
      </c>
      <c r="G87" s="46" t="s">
        <v>24</v>
      </c>
      <c r="H87" s="46" t="s">
        <v>24</v>
      </c>
      <c r="I87" s="46" t="s">
        <v>24</v>
      </c>
      <c r="J87" s="46" t="s">
        <v>24</v>
      </c>
      <c r="K87" s="46" t="s">
        <v>24</v>
      </c>
      <c r="L87" s="46" t="s">
        <v>24</v>
      </c>
      <c r="M87" s="46"/>
      <c r="N87" s="46"/>
      <c r="O87" s="46"/>
      <c r="P87" s="46"/>
      <c r="Q87" s="46"/>
    </row>
    <row r="88" spans="1:17" x14ac:dyDescent="0.25">
      <c r="A88" s="46">
        <v>113</v>
      </c>
      <c r="B88" s="46" t="s">
        <v>238</v>
      </c>
      <c r="C88" s="47">
        <v>1</v>
      </c>
      <c r="D88" s="46" t="s">
        <v>239</v>
      </c>
      <c r="E88" s="46">
        <v>2017</v>
      </c>
      <c r="F88" s="46" t="s">
        <v>24</v>
      </c>
      <c r="G88" s="46" t="s">
        <v>24</v>
      </c>
      <c r="H88" s="46" t="s">
        <v>24</v>
      </c>
      <c r="I88" s="46"/>
      <c r="J88" s="46"/>
      <c r="K88" s="46"/>
      <c r="L88" s="46"/>
      <c r="M88" s="46"/>
      <c r="N88" s="46"/>
      <c r="O88" s="46"/>
      <c r="P88" s="46"/>
      <c r="Q88" s="46"/>
    </row>
    <row r="89" spans="1:17" x14ac:dyDescent="0.25">
      <c r="A89" s="46">
        <v>114</v>
      </c>
      <c r="B89" s="46" t="s">
        <v>240</v>
      </c>
      <c r="C89" s="47">
        <v>1</v>
      </c>
      <c r="D89" s="46" t="s">
        <v>233</v>
      </c>
      <c r="E89" s="46">
        <v>2017</v>
      </c>
      <c r="F89" s="46" t="s">
        <v>24</v>
      </c>
      <c r="G89" s="46" t="s">
        <v>24</v>
      </c>
      <c r="H89" s="46"/>
      <c r="I89" s="46"/>
      <c r="J89" s="46"/>
      <c r="K89" s="46"/>
      <c r="L89" s="46"/>
      <c r="M89" s="46"/>
      <c r="N89" s="46"/>
      <c r="O89" s="46"/>
      <c r="P89" s="46"/>
      <c r="Q89" s="46"/>
    </row>
    <row r="90" spans="1:17" x14ac:dyDescent="0.25">
      <c r="A90" s="46">
        <v>115</v>
      </c>
      <c r="B90" s="46" t="s">
        <v>242</v>
      </c>
      <c r="C90" s="47">
        <v>1</v>
      </c>
      <c r="D90" s="46" t="s">
        <v>244</v>
      </c>
      <c r="E90" s="46">
        <v>2017</v>
      </c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</row>
    <row r="91" spans="1:17" x14ac:dyDescent="0.25">
      <c r="A91" s="46">
        <v>116</v>
      </c>
      <c r="B91" s="46" t="s">
        <v>245</v>
      </c>
      <c r="C91" s="47">
        <v>1</v>
      </c>
      <c r="D91" s="46" t="s">
        <v>246</v>
      </c>
      <c r="E91" s="46">
        <v>2017</v>
      </c>
      <c r="F91" s="46" t="s">
        <v>24</v>
      </c>
      <c r="G91" s="46" t="s">
        <v>24</v>
      </c>
      <c r="H91" s="46" t="s">
        <v>24</v>
      </c>
      <c r="I91" s="46" t="s">
        <v>24</v>
      </c>
      <c r="J91" s="46" t="s">
        <v>24</v>
      </c>
      <c r="K91" s="46" t="s">
        <v>24</v>
      </c>
      <c r="L91" s="46"/>
      <c r="M91" s="46"/>
      <c r="N91" s="46"/>
      <c r="O91" s="46"/>
      <c r="P91" s="46"/>
      <c r="Q91" s="46"/>
    </row>
    <row r="92" spans="1:17" x14ac:dyDescent="0.25">
      <c r="A92" s="46">
        <v>117</v>
      </c>
      <c r="B92" s="52" t="s">
        <v>247</v>
      </c>
      <c r="C92" s="47"/>
      <c r="D92" s="46" t="s">
        <v>55</v>
      </c>
      <c r="E92" s="46">
        <v>2017</v>
      </c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</row>
    <row r="93" spans="1:17" x14ac:dyDescent="0.25">
      <c r="A93" s="46">
        <v>118</v>
      </c>
      <c r="B93" s="46" t="s">
        <v>248</v>
      </c>
      <c r="C93" s="47">
        <v>1</v>
      </c>
      <c r="D93" s="46" t="s">
        <v>249</v>
      </c>
      <c r="E93" s="46">
        <v>2017</v>
      </c>
      <c r="F93" s="46" t="s">
        <v>24</v>
      </c>
      <c r="G93" s="46" t="s">
        <v>24</v>
      </c>
      <c r="H93" s="46" t="s">
        <v>24</v>
      </c>
      <c r="I93" s="46" t="s">
        <v>24</v>
      </c>
      <c r="J93" s="46" t="s">
        <v>24</v>
      </c>
      <c r="K93" s="46" t="s">
        <v>24</v>
      </c>
      <c r="L93" s="46" t="s">
        <v>24</v>
      </c>
      <c r="M93" s="46" t="s">
        <v>24</v>
      </c>
      <c r="N93" s="46" t="s">
        <v>24</v>
      </c>
      <c r="O93" s="46" t="s">
        <v>24</v>
      </c>
      <c r="P93" s="46"/>
      <c r="Q93" s="46"/>
    </row>
    <row r="94" spans="1:17" x14ac:dyDescent="0.25">
      <c r="A94" s="46">
        <v>119</v>
      </c>
      <c r="B94" s="46" t="s">
        <v>250</v>
      </c>
      <c r="C94" s="47"/>
      <c r="D94" s="46" t="s">
        <v>160</v>
      </c>
      <c r="E94" s="46">
        <v>2017</v>
      </c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</row>
    <row r="95" spans="1:17" x14ac:dyDescent="0.25">
      <c r="A95" s="46">
        <v>120</v>
      </c>
      <c r="B95" s="46" t="s">
        <v>251</v>
      </c>
      <c r="C95" s="47"/>
      <c r="D95" s="46" t="s">
        <v>160</v>
      </c>
      <c r="E95" s="46">
        <v>2017</v>
      </c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</row>
    <row r="96" spans="1:17" x14ac:dyDescent="0.25">
      <c r="A96" s="46">
        <v>121</v>
      </c>
      <c r="B96" s="46" t="s">
        <v>252</v>
      </c>
      <c r="C96" s="47">
        <v>1</v>
      </c>
      <c r="D96" s="46" t="s">
        <v>249</v>
      </c>
      <c r="E96" s="46">
        <v>2017</v>
      </c>
      <c r="F96" s="46" t="s">
        <v>24</v>
      </c>
      <c r="G96" s="46" t="s">
        <v>24</v>
      </c>
      <c r="H96" s="46" t="s">
        <v>24</v>
      </c>
      <c r="I96" s="46" t="s">
        <v>24</v>
      </c>
      <c r="J96" s="46" t="s">
        <v>24</v>
      </c>
      <c r="K96" s="46" t="s">
        <v>24</v>
      </c>
      <c r="L96" s="46"/>
      <c r="M96" s="46"/>
      <c r="N96" s="46"/>
      <c r="O96" s="46"/>
      <c r="P96" s="46"/>
      <c r="Q96" s="46"/>
    </row>
    <row r="97" spans="1:17" x14ac:dyDescent="0.25">
      <c r="A97" s="46">
        <v>122</v>
      </c>
      <c r="B97" s="46" t="s">
        <v>253</v>
      </c>
      <c r="C97" s="47">
        <v>1</v>
      </c>
      <c r="D97" s="46" t="s">
        <v>55</v>
      </c>
      <c r="E97" s="46">
        <v>2017</v>
      </c>
      <c r="F97" s="46" t="s">
        <v>24</v>
      </c>
      <c r="G97" s="46" t="s">
        <v>24</v>
      </c>
      <c r="H97" s="46" t="s">
        <v>24</v>
      </c>
      <c r="I97" s="46" t="s">
        <v>24</v>
      </c>
      <c r="J97" s="46" t="s">
        <v>24</v>
      </c>
      <c r="K97" s="46" t="s">
        <v>24</v>
      </c>
      <c r="L97" s="46" t="s">
        <v>24</v>
      </c>
      <c r="M97" s="46" t="s">
        <v>24</v>
      </c>
      <c r="N97" s="46" t="s">
        <v>24</v>
      </c>
      <c r="O97" s="46" t="s">
        <v>24</v>
      </c>
      <c r="P97" s="46" t="s">
        <v>24</v>
      </c>
      <c r="Q97" s="46" t="s">
        <v>24</v>
      </c>
    </row>
    <row r="98" spans="1:17" x14ac:dyDescent="0.25">
      <c r="A98" s="46">
        <v>123</v>
      </c>
      <c r="B98" s="46" t="s">
        <v>254</v>
      </c>
      <c r="C98" s="47">
        <v>1</v>
      </c>
      <c r="D98" s="46" t="s">
        <v>255</v>
      </c>
      <c r="E98" s="46">
        <v>2017</v>
      </c>
      <c r="F98" s="46" t="s">
        <v>24</v>
      </c>
      <c r="G98" s="46" t="s">
        <v>24</v>
      </c>
      <c r="H98" s="46" t="s">
        <v>241</v>
      </c>
      <c r="I98" s="46" t="s">
        <v>24</v>
      </c>
      <c r="J98" s="46" t="s">
        <v>24</v>
      </c>
      <c r="K98" s="46" t="s">
        <v>24</v>
      </c>
      <c r="L98" s="46" t="s">
        <v>24</v>
      </c>
      <c r="M98" s="46" t="s">
        <v>24</v>
      </c>
      <c r="N98" s="46" t="s">
        <v>24</v>
      </c>
      <c r="O98" s="46" t="s">
        <v>24</v>
      </c>
      <c r="P98" s="46" t="s">
        <v>24</v>
      </c>
      <c r="Q98" s="46" t="s">
        <v>24</v>
      </c>
    </row>
    <row r="99" spans="1:17" x14ac:dyDescent="0.25">
      <c r="A99" s="46">
        <v>124</v>
      </c>
      <c r="B99" s="46" t="s">
        <v>256</v>
      </c>
      <c r="C99" s="47">
        <v>1</v>
      </c>
      <c r="D99" s="46" t="s">
        <v>257</v>
      </c>
      <c r="E99" s="46">
        <v>2017</v>
      </c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</row>
    <row r="100" spans="1:17" x14ac:dyDescent="0.25">
      <c r="A100" s="46">
        <v>125</v>
      </c>
      <c r="B100" s="52" t="s">
        <v>258</v>
      </c>
      <c r="C100" s="47"/>
      <c r="D100" s="46" t="s">
        <v>259</v>
      </c>
      <c r="E100" s="46">
        <v>2017</v>
      </c>
      <c r="F100" s="46" t="s">
        <v>24</v>
      </c>
      <c r="G100" s="46" t="s">
        <v>24</v>
      </c>
      <c r="H100" s="46" t="s">
        <v>24</v>
      </c>
      <c r="I100" s="46" t="s">
        <v>24</v>
      </c>
      <c r="J100" s="46"/>
      <c r="K100" s="46"/>
      <c r="L100" s="46"/>
      <c r="M100" s="46"/>
      <c r="N100" s="46"/>
      <c r="O100" s="46"/>
      <c r="P100" s="46"/>
      <c r="Q100" s="46"/>
    </row>
    <row r="101" spans="1:17" x14ac:dyDescent="0.25">
      <c r="A101" s="46">
        <v>126</v>
      </c>
      <c r="B101" s="55" t="s">
        <v>260</v>
      </c>
      <c r="C101" s="47">
        <v>1</v>
      </c>
      <c r="D101" s="46" t="s">
        <v>261</v>
      </c>
      <c r="E101" s="46">
        <v>2017</v>
      </c>
      <c r="F101" s="46" t="s">
        <v>24</v>
      </c>
      <c r="G101" s="46" t="s">
        <v>24</v>
      </c>
      <c r="H101" s="46" t="s">
        <v>24</v>
      </c>
      <c r="I101" s="46" t="s">
        <v>24</v>
      </c>
      <c r="J101" s="46"/>
      <c r="K101" s="46"/>
      <c r="L101" s="46"/>
      <c r="M101" s="46"/>
      <c r="N101" s="46"/>
      <c r="O101" s="46"/>
      <c r="P101" s="46"/>
      <c r="Q101" s="46"/>
    </row>
    <row r="102" spans="1:17" x14ac:dyDescent="0.25">
      <c r="A102" s="46">
        <v>127</v>
      </c>
      <c r="B102" s="46" t="s">
        <v>262</v>
      </c>
      <c r="C102" s="47">
        <v>1</v>
      </c>
      <c r="D102" s="46" t="s">
        <v>263</v>
      </c>
      <c r="E102" s="46">
        <v>2017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</row>
    <row r="103" spans="1:17" x14ac:dyDescent="0.25">
      <c r="A103" s="46">
        <v>128</v>
      </c>
      <c r="B103" s="46" t="s">
        <v>264</v>
      </c>
      <c r="C103" s="47">
        <v>2</v>
      </c>
      <c r="D103" s="46" t="s">
        <v>265</v>
      </c>
      <c r="E103" s="46">
        <v>2017</v>
      </c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</row>
    <row r="104" spans="1:17" x14ac:dyDescent="0.25">
      <c r="A104" s="46">
        <v>129</v>
      </c>
      <c r="B104" s="46" t="s">
        <v>266</v>
      </c>
      <c r="C104" s="47">
        <v>1</v>
      </c>
      <c r="D104" s="46" t="s">
        <v>267</v>
      </c>
      <c r="E104" s="46">
        <v>2017</v>
      </c>
      <c r="F104" s="46" t="s">
        <v>24</v>
      </c>
      <c r="G104" s="46" t="s">
        <v>24</v>
      </c>
      <c r="H104" s="46" t="s">
        <v>24</v>
      </c>
      <c r="I104" s="46" t="s">
        <v>24</v>
      </c>
      <c r="J104" s="46" t="s">
        <v>24</v>
      </c>
      <c r="K104" s="46" t="s">
        <v>24</v>
      </c>
      <c r="L104" s="46" t="s">
        <v>24</v>
      </c>
      <c r="M104" s="46" t="s">
        <v>24</v>
      </c>
      <c r="N104" s="46" t="s">
        <v>24</v>
      </c>
      <c r="O104" s="46" t="s">
        <v>24</v>
      </c>
      <c r="P104" s="46" t="s">
        <v>24</v>
      </c>
      <c r="Q104" s="46" t="s">
        <v>24</v>
      </c>
    </row>
    <row r="105" spans="1:17" x14ac:dyDescent="0.25">
      <c r="A105" s="46">
        <v>130</v>
      </c>
      <c r="B105" s="46" t="s">
        <v>268</v>
      </c>
      <c r="C105" s="47"/>
      <c r="D105" s="46" t="s">
        <v>269</v>
      </c>
      <c r="E105" s="46">
        <v>2017</v>
      </c>
      <c r="F105" s="46" t="s">
        <v>24</v>
      </c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</row>
    <row r="106" spans="1:17" x14ac:dyDescent="0.25">
      <c r="A106" s="46">
        <v>131</v>
      </c>
      <c r="B106" s="46" t="s">
        <v>270</v>
      </c>
      <c r="C106" s="47">
        <v>1</v>
      </c>
      <c r="D106" s="46" t="s">
        <v>271</v>
      </c>
      <c r="E106" s="46">
        <v>2017</v>
      </c>
      <c r="F106" s="46" t="s">
        <v>24</v>
      </c>
      <c r="G106" s="46" t="s">
        <v>24</v>
      </c>
      <c r="H106" s="46" t="s">
        <v>24</v>
      </c>
      <c r="I106" s="46" t="s">
        <v>24</v>
      </c>
      <c r="J106" s="46" t="s">
        <v>24</v>
      </c>
      <c r="K106" s="46" t="s">
        <v>24</v>
      </c>
      <c r="L106" s="46" t="s">
        <v>24</v>
      </c>
      <c r="M106" s="46" t="s">
        <v>24</v>
      </c>
      <c r="N106" s="46" t="s">
        <v>24</v>
      </c>
      <c r="O106" s="46" t="s">
        <v>24</v>
      </c>
      <c r="P106" s="46" t="s">
        <v>24</v>
      </c>
      <c r="Q106" s="46" t="s">
        <v>24</v>
      </c>
    </row>
    <row r="107" spans="1:17" x14ac:dyDescent="0.25">
      <c r="A107" s="46">
        <v>132</v>
      </c>
      <c r="B107" s="46" t="s">
        <v>272</v>
      </c>
      <c r="C107" s="47">
        <v>1</v>
      </c>
      <c r="D107" s="46" t="s">
        <v>273</v>
      </c>
      <c r="E107" s="46">
        <v>2017</v>
      </c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</row>
    <row r="108" spans="1:17" x14ac:dyDescent="0.25">
      <c r="A108" s="46">
        <v>133</v>
      </c>
      <c r="B108" s="46" t="s">
        <v>274</v>
      </c>
      <c r="C108" s="47">
        <v>1</v>
      </c>
      <c r="D108" s="46" t="s">
        <v>275</v>
      </c>
      <c r="E108" s="46">
        <v>2017</v>
      </c>
      <c r="F108" s="46" t="s">
        <v>180</v>
      </c>
      <c r="G108" s="46" t="s">
        <v>180</v>
      </c>
      <c r="H108" s="46" t="s">
        <v>180</v>
      </c>
      <c r="I108" s="46" t="s">
        <v>180</v>
      </c>
      <c r="J108" s="46" t="s">
        <v>180</v>
      </c>
      <c r="K108" s="46" t="s">
        <v>180</v>
      </c>
      <c r="L108" s="46" t="s">
        <v>180</v>
      </c>
      <c r="M108" s="46"/>
      <c r="N108" s="46"/>
      <c r="O108" s="46"/>
      <c r="P108" s="46"/>
      <c r="Q108" s="46"/>
    </row>
    <row r="109" spans="1:17" x14ac:dyDescent="0.25">
      <c r="A109" s="46">
        <v>134</v>
      </c>
      <c r="B109" s="46" t="s">
        <v>277</v>
      </c>
      <c r="C109" s="47">
        <v>1</v>
      </c>
      <c r="D109" s="46" t="s">
        <v>278</v>
      </c>
      <c r="E109" s="46">
        <v>2017</v>
      </c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</row>
    <row r="110" spans="1:17" x14ac:dyDescent="0.25">
      <c r="A110" s="46">
        <v>136</v>
      </c>
      <c r="B110" s="46" t="s">
        <v>281</v>
      </c>
      <c r="C110" s="47">
        <v>1</v>
      </c>
      <c r="D110" s="46" t="s">
        <v>282</v>
      </c>
      <c r="E110" s="46">
        <v>2017</v>
      </c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</row>
    <row r="111" spans="1:17" x14ac:dyDescent="0.25">
      <c r="A111" s="46">
        <v>137</v>
      </c>
      <c r="B111" s="46" t="s">
        <v>283</v>
      </c>
      <c r="C111" s="47">
        <v>1</v>
      </c>
      <c r="D111" s="46" t="s">
        <v>284</v>
      </c>
      <c r="E111" s="46">
        <v>2017</v>
      </c>
      <c r="F111" s="46" t="s">
        <v>24</v>
      </c>
      <c r="G111" s="46" t="s">
        <v>24</v>
      </c>
      <c r="H111" s="46" t="s">
        <v>24</v>
      </c>
      <c r="I111" s="46" t="s">
        <v>24</v>
      </c>
      <c r="J111" s="46" t="s">
        <v>24</v>
      </c>
      <c r="K111" s="46" t="s">
        <v>24</v>
      </c>
      <c r="L111" s="46" t="s">
        <v>24</v>
      </c>
      <c r="M111" s="46" t="s">
        <v>24</v>
      </c>
      <c r="N111" s="46" t="s">
        <v>24</v>
      </c>
      <c r="O111" s="46" t="s">
        <v>24</v>
      </c>
      <c r="P111" s="46" t="s">
        <v>24</v>
      </c>
      <c r="Q111" s="46" t="s">
        <v>24</v>
      </c>
    </row>
    <row r="112" spans="1:17" x14ac:dyDescent="0.25">
      <c r="A112" s="46">
        <v>138</v>
      </c>
      <c r="B112" s="46" t="s">
        <v>285</v>
      </c>
      <c r="C112" s="47">
        <v>1</v>
      </c>
      <c r="D112" s="46" t="s">
        <v>286</v>
      </c>
      <c r="E112" s="46">
        <v>2017</v>
      </c>
      <c r="F112" s="46" t="s">
        <v>24</v>
      </c>
      <c r="G112" s="46" t="s">
        <v>24</v>
      </c>
      <c r="H112" s="46" t="s">
        <v>24</v>
      </c>
      <c r="I112" s="46" t="s">
        <v>24</v>
      </c>
      <c r="J112" s="46" t="s">
        <v>24</v>
      </c>
      <c r="K112" s="46"/>
      <c r="L112" s="46"/>
      <c r="M112" s="46"/>
      <c r="N112" s="46"/>
      <c r="O112" s="46"/>
      <c r="P112" s="46"/>
      <c r="Q112" s="46"/>
    </row>
    <row r="113" spans="1:17" x14ac:dyDescent="0.25">
      <c r="A113" s="46">
        <v>139</v>
      </c>
      <c r="B113" s="46" t="s">
        <v>287</v>
      </c>
      <c r="C113" s="47">
        <v>1</v>
      </c>
      <c r="D113" s="46" t="s">
        <v>77</v>
      </c>
      <c r="E113" s="46">
        <v>2017</v>
      </c>
      <c r="F113" s="46" t="s">
        <v>24</v>
      </c>
      <c r="G113" s="46" t="s">
        <v>24</v>
      </c>
      <c r="H113" s="46" t="s">
        <v>24</v>
      </c>
      <c r="I113" s="46" t="s">
        <v>24</v>
      </c>
      <c r="J113" s="46" t="s">
        <v>24</v>
      </c>
      <c r="K113" s="46" t="s">
        <v>24</v>
      </c>
      <c r="L113" s="46" t="s">
        <v>24</v>
      </c>
      <c r="M113" s="46" t="s">
        <v>24</v>
      </c>
      <c r="N113" s="46" t="s">
        <v>24</v>
      </c>
      <c r="O113" s="46" t="s">
        <v>24</v>
      </c>
      <c r="P113" s="46" t="s">
        <v>24</v>
      </c>
      <c r="Q113" s="46" t="s">
        <v>24</v>
      </c>
    </row>
    <row r="114" spans="1:17" x14ac:dyDescent="0.25">
      <c r="A114" s="46">
        <v>140</v>
      </c>
      <c r="B114" s="46" t="s">
        <v>288</v>
      </c>
      <c r="C114" s="47">
        <v>1</v>
      </c>
      <c r="D114" s="46" t="s">
        <v>289</v>
      </c>
      <c r="E114" s="46">
        <v>2017</v>
      </c>
      <c r="F114" s="46" t="s">
        <v>24</v>
      </c>
      <c r="G114" s="46" t="s">
        <v>24</v>
      </c>
      <c r="H114" s="46" t="s">
        <v>24</v>
      </c>
      <c r="I114" s="46"/>
      <c r="J114" s="46"/>
      <c r="K114" s="46"/>
      <c r="L114" s="46"/>
      <c r="M114" s="46"/>
      <c r="N114" s="46"/>
      <c r="O114" s="46"/>
      <c r="P114" s="46"/>
      <c r="Q114" s="46"/>
    </row>
    <row r="115" spans="1:17" x14ac:dyDescent="0.25">
      <c r="A115" s="46">
        <v>141</v>
      </c>
      <c r="B115" s="46" t="s">
        <v>290</v>
      </c>
      <c r="C115" s="47">
        <v>1</v>
      </c>
      <c r="D115" s="46" t="s">
        <v>291</v>
      </c>
      <c r="E115" s="46">
        <v>2017</v>
      </c>
      <c r="F115" s="46" t="s">
        <v>24</v>
      </c>
      <c r="G115" s="46" t="s">
        <v>24</v>
      </c>
      <c r="H115" s="46" t="s">
        <v>24</v>
      </c>
      <c r="I115" s="46" t="s">
        <v>24</v>
      </c>
      <c r="J115" s="46"/>
      <c r="K115" s="46"/>
      <c r="L115" s="46"/>
      <c r="M115" s="46"/>
      <c r="N115" s="46"/>
      <c r="O115" s="46"/>
      <c r="P115" s="46"/>
      <c r="Q115" s="46"/>
    </row>
    <row r="116" spans="1:17" x14ac:dyDescent="0.25">
      <c r="A116" s="46">
        <v>142</v>
      </c>
      <c r="B116" s="46" t="s">
        <v>293</v>
      </c>
      <c r="C116" s="47">
        <v>1</v>
      </c>
      <c r="D116" s="46" t="s">
        <v>294</v>
      </c>
      <c r="E116" s="46">
        <v>2017</v>
      </c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</row>
    <row r="117" spans="1:17" x14ac:dyDescent="0.25">
      <c r="A117" s="46">
        <v>143</v>
      </c>
      <c r="B117" s="46" t="s">
        <v>295</v>
      </c>
      <c r="C117" s="47">
        <v>1</v>
      </c>
      <c r="D117" s="46" t="s">
        <v>294</v>
      </c>
      <c r="E117" s="46">
        <v>2017</v>
      </c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</row>
    <row r="118" spans="1:17" x14ac:dyDescent="0.25">
      <c r="A118" s="46">
        <v>144</v>
      </c>
      <c r="B118" s="46" t="s">
        <v>296</v>
      </c>
      <c r="C118" s="47">
        <v>1</v>
      </c>
      <c r="D118" s="46" t="s">
        <v>294</v>
      </c>
      <c r="E118" s="46">
        <v>2017</v>
      </c>
      <c r="F118" s="46" t="s">
        <v>24</v>
      </c>
      <c r="G118" s="46" t="s">
        <v>24</v>
      </c>
      <c r="H118" s="46" t="s">
        <v>24</v>
      </c>
      <c r="I118" s="46" t="s">
        <v>24</v>
      </c>
      <c r="J118" s="46" t="s">
        <v>24</v>
      </c>
      <c r="K118" s="46" t="s">
        <v>24</v>
      </c>
      <c r="L118" s="46"/>
      <c r="M118" s="46"/>
      <c r="N118" s="46"/>
      <c r="O118" s="46"/>
      <c r="P118" s="46"/>
      <c r="Q118" s="46"/>
    </row>
    <row r="119" spans="1:17" x14ac:dyDescent="0.25">
      <c r="A119" s="46">
        <v>145</v>
      </c>
      <c r="B119" s="46" t="s">
        <v>297</v>
      </c>
      <c r="C119" s="47">
        <v>1</v>
      </c>
      <c r="D119" s="46" t="s">
        <v>298</v>
      </c>
      <c r="E119" s="46">
        <v>2017</v>
      </c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</row>
    <row r="120" spans="1:17" x14ac:dyDescent="0.25">
      <c r="A120" s="46">
        <v>147</v>
      </c>
      <c r="B120" s="46" t="s">
        <v>301</v>
      </c>
      <c r="C120" s="47"/>
      <c r="D120" s="46" t="s">
        <v>289</v>
      </c>
      <c r="E120" s="46">
        <v>2017</v>
      </c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</row>
    <row r="121" spans="1:17" x14ac:dyDescent="0.25">
      <c r="A121" s="46">
        <v>148</v>
      </c>
      <c r="B121" s="46" t="s">
        <v>302</v>
      </c>
      <c r="C121" s="47">
        <v>1</v>
      </c>
      <c r="D121" s="46" t="s">
        <v>304</v>
      </c>
      <c r="E121" s="46">
        <v>2017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</row>
    <row r="122" spans="1:17" x14ac:dyDescent="0.25">
      <c r="A122" s="46">
        <v>149</v>
      </c>
      <c r="B122" s="46" t="s">
        <v>305</v>
      </c>
      <c r="C122" s="47">
        <v>1</v>
      </c>
      <c r="D122" s="46" t="s">
        <v>306</v>
      </c>
      <c r="E122" s="46">
        <v>2017</v>
      </c>
      <c r="F122" s="46" t="s">
        <v>24</v>
      </c>
      <c r="G122" s="46" t="s">
        <v>24</v>
      </c>
      <c r="H122" s="46" t="s">
        <v>24</v>
      </c>
      <c r="I122" s="46" t="s">
        <v>24</v>
      </c>
      <c r="J122" s="46" t="s">
        <v>24</v>
      </c>
      <c r="K122" s="46" t="s">
        <v>24</v>
      </c>
      <c r="L122" s="46" t="s">
        <v>24</v>
      </c>
      <c r="M122" s="46"/>
      <c r="N122" s="46"/>
      <c r="O122" s="46"/>
      <c r="P122" s="46"/>
      <c r="Q122" s="46"/>
    </row>
    <row r="123" spans="1:17" x14ac:dyDescent="0.25">
      <c r="A123" s="46">
        <v>150</v>
      </c>
      <c r="B123" s="46" t="s">
        <v>307</v>
      </c>
      <c r="C123" s="47">
        <v>1</v>
      </c>
      <c r="D123" s="46" t="s">
        <v>308</v>
      </c>
      <c r="E123" s="46">
        <v>2017</v>
      </c>
      <c r="F123" s="46" t="s">
        <v>24</v>
      </c>
      <c r="G123" s="46" t="s">
        <v>24</v>
      </c>
      <c r="H123" s="46" t="s">
        <v>24</v>
      </c>
      <c r="I123" s="46" t="s">
        <v>24</v>
      </c>
      <c r="J123" s="46" t="s">
        <v>24</v>
      </c>
      <c r="K123" s="46" t="s">
        <v>24</v>
      </c>
      <c r="L123" s="46" t="s">
        <v>24</v>
      </c>
      <c r="M123" s="46" t="s">
        <v>24</v>
      </c>
      <c r="N123" s="46" t="s">
        <v>24</v>
      </c>
      <c r="O123" s="46" t="s">
        <v>24</v>
      </c>
      <c r="P123" s="46" t="s">
        <v>24</v>
      </c>
      <c r="Q123" s="46" t="s">
        <v>24</v>
      </c>
    </row>
    <row r="124" spans="1:17" x14ac:dyDescent="0.25">
      <c r="A124" s="46">
        <v>151</v>
      </c>
      <c r="B124" s="46" t="s">
        <v>309</v>
      </c>
      <c r="C124" s="47">
        <v>1</v>
      </c>
      <c r="D124" s="46" t="s">
        <v>310</v>
      </c>
      <c r="E124" s="46">
        <v>2017</v>
      </c>
      <c r="F124" s="46" t="s">
        <v>24</v>
      </c>
      <c r="G124" s="46" t="s">
        <v>24</v>
      </c>
      <c r="H124" s="46" t="s">
        <v>24</v>
      </c>
      <c r="I124" s="46" t="s">
        <v>24</v>
      </c>
      <c r="J124" s="46" t="s">
        <v>24</v>
      </c>
      <c r="K124" s="46" t="s">
        <v>24</v>
      </c>
      <c r="L124" s="46" t="s">
        <v>24</v>
      </c>
      <c r="M124" s="46" t="s">
        <v>24</v>
      </c>
      <c r="N124" s="46" t="s">
        <v>24</v>
      </c>
      <c r="O124" s="46" t="s">
        <v>24</v>
      </c>
      <c r="P124" s="46" t="s">
        <v>24</v>
      </c>
      <c r="Q124" s="46" t="s">
        <v>24</v>
      </c>
    </row>
    <row r="125" spans="1:17" x14ac:dyDescent="0.25">
      <c r="A125" s="46">
        <v>152</v>
      </c>
      <c r="B125" s="46" t="s">
        <v>311</v>
      </c>
      <c r="C125" s="47">
        <v>1</v>
      </c>
      <c r="D125" s="46" t="s">
        <v>312</v>
      </c>
      <c r="E125" s="46">
        <v>2017</v>
      </c>
      <c r="F125" s="46" t="s">
        <v>24</v>
      </c>
      <c r="G125" s="46" t="s">
        <v>24</v>
      </c>
      <c r="H125" s="46" t="s">
        <v>24</v>
      </c>
      <c r="I125" s="46" t="s">
        <v>24</v>
      </c>
      <c r="J125" s="46" t="s">
        <v>24</v>
      </c>
      <c r="K125" s="46" t="s">
        <v>24</v>
      </c>
      <c r="L125" s="46" t="s">
        <v>24</v>
      </c>
      <c r="M125" s="46" t="s">
        <v>24</v>
      </c>
      <c r="N125" s="46" t="s">
        <v>24</v>
      </c>
      <c r="O125" s="46" t="s">
        <v>24</v>
      </c>
      <c r="P125" s="46" t="s">
        <v>24</v>
      </c>
      <c r="Q125" s="46" t="s">
        <v>24</v>
      </c>
    </row>
    <row r="126" spans="1:17" x14ac:dyDescent="0.25">
      <c r="A126" s="46">
        <v>153</v>
      </c>
      <c r="B126" s="46" t="s">
        <v>313</v>
      </c>
      <c r="C126" s="47">
        <v>1</v>
      </c>
      <c r="D126" s="46" t="s">
        <v>314</v>
      </c>
      <c r="E126" s="46">
        <v>2017</v>
      </c>
      <c r="F126" s="46" t="s">
        <v>24</v>
      </c>
      <c r="G126" s="46" t="s">
        <v>24</v>
      </c>
      <c r="H126" s="46" t="s">
        <v>24</v>
      </c>
      <c r="I126" s="46" t="s">
        <v>24</v>
      </c>
      <c r="J126" s="46" t="s">
        <v>24</v>
      </c>
      <c r="K126" s="46" t="s">
        <v>24</v>
      </c>
      <c r="L126" s="46" t="s">
        <v>24</v>
      </c>
      <c r="M126" s="46" t="s">
        <v>24</v>
      </c>
      <c r="N126" s="46" t="s">
        <v>24</v>
      </c>
      <c r="O126" s="46" t="s">
        <v>24</v>
      </c>
      <c r="P126" s="46" t="s">
        <v>24</v>
      </c>
      <c r="Q126" s="46" t="s">
        <v>24</v>
      </c>
    </row>
    <row r="127" spans="1:17" x14ac:dyDescent="0.25">
      <c r="A127" s="46">
        <v>154</v>
      </c>
      <c r="B127" s="46" t="s">
        <v>315</v>
      </c>
      <c r="C127" s="47">
        <v>1</v>
      </c>
      <c r="D127" s="46" t="s">
        <v>316</v>
      </c>
      <c r="E127" s="46">
        <v>2017</v>
      </c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</row>
    <row r="128" spans="1:17" x14ac:dyDescent="0.25">
      <c r="A128" s="46">
        <v>156</v>
      </c>
      <c r="B128" s="46" t="s">
        <v>319</v>
      </c>
      <c r="C128" s="47">
        <v>1</v>
      </c>
      <c r="D128" s="46" t="s">
        <v>316</v>
      </c>
      <c r="E128" s="46">
        <v>2017</v>
      </c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</row>
    <row r="129" spans="1:17" x14ac:dyDescent="0.25">
      <c r="A129" s="46">
        <v>157</v>
      </c>
      <c r="B129" s="46" t="s">
        <v>320</v>
      </c>
      <c r="C129" s="47"/>
      <c r="D129" s="46" t="s">
        <v>321</v>
      </c>
      <c r="E129" s="46">
        <v>2017</v>
      </c>
      <c r="F129" s="46" t="s">
        <v>24</v>
      </c>
      <c r="G129" s="46" t="s">
        <v>24</v>
      </c>
      <c r="H129" s="46" t="s">
        <v>24</v>
      </c>
      <c r="I129" s="46" t="s">
        <v>24</v>
      </c>
      <c r="J129" s="46" t="s">
        <v>24</v>
      </c>
      <c r="K129" s="46" t="s">
        <v>24</v>
      </c>
      <c r="L129" s="46" t="s">
        <v>24</v>
      </c>
      <c r="M129" s="46" t="s">
        <v>24</v>
      </c>
      <c r="N129" s="46"/>
      <c r="O129" s="46"/>
      <c r="P129" s="46"/>
      <c r="Q129" s="46"/>
    </row>
    <row r="130" spans="1:17" x14ac:dyDescent="0.25">
      <c r="A130" s="46">
        <v>158</v>
      </c>
      <c r="B130" s="46" t="s">
        <v>322</v>
      </c>
      <c r="C130" s="47">
        <v>1</v>
      </c>
      <c r="D130" s="46" t="s">
        <v>323</v>
      </c>
      <c r="E130" s="46">
        <v>2017</v>
      </c>
      <c r="F130" s="46" t="s">
        <v>24</v>
      </c>
      <c r="G130" s="46" t="s">
        <v>24</v>
      </c>
      <c r="H130" s="46" t="s">
        <v>24</v>
      </c>
      <c r="I130" s="46" t="s">
        <v>24</v>
      </c>
      <c r="J130" s="46" t="s">
        <v>24</v>
      </c>
      <c r="K130" s="46" t="s">
        <v>24</v>
      </c>
      <c r="L130" s="46"/>
      <c r="M130" s="46"/>
      <c r="N130" s="46"/>
      <c r="O130" s="46"/>
      <c r="P130" s="46"/>
      <c r="Q130" s="46"/>
    </row>
    <row r="131" spans="1:17" x14ac:dyDescent="0.25">
      <c r="A131" s="46">
        <v>159</v>
      </c>
      <c r="B131" s="46" t="s">
        <v>324</v>
      </c>
      <c r="C131" s="47">
        <v>1</v>
      </c>
      <c r="D131" s="46" t="s">
        <v>325</v>
      </c>
      <c r="E131" s="46">
        <v>2017</v>
      </c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</row>
    <row r="132" spans="1:17" x14ac:dyDescent="0.25">
      <c r="A132" s="46">
        <v>160</v>
      </c>
      <c r="B132" s="55" t="s">
        <v>326</v>
      </c>
      <c r="C132" s="47">
        <v>1</v>
      </c>
      <c r="D132" s="46" t="s">
        <v>327</v>
      </c>
      <c r="E132" s="46">
        <v>2017</v>
      </c>
      <c r="F132" s="46" t="s">
        <v>24</v>
      </c>
      <c r="G132" s="46" t="s">
        <v>24</v>
      </c>
      <c r="H132" s="46" t="s">
        <v>24</v>
      </c>
      <c r="I132" s="46" t="s">
        <v>24</v>
      </c>
      <c r="J132" s="46" t="s">
        <v>24</v>
      </c>
      <c r="K132" s="46"/>
      <c r="L132" s="46"/>
      <c r="M132" s="46"/>
      <c r="N132" s="46"/>
      <c r="O132" s="46"/>
      <c r="P132" s="46"/>
      <c r="Q132" s="46"/>
    </row>
    <row r="133" spans="1:17" x14ac:dyDescent="0.25">
      <c r="A133" s="46">
        <v>161</v>
      </c>
      <c r="B133" s="42" t="s">
        <v>1148</v>
      </c>
      <c r="C133" s="47" t="s">
        <v>328</v>
      </c>
      <c r="D133" s="46" t="s">
        <v>330</v>
      </c>
      <c r="E133" s="46">
        <v>2017</v>
      </c>
      <c r="F133" s="46" t="s">
        <v>24</v>
      </c>
      <c r="G133" s="46" t="s">
        <v>24</v>
      </c>
      <c r="H133" s="46" t="s">
        <v>24</v>
      </c>
      <c r="I133" s="46" t="s">
        <v>24</v>
      </c>
      <c r="J133" s="46" t="s">
        <v>24</v>
      </c>
      <c r="K133" s="46" t="s">
        <v>24</v>
      </c>
      <c r="L133" s="46"/>
      <c r="M133" s="46"/>
      <c r="N133" s="46"/>
      <c r="O133" s="46"/>
      <c r="P133" s="46"/>
      <c r="Q133" s="46"/>
    </row>
    <row r="134" spans="1:17" x14ac:dyDescent="0.25">
      <c r="A134" s="46">
        <v>162</v>
      </c>
      <c r="B134" s="46" t="s">
        <v>331</v>
      </c>
      <c r="C134" s="47">
        <v>1</v>
      </c>
      <c r="D134" s="46" t="s">
        <v>144</v>
      </c>
      <c r="E134" s="46">
        <v>2017</v>
      </c>
      <c r="F134" s="46" t="s">
        <v>180</v>
      </c>
      <c r="G134" s="46" t="s">
        <v>24</v>
      </c>
      <c r="H134" s="46" t="s">
        <v>24</v>
      </c>
      <c r="I134" s="46" t="s">
        <v>24</v>
      </c>
      <c r="J134" s="46" t="s">
        <v>24</v>
      </c>
      <c r="K134" s="46" t="s">
        <v>24</v>
      </c>
      <c r="L134" s="46" t="s">
        <v>24</v>
      </c>
      <c r="M134" s="46" t="s">
        <v>24</v>
      </c>
      <c r="N134" s="46" t="s">
        <v>24</v>
      </c>
      <c r="O134" s="46" t="s">
        <v>24</v>
      </c>
      <c r="P134" s="46" t="s">
        <v>24</v>
      </c>
      <c r="Q134" s="46" t="s">
        <v>24</v>
      </c>
    </row>
    <row r="135" spans="1:17" x14ac:dyDescent="0.25">
      <c r="A135" s="46">
        <v>163</v>
      </c>
      <c r="B135" s="46" t="s">
        <v>332</v>
      </c>
      <c r="C135" s="47">
        <v>1</v>
      </c>
      <c r="D135" s="46" t="s">
        <v>233</v>
      </c>
      <c r="E135" s="46">
        <v>2017</v>
      </c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</row>
    <row r="136" spans="1:17" x14ac:dyDescent="0.25">
      <c r="A136" s="46">
        <v>164</v>
      </c>
      <c r="B136" s="46" t="s">
        <v>320</v>
      </c>
      <c r="C136" s="47">
        <v>1</v>
      </c>
      <c r="D136" s="46" t="s">
        <v>1124</v>
      </c>
      <c r="E136" s="46">
        <v>2017</v>
      </c>
      <c r="F136" s="46" t="s">
        <v>24</v>
      </c>
      <c r="G136" s="46" t="s">
        <v>24</v>
      </c>
      <c r="H136" s="46" t="s">
        <v>24</v>
      </c>
      <c r="I136" s="46" t="s">
        <v>24</v>
      </c>
      <c r="J136" s="46" t="s">
        <v>24</v>
      </c>
      <c r="K136" s="46" t="s">
        <v>24</v>
      </c>
      <c r="L136" s="46" t="s">
        <v>24</v>
      </c>
      <c r="M136" s="46" t="s">
        <v>24</v>
      </c>
      <c r="N136" s="46"/>
      <c r="O136" s="46"/>
      <c r="P136" s="46"/>
      <c r="Q136" s="46"/>
    </row>
    <row r="137" spans="1:17" x14ac:dyDescent="0.25">
      <c r="A137" s="46">
        <v>165</v>
      </c>
      <c r="B137" s="46" t="s">
        <v>333</v>
      </c>
      <c r="C137" s="47">
        <v>1</v>
      </c>
      <c r="D137" s="46" t="s">
        <v>160</v>
      </c>
      <c r="E137" s="46">
        <v>2017</v>
      </c>
      <c r="F137" s="46" t="s">
        <v>24</v>
      </c>
      <c r="G137" s="46" t="s">
        <v>24</v>
      </c>
      <c r="H137" s="46" t="s">
        <v>24</v>
      </c>
      <c r="I137" s="46" t="s">
        <v>24</v>
      </c>
      <c r="J137" s="46" t="s">
        <v>24</v>
      </c>
      <c r="K137" s="46" t="s">
        <v>24</v>
      </c>
      <c r="L137" s="46" t="s">
        <v>24</v>
      </c>
      <c r="M137" s="46" t="s">
        <v>24</v>
      </c>
      <c r="N137" s="46" t="s">
        <v>24</v>
      </c>
      <c r="O137" s="46" t="s">
        <v>24</v>
      </c>
      <c r="P137" s="46" t="s">
        <v>24</v>
      </c>
      <c r="Q137" s="46" t="s">
        <v>24</v>
      </c>
    </row>
    <row r="138" spans="1:17" x14ac:dyDescent="0.25">
      <c r="A138" s="46">
        <v>166</v>
      </c>
      <c r="B138" s="46" t="s">
        <v>334</v>
      </c>
      <c r="C138" s="47">
        <v>1</v>
      </c>
      <c r="D138" s="46" t="s">
        <v>335</v>
      </c>
      <c r="E138" s="46">
        <v>2017</v>
      </c>
      <c r="F138" s="46" t="s">
        <v>24</v>
      </c>
      <c r="G138" s="46" t="s">
        <v>24</v>
      </c>
      <c r="H138" s="46" t="s">
        <v>24</v>
      </c>
      <c r="I138" s="46" t="s">
        <v>24</v>
      </c>
      <c r="J138" s="46" t="s">
        <v>24</v>
      </c>
      <c r="K138" s="46"/>
      <c r="L138" s="46"/>
      <c r="M138" s="46"/>
      <c r="N138" s="46"/>
      <c r="O138" s="46"/>
      <c r="P138" s="46"/>
      <c r="Q138" s="46"/>
    </row>
    <row r="139" spans="1:17" x14ac:dyDescent="0.25">
      <c r="A139" s="46">
        <v>168</v>
      </c>
      <c r="B139" s="46" t="s">
        <v>337</v>
      </c>
      <c r="C139" s="47">
        <v>1</v>
      </c>
      <c r="D139" s="46" t="s">
        <v>338</v>
      </c>
      <c r="E139" s="46">
        <v>2017</v>
      </c>
      <c r="F139" s="46" t="s">
        <v>24</v>
      </c>
      <c r="G139" s="46" t="s">
        <v>24</v>
      </c>
      <c r="H139" s="46"/>
      <c r="I139" s="46"/>
      <c r="J139" s="46"/>
      <c r="K139" s="46"/>
      <c r="L139" s="46"/>
      <c r="M139" s="46"/>
      <c r="N139" s="46"/>
      <c r="O139" s="46"/>
      <c r="P139" s="46"/>
      <c r="Q139" s="46"/>
    </row>
    <row r="140" spans="1:17" x14ac:dyDescent="0.25">
      <c r="A140" s="46">
        <v>169</v>
      </c>
      <c r="B140" s="46" t="s">
        <v>339</v>
      </c>
      <c r="C140" s="47"/>
      <c r="D140" s="46"/>
      <c r="E140" s="46">
        <v>2017</v>
      </c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</row>
    <row r="141" spans="1:17" x14ac:dyDescent="0.25">
      <c r="A141" s="46">
        <v>170</v>
      </c>
      <c r="B141" s="46" t="s">
        <v>341</v>
      </c>
      <c r="C141" s="47">
        <v>1</v>
      </c>
      <c r="D141" s="46" t="s">
        <v>342</v>
      </c>
      <c r="E141" s="46">
        <v>2017</v>
      </c>
      <c r="F141" s="46" t="s">
        <v>24</v>
      </c>
      <c r="G141" s="46" t="s">
        <v>24</v>
      </c>
      <c r="H141" s="46" t="s">
        <v>24</v>
      </c>
      <c r="I141" s="46" t="s">
        <v>24</v>
      </c>
      <c r="J141" s="46" t="s">
        <v>24</v>
      </c>
      <c r="K141" s="46" t="s">
        <v>24</v>
      </c>
      <c r="L141" s="46"/>
      <c r="M141" s="46"/>
      <c r="N141" s="46"/>
      <c r="O141" s="46"/>
      <c r="P141" s="46"/>
      <c r="Q141" s="46"/>
    </row>
    <row r="142" spans="1:17" x14ac:dyDescent="0.25">
      <c r="A142" s="46">
        <v>171</v>
      </c>
      <c r="B142" s="46" t="s">
        <v>343</v>
      </c>
      <c r="C142" s="47">
        <v>1</v>
      </c>
      <c r="D142" s="46" t="s">
        <v>344</v>
      </c>
      <c r="E142" s="46">
        <v>2017</v>
      </c>
      <c r="F142" s="46" t="s">
        <v>24</v>
      </c>
      <c r="G142" s="46" t="s">
        <v>24</v>
      </c>
      <c r="H142" s="46" t="s">
        <v>24</v>
      </c>
      <c r="I142" s="46" t="s">
        <v>24</v>
      </c>
      <c r="J142" s="46" t="s">
        <v>24</v>
      </c>
      <c r="K142" s="46"/>
      <c r="L142" s="46"/>
      <c r="M142" s="46"/>
      <c r="N142" s="46"/>
      <c r="O142" s="46"/>
      <c r="P142" s="46"/>
      <c r="Q142" s="46"/>
    </row>
    <row r="143" spans="1:17" x14ac:dyDescent="0.25">
      <c r="A143" s="46">
        <v>172</v>
      </c>
      <c r="B143" s="46" t="s">
        <v>345</v>
      </c>
      <c r="C143" s="47">
        <v>1</v>
      </c>
      <c r="D143" s="46" t="s">
        <v>346</v>
      </c>
      <c r="E143" s="46">
        <v>2017</v>
      </c>
      <c r="F143" s="46" t="s">
        <v>24</v>
      </c>
      <c r="G143" s="46" t="s">
        <v>24</v>
      </c>
      <c r="H143" s="46" t="s">
        <v>24</v>
      </c>
      <c r="I143" s="46" t="s">
        <v>24</v>
      </c>
      <c r="J143" s="46" t="s">
        <v>24</v>
      </c>
      <c r="K143" s="46" t="s">
        <v>24</v>
      </c>
      <c r="L143" s="46"/>
      <c r="M143" s="46"/>
      <c r="N143" s="46"/>
      <c r="O143" s="46"/>
      <c r="P143" s="46"/>
      <c r="Q143" s="46"/>
    </row>
    <row r="144" spans="1:17" x14ac:dyDescent="0.25">
      <c r="A144" s="46">
        <v>173</v>
      </c>
      <c r="B144" s="46" t="s">
        <v>347</v>
      </c>
      <c r="C144" s="47"/>
      <c r="D144" s="46" t="s">
        <v>348</v>
      </c>
      <c r="E144" s="46">
        <v>2017</v>
      </c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</row>
    <row r="145" spans="1:17" x14ac:dyDescent="0.25">
      <c r="A145" s="46">
        <v>174</v>
      </c>
      <c r="B145" s="46" t="s">
        <v>349</v>
      </c>
      <c r="C145" s="47"/>
      <c r="D145" s="46" t="s">
        <v>350</v>
      </c>
      <c r="E145" s="46">
        <v>2017</v>
      </c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</row>
    <row r="146" spans="1:17" x14ac:dyDescent="0.25">
      <c r="A146" s="46">
        <v>175</v>
      </c>
      <c r="B146" s="46" t="s">
        <v>351</v>
      </c>
      <c r="C146" s="47">
        <v>2</v>
      </c>
      <c r="D146" s="46" t="s">
        <v>32</v>
      </c>
      <c r="E146" s="46">
        <v>2017</v>
      </c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</row>
    <row r="147" spans="1:17" x14ac:dyDescent="0.25">
      <c r="A147" s="46">
        <v>176</v>
      </c>
      <c r="B147" s="46" t="s">
        <v>352</v>
      </c>
      <c r="C147" s="47">
        <v>1</v>
      </c>
      <c r="D147" s="46" t="s">
        <v>353</v>
      </c>
      <c r="E147" s="46">
        <v>2017</v>
      </c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</row>
    <row r="148" spans="1:17" x14ac:dyDescent="0.25">
      <c r="A148" s="46">
        <v>177</v>
      </c>
      <c r="B148" s="46" t="s">
        <v>354</v>
      </c>
      <c r="C148" s="47">
        <v>1</v>
      </c>
      <c r="D148" s="46" t="s">
        <v>355</v>
      </c>
      <c r="E148" s="46">
        <v>2017</v>
      </c>
      <c r="F148" s="46" t="s">
        <v>24</v>
      </c>
      <c r="G148" s="46" t="s">
        <v>24</v>
      </c>
      <c r="H148" s="46" t="s">
        <v>24</v>
      </c>
      <c r="I148" s="46" t="s">
        <v>24</v>
      </c>
      <c r="J148" s="46" t="s">
        <v>24</v>
      </c>
      <c r="K148" s="46" t="s">
        <v>24</v>
      </c>
      <c r="L148" s="46" t="s">
        <v>24</v>
      </c>
      <c r="M148" s="46" t="s">
        <v>24</v>
      </c>
      <c r="N148" s="46" t="s">
        <v>24</v>
      </c>
      <c r="O148" s="46" t="s">
        <v>24</v>
      </c>
      <c r="P148" s="46" t="s">
        <v>24</v>
      </c>
      <c r="Q148" s="46" t="s">
        <v>24</v>
      </c>
    </row>
    <row r="149" spans="1:17" x14ac:dyDescent="0.25">
      <c r="A149" s="46">
        <v>178</v>
      </c>
      <c r="B149" s="46" t="s">
        <v>1157</v>
      </c>
      <c r="C149" s="47">
        <v>1</v>
      </c>
      <c r="D149" s="46" t="s">
        <v>356</v>
      </c>
      <c r="E149" s="46">
        <v>2017</v>
      </c>
      <c r="F149" s="46" t="s">
        <v>24</v>
      </c>
      <c r="G149" s="46" t="s">
        <v>24</v>
      </c>
      <c r="H149" s="46" t="s">
        <v>24</v>
      </c>
      <c r="I149" s="46" t="s">
        <v>24</v>
      </c>
      <c r="J149" s="46" t="s">
        <v>24</v>
      </c>
      <c r="K149" s="46" t="s">
        <v>24</v>
      </c>
      <c r="L149" s="46" t="s">
        <v>24</v>
      </c>
      <c r="M149" s="46" t="s">
        <v>24</v>
      </c>
      <c r="N149" s="46" t="s">
        <v>24</v>
      </c>
      <c r="O149" s="46" t="s">
        <v>24</v>
      </c>
      <c r="P149" s="46" t="s">
        <v>24</v>
      </c>
      <c r="Q149" s="46" t="s">
        <v>24</v>
      </c>
    </row>
    <row r="150" spans="1:17" x14ac:dyDescent="0.25">
      <c r="A150" s="46">
        <v>179</v>
      </c>
      <c r="B150" s="46" t="s">
        <v>1139</v>
      </c>
      <c r="C150" s="47">
        <v>1</v>
      </c>
      <c r="D150" s="46" t="s">
        <v>357</v>
      </c>
      <c r="E150" s="46">
        <v>2017</v>
      </c>
      <c r="F150" s="46" t="s">
        <v>24</v>
      </c>
      <c r="G150" s="46" t="s">
        <v>24</v>
      </c>
      <c r="H150" s="46" t="s">
        <v>24</v>
      </c>
      <c r="I150" s="46" t="s">
        <v>24</v>
      </c>
      <c r="J150" s="46" t="s">
        <v>24</v>
      </c>
      <c r="K150" s="46" t="s">
        <v>358</v>
      </c>
      <c r="L150" s="46" t="s">
        <v>24</v>
      </c>
      <c r="M150" s="46" t="s">
        <v>24</v>
      </c>
      <c r="N150" s="46" t="s">
        <v>24</v>
      </c>
      <c r="O150" s="46" t="s">
        <v>24</v>
      </c>
      <c r="P150" s="46" t="s">
        <v>24</v>
      </c>
      <c r="Q150" s="46" t="s">
        <v>24</v>
      </c>
    </row>
    <row r="151" spans="1:17" x14ac:dyDescent="0.25">
      <c r="A151" s="46">
        <v>180</v>
      </c>
      <c r="B151" s="46" t="s">
        <v>359</v>
      </c>
      <c r="C151" s="47">
        <v>1</v>
      </c>
      <c r="D151" s="46" t="s">
        <v>360</v>
      </c>
      <c r="E151" s="46">
        <v>2017</v>
      </c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</row>
    <row r="152" spans="1:17" x14ac:dyDescent="0.25">
      <c r="A152" s="46">
        <v>181</v>
      </c>
      <c r="B152" s="46" t="s">
        <v>1194</v>
      </c>
      <c r="C152" s="47">
        <v>1</v>
      </c>
      <c r="D152" s="46" t="s">
        <v>362</v>
      </c>
      <c r="E152" s="46">
        <v>2017</v>
      </c>
      <c r="F152" s="46" t="s">
        <v>24</v>
      </c>
      <c r="G152" s="46" t="s">
        <v>24</v>
      </c>
      <c r="H152" s="46" t="s">
        <v>24</v>
      </c>
      <c r="I152" s="46" t="s">
        <v>24</v>
      </c>
      <c r="J152" s="46" t="s">
        <v>24</v>
      </c>
      <c r="K152" s="46" t="s">
        <v>24</v>
      </c>
      <c r="L152" s="46" t="s">
        <v>24</v>
      </c>
      <c r="M152" s="46" t="s">
        <v>24</v>
      </c>
      <c r="N152" s="46" t="s">
        <v>24</v>
      </c>
      <c r="O152" s="46" t="s">
        <v>24</v>
      </c>
      <c r="P152" s="46" t="s">
        <v>24</v>
      </c>
      <c r="Q152" s="46" t="s">
        <v>24</v>
      </c>
    </row>
    <row r="153" spans="1:17" x14ac:dyDescent="0.25">
      <c r="A153" s="46">
        <v>182</v>
      </c>
      <c r="B153" s="46" t="s">
        <v>363</v>
      </c>
      <c r="C153" s="47">
        <v>1</v>
      </c>
      <c r="D153" s="46" t="s">
        <v>32</v>
      </c>
      <c r="E153" s="46">
        <v>2017</v>
      </c>
      <c r="F153" s="46" t="s">
        <v>24</v>
      </c>
      <c r="G153" s="46" t="s">
        <v>24</v>
      </c>
      <c r="H153" s="46" t="s">
        <v>24</v>
      </c>
      <c r="I153" s="46" t="s">
        <v>24</v>
      </c>
      <c r="J153" s="46" t="s">
        <v>24</v>
      </c>
      <c r="K153" s="46" t="s">
        <v>24</v>
      </c>
      <c r="L153" s="46" t="s">
        <v>24</v>
      </c>
      <c r="M153" s="46" t="s">
        <v>24</v>
      </c>
      <c r="N153" s="46" t="s">
        <v>24</v>
      </c>
      <c r="O153" s="46"/>
      <c r="P153" s="46"/>
      <c r="Q153" s="46"/>
    </row>
    <row r="154" spans="1:17" x14ac:dyDescent="0.25">
      <c r="A154" s="46">
        <v>184</v>
      </c>
      <c r="B154" s="46" t="s">
        <v>366</v>
      </c>
      <c r="C154" s="47">
        <v>2</v>
      </c>
      <c r="D154" s="46" t="s">
        <v>367</v>
      </c>
      <c r="E154" s="46">
        <v>2017</v>
      </c>
      <c r="F154" s="46" t="s">
        <v>24</v>
      </c>
      <c r="G154" s="46" t="s">
        <v>24</v>
      </c>
      <c r="H154" s="46" t="s">
        <v>24</v>
      </c>
      <c r="I154" s="46" t="s">
        <v>24</v>
      </c>
      <c r="J154" s="46" t="s">
        <v>24</v>
      </c>
      <c r="K154" s="46" t="s">
        <v>24</v>
      </c>
      <c r="L154" s="46"/>
      <c r="M154" s="46"/>
      <c r="N154" s="46"/>
      <c r="O154" s="46"/>
      <c r="P154" s="46"/>
      <c r="Q154" s="46"/>
    </row>
    <row r="155" spans="1:17" x14ac:dyDescent="0.25">
      <c r="A155" s="46">
        <v>185</v>
      </c>
      <c r="B155" s="46" t="s">
        <v>368</v>
      </c>
      <c r="C155" s="47">
        <v>2</v>
      </c>
      <c r="D155" s="46" t="s">
        <v>371</v>
      </c>
      <c r="E155" s="46">
        <v>2017</v>
      </c>
      <c r="F155" s="46" t="s">
        <v>90</v>
      </c>
      <c r="G155" s="46" t="s">
        <v>90</v>
      </c>
      <c r="H155" s="46" t="s">
        <v>90</v>
      </c>
      <c r="I155" s="46" t="s">
        <v>90</v>
      </c>
      <c r="J155" s="46" t="s">
        <v>90</v>
      </c>
      <c r="K155" s="46" t="s">
        <v>90</v>
      </c>
      <c r="L155" s="46" t="s">
        <v>90</v>
      </c>
      <c r="M155" s="46" t="s">
        <v>90</v>
      </c>
      <c r="N155" s="46" t="s">
        <v>90</v>
      </c>
      <c r="O155" s="46" t="s">
        <v>90</v>
      </c>
      <c r="P155" s="46" t="s">
        <v>90</v>
      </c>
      <c r="Q155" s="46" t="s">
        <v>90</v>
      </c>
    </row>
    <row r="156" spans="1:17" x14ac:dyDescent="0.25">
      <c r="A156" s="46">
        <v>186</v>
      </c>
      <c r="B156" s="46" t="s">
        <v>372</v>
      </c>
      <c r="C156" s="47">
        <v>1</v>
      </c>
      <c r="D156" s="46" t="s">
        <v>373</v>
      </c>
      <c r="E156" s="46">
        <v>2017</v>
      </c>
      <c r="F156" s="46" t="s">
        <v>24</v>
      </c>
      <c r="G156" s="46" t="s">
        <v>58</v>
      </c>
      <c r="H156" s="46" t="s">
        <v>24</v>
      </c>
      <c r="I156" s="46" t="s">
        <v>24</v>
      </c>
      <c r="J156" s="46" t="s">
        <v>24</v>
      </c>
      <c r="K156" s="46" t="s">
        <v>374</v>
      </c>
      <c r="L156" s="46" t="s">
        <v>24</v>
      </c>
      <c r="M156" s="46" t="s">
        <v>24</v>
      </c>
      <c r="N156" s="46" t="s">
        <v>24</v>
      </c>
      <c r="O156" s="46" t="s">
        <v>24</v>
      </c>
      <c r="P156" s="46" t="s">
        <v>24</v>
      </c>
      <c r="Q156" s="46" t="s">
        <v>24</v>
      </c>
    </row>
    <row r="157" spans="1:17" x14ac:dyDescent="0.25">
      <c r="A157" s="46">
        <v>187</v>
      </c>
      <c r="B157" s="46" t="s">
        <v>375</v>
      </c>
      <c r="C157" s="47">
        <v>1</v>
      </c>
      <c r="D157" s="46" t="s">
        <v>376</v>
      </c>
      <c r="E157" s="46">
        <v>2017</v>
      </c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</row>
    <row r="158" spans="1:17" x14ac:dyDescent="0.25">
      <c r="A158" s="46">
        <v>189</v>
      </c>
      <c r="B158" s="46" t="s">
        <v>379</v>
      </c>
      <c r="C158" s="47">
        <v>1</v>
      </c>
      <c r="D158" s="46" t="s">
        <v>380</v>
      </c>
      <c r="E158" s="46">
        <v>2017</v>
      </c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</row>
    <row r="159" spans="1:17" x14ac:dyDescent="0.25">
      <c r="A159" s="46">
        <v>190</v>
      </c>
      <c r="B159" s="46" t="s">
        <v>381</v>
      </c>
      <c r="C159" s="47">
        <v>2</v>
      </c>
      <c r="D159" s="46" t="s">
        <v>1137</v>
      </c>
      <c r="E159" s="46">
        <v>2017</v>
      </c>
      <c r="F159" s="46" t="s">
        <v>1159</v>
      </c>
      <c r="G159" s="46" t="s">
        <v>1159</v>
      </c>
      <c r="H159" s="46" t="s">
        <v>1159</v>
      </c>
      <c r="I159" s="46" t="s">
        <v>1159</v>
      </c>
      <c r="J159" s="46" t="s">
        <v>1159</v>
      </c>
      <c r="K159" s="46" t="s">
        <v>1159</v>
      </c>
      <c r="L159" s="46" t="s">
        <v>1159</v>
      </c>
      <c r="M159" s="46" t="s">
        <v>1159</v>
      </c>
      <c r="N159" s="46" t="s">
        <v>1159</v>
      </c>
      <c r="O159" s="46" t="s">
        <v>1159</v>
      </c>
      <c r="P159" s="46" t="s">
        <v>1159</v>
      </c>
      <c r="Q159" s="46" t="s">
        <v>1159</v>
      </c>
    </row>
    <row r="160" spans="1:17" x14ac:dyDescent="0.25">
      <c r="A160" s="46">
        <v>191</v>
      </c>
      <c r="B160" s="46" t="s">
        <v>384</v>
      </c>
      <c r="C160" s="47">
        <v>1</v>
      </c>
      <c r="D160" s="46" t="s">
        <v>294</v>
      </c>
      <c r="E160" s="46">
        <v>2017</v>
      </c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</row>
    <row r="161" spans="1:17" x14ac:dyDescent="0.25">
      <c r="A161" s="46">
        <v>192</v>
      </c>
      <c r="B161" s="46" t="s">
        <v>385</v>
      </c>
      <c r="C161" s="47">
        <v>2</v>
      </c>
      <c r="D161" s="46" t="s">
        <v>386</v>
      </c>
      <c r="E161" s="46">
        <v>2017</v>
      </c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</row>
    <row r="162" spans="1:17" x14ac:dyDescent="0.25">
      <c r="A162" s="46">
        <v>193</v>
      </c>
      <c r="B162" s="46" t="s">
        <v>38</v>
      </c>
      <c r="C162" s="47">
        <v>1</v>
      </c>
      <c r="D162" s="46" t="s">
        <v>294</v>
      </c>
      <c r="E162" s="46">
        <v>2017</v>
      </c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</row>
    <row r="163" spans="1:17" x14ac:dyDescent="0.25">
      <c r="A163" s="46">
        <v>193</v>
      </c>
      <c r="B163" s="46" t="s">
        <v>1132</v>
      </c>
      <c r="C163" s="47">
        <v>1</v>
      </c>
      <c r="D163" s="46" t="s">
        <v>388</v>
      </c>
      <c r="E163" s="46">
        <v>2017</v>
      </c>
      <c r="F163" s="46" t="s">
        <v>24</v>
      </c>
      <c r="G163" s="46" t="s">
        <v>24</v>
      </c>
      <c r="H163" s="46" t="s">
        <v>24</v>
      </c>
      <c r="I163" s="46" t="s">
        <v>24</v>
      </c>
      <c r="J163" s="46" t="s">
        <v>24</v>
      </c>
      <c r="K163" s="46" t="s">
        <v>24</v>
      </c>
      <c r="L163" s="46" t="s">
        <v>24</v>
      </c>
      <c r="M163" s="46" t="s">
        <v>24</v>
      </c>
      <c r="N163" s="46" t="s">
        <v>24</v>
      </c>
      <c r="O163" s="46" t="s">
        <v>24</v>
      </c>
      <c r="P163" s="46" t="s">
        <v>24</v>
      </c>
      <c r="Q163" s="46" t="s">
        <v>24</v>
      </c>
    </row>
    <row r="164" spans="1:17" x14ac:dyDescent="0.25">
      <c r="A164" s="46">
        <v>194</v>
      </c>
      <c r="B164" s="46" t="s">
        <v>387</v>
      </c>
      <c r="C164" s="47">
        <v>2</v>
      </c>
      <c r="D164" s="46" t="s">
        <v>388</v>
      </c>
      <c r="E164" s="46">
        <v>2017</v>
      </c>
      <c r="F164" s="46" t="s">
        <v>90</v>
      </c>
      <c r="G164" s="46" t="s">
        <v>90</v>
      </c>
      <c r="H164" s="46" t="s">
        <v>90</v>
      </c>
      <c r="I164" s="46" t="s">
        <v>90</v>
      </c>
      <c r="J164" s="46" t="s">
        <v>90</v>
      </c>
      <c r="K164" s="46" t="s">
        <v>90</v>
      </c>
      <c r="L164" s="46" t="s">
        <v>90</v>
      </c>
      <c r="M164" s="46" t="s">
        <v>90</v>
      </c>
      <c r="N164" s="46" t="s">
        <v>90</v>
      </c>
      <c r="O164" s="46" t="s">
        <v>90</v>
      </c>
      <c r="P164" s="46" t="s">
        <v>90</v>
      </c>
      <c r="Q164" s="46" t="s">
        <v>90</v>
      </c>
    </row>
    <row r="165" spans="1:17" x14ac:dyDescent="0.25">
      <c r="A165" s="46">
        <v>195</v>
      </c>
      <c r="B165" s="46" t="s">
        <v>389</v>
      </c>
      <c r="C165" s="47">
        <v>1</v>
      </c>
      <c r="D165" s="46" t="s">
        <v>367</v>
      </c>
      <c r="E165" s="46">
        <v>2017</v>
      </c>
      <c r="F165" s="46" t="s">
        <v>24</v>
      </c>
      <c r="G165" s="46" t="s">
        <v>24</v>
      </c>
      <c r="H165" s="46" t="s">
        <v>24</v>
      </c>
      <c r="I165" s="46" t="s">
        <v>24</v>
      </c>
      <c r="J165" s="46" t="s">
        <v>24</v>
      </c>
      <c r="K165" s="46" t="s">
        <v>24</v>
      </c>
      <c r="L165" s="46" t="s">
        <v>24</v>
      </c>
      <c r="M165" s="46" t="s">
        <v>24</v>
      </c>
      <c r="N165" s="46" t="s">
        <v>24</v>
      </c>
      <c r="O165" s="46" t="s">
        <v>24</v>
      </c>
      <c r="P165" s="46" t="s">
        <v>24</v>
      </c>
      <c r="Q165" s="46" t="s">
        <v>24</v>
      </c>
    </row>
    <row r="166" spans="1:17" x14ac:dyDescent="0.25">
      <c r="A166" s="46">
        <v>197</v>
      </c>
      <c r="B166" s="46" t="s">
        <v>391</v>
      </c>
      <c r="C166" s="47">
        <v>1</v>
      </c>
      <c r="D166" s="46" t="s">
        <v>380</v>
      </c>
      <c r="E166" s="46">
        <v>2017</v>
      </c>
      <c r="F166" s="46" t="s">
        <v>24</v>
      </c>
      <c r="G166" s="46" t="s">
        <v>24</v>
      </c>
      <c r="H166" s="46" t="s">
        <v>24</v>
      </c>
      <c r="I166" s="46"/>
      <c r="J166" s="46"/>
      <c r="K166" s="46"/>
      <c r="L166" s="46"/>
      <c r="M166" s="46"/>
      <c r="N166" s="46"/>
      <c r="O166" s="46"/>
      <c r="P166" s="46"/>
      <c r="Q166" s="46"/>
    </row>
    <row r="167" spans="1:17" x14ac:dyDescent="0.25">
      <c r="A167" s="46">
        <v>210</v>
      </c>
      <c r="B167" s="46" t="s">
        <v>413</v>
      </c>
      <c r="C167" s="47">
        <v>1</v>
      </c>
      <c r="D167" s="46"/>
      <c r="E167" s="46">
        <v>2017</v>
      </c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</row>
    <row r="168" spans="1:17" x14ac:dyDescent="0.25">
      <c r="A168" s="46">
        <v>223</v>
      </c>
      <c r="B168" s="46" t="s">
        <v>435</v>
      </c>
      <c r="C168" s="47">
        <v>1</v>
      </c>
      <c r="D168" s="46" t="s">
        <v>436</v>
      </c>
      <c r="E168" s="46">
        <v>2017</v>
      </c>
      <c r="F168" s="46" t="s">
        <v>24</v>
      </c>
      <c r="G168" s="46" t="s">
        <v>24</v>
      </c>
      <c r="H168" s="46" t="s">
        <v>24</v>
      </c>
      <c r="I168" s="46" t="s">
        <v>24</v>
      </c>
      <c r="J168" s="46" t="s">
        <v>24</v>
      </c>
      <c r="K168" s="46"/>
      <c r="L168" s="46"/>
      <c r="M168" s="46"/>
      <c r="N168" s="46"/>
      <c r="O168" s="46"/>
      <c r="P168" s="46"/>
      <c r="Q168" s="46"/>
    </row>
    <row r="169" spans="1:17" x14ac:dyDescent="0.25">
      <c r="A169" s="46">
        <v>224</v>
      </c>
      <c r="B169" s="46" t="s">
        <v>437</v>
      </c>
      <c r="C169" s="47"/>
      <c r="D169" s="46" t="s">
        <v>438</v>
      </c>
      <c r="E169" s="46">
        <v>2017</v>
      </c>
      <c r="F169" s="46" t="s">
        <v>24</v>
      </c>
      <c r="G169" s="46" t="s">
        <v>24</v>
      </c>
      <c r="H169" s="46" t="s">
        <v>24</v>
      </c>
      <c r="I169" s="46" t="s">
        <v>24</v>
      </c>
      <c r="J169" s="46" t="s">
        <v>24</v>
      </c>
      <c r="K169" s="46"/>
      <c r="L169" s="46"/>
      <c r="M169" s="46"/>
      <c r="N169" s="46"/>
      <c r="O169" s="46"/>
      <c r="P169" s="46"/>
      <c r="Q169" s="46"/>
    </row>
    <row r="170" spans="1:17" x14ac:dyDescent="0.25">
      <c r="A170" s="46">
        <v>229</v>
      </c>
      <c r="B170" s="46" t="s">
        <v>445</v>
      </c>
      <c r="C170" s="47"/>
      <c r="D170" s="46" t="s">
        <v>428</v>
      </c>
      <c r="E170" s="46">
        <v>2017</v>
      </c>
      <c r="F170" s="46" t="s">
        <v>24</v>
      </c>
      <c r="G170" s="46" t="s">
        <v>24</v>
      </c>
      <c r="H170" s="46"/>
      <c r="I170" s="46"/>
      <c r="J170" s="46"/>
      <c r="K170" s="46"/>
      <c r="L170" s="46"/>
      <c r="M170" s="46"/>
      <c r="N170" s="46"/>
      <c r="O170" s="46"/>
      <c r="P170" s="46"/>
      <c r="Q170" s="46"/>
    </row>
    <row r="171" spans="1:17" x14ac:dyDescent="0.25">
      <c r="A171" s="46">
        <v>260</v>
      </c>
      <c r="B171" s="46" t="s">
        <v>498</v>
      </c>
      <c r="C171" s="47">
        <v>1</v>
      </c>
      <c r="D171" s="46" t="s">
        <v>289</v>
      </c>
      <c r="E171" s="46">
        <v>2017</v>
      </c>
      <c r="F171" s="46" t="s">
        <v>24</v>
      </c>
      <c r="G171" s="46" t="s">
        <v>24</v>
      </c>
      <c r="H171" s="46" t="s">
        <v>24</v>
      </c>
      <c r="I171" s="46" t="s">
        <v>24</v>
      </c>
      <c r="J171" s="46" t="s">
        <v>24</v>
      </c>
      <c r="K171" s="46" t="s">
        <v>24</v>
      </c>
      <c r="L171" s="46"/>
      <c r="M171" s="46"/>
      <c r="N171" s="46"/>
      <c r="O171" s="46"/>
      <c r="P171" s="46"/>
      <c r="Q171" s="46"/>
    </row>
    <row r="172" spans="1:17" x14ac:dyDescent="0.25">
      <c r="A172" s="46">
        <v>267</v>
      </c>
      <c r="B172" s="46" t="s">
        <v>507</v>
      </c>
      <c r="C172" s="47">
        <v>1</v>
      </c>
      <c r="D172" s="46" t="s">
        <v>508</v>
      </c>
      <c r="E172" s="46">
        <v>2017</v>
      </c>
      <c r="F172" s="46" t="s">
        <v>24</v>
      </c>
      <c r="G172" s="46" t="s">
        <v>24</v>
      </c>
      <c r="H172" s="46" t="s">
        <v>24</v>
      </c>
      <c r="I172" s="46" t="s">
        <v>24</v>
      </c>
      <c r="J172" s="46" t="s">
        <v>24</v>
      </c>
      <c r="K172" s="46"/>
      <c r="L172" s="46"/>
      <c r="M172" s="46"/>
      <c r="N172" s="46"/>
      <c r="O172" s="46"/>
      <c r="P172" s="46"/>
      <c r="Q172" s="46"/>
    </row>
    <row r="173" spans="1:17" x14ac:dyDescent="0.25">
      <c r="A173" s="46">
        <v>269</v>
      </c>
      <c r="B173" s="46" t="s">
        <v>511</v>
      </c>
      <c r="C173" s="47">
        <v>1</v>
      </c>
      <c r="D173" s="46" t="s">
        <v>306</v>
      </c>
      <c r="E173" s="46">
        <v>2017</v>
      </c>
      <c r="F173" s="46" t="s">
        <v>24</v>
      </c>
      <c r="G173" s="46" t="s">
        <v>24</v>
      </c>
      <c r="H173" s="46" t="s">
        <v>24</v>
      </c>
      <c r="I173" s="46" t="s">
        <v>24</v>
      </c>
      <c r="J173" s="46" t="s">
        <v>24</v>
      </c>
      <c r="K173" s="46" t="s">
        <v>24</v>
      </c>
      <c r="L173" s="46" t="s">
        <v>24</v>
      </c>
      <c r="M173" s="46" t="s">
        <v>24</v>
      </c>
      <c r="N173" s="46" t="s">
        <v>24</v>
      </c>
      <c r="O173" s="46" t="s">
        <v>24</v>
      </c>
      <c r="P173" s="46"/>
      <c r="Q173" s="46"/>
    </row>
    <row r="174" spans="1:17" x14ac:dyDescent="0.25">
      <c r="A174" s="46">
        <v>274</v>
      </c>
      <c r="B174" s="46" t="s">
        <v>520</v>
      </c>
      <c r="C174" s="47">
        <v>1</v>
      </c>
      <c r="D174" s="46" t="s">
        <v>521</v>
      </c>
      <c r="E174" s="46">
        <v>2017</v>
      </c>
      <c r="F174" s="46" t="s">
        <v>24</v>
      </c>
      <c r="G174" s="46" t="s">
        <v>24</v>
      </c>
      <c r="H174" s="46" t="s">
        <v>24</v>
      </c>
      <c r="I174" s="46" t="s">
        <v>24</v>
      </c>
      <c r="J174" s="46" t="s">
        <v>24</v>
      </c>
      <c r="K174" s="46"/>
      <c r="L174" s="46"/>
      <c r="M174" s="46"/>
      <c r="N174" s="46"/>
      <c r="O174" s="46"/>
      <c r="P174" s="46"/>
      <c r="Q174" s="46"/>
    </row>
    <row r="175" spans="1:17" x14ac:dyDescent="0.25">
      <c r="A175" s="46">
        <v>287</v>
      </c>
      <c r="B175" s="46" t="s">
        <v>541</v>
      </c>
      <c r="C175" s="47">
        <v>1</v>
      </c>
      <c r="D175" s="46" t="s">
        <v>542</v>
      </c>
      <c r="E175" s="46">
        <v>2016</v>
      </c>
      <c r="F175" s="46" t="s">
        <v>24</v>
      </c>
      <c r="G175" s="46" t="s">
        <v>37</v>
      </c>
      <c r="H175" s="46" t="s">
        <v>37</v>
      </c>
      <c r="I175" s="46" t="s">
        <v>24</v>
      </c>
      <c r="J175" s="46" t="s">
        <v>24</v>
      </c>
      <c r="K175" s="46" t="s">
        <v>24</v>
      </c>
      <c r="L175" s="46" t="s">
        <v>24</v>
      </c>
      <c r="M175" s="46"/>
      <c r="N175" s="46"/>
      <c r="O175" s="46"/>
      <c r="P175" s="46"/>
      <c r="Q175" s="46"/>
    </row>
    <row r="176" spans="1:17" x14ac:dyDescent="0.25">
      <c r="A176" s="46">
        <v>301</v>
      </c>
      <c r="B176" s="46" t="s">
        <v>562</v>
      </c>
      <c r="C176" s="47">
        <v>1</v>
      </c>
      <c r="D176" s="46" t="s">
        <v>314</v>
      </c>
      <c r="E176" s="46">
        <v>2017</v>
      </c>
      <c r="F176" s="46" t="s">
        <v>24</v>
      </c>
      <c r="G176" s="46" t="s">
        <v>24</v>
      </c>
      <c r="H176" s="46" t="s">
        <v>24</v>
      </c>
      <c r="I176" s="46" t="s">
        <v>24</v>
      </c>
      <c r="J176" s="46" t="s">
        <v>24</v>
      </c>
      <c r="K176" s="46" t="s">
        <v>24</v>
      </c>
      <c r="L176" s="46" t="s">
        <v>24</v>
      </c>
      <c r="M176" s="46" t="s">
        <v>24</v>
      </c>
      <c r="N176" s="46" t="s">
        <v>24</v>
      </c>
      <c r="O176" s="46"/>
      <c r="P176" s="46"/>
      <c r="Q176" s="46"/>
    </row>
    <row r="177" spans="1:17" x14ac:dyDescent="0.25">
      <c r="A177" s="46">
        <v>305</v>
      </c>
      <c r="B177" s="46" t="s">
        <v>567</v>
      </c>
      <c r="C177" s="47">
        <v>1</v>
      </c>
      <c r="D177" s="46" t="s">
        <v>344</v>
      </c>
      <c r="E177" s="46">
        <v>2017</v>
      </c>
      <c r="F177" s="46" t="s">
        <v>24</v>
      </c>
      <c r="G177" s="46" t="s">
        <v>24</v>
      </c>
      <c r="H177" s="46" t="s">
        <v>24</v>
      </c>
      <c r="I177" s="46" t="s">
        <v>24</v>
      </c>
      <c r="J177" s="46" t="s">
        <v>24</v>
      </c>
      <c r="K177" s="46" t="s">
        <v>24</v>
      </c>
      <c r="L177" s="46" t="s">
        <v>24</v>
      </c>
      <c r="M177" s="46" t="s">
        <v>24</v>
      </c>
      <c r="N177" s="46" t="s">
        <v>24</v>
      </c>
      <c r="O177" s="46"/>
      <c r="P177" s="46"/>
      <c r="Q177" s="46"/>
    </row>
    <row r="178" spans="1:17" x14ac:dyDescent="0.25">
      <c r="A178" s="46">
        <v>328</v>
      </c>
      <c r="B178" s="46" t="s">
        <v>597</v>
      </c>
      <c r="C178" s="47">
        <v>1</v>
      </c>
      <c r="D178" s="46" t="s">
        <v>598</v>
      </c>
      <c r="E178" s="46">
        <v>2016</v>
      </c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</row>
    <row r="179" spans="1:17" x14ac:dyDescent="0.25">
      <c r="A179" s="46">
        <v>333</v>
      </c>
      <c r="B179" s="46" t="s">
        <v>607</v>
      </c>
      <c r="C179" s="47"/>
      <c r="D179" s="46" t="s">
        <v>566</v>
      </c>
      <c r="E179" s="46">
        <v>2017</v>
      </c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</row>
    <row r="180" spans="1:17" x14ac:dyDescent="0.25">
      <c r="A180" s="46">
        <v>335</v>
      </c>
      <c r="B180" s="46" t="s">
        <v>609</v>
      </c>
      <c r="C180" s="47">
        <v>1</v>
      </c>
      <c r="D180" s="46" t="s">
        <v>610</v>
      </c>
      <c r="E180" s="46">
        <v>2016</v>
      </c>
      <c r="F180" s="46" t="s">
        <v>24</v>
      </c>
      <c r="G180" s="46" t="s">
        <v>24</v>
      </c>
      <c r="H180" s="46" t="s">
        <v>24</v>
      </c>
      <c r="I180" s="46" t="s">
        <v>24</v>
      </c>
      <c r="J180" s="46" t="s">
        <v>24</v>
      </c>
      <c r="K180" s="46" t="s">
        <v>24</v>
      </c>
      <c r="L180" s="46" t="s">
        <v>24</v>
      </c>
      <c r="M180" s="46"/>
      <c r="N180" s="46"/>
      <c r="O180" s="46"/>
      <c r="P180" s="46"/>
      <c r="Q180" s="46"/>
    </row>
    <row r="181" spans="1:17" x14ac:dyDescent="0.25">
      <c r="A181" s="46">
        <v>336</v>
      </c>
      <c r="B181" s="46" t="s">
        <v>611</v>
      </c>
      <c r="C181" s="47">
        <v>1</v>
      </c>
      <c r="D181" s="46" t="s">
        <v>612</v>
      </c>
      <c r="E181" s="46">
        <v>2016</v>
      </c>
      <c r="F181" s="46" t="s">
        <v>24</v>
      </c>
      <c r="G181" s="46" t="s">
        <v>24</v>
      </c>
      <c r="H181" s="46" t="s">
        <v>613</v>
      </c>
      <c r="I181" s="46" t="s">
        <v>24</v>
      </c>
      <c r="J181" s="46" t="s">
        <v>24</v>
      </c>
      <c r="K181" s="46" t="s">
        <v>24</v>
      </c>
      <c r="L181" s="46" t="s">
        <v>24</v>
      </c>
      <c r="M181" s="46" t="s">
        <v>24</v>
      </c>
      <c r="N181" s="46" t="s">
        <v>24</v>
      </c>
      <c r="O181" s="46" t="s">
        <v>24</v>
      </c>
      <c r="P181" s="46"/>
      <c r="Q181" s="46"/>
    </row>
    <row r="182" spans="1:17" x14ac:dyDescent="0.25">
      <c r="A182" s="46">
        <v>351</v>
      </c>
      <c r="B182" s="46" t="s">
        <v>637</v>
      </c>
      <c r="C182" s="47">
        <v>1</v>
      </c>
      <c r="D182" s="46" t="s">
        <v>638</v>
      </c>
      <c r="E182" s="46">
        <v>2017</v>
      </c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</row>
    <row r="183" spans="1:17" x14ac:dyDescent="0.25">
      <c r="A183" s="46">
        <v>356</v>
      </c>
      <c r="B183" s="46" t="s">
        <v>646</v>
      </c>
      <c r="C183" s="47"/>
      <c r="D183" s="46" t="s">
        <v>647</v>
      </c>
      <c r="E183" s="46">
        <v>2017</v>
      </c>
      <c r="F183" s="46" t="s">
        <v>24</v>
      </c>
      <c r="G183" s="46" t="s">
        <v>24</v>
      </c>
      <c r="H183" s="46" t="s">
        <v>24</v>
      </c>
      <c r="I183" s="46" t="s">
        <v>24</v>
      </c>
      <c r="J183" s="46" t="s">
        <v>24</v>
      </c>
      <c r="K183" s="46" t="s">
        <v>24</v>
      </c>
      <c r="L183" s="46" t="s">
        <v>24</v>
      </c>
      <c r="M183" s="46"/>
      <c r="N183" s="46"/>
      <c r="O183" s="46"/>
      <c r="P183" s="46"/>
      <c r="Q183" s="46"/>
    </row>
    <row r="184" spans="1:17" x14ac:dyDescent="0.25">
      <c r="A184" s="46">
        <v>359</v>
      </c>
      <c r="B184" s="52" t="s">
        <v>652</v>
      </c>
      <c r="C184" s="47"/>
      <c r="D184" s="46"/>
      <c r="E184" s="46">
        <v>2016</v>
      </c>
      <c r="F184" s="46"/>
      <c r="G184" s="46"/>
      <c r="H184" s="46"/>
      <c r="I184" s="46"/>
      <c r="J184" s="46"/>
      <c r="K184" s="46"/>
      <c r="L184" s="46"/>
      <c r="M184" s="46" t="s">
        <v>653</v>
      </c>
      <c r="N184" s="46"/>
      <c r="O184" s="46"/>
      <c r="P184" s="46"/>
      <c r="Q184" s="46"/>
    </row>
    <row r="185" spans="1:17" x14ac:dyDescent="0.25">
      <c r="A185" s="46">
        <v>385</v>
      </c>
      <c r="B185" s="46" t="s">
        <v>700</v>
      </c>
      <c r="C185" s="47">
        <v>1</v>
      </c>
      <c r="D185" s="46" t="s">
        <v>75</v>
      </c>
      <c r="E185" s="46">
        <v>2017</v>
      </c>
      <c r="F185" s="46" t="s">
        <v>24</v>
      </c>
      <c r="G185" s="46" t="s">
        <v>24</v>
      </c>
      <c r="H185" s="46" t="s">
        <v>24</v>
      </c>
      <c r="I185" s="46" t="s">
        <v>24</v>
      </c>
      <c r="J185" s="46" t="s">
        <v>24</v>
      </c>
      <c r="K185" s="46" t="s">
        <v>24</v>
      </c>
      <c r="L185" s="46"/>
      <c r="M185" s="46"/>
      <c r="N185" s="46"/>
      <c r="O185" s="46"/>
      <c r="P185" s="46"/>
      <c r="Q185" s="46"/>
    </row>
    <row r="186" spans="1:17" x14ac:dyDescent="0.25">
      <c r="A186" s="46">
        <v>387</v>
      </c>
      <c r="B186" s="46" t="s">
        <v>703</v>
      </c>
      <c r="C186" s="47">
        <v>1</v>
      </c>
      <c r="D186" s="46" t="s">
        <v>704</v>
      </c>
      <c r="E186" s="46">
        <v>2017</v>
      </c>
      <c r="F186" s="46" t="s">
        <v>24</v>
      </c>
      <c r="G186" s="46" t="s">
        <v>24</v>
      </c>
      <c r="H186" s="46"/>
      <c r="I186" s="46"/>
      <c r="J186" s="46"/>
      <c r="K186" s="46"/>
      <c r="L186" s="46"/>
      <c r="M186" s="46"/>
      <c r="N186" s="46"/>
      <c r="O186" s="46"/>
      <c r="P186" s="46"/>
      <c r="Q186" s="46"/>
    </row>
    <row r="187" spans="1:17" x14ac:dyDescent="0.25">
      <c r="A187" s="46">
        <v>392</v>
      </c>
      <c r="B187" s="46" t="s">
        <v>711</v>
      </c>
      <c r="C187" s="47">
        <v>1</v>
      </c>
      <c r="D187" s="46" t="s">
        <v>712</v>
      </c>
      <c r="E187" s="46">
        <v>2017</v>
      </c>
      <c r="F187" s="46" t="s">
        <v>24</v>
      </c>
      <c r="G187" s="46" t="s">
        <v>24</v>
      </c>
      <c r="H187" s="46" t="s">
        <v>24</v>
      </c>
      <c r="I187" s="46" t="s">
        <v>24</v>
      </c>
      <c r="J187" s="46" t="s">
        <v>24</v>
      </c>
      <c r="K187" s="46" t="s">
        <v>24</v>
      </c>
      <c r="L187" s="46"/>
      <c r="M187" s="46"/>
      <c r="N187" s="46"/>
      <c r="O187" s="46"/>
      <c r="P187" s="46"/>
      <c r="Q187" s="46"/>
    </row>
    <row r="188" spans="1:17" x14ac:dyDescent="0.25">
      <c r="A188" s="46">
        <v>393</v>
      </c>
      <c r="B188" s="52" t="s">
        <v>713</v>
      </c>
      <c r="C188" s="47"/>
      <c r="D188" s="46" t="s">
        <v>714</v>
      </c>
      <c r="E188" s="46">
        <v>2016</v>
      </c>
      <c r="F188" s="46"/>
      <c r="G188" s="46"/>
      <c r="H188" s="46"/>
      <c r="I188" s="46"/>
      <c r="J188" s="46"/>
      <c r="K188" s="46"/>
      <c r="L188" s="46" t="s">
        <v>402</v>
      </c>
      <c r="M188" s="46"/>
      <c r="N188" s="46"/>
      <c r="O188" s="46"/>
      <c r="P188" s="46"/>
      <c r="Q188" s="46"/>
    </row>
    <row r="189" spans="1:17" x14ac:dyDescent="0.25">
      <c r="A189" s="46">
        <v>394</v>
      </c>
      <c r="B189" s="46" t="s">
        <v>715</v>
      </c>
      <c r="C189" s="47"/>
      <c r="D189" s="46" t="s">
        <v>55</v>
      </c>
      <c r="E189" s="46">
        <v>2017</v>
      </c>
      <c r="F189" s="46" t="s">
        <v>24</v>
      </c>
      <c r="G189" s="46" t="s">
        <v>24</v>
      </c>
      <c r="H189" s="46" t="s">
        <v>24</v>
      </c>
      <c r="I189" s="46" t="s">
        <v>24</v>
      </c>
      <c r="J189" s="46" t="s">
        <v>24</v>
      </c>
      <c r="K189" s="46" t="s">
        <v>24</v>
      </c>
      <c r="L189" s="46" t="s">
        <v>24</v>
      </c>
      <c r="M189" s="46"/>
      <c r="N189" s="46"/>
      <c r="O189" s="46"/>
      <c r="P189" s="46"/>
      <c r="Q189" s="46"/>
    </row>
    <row r="190" spans="1:17" x14ac:dyDescent="0.25">
      <c r="A190" s="46">
        <v>399</v>
      </c>
      <c r="B190" s="46" t="s">
        <v>722</v>
      </c>
      <c r="C190" s="47">
        <v>1</v>
      </c>
      <c r="D190" s="46" t="s">
        <v>55</v>
      </c>
      <c r="E190" s="46">
        <v>2017</v>
      </c>
      <c r="F190" s="46" t="s">
        <v>24</v>
      </c>
      <c r="G190" s="46" t="s">
        <v>24</v>
      </c>
      <c r="H190" s="46" t="s">
        <v>24</v>
      </c>
      <c r="I190" s="46" t="s">
        <v>24</v>
      </c>
      <c r="J190" s="46" t="s">
        <v>24</v>
      </c>
      <c r="K190" s="46" t="s">
        <v>24</v>
      </c>
      <c r="L190" s="46" t="s">
        <v>24</v>
      </c>
      <c r="M190" s="46"/>
      <c r="N190" s="46"/>
      <c r="O190" s="46"/>
      <c r="P190" s="46"/>
      <c r="Q190" s="46"/>
    </row>
    <row r="191" spans="1:17" x14ac:dyDescent="0.25">
      <c r="A191" s="46">
        <v>418</v>
      </c>
      <c r="B191" s="51" t="s">
        <v>1127</v>
      </c>
      <c r="C191" s="47">
        <v>1</v>
      </c>
      <c r="D191" s="46" t="s">
        <v>754</v>
      </c>
      <c r="E191" s="46">
        <v>2017</v>
      </c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</row>
    <row r="192" spans="1:17" x14ac:dyDescent="0.25">
      <c r="A192" s="46">
        <v>419</v>
      </c>
      <c r="B192" s="56" t="s">
        <v>755</v>
      </c>
      <c r="C192" s="47">
        <v>1</v>
      </c>
      <c r="D192" s="46" t="s">
        <v>756</v>
      </c>
      <c r="E192" s="46">
        <v>2017</v>
      </c>
      <c r="F192" s="46"/>
      <c r="G192" s="46"/>
      <c r="H192" s="46"/>
      <c r="I192" s="46"/>
      <c r="J192" s="46"/>
      <c r="K192" s="46"/>
      <c r="L192" s="46"/>
      <c r="M192" s="46" t="s">
        <v>24</v>
      </c>
      <c r="N192" s="46" t="s">
        <v>24</v>
      </c>
      <c r="O192" s="46" t="s">
        <v>24</v>
      </c>
      <c r="P192" s="46"/>
      <c r="Q192" s="46"/>
    </row>
    <row r="193" spans="1:18" x14ac:dyDescent="0.25">
      <c r="A193" s="46">
        <v>421</v>
      </c>
      <c r="B193" s="46" t="s">
        <v>759</v>
      </c>
      <c r="C193" s="47">
        <v>1</v>
      </c>
      <c r="D193" s="46" t="s">
        <v>758</v>
      </c>
      <c r="E193" s="46">
        <v>2016</v>
      </c>
      <c r="F193" s="46" t="s">
        <v>24</v>
      </c>
      <c r="G193" s="46" t="s">
        <v>24</v>
      </c>
      <c r="H193" s="46" t="s">
        <v>24</v>
      </c>
      <c r="I193" s="46" t="s">
        <v>24</v>
      </c>
      <c r="J193" s="46" t="s">
        <v>24</v>
      </c>
      <c r="K193" s="46"/>
      <c r="L193" s="46"/>
      <c r="M193" s="46"/>
      <c r="N193" s="46"/>
      <c r="O193" s="46"/>
      <c r="P193" s="46"/>
      <c r="Q193" s="46"/>
      <c r="R193" s="3" t="s">
        <v>1095</v>
      </c>
    </row>
    <row r="194" spans="1:18" x14ac:dyDescent="0.25">
      <c r="A194" s="46">
        <v>431</v>
      </c>
      <c r="B194" s="46" t="s">
        <v>773</v>
      </c>
      <c r="C194" s="47">
        <v>1</v>
      </c>
      <c r="D194" s="46" t="s">
        <v>758</v>
      </c>
      <c r="E194" s="46">
        <v>2016</v>
      </c>
      <c r="F194" s="46" t="s">
        <v>24</v>
      </c>
      <c r="G194" s="46" t="s">
        <v>24</v>
      </c>
      <c r="H194" s="46" t="s">
        <v>24</v>
      </c>
      <c r="I194" s="46" t="s">
        <v>24</v>
      </c>
      <c r="J194" s="46" t="s">
        <v>24</v>
      </c>
      <c r="K194" s="46" t="s">
        <v>24</v>
      </c>
      <c r="L194" s="46"/>
      <c r="M194" s="46"/>
      <c r="N194" s="46"/>
      <c r="O194" s="46"/>
      <c r="P194" s="46"/>
      <c r="Q194" s="46"/>
      <c r="R194" s="3" t="s">
        <v>1095</v>
      </c>
    </row>
    <row r="195" spans="1:18" x14ac:dyDescent="0.25">
      <c r="A195" s="46">
        <v>433</v>
      </c>
      <c r="B195" s="46" t="s">
        <v>776</v>
      </c>
      <c r="C195" s="47">
        <v>1</v>
      </c>
      <c r="D195" s="46" t="s">
        <v>777</v>
      </c>
      <c r="E195" s="46">
        <v>2016</v>
      </c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</row>
    <row r="196" spans="1:18" x14ac:dyDescent="0.25">
      <c r="A196" s="46">
        <v>440</v>
      </c>
      <c r="B196" s="52" t="s">
        <v>790</v>
      </c>
      <c r="C196" s="47"/>
      <c r="D196" s="46" t="s">
        <v>791</v>
      </c>
      <c r="E196" s="46">
        <v>2017</v>
      </c>
      <c r="F196" s="46" t="s">
        <v>24</v>
      </c>
      <c r="G196" s="46" t="s">
        <v>24</v>
      </c>
      <c r="H196" s="46" t="s">
        <v>24</v>
      </c>
      <c r="I196" s="46" t="s">
        <v>24</v>
      </c>
      <c r="J196" s="46" t="s">
        <v>24</v>
      </c>
      <c r="K196" s="46" t="s">
        <v>24</v>
      </c>
      <c r="L196" s="46" t="s">
        <v>24</v>
      </c>
      <c r="M196" s="46"/>
      <c r="N196" s="46"/>
      <c r="O196" s="46"/>
      <c r="P196" s="46"/>
      <c r="Q196" s="46"/>
    </row>
    <row r="197" spans="1:18" x14ac:dyDescent="0.25">
      <c r="A197" s="46">
        <v>468</v>
      </c>
      <c r="B197" s="46" t="s">
        <v>837</v>
      </c>
      <c r="C197" s="47">
        <v>1</v>
      </c>
      <c r="D197" s="46" t="s">
        <v>628</v>
      </c>
      <c r="E197" s="46">
        <v>2016</v>
      </c>
      <c r="F197" s="46" t="s">
        <v>24</v>
      </c>
      <c r="G197" s="46" t="s">
        <v>24</v>
      </c>
      <c r="H197" s="46" t="s">
        <v>24</v>
      </c>
      <c r="I197" s="46" t="s">
        <v>24</v>
      </c>
      <c r="J197" s="46" t="s">
        <v>24</v>
      </c>
      <c r="K197" s="46"/>
      <c r="L197" s="46"/>
      <c r="M197" s="46"/>
      <c r="N197" s="46"/>
      <c r="O197" s="46"/>
      <c r="P197" s="46"/>
      <c r="Q197" s="46"/>
    </row>
    <row r="198" spans="1:18" x14ac:dyDescent="0.25">
      <c r="A198" s="46">
        <v>469</v>
      </c>
      <c r="B198" s="46" t="s">
        <v>838</v>
      </c>
      <c r="C198" s="47">
        <v>1</v>
      </c>
      <c r="D198" s="46" t="s">
        <v>839</v>
      </c>
      <c r="E198" s="46">
        <v>2016</v>
      </c>
      <c r="F198" s="46" t="s">
        <v>27</v>
      </c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</row>
    <row r="199" spans="1:18" x14ac:dyDescent="0.25">
      <c r="A199" s="46">
        <v>470</v>
      </c>
      <c r="B199" s="46" t="s">
        <v>840</v>
      </c>
      <c r="C199" s="47">
        <v>1</v>
      </c>
      <c r="D199" s="46" t="s">
        <v>842</v>
      </c>
      <c r="E199" s="46">
        <v>2017</v>
      </c>
      <c r="F199" s="46" t="s">
        <v>24</v>
      </c>
      <c r="G199" s="46" t="s">
        <v>24</v>
      </c>
      <c r="H199" s="46" t="s">
        <v>24</v>
      </c>
      <c r="I199" s="46" t="s">
        <v>24</v>
      </c>
      <c r="J199" s="46" t="s">
        <v>24</v>
      </c>
      <c r="K199" s="46" t="s">
        <v>24</v>
      </c>
      <c r="L199" s="46"/>
      <c r="M199" s="46"/>
      <c r="N199" s="46"/>
      <c r="O199" s="46"/>
      <c r="P199" s="46"/>
      <c r="Q199" s="46"/>
    </row>
    <row r="200" spans="1:18" x14ac:dyDescent="0.25">
      <c r="A200" s="46">
        <v>474</v>
      </c>
      <c r="B200" s="46" t="s">
        <v>849</v>
      </c>
      <c r="C200" s="47"/>
      <c r="D200" s="46" t="s">
        <v>850</v>
      </c>
      <c r="E200" s="46">
        <v>2016</v>
      </c>
      <c r="F200" s="46" t="s">
        <v>24</v>
      </c>
      <c r="G200" s="46" t="s">
        <v>24</v>
      </c>
      <c r="H200" s="46" t="s">
        <v>24</v>
      </c>
      <c r="I200" s="46"/>
      <c r="J200" s="46"/>
      <c r="K200" s="46"/>
      <c r="L200" s="46"/>
      <c r="M200" s="46"/>
      <c r="N200" s="46"/>
      <c r="O200" s="46"/>
      <c r="P200" s="46"/>
      <c r="Q200" s="46"/>
      <c r="R200" s="3" t="s">
        <v>1095</v>
      </c>
    </row>
    <row r="201" spans="1:18" x14ac:dyDescent="0.25">
      <c r="A201" s="46">
        <v>477</v>
      </c>
      <c r="B201" s="46" t="s">
        <v>853</v>
      </c>
      <c r="C201" s="47">
        <v>1</v>
      </c>
      <c r="D201" s="46" t="s">
        <v>852</v>
      </c>
      <c r="E201" s="46">
        <v>2016</v>
      </c>
      <c r="F201" s="46" t="s">
        <v>24</v>
      </c>
      <c r="G201" s="46" t="s">
        <v>24</v>
      </c>
      <c r="H201" s="46" t="s">
        <v>24</v>
      </c>
      <c r="I201" s="46" t="s">
        <v>24</v>
      </c>
      <c r="J201" s="46" t="s">
        <v>24</v>
      </c>
      <c r="K201" s="46" t="s">
        <v>24</v>
      </c>
      <c r="L201" s="46" t="s">
        <v>24</v>
      </c>
      <c r="M201" s="46" t="s">
        <v>24</v>
      </c>
      <c r="N201" s="46" t="s">
        <v>24</v>
      </c>
      <c r="O201" s="46" t="s">
        <v>24</v>
      </c>
      <c r="P201" s="46"/>
      <c r="Q201" s="46"/>
    </row>
    <row r="202" spans="1:18" x14ac:dyDescent="0.25">
      <c r="A202" s="46">
        <v>480</v>
      </c>
      <c r="B202" s="46" t="s">
        <v>856</v>
      </c>
      <c r="C202" s="47">
        <v>1</v>
      </c>
      <c r="D202" s="46" t="s">
        <v>852</v>
      </c>
      <c r="E202" s="46">
        <v>2017</v>
      </c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</row>
    <row r="203" spans="1:18" x14ac:dyDescent="0.25">
      <c r="A203" s="46">
        <v>481</v>
      </c>
      <c r="B203" s="46" t="s">
        <v>857</v>
      </c>
      <c r="C203" s="47">
        <v>1</v>
      </c>
      <c r="D203" s="46" t="s">
        <v>852</v>
      </c>
      <c r="E203" s="46">
        <v>2017</v>
      </c>
      <c r="F203" s="46" t="s">
        <v>24</v>
      </c>
      <c r="G203" s="46" t="s">
        <v>24</v>
      </c>
      <c r="H203" s="46" t="s">
        <v>24</v>
      </c>
      <c r="I203" s="46" t="s">
        <v>24</v>
      </c>
      <c r="J203" s="46" t="s">
        <v>24</v>
      </c>
      <c r="K203" s="46" t="s">
        <v>24</v>
      </c>
      <c r="L203" s="46" t="s">
        <v>24</v>
      </c>
      <c r="M203" s="46" t="s">
        <v>24</v>
      </c>
      <c r="N203" s="46" t="s">
        <v>24</v>
      </c>
      <c r="O203" s="46"/>
      <c r="P203" s="46"/>
      <c r="Q203" s="46"/>
    </row>
    <row r="204" spans="1:18" x14ac:dyDescent="0.25">
      <c r="A204" s="46">
        <v>485</v>
      </c>
      <c r="B204" s="46" t="s">
        <v>863</v>
      </c>
      <c r="C204" s="47">
        <v>1</v>
      </c>
      <c r="D204" s="46" t="s">
        <v>852</v>
      </c>
      <c r="E204" s="46">
        <v>2016</v>
      </c>
      <c r="F204" s="46" t="s">
        <v>27</v>
      </c>
      <c r="G204" s="46" t="s">
        <v>27</v>
      </c>
      <c r="H204" s="46" t="s">
        <v>27</v>
      </c>
      <c r="I204" s="46" t="s">
        <v>27</v>
      </c>
      <c r="J204" s="46" t="s">
        <v>27</v>
      </c>
      <c r="K204" s="46" t="s">
        <v>27</v>
      </c>
      <c r="L204" s="46" t="s">
        <v>27</v>
      </c>
      <c r="M204" s="46" t="s">
        <v>27</v>
      </c>
      <c r="N204" s="46" t="s">
        <v>27</v>
      </c>
      <c r="O204" s="46" t="s">
        <v>27</v>
      </c>
      <c r="P204" s="46" t="s">
        <v>27</v>
      </c>
      <c r="Q204" s="46"/>
    </row>
    <row r="205" spans="1:18" x14ac:dyDescent="0.25">
      <c r="A205" s="46">
        <v>511</v>
      </c>
      <c r="B205" s="46" t="s">
        <v>905</v>
      </c>
      <c r="C205" s="47">
        <v>1</v>
      </c>
      <c r="D205" s="46" t="s">
        <v>906</v>
      </c>
      <c r="E205" s="46">
        <v>2016</v>
      </c>
      <c r="F205" s="46" t="s">
        <v>24</v>
      </c>
      <c r="G205" s="46" t="s">
        <v>24</v>
      </c>
      <c r="H205" s="46" t="s">
        <v>24</v>
      </c>
      <c r="I205" s="46" t="s">
        <v>24</v>
      </c>
      <c r="J205" s="46" t="s">
        <v>24</v>
      </c>
      <c r="K205" s="46"/>
      <c r="L205" s="46"/>
      <c r="M205" s="46"/>
      <c r="N205" s="46"/>
      <c r="O205" s="46"/>
      <c r="P205" s="46"/>
      <c r="Q205" s="46"/>
    </row>
    <row r="206" spans="1:18" x14ac:dyDescent="0.25">
      <c r="A206" s="46">
        <v>517</v>
      </c>
      <c r="B206" s="46" t="s">
        <v>915</v>
      </c>
      <c r="C206" s="47">
        <v>1</v>
      </c>
      <c r="D206" s="46" t="s">
        <v>916</v>
      </c>
      <c r="E206" s="46">
        <v>2017</v>
      </c>
      <c r="F206" s="46" t="s">
        <v>24</v>
      </c>
      <c r="G206" s="46" t="s">
        <v>24</v>
      </c>
      <c r="H206" s="46" t="s">
        <v>24</v>
      </c>
      <c r="I206" s="46" t="s">
        <v>24</v>
      </c>
      <c r="J206" s="46" t="s">
        <v>24</v>
      </c>
      <c r="K206" s="46" t="s">
        <v>24</v>
      </c>
      <c r="L206" s="46" t="s">
        <v>24</v>
      </c>
      <c r="M206" s="46"/>
      <c r="N206" s="46"/>
      <c r="O206" s="46"/>
      <c r="P206" s="46"/>
      <c r="Q206" s="46"/>
    </row>
    <row r="207" spans="1:18" x14ac:dyDescent="0.25">
      <c r="A207" s="46">
        <v>555</v>
      </c>
      <c r="B207" s="46" t="s">
        <v>977</v>
      </c>
      <c r="C207" s="47">
        <v>1</v>
      </c>
      <c r="D207" s="46" t="s">
        <v>344</v>
      </c>
      <c r="E207" s="46">
        <v>2017</v>
      </c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</row>
    <row r="208" spans="1:18" x14ac:dyDescent="0.25">
      <c r="A208" s="46">
        <v>567</v>
      </c>
      <c r="B208" s="46" t="s">
        <v>996</v>
      </c>
      <c r="C208" s="47">
        <v>1</v>
      </c>
      <c r="D208" s="46" t="s">
        <v>997</v>
      </c>
      <c r="E208" s="46">
        <v>2016</v>
      </c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</row>
    <row r="209" spans="1:17" x14ac:dyDescent="0.25">
      <c r="A209" s="46">
        <v>568</v>
      </c>
      <c r="B209" s="46" t="s">
        <v>998</v>
      </c>
      <c r="C209" s="47"/>
      <c r="D209" s="46" t="s">
        <v>999</v>
      </c>
      <c r="E209" s="46">
        <v>2016</v>
      </c>
      <c r="F209" s="46"/>
      <c r="G209" s="46"/>
      <c r="H209" s="46"/>
      <c r="I209" s="46" t="s">
        <v>1000</v>
      </c>
      <c r="J209" s="46"/>
      <c r="K209" s="46"/>
      <c r="L209" s="46"/>
      <c r="M209" s="46"/>
      <c r="N209" s="46"/>
      <c r="O209" s="46"/>
      <c r="P209" s="46"/>
      <c r="Q209" s="46"/>
    </row>
    <row r="210" spans="1:17" x14ac:dyDescent="0.25">
      <c r="A210" s="46">
        <v>574</v>
      </c>
      <c r="B210" s="46" t="s">
        <v>1010</v>
      </c>
      <c r="C210" s="47"/>
      <c r="D210" s="46" t="s">
        <v>1011</v>
      </c>
      <c r="E210" s="46">
        <v>2017</v>
      </c>
      <c r="F210" s="46" t="s">
        <v>24</v>
      </c>
      <c r="G210" s="46" t="s">
        <v>24</v>
      </c>
      <c r="H210" s="46" t="s">
        <v>24</v>
      </c>
      <c r="I210" s="46" t="s">
        <v>24</v>
      </c>
      <c r="J210" s="46" t="s">
        <v>24</v>
      </c>
      <c r="K210" s="46" t="s">
        <v>24</v>
      </c>
      <c r="L210" s="46" t="s">
        <v>24</v>
      </c>
      <c r="M210" s="46" t="s">
        <v>24</v>
      </c>
      <c r="N210" s="46" t="s">
        <v>24</v>
      </c>
      <c r="O210" s="46" t="s">
        <v>24</v>
      </c>
      <c r="P210" s="46"/>
      <c r="Q210" s="46"/>
    </row>
    <row r="211" spans="1:17" x14ac:dyDescent="0.25">
      <c r="A211" s="46">
        <v>575</v>
      </c>
      <c r="B211" s="46" t="s">
        <v>1013</v>
      </c>
      <c r="C211" s="47"/>
      <c r="D211" s="46" t="s">
        <v>1014</v>
      </c>
      <c r="E211" s="46">
        <v>2016</v>
      </c>
      <c r="F211" s="46"/>
      <c r="G211" s="46"/>
      <c r="H211" s="46"/>
      <c r="I211" s="46"/>
      <c r="J211" s="46"/>
      <c r="K211" s="46"/>
      <c r="L211" s="46" t="s">
        <v>1015</v>
      </c>
      <c r="M211" s="46"/>
      <c r="N211" s="46"/>
      <c r="O211" s="46"/>
      <c r="P211" s="46"/>
      <c r="Q211" s="46"/>
    </row>
    <row r="212" spans="1:17" x14ac:dyDescent="0.25">
      <c r="A212" s="46">
        <v>581</v>
      </c>
      <c r="B212" s="46" t="s">
        <v>1024</v>
      </c>
      <c r="C212" s="47"/>
      <c r="D212" s="46" t="s">
        <v>1025</v>
      </c>
      <c r="E212" s="46">
        <v>2017</v>
      </c>
      <c r="F212" s="46" t="s">
        <v>24</v>
      </c>
      <c r="G212" s="46"/>
      <c r="H212" s="46"/>
      <c r="I212" s="46"/>
      <c r="J212" s="46"/>
      <c r="K212" s="46" t="s">
        <v>1026</v>
      </c>
      <c r="L212" s="46"/>
      <c r="M212" s="46"/>
      <c r="N212" s="46"/>
      <c r="O212" s="46"/>
      <c r="P212" s="46"/>
      <c r="Q212" s="46"/>
    </row>
    <row r="213" spans="1:17" x14ac:dyDescent="0.25">
      <c r="A213" s="46">
        <v>590</v>
      </c>
      <c r="B213" s="46" t="s">
        <v>1044</v>
      </c>
      <c r="C213" s="47"/>
      <c r="D213" s="46" t="s">
        <v>1045</v>
      </c>
      <c r="E213" s="46">
        <v>2016</v>
      </c>
      <c r="F213" s="46" t="s">
        <v>24</v>
      </c>
      <c r="G213" s="46" t="s">
        <v>24</v>
      </c>
      <c r="H213" s="46" t="s">
        <v>24</v>
      </c>
      <c r="I213" s="46" t="s">
        <v>24</v>
      </c>
      <c r="J213" s="46" t="s">
        <v>24</v>
      </c>
      <c r="K213" s="46" t="s">
        <v>24</v>
      </c>
      <c r="L213" s="46"/>
      <c r="M213" s="46"/>
      <c r="N213" s="46"/>
      <c r="O213" s="46"/>
      <c r="P213" s="46"/>
      <c r="Q213" s="46"/>
    </row>
  </sheetData>
  <mergeCells count="1">
    <mergeCell ref="A1:Q1"/>
  </mergeCells>
  <pageMargins left="0.7" right="0.7" top="0.75" bottom="0.75" header="0.3" footer="0.3"/>
  <pageSetup orientation="landscape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R67"/>
  <sheetViews>
    <sheetView workbookViewId="0">
      <selection activeCell="S16" sqref="S16"/>
    </sheetView>
  </sheetViews>
  <sheetFormatPr baseColWidth="10" defaultColWidth="10.7109375" defaultRowHeight="15" x14ac:dyDescent="0.25"/>
  <cols>
    <col min="1" max="1" width="5.42578125" customWidth="1"/>
    <col min="2" max="2" width="21.5703125" style="68" customWidth="1"/>
    <col min="3" max="3" width="4" customWidth="1"/>
    <col min="4" max="4" width="19.28515625" customWidth="1"/>
    <col min="5" max="5" width="4.28515625" customWidth="1"/>
    <col min="6" max="6" width="6.140625" customWidth="1"/>
    <col min="7" max="7" width="6.28515625" customWidth="1"/>
    <col min="8" max="9" width="5.85546875" customWidth="1"/>
    <col min="10" max="10" width="6.140625" customWidth="1"/>
    <col min="11" max="13" width="6" customWidth="1"/>
    <col min="14" max="14" width="4.85546875" customWidth="1"/>
    <col min="15" max="15" width="4" customWidth="1"/>
    <col min="16" max="16" width="4.85546875" customWidth="1"/>
    <col min="17" max="17" width="6.28515625" customWidth="1"/>
  </cols>
  <sheetData>
    <row r="1" spans="1:17" x14ac:dyDescent="0.25">
      <c r="A1" s="537" t="s">
        <v>1260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</row>
    <row r="2" spans="1:17" x14ac:dyDescent="0.25">
      <c r="A2" s="51" t="s">
        <v>0</v>
      </c>
      <c r="B2" s="63" t="s">
        <v>1</v>
      </c>
      <c r="C2" s="61" t="s">
        <v>2</v>
      </c>
      <c r="D2" s="61" t="s">
        <v>8</v>
      </c>
      <c r="E2" s="61" t="s">
        <v>9</v>
      </c>
      <c r="F2" s="62" t="s">
        <v>10</v>
      </c>
      <c r="G2" s="62" t="s">
        <v>11</v>
      </c>
      <c r="H2" s="62" t="s">
        <v>12</v>
      </c>
      <c r="I2" s="62" t="s">
        <v>13</v>
      </c>
      <c r="J2" s="62" t="s">
        <v>14</v>
      </c>
      <c r="K2" s="62" t="s">
        <v>15</v>
      </c>
      <c r="L2" s="62" t="s">
        <v>16</v>
      </c>
      <c r="M2" s="62" t="s">
        <v>17</v>
      </c>
      <c r="N2" s="62" t="s">
        <v>1259</v>
      </c>
      <c r="O2" s="62" t="s">
        <v>1254</v>
      </c>
      <c r="P2" s="62" t="s">
        <v>1255</v>
      </c>
      <c r="Q2" s="62" t="s">
        <v>1256</v>
      </c>
    </row>
    <row r="3" spans="1:17" x14ac:dyDescent="0.25">
      <c r="A3" s="46">
        <v>16</v>
      </c>
      <c r="B3" s="64" t="s">
        <v>1114</v>
      </c>
      <c r="C3" s="47">
        <v>1</v>
      </c>
      <c r="D3" s="46" t="s">
        <v>55</v>
      </c>
      <c r="E3" s="46">
        <v>2018</v>
      </c>
      <c r="F3" s="46" t="s">
        <v>24</v>
      </c>
      <c r="G3" s="46" t="s">
        <v>24</v>
      </c>
      <c r="H3" s="46" t="s">
        <v>24</v>
      </c>
      <c r="I3" s="46" t="s">
        <v>24</v>
      </c>
      <c r="J3" s="46" t="s">
        <v>24</v>
      </c>
      <c r="K3" s="46" t="s">
        <v>24</v>
      </c>
      <c r="L3" s="46" t="s">
        <v>24</v>
      </c>
      <c r="M3" s="46" t="s">
        <v>24</v>
      </c>
      <c r="N3" s="46" t="s">
        <v>24</v>
      </c>
      <c r="O3" s="46" t="s">
        <v>24</v>
      </c>
      <c r="P3" s="46" t="s">
        <v>24</v>
      </c>
      <c r="Q3" s="46" t="s">
        <v>24</v>
      </c>
    </row>
    <row r="4" spans="1:17" x14ac:dyDescent="0.25">
      <c r="A4" s="46">
        <v>106</v>
      </c>
      <c r="B4" s="64" t="s">
        <v>222</v>
      </c>
      <c r="C4" s="47">
        <v>1</v>
      </c>
      <c r="D4" s="46" t="s">
        <v>160</v>
      </c>
      <c r="E4" s="46">
        <v>2018</v>
      </c>
      <c r="F4" s="46" t="s">
        <v>24</v>
      </c>
      <c r="G4" s="46" t="s">
        <v>1198</v>
      </c>
      <c r="H4" s="46" t="s">
        <v>24</v>
      </c>
      <c r="I4" s="46" t="s">
        <v>24</v>
      </c>
      <c r="J4" s="46"/>
      <c r="K4" s="46"/>
      <c r="L4" s="46"/>
      <c r="M4" s="46"/>
      <c r="N4" s="46"/>
      <c r="O4" s="46"/>
      <c r="P4" s="46"/>
      <c r="Q4" s="46"/>
    </row>
    <row r="5" spans="1:17" x14ac:dyDescent="0.25">
      <c r="A5" s="46">
        <v>146</v>
      </c>
      <c r="B5" s="64" t="s">
        <v>299</v>
      </c>
      <c r="C5" s="47">
        <v>1</v>
      </c>
      <c r="D5" s="46" t="s">
        <v>300</v>
      </c>
      <c r="E5" s="46">
        <v>2018</v>
      </c>
      <c r="F5" s="46" t="s">
        <v>24</v>
      </c>
      <c r="G5" s="46" t="s">
        <v>24</v>
      </c>
      <c r="H5" s="46" t="s">
        <v>24</v>
      </c>
      <c r="I5" s="46" t="s">
        <v>24</v>
      </c>
      <c r="J5" s="46" t="s">
        <v>24</v>
      </c>
      <c r="K5" s="46"/>
      <c r="L5" s="46"/>
      <c r="M5" s="46"/>
      <c r="N5" s="46"/>
      <c r="O5" s="46"/>
      <c r="P5" s="46"/>
      <c r="Q5" s="46"/>
    </row>
    <row r="6" spans="1:17" x14ac:dyDescent="0.25">
      <c r="A6" s="46">
        <v>196</v>
      </c>
      <c r="B6" s="64" t="s">
        <v>390</v>
      </c>
      <c r="C6" s="47"/>
      <c r="D6" s="46" t="s">
        <v>1164</v>
      </c>
      <c r="E6" s="46">
        <v>2018</v>
      </c>
      <c r="F6" s="46" t="s">
        <v>24</v>
      </c>
      <c r="G6" s="46" t="s">
        <v>24</v>
      </c>
      <c r="H6" s="46" t="s">
        <v>24</v>
      </c>
      <c r="I6" s="46" t="s">
        <v>24</v>
      </c>
      <c r="J6" s="46" t="s">
        <v>24</v>
      </c>
      <c r="K6" s="46" t="s">
        <v>24</v>
      </c>
      <c r="L6" s="46"/>
      <c r="M6" s="46"/>
      <c r="N6" s="46"/>
      <c r="O6" s="46"/>
      <c r="P6" s="46"/>
      <c r="Q6" s="46"/>
    </row>
    <row r="7" spans="1:17" x14ac:dyDescent="0.25">
      <c r="A7" s="46">
        <v>198</v>
      </c>
      <c r="B7" s="64" t="s">
        <v>392</v>
      </c>
      <c r="C7" s="47">
        <v>1</v>
      </c>
      <c r="D7" s="46" t="s">
        <v>380</v>
      </c>
      <c r="E7" s="46">
        <v>2018</v>
      </c>
      <c r="F7" s="46" t="s">
        <v>24</v>
      </c>
      <c r="G7" s="46" t="s">
        <v>24</v>
      </c>
      <c r="H7" s="46" t="s">
        <v>24</v>
      </c>
      <c r="I7" s="46" t="s">
        <v>24</v>
      </c>
      <c r="J7" s="46" t="s">
        <v>24</v>
      </c>
      <c r="K7" s="46"/>
      <c r="L7" s="46"/>
      <c r="M7" s="46"/>
      <c r="N7" s="46"/>
      <c r="O7" s="46"/>
      <c r="P7" s="46"/>
      <c r="Q7" s="46"/>
    </row>
    <row r="8" spans="1:17" x14ac:dyDescent="0.25">
      <c r="A8" s="46">
        <v>211</v>
      </c>
      <c r="B8" s="64" t="s">
        <v>414</v>
      </c>
      <c r="C8" s="47">
        <v>1</v>
      </c>
      <c r="D8" s="46" t="s">
        <v>415</v>
      </c>
      <c r="E8" s="46">
        <v>2018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 x14ac:dyDescent="0.25">
      <c r="A9" s="46">
        <v>213</v>
      </c>
      <c r="B9" s="64" t="s">
        <v>418</v>
      </c>
      <c r="C9" s="47">
        <v>1</v>
      </c>
      <c r="D9" s="46" t="s">
        <v>399</v>
      </c>
      <c r="E9" s="46">
        <v>2018</v>
      </c>
      <c r="F9" s="46" t="s">
        <v>24</v>
      </c>
      <c r="G9" s="46" t="s">
        <v>24</v>
      </c>
      <c r="H9" s="46" t="s">
        <v>24</v>
      </c>
      <c r="I9" s="46" t="s">
        <v>24</v>
      </c>
      <c r="J9" s="46" t="s">
        <v>24</v>
      </c>
      <c r="K9" s="46" t="s">
        <v>24</v>
      </c>
      <c r="L9" s="46"/>
      <c r="M9" s="46"/>
      <c r="N9" s="46"/>
      <c r="O9" s="46"/>
      <c r="P9" s="46"/>
      <c r="Q9" s="46"/>
    </row>
    <row r="10" spans="1:17" x14ac:dyDescent="0.25">
      <c r="A10" s="46">
        <v>215</v>
      </c>
      <c r="B10" s="64" t="s">
        <v>420</v>
      </c>
      <c r="C10" s="47">
        <v>1</v>
      </c>
      <c r="D10" s="46" t="s">
        <v>421</v>
      </c>
      <c r="E10" s="46">
        <v>2018</v>
      </c>
      <c r="F10" s="46" t="s">
        <v>24</v>
      </c>
      <c r="G10" s="46" t="s">
        <v>24</v>
      </c>
      <c r="H10" s="46" t="s">
        <v>24</v>
      </c>
      <c r="I10" s="46" t="s">
        <v>24</v>
      </c>
      <c r="J10" s="46" t="s">
        <v>24</v>
      </c>
      <c r="K10" s="46" t="s">
        <v>24</v>
      </c>
      <c r="L10" s="46" t="s">
        <v>24</v>
      </c>
      <c r="M10" s="46" t="s">
        <v>24</v>
      </c>
      <c r="N10" s="46"/>
      <c r="O10" s="46"/>
      <c r="P10" s="46"/>
      <c r="Q10" s="46"/>
    </row>
    <row r="11" spans="1:17" x14ac:dyDescent="0.25">
      <c r="A11" s="46">
        <v>226</v>
      </c>
      <c r="B11" s="64" t="s">
        <v>441</v>
      </c>
      <c r="C11" s="47"/>
      <c r="D11" s="46" t="s">
        <v>428</v>
      </c>
      <c r="E11" s="46">
        <v>2018</v>
      </c>
      <c r="F11" s="46" t="s">
        <v>24</v>
      </c>
      <c r="G11" s="46" t="s">
        <v>24</v>
      </c>
      <c r="H11" s="46" t="s">
        <v>24</v>
      </c>
      <c r="I11" s="46" t="s">
        <v>24</v>
      </c>
      <c r="J11" s="46" t="s">
        <v>24</v>
      </c>
      <c r="K11" s="46" t="s">
        <v>24</v>
      </c>
      <c r="L11" s="46"/>
      <c r="M11" s="46"/>
      <c r="N11" s="46"/>
      <c r="O11" s="46"/>
      <c r="P11" s="46"/>
      <c r="Q11" s="46"/>
    </row>
    <row r="12" spans="1:17" x14ac:dyDescent="0.25">
      <c r="A12" s="46">
        <v>230</v>
      </c>
      <c r="B12" s="64" t="s">
        <v>446</v>
      </c>
      <c r="C12" s="47">
        <v>1</v>
      </c>
      <c r="D12" s="46" t="s">
        <v>294</v>
      </c>
      <c r="E12" s="46">
        <v>2018</v>
      </c>
      <c r="F12" s="46" t="s">
        <v>24</v>
      </c>
      <c r="G12" s="46" t="s">
        <v>24</v>
      </c>
      <c r="H12" s="46" t="s">
        <v>24</v>
      </c>
      <c r="I12" s="46" t="s">
        <v>24</v>
      </c>
      <c r="J12" s="46" t="s">
        <v>24</v>
      </c>
      <c r="K12" s="46" t="s">
        <v>24</v>
      </c>
      <c r="L12" s="46" t="s">
        <v>24</v>
      </c>
      <c r="M12" s="46" t="s">
        <v>24</v>
      </c>
      <c r="N12" s="46"/>
      <c r="O12" s="46"/>
      <c r="P12" s="46"/>
      <c r="Q12" s="46"/>
    </row>
    <row r="13" spans="1:17" x14ac:dyDescent="0.25">
      <c r="A13" s="46">
        <v>236</v>
      </c>
      <c r="B13" s="64" t="s">
        <v>455</v>
      </c>
      <c r="C13" s="47">
        <v>1</v>
      </c>
      <c r="D13" s="46" t="s">
        <v>412</v>
      </c>
      <c r="E13" s="46">
        <v>2018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x14ac:dyDescent="0.25">
      <c r="A14" s="46">
        <v>246</v>
      </c>
      <c r="B14" s="65" t="s">
        <v>473</v>
      </c>
      <c r="C14" s="47"/>
      <c r="D14" s="46" t="s">
        <v>474</v>
      </c>
      <c r="E14" s="46">
        <v>2018</v>
      </c>
      <c r="F14" s="46" t="s">
        <v>24</v>
      </c>
      <c r="G14" s="46" t="s">
        <v>24</v>
      </c>
      <c r="H14" s="46" t="s">
        <v>24</v>
      </c>
      <c r="I14" s="46" t="s">
        <v>24</v>
      </c>
      <c r="J14" s="46" t="s">
        <v>24</v>
      </c>
      <c r="K14" s="46" t="s">
        <v>24</v>
      </c>
      <c r="L14" s="46" t="s">
        <v>24</v>
      </c>
      <c r="M14" s="46"/>
      <c r="N14" s="46"/>
      <c r="O14" s="46"/>
      <c r="P14" s="46"/>
      <c r="Q14" s="46"/>
    </row>
    <row r="15" spans="1:17" x14ac:dyDescent="0.25">
      <c r="A15" s="46">
        <v>248</v>
      </c>
      <c r="B15" s="64" t="s">
        <v>476</v>
      </c>
      <c r="C15" s="47"/>
      <c r="D15" s="46" t="s">
        <v>397</v>
      </c>
      <c r="E15" s="46">
        <v>2018</v>
      </c>
      <c r="F15" s="46" t="s">
        <v>24</v>
      </c>
      <c r="G15" s="46" t="s">
        <v>24</v>
      </c>
      <c r="H15" s="46" t="s">
        <v>24</v>
      </c>
      <c r="I15" s="46" t="s">
        <v>24</v>
      </c>
      <c r="J15" s="46" t="s">
        <v>24</v>
      </c>
      <c r="K15" s="46" t="s">
        <v>24</v>
      </c>
      <c r="L15" s="46" t="s">
        <v>24</v>
      </c>
      <c r="M15" s="46" t="s">
        <v>24</v>
      </c>
      <c r="N15" s="46"/>
      <c r="O15" s="46"/>
      <c r="P15" s="46"/>
      <c r="Q15" s="46"/>
    </row>
    <row r="16" spans="1:17" x14ac:dyDescent="0.25">
      <c r="A16" s="46">
        <v>251</v>
      </c>
      <c r="B16" s="64" t="s">
        <v>482</v>
      </c>
      <c r="C16" s="47">
        <v>1</v>
      </c>
      <c r="D16" s="46" t="s">
        <v>483</v>
      </c>
      <c r="E16" s="46">
        <v>2018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</row>
    <row r="17" spans="1:17" x14ac:dyDescent="0.25">
      <c r="A17" s="46">
        <v>255</v>
      </c>
      <c r="B17" s="64" t="s">
        <v>490</v>
      </c>
      <c r="C17" s="47">
        <v>1</v>
      </c>
      <c r="D17" s="46" t="s">
        <v>138</v>
      </c>
      <c r="E17" s="46">
        <v>2018</v>
      </c>
      <c r="F17" s="46" t="s">
        <v>24</v>
      </c>
      <c r="G17" s="46" t="s">
        <v>24</v>
      </c>
      <c r="H17" s="46" t="s">
        <v>24</v>
      </c>
      <c r="I17" s="46" t="s">
        <v>24</v>
      </c>
      <c r="J17" s="46" t="s">
        <v>24</v>
      </c>
      <c r="K17" s="46" t="s">
        <v>24</v>
      </c>
      <c r="L17" s="46" t="s">
        <v>24</v>
      </c>
      <c r="M17" s="46" t="s">
        <v>24</v>
      </c>
      <c r="N17" s="46" t="s">
        <v>24</v>
      </c>
      <c r="O17" s="46" t="s">
        <v>24</v>
      </c>
      <c r="P17" s="46" t="s">
        <v>24</v>
      </c>
      <c r="Q17" s="46"/>
    </row>
    <row r="18" spans="1:17" x14ac:dyDescent="0.25">
      <c r="A18" s="46">
        <v>265</v>
      </c>
      <c r="B18" s="64" t="s">
        <v>505</v>
      </c>
      <c r="C18" s="47">
        <v>1</v>
      </c>
      <c r="D18" s="46" t="s">
        <v>483</v>
      </c>
      <c r="E18" s="46">
        <v>2018</v>
      </c>
      <c r="F18" s="46" t="s">
        <v>24</v>
      </c>
      <c r="G18" s="46" t="s">
        <v>24</v>
      </c>
      <c r="H18" s="46" t="s">
        <v>24</v>
      </c>
      <c r="I18" s="46"/>
      <c r="J18" s="46"/>
      <c r="K18" s="46"/>
      <c r="L18" s="46"/>
      <c r="M18" s="46"/>
      <c r="N18" s="46"/>
      <c r="O18" s="46"/>
      <c r="P18" s="46"/>
      <c r="Q18" s="46"/>
    </row>
    <row r="19" spans="1:17" x14ac:dyDescent="0.25">
      <c r="A19" s="46">
        <v>270</v>
      </c>
      <c r="B19" s="64" t="s">
        <v>512</v>
      </c>
      <c r="C19" s="47">
        <v>1</v>
      </c>
      <c r="D19" s="46" t="s">
        <v>513</v>
      </c>
      <c r="E19" s="46">
        <v>2018</v>
      </c>
      <c r="F19" s="46" t="s">
        <v>24</v>
      </c>
      <c r="G19" s="46" t="s">
        <v>24</v>
      </c>
      <c r="H19" s="46" t="s">
        <v>24</v>
      </c>
      <c r="I19" s="46" t="s">
        <v>24</v>
      </c>
      <c r="J19" s="46" t="s">
        <v>24</v>
      </c>
      <c r="K19" s="46" t="s">
        <v>24</v>
      </c>
      <c r="L19" s="46" t="s">
        <v>24</v>
      </c>
      <c r="M19" s="46" t="s">
        <v>24</v>
      </c>
      <c r="N19" s="46" t="s">
        <v>24</v>
      </c>
      <c r="O19" s="46"/>
      <c r="P19" s="46"/>
      <c r="Q19" s="46"/>
    </row>
    <row r="20" spans="1:17" x14ac:dyDescent="0.25">
      <c r="A20" s="46">
        <v>275</v>
      </c>
      <c r="B20" s="64" t="s">
        <v>522</v>
      </c>
      <c r="C20" s="47">
        <v>1</v>
      </c>
      <c r="D20" s="46" t="s">
        <v>246</v>
      </c>
      <c r="E20" s="46">
        <v>2018</v>
      </c>
      <c r="F20" s="46" t="s">
        <v>24</v>
      </c>
      <c r="G20" s="46" t="s">
        <v>24</v>
      </c>
      <c r="H20" s="46" t="s">
        <v>24</v>
      </c>
      <c r="I20" s="46" t="s">
        <v>24</v>
      </c>
      <c r="J20" s="46" t="s">
        <v>24</v>
      </c>
      <c r="K20" s="46" t="s">
        <v>24</v>
      </c>
      <c r="L20" s="46"/>
      <c r="M20" s="46"/>
      <c r="N20" s="46"/>
      <c r="O20" s="46"/>
      <c r="P20" s="46"/>
      <c r="Q20" s="46"/>
    </row>
    <row r="21" spans="1:17" x14ac:dyDescent="0.25">
      <c r="A21" s="46">
        <v>280</v>
      </c>
      <c r="B21" s="66" t="s">
        <v>530</v>
      </c>
      <c r="C21" s="47">
        <v>1</v>
      </c>
      <c r="D21" s="46" t="s">
        <v>531</v>
      </c>
      <c r="E21" s="46">
        <v>2018</v>
      </c>
      <c r="F21" s="46" t="s">
        <v>24</v>
      </c>
      <c r="G21" s="46" t="s">
        <v>24</v>
      </c>
      <c r="H21" s="46" t="s">
        <v>24</v>
      </c>
      <c r="I21" s="46" t="s">
        <v>24</v>
      </c>
      <c r="J21" s="46" t="s">
        <v>24</v>
      </c>
      <c r="K21" s="46" t="s">
        <v>24</v>
      </c>
      <c r="L21" s="46" t="s">
        <v>24</v>
      </c>
      <c r="M21" s="46" t="s">
        <v>24</v>
      </c>
      <c r="N21" s="46"/>
      <c r="O21" s="46"/>
      <c r="P21" s="46"/>
      <c r="Q21" s="46"/>
    </row>
    <row r="22" spans="1:17" x14ac:dyDescent="0.25">
      <c r="A22" s="46">
        <v>290</v>
      </c>
      <c r="B22" s="64" t="s">
        <v>547</v>
      </c>
      <c r="C22" s="47">
        <v>1</v>
      </c>
      <c r="D22" s="46" t="s">
        <v>202</v>
      </c>
      <c r="E22" s="46">
        <v>2018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 spans="1:17" x14ac:dyDescent="0.25">
      <c r="A23" s="46">
        <v>292</v>
      </c>
      <c r="B23" s="64" t="s">
        <v>550</v>
      </c>
      <c r="C23" s="47">
        <v>1</v>
      </c>
      <c r="D23" s="46" t="s">
        <v>483</v>
      </c>
      <c r="E23" s="46">
        <v>2018</v>
      </c>
      <c r="F23" s="46" t="s">
        <v>24</v>
      </c>
      <c r="G23" s="46" t="s">
        <v>180</v>
      </c>
      <c r="H23" s="46" t="s">
        <v>24</v>
      </c>
      <c r="I23" s="46" t="s">
        <v>24</v>
      </c>
      <c r="J23" s="46"/>
      <c r="K23" s="46"/>
      <c r="L23" s="46"/>
      <c r="M23" s="46"/>
      <c r="N23" s="46"/>
      <c r="O23" s="46"/>
      <c r="P23" s="46"/>
      <c r="Q23" s="46"/>
    </row>
    <row r="24" spans="1:17" x14ac:dyDescent="0.25">
      <c r="A24" s="46">
        <v>296</v>
      </c>
      <c r="B24" s="64" t="s">
        <v>555</v>
      </c>
      <c r="C24" s="47">
        <v>1</v>
      </c>
      <c r="D24" s="46" t="s">
        <v>556</v>
      </c>
      <c r="E24" s="46">
        <v>2018</v>
      </c>
      <c r="F24" s="46" t="s">
        <v>180</v>
      </c>
      <c r="G24" s="46" t="s">
        <v>24</v>
      </c>
      <c r="H24" s="46" t="s">
        <v>24</v>
      </c>
      <c r="I24" s="46" t="s">
        <v>24</v>
      </c>
      <c r="J24" s="46" t="s">
        <v>24</v>
      </c>
      <c r="K24" s="46" t="s">
        <v>24</v>
      </c>
      <c r="L24" s="46" t="s">
        <v>24</v>
      </c>
      <c r="M24" s="46" t="s">
        <v>24</v>
      </c>
      <c r="N24" s="46" t="s">
        <v>24</v>
      </c>
      <c r="O24" s="46"/>
      <c r="P24" s="46"/>
      <c r="Q24" s="46"/>
    </row>
    <row r="25" spans="1:17" x14ac:dyDescent="0.25">
      <c r="A25" s="46">
        <v>297</v>
      </c>
      <c r="B25" s="64" t="s">
        <v>557</v>
      </c>
      <c r="C25" s="47"/>
      <c r="D25" s="46" t="s">
        <v>558</v>
      </c>
      <c r="E25" s="46">
        <v>2018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spans="1:17" x14ac:dyDescent="0.25">
      <c r="A26" s="46">
        <v>308</v>
      </c>
      <c r="B26" s="64" t="s">
        <v>571</v>
      </c>
      <c r="C26" s="47">
        <v>1</v>
      </c>
      <c r="D26" s="46" t="s">
        <v>524</v>
      </c>
      <c r="E26" s="46">
        <v>2018</v>
      </c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</row>
    <row r="27" spans="1:17" x14ac:dyDescent="0.25">
      <c r="A27" s="46">
        <v>316</v>
      </c>
      <c r="B27" s="64" t="s">
        <v>581</v>
      </c>
      <c r="C27" s="47">
        <v>1</v>
      </c>
      <c r="D27" s="46" t="s">
        <v>578</v>
      </c>
      <c r="E27" s="46">
        <v>2018</v>
      </c>
      <c r="F27" s="46" t="s">
        <v>24</v>
      </c>
      <c r="G27" s="46" t="s">
        <v>24</v>
      </c>
      <c r="H27" s="46" t="s">
        <v>24</v>
      </c>
      <c r="I27" s="46" t="s">
        <v>24</v>
      </c>
      <c r="J27" s="46"/>
      <c r="K27" s="46"/>
      <c r="L27" s="46"/>
      <c r="M27" s="46"/>
      <c r="N27" s="46"/>
      <c r="O27" s="46"/>
      <c r="P27" s="46"/>
      <c r="Q27" s="46"/>
    </row>
    <row r="28" spans="1:17" x14ac:dyDescent="0.25">
      <c r="A28" s="46">
        <v>326</v>
      </c>
      <c r="B28" s="64" t="s">
        <v>594</v>
      </c>
      <c r="C28" s="47">
        <v>1</v>
      </c>
      <c r="D28" s="46"/>
      <c r="E28" s="46">
        <v>2018</v>
      </c>
      <c r="F28" s="46" t="s">
        <v>24</v>
      </c>
      <c r="G28" s="46" t="s">
        <v>24</v>
      </c>
      <c r="H28" s="46" t="s">
        <v>24</v>
      </c>
      <c r="I28" s="46" t="s">
        <v>24</v>
      </c>
      <c r="J28" s="46" t="s">
        <v>24</v>
      </c>
      <c r="K28" s="46" t="s">
        <v>24</v>
      </c>
      <c r="L28" s="46" t="s">
        <v>24</v>
      </c>
      <c r="M28" s="46"/>
      <c r="N28" s="46"/>
      <c r="O28" s="46"/>
      <c r="P28" s="46"/>
      <c r="Q28" s="46"/>
    </row>
    <row r="29" spans="1:17" x14ac:dyDescent="0.25">
      <c r="A29" s="46">
        <v>334</v>
      </c>
      <c r="B29" s="64" t="s">
        <v>608</v>
      </c>
      <c r="C29" s="47"/>
      <c r="D29" s="46" t="s">
        <v>591</v>
      </c>
      <c r="E29" s="46">
        <v>2018</v>
      </c>
      <c r="F29" s="46" t="s">
        <v>24</v>
      </c>
      <c r="G29" s="46" t="s">
        <v>24</v>
      </c>
      <c r="H29" s="46" t="s">
        <v>24</v>
      </c>
      <c r="I29" s="46" t="s">
        <v>24</v>
      </c>
      <c r="J29" s="46" t="s">
        <v>24</v>
      </c>
      <c r="K29" s="46" t="s">
        <v>24</v>
      </c>
      <c r="L29" s="46" t="s">
        <v>24</v>
      </c>
      <c r="M29" s="46" t="s">
        <v>24</v>
      </c>
      <c r="N29" s="46" t="s">
        <v>24</v>
      </c>
      <c r="O29" s="46"/>
      <c r="P29" s="46"/>
      <c r="Q29" s="46"/>
    </row>
    <row r="30" spans="1:17" x14ac:dyDescent="0.25">
      <c r="A30" s="46">
        <v>337</v>
      </c>
      <c r="B30" s="64" t="s">
        <v>614</v>
      </c>
      <c r="C30" s="47">
        <v>1</v>
      </c>
      <c r="D30" s="46" t="s">
        <v>615</v>
      </c>
      <c r="E30" s="46">
        <v>2018</v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</row>
    <row r="31" spans="1:17" x14ac:dyDescent="0.25">
      <c r="A31" s="46">
        <v>342</v>
      </c>
      <c r="B31" s="64" t="s">
        <v>622</v>
      </c>
      <c r="C31" s="47"/>
      <c r="D31" s="46" t="s">
        <v>623</v>
      </c>
      <c r="E31" s="46">
        <v>2018</v>
      </c>
      <c r="F31" s="46" t="s">
        <v>24</v>
      </c>
      <c r="G31" s="46" t="s">
        <v>24</v>
      </c>
      <c r="H31" s="46" t="s">
        <v>24</v>
      </c>
      <c r="I31" s="46" t="s">
        <v>24</v>
      </c>
      <c r="J31" s="46" t="s">
        <v>24</v>
      </c>
      <c r="K31" s="46" t="s">
        <v>24</v>
      </c>
      <c r="L31" s="46"/>
      <c r="M31" s="46"/>
      <c r="N31" s="46"/>
      <c r="O31" s="46"/>
      <c r="P31" s="46"/>
      <c r="Q31" s="46"/>
    </row>
    <row r="32" spans="1:17" x14ac:dyDescent="0.25">
      <c r="A32" s="46">
        <v>343</v>
      </c>
      <c r="B32" s="64" t="s">
        <v>624</v>
      </c>
      <c r="C32" s="47"/>
      <c r="D32" s="46"/>
      <c r="E32" s="46">
        <v>2018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8" x14ac:dyDescent="0.25">
      <c r="A33" s="46">
        <v>348</v>
      </c>
      <c r="B33" s="64" t="s">
        <v>632</v>
      </c>
      <c r="C33" s="47">
        <v>1</v>
      </c>
      <c r="D33" s="46" t="s">
        <v>633</v>
      </c>
      <c r="E33" s="46">
        <v>2018</v>
      </c>
      <c r="F33" s="46" t="s">
        <v>24</v>
      </c>
      <c r="G33" s="46" t="s">
        <v>24</v>
      </c>
      <c r="H33" s="46" t="s">
        <v>24</v>
      </c>
      <c r="I33" s="46" t="s">
        <v>24</v>
      </c>
      <c r="J33" s="46" t="s">
        <v>24</v>
      </c>
      <c r="K33" s="46" t="s">
        <v>24</v>
      </c>
      <c r="L33" s="46"/>
      <c r="M33" s="46"/>
      <c r="N33" s="46"/>
      <c r="O33" s="46"/>
      <c r="P33" s="46"/>
      <c r="Q33" s="46"/>
    </row>
    <row r="34" spans="1:18" x14ac:dyDescent="0.25">
      <c r="A34" s="46">
        <v>360</v>
      </c>
      <c r="B34" s="64" t="s">
        <v>654</v>
      </c>
      <c r="C34" s="47"/>
      <c r="D34" s="46" t="s">
        <v>649</v>
      </c>
      <c r="E34" s="46">
        <v>2018</v>
      </c>
      <c r="F34" s="46" t="s">
        <v>24</v>
      </c>
      <c r="G34" s="46" t="s">
        <v>180</v>
      </c>
      <c r="H34" s="46" t="s">
        <v>24</v>
      </c>
      <c r="I34" s="46" t="s">
        <v>24</v>
      </c>
      <c r="J34" s="46" t="s">
        <v>24</v>
      </c>
      <c r="K34" s="46" t="s">
        <v>24</v>
      </c>
      <c r="L34" s="46" t="s">
        <v>24</v>
      </c>
      <c r="M34" s="46" t="s">
        <v>24</v>
      </c>
      <c r="N34" s="46" t="s">
        <v>24</v>
      </c>
      <c r="O34" s="46"/>
      <c r="P34" s="46"/>
      <c r="Q34" s="46"/>
    </row>
    <row r="35" spans="1:18" x14ac:dyDescent="0.25">
      <c r="A35" s="46">
        <v>362</v>
      </c>
      <c r="B35" s="64" t="s">
        <v>657</v>
      </c>
      <c r="C35" s="47">
        <v>1</v>
      </c>
      <c r="D35" s="46" t="s">
        <v>658</v>
      </c>
      <c r="E35" s="46">
        <v>2018</v>
      </c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</row>
    <row r="36" spans="1:18" x14ac:dyDescent="0.25">
      <c r="A36" s="46">
        <v>379</v>
      </c>
      <c r="B36" s="64" t="s">
        <v>691</v>
      </c>
      <c r="C36" s="47"/>
      <c r="D36" s="46" t="s">
        <v>233</v>
      </c>
      <c r="E36" s="46">
        <v>2018</v>
      </c>
      <c r="F36" s="46" t="s">
        <v>24</v>
      </c>
      <c r="G36" s="46" t="s">
        <v>24</v>
      </c>
      <c r="H36" s="46" t="s">
        <v>24</v>
      </c>
      <c r="I36" s="46" t="s">
        <v>24</v>
      </c>
      <c r="J36" s="46" t="s">
        <v>24</v>
      </c>
      <c r="K36" s="46" t="s">
        <v>24</v>
      </c>
      <c r="L36" s="46" t="s">
        <v>24</v>
      </c>
      <c r="M36" s="46" t="s">
        <v>24</v>
      </c>
      <c r="N36" s="46" t="s">
        <v>24</v>
      </c>
      <c r="O36" s="46" t="s">
        <v>24</v>
      </c>
      <c r="P36" s="46"/>
      <c r="Q36" s="46"/>
    </row>
    <row r="37" spans="1:18" x14ac:dyDescent="0.25">
      <c r="A37" s="46">
        <v>381</v>
      </c>
      <c r="B37" s="64" t="s">
        <v>694</v>
      </c>
      <c r="C37" s="47"/>
      <c r="D37" s="46" t="s">
        <v>233</v>
      </c>
      <c r="E37" s="46">
        <v>2018</v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</row>
    <row r="38" spans="1:18" x14ac:dyDescent="0.25">
      <c r="A38" s="46">
        <v>383</v>
      </c>
      <c r="B38" s="64" t="s">
        <v>697</v>
      </c>
      <c r="C38" s="47">
        <v>1</v>
      </c>
      <c r="D38" s="46" t="s">
        <v>215</v>
      </c>
      <c r="E38" s="46">
        <v>2018</v>
      </c>
      <c r="F38" s="46" t="s">
        <v>24</v>
      </c>
      <c r="G38" s="46" t="s">
        <v>24</v>
      </c>
      <c r="H38" s="46" t="s">
        <v>24</v>
      </c>
      <c r="I38" s="46" t="s">
        <v>24</v>
      </c>
      <c r="J38" s="46" t="s">
        <v>24</v>
      </c>
      <c r="K38" s="46" t="s">
        <v>24</v>
      </c>
      <c r="L38" s="46"/>
      <c r="M38" s="46"/>
      <c r="N38" s="46"/>
      <c r="O38" s="46"/>
      <c r="P38" s="46"/>
      <c r="Q38" s="46"/>
      <c r="R38" s="3" t="s">
        <v>1169</v>
      </c>
    </row>
    <row r="39" spans="1:18" x14ac:dyDescent="0.25">
      <c r="A39" s="46">
        <v>384</v>
      </c>
      <c r="B39" s="64" t="s">
        <v>698</v>
      </c>
      <c r="C39" s="47">
        <v>3</v>
      </c>
      <c r="D39" s="46" t="s">
        <v>699</v>
      </c>
      <c r="E39" s="46">
        <v>2018</v>
      </c>
      <c r="F39" s="46" t="s">
        <v>24</v>
      </c>
      <c r="G39" s="46" t="s">
        <v>24</v>
      </c>
      <c r="H39" s="46" t="s">
        <v>24</v>
      </c>
      <c r="I39" s="46" t="s">
        <v>24</v>
      </c>
      <c r="J39" s="46" t="s">
        <v>24</v>
      </c>
      <c r="K39" s="46" t="s">
        <v>24</v>
      </c>
      <c r="L39" s="46" t="s">
        <v>24</v>
      </c>
      <c r="M39" s="46" t="s">
        <v>24</v>
      </c>
      <c r="N39" s="46" t="s">
        <v>24</v>
      </c>
      <c r="O39" s="46"/>
      <c r="P39" s="46"/>
      <c r="Q39" s="46"/>
    </row>
    <row r="40" spans="1:18" x14ac:dyDescent="0.25">
      <c r="A40" s="46">
        <v>395</v>
      </c>
      <c r="B40" s="64" t="s">
        <v>716</v>
      </c>
      <c r="C40" s="47"/>
      <c r="D40" s="46" t="s">
        <v>55</v>
      </c>
      <c r="E40" s="46">
        <v>2018</v>
      </c>
      <c r="F40" s="46" t="s">
        <v>24</v>
      </c>
      <c r="G40" s="46" t="s">
        <v>24</v>
      </c>
      <c r="H40" s="46" t="s">
        <v>24</v>
      </c>
      <c r="I40" s="46"/>
      <c r="J40" s="46"/>
      <c r="K40" s="46"/>
      <c r="L40" s="46"/>
      <c r="M40" s="46"/>
      <c r="N40" s="46"/>
      <c r="O40" s="46"/>
      <c r="P40" s="46"/>
      <c r="Q40" s="46"/>
    </row>
    <row r="41" spans="1:18" x14ac:dyDescent="0.25">
      <c r="A41" s="46">
        <v>396</v>
      </c>
      <c r="B41" s="65" t="s">
        <v>717</v>
      </c>
      <c r="C41" s="47"/>
      <c r="D41" s="46" t="s">
        <v>718</v>
      </c>
      <c r="E41" s="46">
        <v>2018</v>
      </c>
      <c r="F41" s="46" t="s">
        <v>24</v>
      </c>
      <c r="G41" s="46" t="s">
        <v>24</v>
      </c>
      <c r="H41" s="46" t="s">
        <v>24</v>
      </c>
      <c r="I41" s="46" t="s">
        <v>24</v>
      </c>
      <c r="J41" s="46" t="s">
        <v>24</v>
      </c>
      <c r="K41" s="46" t="s">
        <v>24</v>
      </c>
      <c r="L41" s="46" t="s">
        <v>24</v>
      </c>
      <c r="M41" s="46"/>
      <c r="N41" s="46"/>
      <c r="O41" s="46"/>
      <c r="P41" s="46"/>
      <c r="Q41" s="46"/>
    </row>
    <row r="42" spans="1:18" x14ac:dyDescent="0.25">
      <c r="A42" s="46">
        <v>409</v>
      </c>
      <c r="B42" s="64" t="s">
        <v>740</v>
      </c>
      <c r="C42" s="47">
        <v>1</v>
      </c>
      <c r="D42" s="46" t="s">
        <v>741</v>
      </c>
      <c r="E42" s="46">
        <v>2018</v>
      </c>
      <c r="F42" s="46" t="s">
        <v>24</v>
      </c>
      <c r="G42" s="46" t="s">
        <v>24</v>
      </c>
      <c r="H42" s="46" t="s">
        <v>24</v>
      </c>
      <c r="I42" s="46" t="s">
        <v>24</v>
      </c>
      <c r="J42" s="46" t="s">
        <v>24</v>
      </c>
      <c r="K42" s="46" t="s">
        <v>24</v>
      </c>
      <c r="L42" s="46" t="s">
        <v>24</v>
      </c>
      <c r="M42" s="46"/>
      <c r="N42" s="46"/>
      <c r="O42" s="46"/>
      <c r="P42" s="46"/>
      <c r="Q42" s="46"/>
      <c r="R42" s="3" t="s">
        <v>1083</v>
      </c>
    </row>
    <row r="43" spans="1:18" x14ac:dyDescent="0.25">
      <c r="A43" s="46">
        <v>410</v>
      </c>
      <c r="B43" s="64" t="s">
        <v>742</v>
      </c>
      <c r="C43" s="47">
        <v>1</v>
      </c>
      <c r="D43" s="46" t="s">
        <v>743</v>
      </c>
      <c r="E43" s="46">
        <v>2018</v>
      </c>
      <c r="F43" s="46" t="s">
        <v>24</v>
      </c>
      <c r="G43" s="46" t="s">
        <v>24</v>
      </c>
      <c r="H43" s="46" t="s">
        <v>24</v>
      </c>
      <c r="I43" s="46" t="s">
        <v>24</v>
      </c>
      <c r="J43" s="46" t="s">
        <v>24</v>
      </c>
      <c r="K43" s="46" t="s">
        <v>24</v>
      </c>
      <c r="L43" s="46" t="s">
        <v>24</v>
      </c>
      <c r="M43" s="46" t="s">
        <v>24</v>
      </c>
      <c r="N43" s="46" t="s">
        <v>24</v>
      </c>
      <c r="O43" s="46"/>
      <c r="P43" s="46"/>
      <c r="Q43" s="46"/>
    </row>
    <row r="44" spans="1:18" x14ac:dyDescent="0.25">
      <c r="A44" s="46">
        <v>424</v>
      </c>
      <c r="B44" s="64" t="s">
        <v>764</v>
      </c>
      <c r="C44" s="47">
        <v>1</v>
      </c>
      <c r="D44" s="46" t="s">
        <v>765</v>
      </c>
      <c r="E44" s="46">
        <v>2018</v>
      </c>
      <c r="F44" s="46" t="s">
        <v>24</v>
      </c>
      <c r="G44" s="46" t="s">
        <v>24</v>
      </c>
      <c r="H44" s="46" t="s">
        <v>24</v>
      </c>
      <c r="I44" s="46" t="s">
        <v>24</v>
      </c>
      <c r="J44" s="46" t="s">
        <v>24</v>
      </c>
      <c r="K44" s="46" t="s">
        <v>24</v>
      </c>
      <c r="L44" s="46" t="s">
        <v>24</v>
      </c>
      <c r="M44" s="46" t="s">
        <v>24</v>
      </c>
      <c r="N44" s="46" t="s">
        <v>24</v>
      </c>
      <c r="O44" s="46"/>
      <c r="P44" s="46"/>
      <c r="Q44" s="46"/>
    </row>
    <row r="45" spans="1:18" x14ac:dyDescent="0.25">
      <c r="A45" s="46">
        <v>429</v>
      </c>
      <c r="B45" s="64" t="s">
        <v>771</v>
      </c>
      <c r="C45" s="47">
        <v>1</v>
      </c>
      <c r="D45" s="46" t="s">
        <v>758</v>
      </c>
      <c r="E45" s="46">
        <v>2018</v>
      </c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</row>
    <row r="46" spans="1:18" x14ac:dyDescent="0.25">
      <c r="A46" s="46">
        <v>439</v>
      </c>
      <c r="B46" s="64" t="s">
        <v>788</v>
      </c>
      <c r="C46" s="47">
        <v>1</v>
      </c>
      <c r="D46" s="46" t="s">
        <v>789</v>
      </c>
      <c r="E46" s="46">
        <v>2018</v>
      </c>
      <c r="F46" s="46" t="s">
        <v>24</v>
      </c>
      <c r="G46" s="46" t="s">
        <v>24</v>
      </c>
      <c r="H46" s="46" t="s">
        <v>24</v>
      </c>
      <c r="I46" s="46" t="s">
        <v>24</v>
      </c>
      <c r="J46" s="46" t="s">
        <v>24</v>
      </c>
      <c r="K46" s="46" t="s">
        <v>24</v>
      </c>
      <c r="L46" s="46" t="s">
        <v>24</v>
      </c>
      <c r="M46" s="46"/>
      <c r="N46" s="46"/>
      <c r="O46" s="46"/>
      <c r="P46" s="46"/>
      <c r="Q46" s="46"/>
    </row>
    <row r="47" spans="1:18" x14ac:dyDescent="0.25">
      <c r="A47" s="46">
        <v>454</v>
      </c>
      <c r="B47" s="64" t="s">
        <v>813</v>
      </c>
      <c r="C47" s="47">
        <v>1</v>
      </c>
      <c r="D47" s="46" t="s">
        <v>144</v>
      </c>
      <c r="E47" s="46">
        <v>2018</v>
      </c>
      <c r="F47" s="46" t="s">
        <v>24</v>
      </c>
      <c r="G47" s="46" t="s">
        <v>24</v>
      </c>
      <c r="H47" s="46" t="s">
        <v>24</v>
      </c>
      <c r="I47" s="46" t="s">
        <v>24</v>
      </c>
      <c r="J47" s="46" t="s">
        <v>24</v>
      </c>
      <c r="K47" s="46" t="s">
        <v>24</v>
      </c>
      <c r="L47" s="46" t="s">
        <v>24</v>
      </c>
      <c r="M47" s="46" t="s">
        <v>24</v>
      </c>
      <c r="N47" s="46" t="s">
        <v>24</v>
      </c>
      <c r="O47" s="46" t="s">
        <v>24</v>
      </c>
      <c r="P47" s="46" t="s">
        <v>24</v>
      </c>
      <c r="Q47" s="46" t="s">
        <v>24</v>
      </c>
    </row>
    <row r="48" spans="1:18" x14ac:dyDescent="0.25">
      <c r="A48" s="46">
        <v>457</v>
      </c>
      <c r="B48" s="64" t="s">
        <v>817</v>
      </c>
      <c r="C48" s="47">
        <v>1</v>
      </c>
      <c r="D48" s="46" t="s">
        <v>818</v>
      </c>
      <c r="E48" s="46">
        <v>2018</v>
      </c>
      <c r="F48" s="46" t="s">
        <v>24</v>
      </c>
      <c r="G48" s="46" t="s">
        <v>24</v>
      </c>
      <c r="H48" s="46" t="s">
        <v>24</v>
      </c>
      <c r="I48" s="46" t="s">
        <v>24</v>
      </c>
      <c r="J48" s="46" t="s">
        <v>24</v>
      </c>
      <c r="K48" s="46" t="s">
        <v>24</v>
      </c>
      <c r="L48" s="46"/>
      <c r="M48" s="46"/>
      <c r="N48" s="46"/>
      <c r="O48" s="46"/>
      <c r="P48" s="46"/>
      <c r="Q48" s="46"/>
      <c r="R48" s="3" t="s">
        <v>1085</v>
      </c>
    </row>
    <row r="49" spans="1:18" x14ac:dyDescent="0.25">
      <c r="A49" s="46">
        <v>462</v>
      </c>
      <c r="B49" s="64" t="s">
        <v>827</v>
      </c>
      <c r="C49" s="47">
        <v>1</v>
      </c>
      <c r="D49" s="46" t="s">
        <v>72</v>
      </c>
      <c r="E49" s="46">
        <v>2018</v>
      </c>
      <c r="F49" s="46" t="s">
        <v>24</v>
      </c>
      <c r="G49" s="46" t="s">
        <v>24</v>
      </c>
      <c r="H49" s="46" t="s">
        <v>24</v>
      </c>
      <c r="I49" s="46" t="s">
        <v>24</v>
      </c>
      <c r="J49" s="46" t="s">
        <v>24</v>
      </c>
      <c r="K49" s="46"/>
      <c r="L49" s="46"/>
      <c r="M49" s="46"/>
      <c r="N49" s="46"/>
      <c r="O49" s="46"/>
      <c r="P49" s="46"/>
      <c r="Q49" s="46"/>
      <c r="R49" s="3" t="s">
        <v>1084</v>
      </c>
    </row>
    <row r="50" spans="1:18" x14ac:dyDescent="0.25">
      <c r="A50" s="46">
        <v>483</v>
      </c>
      <c r="B50" s="64" t="s">
        <v>859</v>
      </c>
      <c r="C50" s="47">
        <v>1</v>
      </c>
      <c r="D50" s="46" t="s">
        <v>860</v>
      </c>
      <c r="E50" s="46">
        <v>2018</v>
      </c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</row>
    <row r="51" spans="1:18" x14ac:dyDescent="0.25">
      <c r="A51" s="46">
        <v>484</v>
      </c>
      <c r="B51" s="64" t="s">
        <v>861</v>
      </c>
      <c r="C51" s="47">
        <v>1</v>
      </c>
      <c r="D51" s="46" t="s">
        <v>862</v>
      </c>
      <c r="E51" s="46">
        <v>2018</v>
      </c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</row>
    <row r="52" spans="1:18" x14ac:dyDescent="0.25">
      <c r="A52" s="46">
        <v>490</v>
      </c>
      <c r="B52" s="64" t="s">
        <v>870</v>
      </c>
      <c r="C52" s="47">
        <v>1</v>
      </c>
      <c r="D52" s="46" t="s">
        <v>860</v>
      </c>
      <c r="E52" s="46">
        <v>2018</v>
      </c>
      <c r="F52" s="46" t="s">
        <v>24</v>
      </c>
      <c r="G52" s="46" t="s">
        <v>24</v>
      </c>
      <c r="H52" s="46" t="s">
        <v>24</v>
      </c>
      <c r="I52" s="46" t="s">
        <v>24</v>
      </c>
      <c r="J52" s="46" t="s">
        <v>24</v>
      </c>
      <c r="K52" s="46" t="s">
        <v>24</v>
      </c>
      <c r="L52" s="46" t="s">
        <v>24</v>
      </c>
      <c r="M52" s="46"/>
      <c r="N52" s="46"/>
      <c r="O52" s="46"/>
      <c r="P52" s="46"/>
      <c r="Q52" s="46"/>
    </row>
    <row r="53" spans="1:18" x14ac:dyDescent="0.25">
      <c r="A53" s="46">
        <v>497</v>
      </c>
      <c r="B53" s="64" t="s">
        <v>878</v>
      </c>
      <c r="C53" s="47">
        <v>1</v>
      </c>
      <c r="D53" s="46" t="s">
        <v>879</v>
      </c>
      <c r="E53" s="46">
        <v>2018</v>
      </c>
      <c r="F53" s="46" t="s">
        <v>24</v>
      </c>
      <c r="G53" s="46" t="s">
        <v>24</v>
      </c>
      <c r="H53" s="46" t="s">
        <v>24</v>
      </c>
      <c r="I53" s="46" t="s">
        <v>24</v>
      </c>
      <c r="J53" s="46" t="s">
        <v>24</v>
      </c>
      <c r="K53" s="46" t="s">
        <v>24</v>
      </c>
      <c r="L53" s="46" t="s">
        <v>24</v>
      </c>
      <c r="M53" s="46"/>
      <c r="N53" s="46"/>
      <c r="O53" s="46"/>
      <c r="P53" s="46"/>
      <c r="Q53" s="46"/>
    </row>
    <row r="54" spans="1:18" x14ac:dyDescent="0.25">
      <c r="A54" s="46">
        <v>508</v>
      </c>
      <c r="B54" s="64" t="s">
        <v>899</v>
      </c>
      <c r="C54" s="47">
        <v>1</v>
      </c>
      <c r="D54" s="46" t="s">
        <v>901</v>
      </c>
      <c r="E54" s="46">
        <v>2018</v>
      </c>
      <c r="F54" s="46" t="s">
        <v>24</v>
      </c>
      <c r="G54" s="46" t="s">
        <v>24</v>
      </c>
      <c r="H54" s="46" t="s">
        <v>24</v>
      </c>
      <c r="I54" s="46" t="s">
        <v>24</v>
      </c>
      <c r="J54" s="46" t="s">
        <v>24</v>
      </c>
      <c r="K54" s="46" t="s">
        <v>24</v>
      </c>
      <c r="L54" s="46" t="s">
        <v>24</v>
      </c>
      <c r="M54" s="46"/>
      <c r="N54" s="46"/>
      <c r="O54" s="46"/>
      <c r="P54" s="46"/>
      <c r="Q54" s="46"/>
    </row>
    <row r="55" spans="1:18" x14ac:dyDescent="0.25">
      <c r="A55" s="46">
        <v>512</v>
      </c>
      <c r="B55" s="64" t="s">
        <v>907</v>
      </c>
      <c r="C55" s="47">
        <v>1</v>
      </c>
      <c r="D55" s="46" t="s">
        <v>485</v>
      </c>
      <c r="E55" s="46">
        <v>2018</v>
      </c>
      <c r="F55" s="46" t="s">
        <v>24</v>
      </c>
      <c r="G55" s="46" t="s">
        <v>24</v>
      </c>
      <c r="H55" s="46"/>
      <c r="I55" s="46"/>
      <c r="J55" s="46"/>
      <c r="K55" s="46"/>
      <c r="L55" s="46"/>
      <c r="M55" s="46"/>
      <c r="N55" s="46"/>
      <c r="O55" s="46"/>
      <c r="P55" s="46"/>
      <c r="Q55" s="46"/>
    </row>
    <row r="56" spans="1:18" x14ac:dyDescent="0.25">
      <c r="A56" s="46">
        <v>516</v>
      </c>
      <c r="B56" s="64" t="s">
        <v>913</v>
      </c>
      <c r="C56" s="47">
        <v>1</v>
      </c>
      <c r="D56" s="46" t="s">
        <v>69</v>
      </c>
      <c r="E56" s="46">
        <v>2018</v>
      </c>
      <c r="F56" s="46" t="s">
        <v>24</v>
      </c>
      <c r="G56" s="46" t="s">
        <v>24</v>
      </c>
      <c r="H56" s="46" t="s">
        <v>24</v>
      </c>
      <c r="I56" s="46" t="s">
        <v>24</v>
      </c>
      <c r="J56" s="46" t="s">
        <v>24</v>
      </c>
      <c r="K56" s="46" t="s">
        <v>24</v>
      </c>
      <c r="L56" s="46" t="s">
        <v>24</v>
      </c>
      <c r="M56" s="46" t="s">
        <v>24</v>
      </c>
      <c r="N56" s="46" t="s">
        <v>24</v>
      </c>
      <c r="O56" s="46" t="s">
        <v>24</v>
      </c>
      <c r="P56" s="46"/>
      <c r="Q56" s="46"/>
    </row>
    <row r="57" spans="1:18" x14ac:dyDescent="0.25">
      <c r="A57" s="46">
        <v>518</v>
      </c>
      <c r="B57" s="64" t="s">
        <v>917</v>
      </c>
      <c r="C57" s="47">
        <v>1</v>
      </c>
      <c r="D57" s="46" t="s">
        <v>918</v>
      </c>
      <c r="E57" s="46">
        <v>2018</v>
      </c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</row>
    <row r="58" spans="1:18" x14ac:dyDescent="0.25">
      <c r="A58" s="46">
        <v>519</v>
      </c>
      <c r="B58" s="64" t="s">
        <v>919</v>
      </c>
      <c r="C58" s="47">
        <v>1</v>
      </c>
      <c r="D58" s="46" t="s">
        <v>920</v>
      </c>
      <c r="E58" s="46">
        <v>2018</v>
      </c>
      <c r="F58" s="46" t="s">
        <v>24</v>
      </c>
      <c r="G58" s="46" t="s">
        <v>24</v>
      </c>
      <c r="H58" s="46" t="s">
        <v>24</v>
      </c>
      <c r="I58" s="46" t="s">
        <v>24</v>
      </c>
      <c r="J58" s="46" t="s">
        <v>24</v>
      </c>
      <c r="K58" s="46" t="s">
        <v>24</v>
      </c>
      <c r="L58" s="46" t="s">
        <v>24</v>
      </c>
      <c r="M58" s="46" t="s">
        <v>24</v>
      </c>
      <c r="N58" s="46"/>
      <c r="O58" s="46"/>
      <c r="P58" s="46"/>
      <c r="Q58" s="46"/>
    </row>
    <row r="59" spans="1:18" x14ac:dyDescent="0.25">
      <c r="A59" s="46">
        <v>521</v>
      </c>
      <c r="B59" s="64" t="s">
        <v>923</v>
      </c>
      <c r="C59" s="47">
        <v>1</v>
      </c>
      <c r="D59" s="46" t="s">
        <v>924</v>
      </c>
      <c r="E59" s="46">
        <v>2018</v>
      </c>
      <c r="F59" s="46" t="s">
        <v>24</v>
      </c>
      <c r="G59" s="46" t="s">
        <v>24</v>
      </c>
      <c r="H59" s="46" t="s">
        <v>24</v>
      </c>
      <c r="I59" s="46" t="s">
        <v>24</v>
      </c>
      <c r="J59" s="46" t="s">
        <v>24</v>
      </c>
      <c r="K59" s="46" t="s">
        <v>24</v>
      </c>
      <c r="L59" s="46" t="s">
        <v>24</v>
      </c>
      <c r="M59" s="46"/>
      <c r="N59" s="46"/>
      <c r="O59" s="46"/>
      <c r="P59" s="46"/>
      <c r="Q59" s="46"/>
    </row>
    <row r="60" spans="1:18" x14ac:dyDescent="0.25">
      <c r="A60" s="46">
        <v>529</v>
      </c>
      <c r="B60" s="64" t="s">
        <v>935</v>
      </c>
      <c r="C60" s="47"/>
      <c r="D60" s="46" t="s">
        <v>936</v>
      </c>
      <c r="E60" s="46">
        <v>2018</v>
      </c>
      <c r="F60" s="46" t="s">
        <v>24</v>
      </c>
      <c r="G60" s="46" t="s">
        <v>24</v>
      </c>
      <c r="H60" s="46" t="s">
        <v>24</v>
      </c>
      <c r="I60" s="46" t="s">
        <v>24</v>
      </c>
      <c r="J60" s="46" t="s">
        <v>24</v>
      </c>
      <c r="K60" s="46" t="s">
        <v>24</v>
      </c>
      <c r="L60" s="46" t="s">
        <v>24</v>
      </c>
      <c r="M60" s="46" t="s">
        <v>24</v>
      </c>
      <c r="N60" s="46"/>
      <c r="O60" s="46"/>
      <c r="P60" s="46"/>
      <c r="Q60" s="46"/>
    </row>
    <row r="61" spans="1:18" x14ac:dyDescent="0.25">
      <c r="A61" s="46">
        <v>530</v>
      </c>
      <c r="B61" s="64" t="s">
        <v>937</v>
      </c>
      <c r="C61" s="47"/>
      <c r="D61" s="46" t="s">
        <v>938</v>
      </c>
      <c r="E61" s="46">
        <v>2018</v>
      </c>
      <c r="F61" s="46" t="s">
        <v>24</v>
      </c>
      <c r="G61" s="46" t="s">
        <v>24</v>
      </c>
      <c r="H61" s="46" t="s">
        <v>24</v>
      </c>
      <c r="I61" s="46" t="s">
        <v>24</v>
      </c>
      <c r="J61" s="46" t="s">
        <v>24</v>
      </c>
      <c r="K61" s="46" t="s">
        <v>24</v>
      </c>
      <c r="L61" s="46" t="s">
        <v>24</v>
      </c>
      <c r="M61" s="46" t="s">
        <v>24</v>
      </c>
      <c r="N61" s="46" t="s">
        <v>24</v>
      </c>
      <c r="O61" s="46"/>
      <c r="P61" s="46"/>
      <c r="Q61" s="46"/>
    </row>
    <row r="62" spans="1:18" x14ac:dyDescent="0.25">
      <c r="A62" s="46">
        <v>531</v>
      </c>
      <c r="B62" s="64" t="s">
        <v>939</v>
      </c>
      <c r="C62" s="47">
        <v>1</v>
      </c>
      <c r="D62" s="46" t="s">
        <v>938</v>
      </c>
      <c r="E62" s="46">
        <v>2018</v>
      </c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</row>
    <row r="63" spans="1:18" x14ac:dyDescent="0.25">
      <c r="A63" s="46">
        <v>538</v>
      </c>
      <c r="B63" s="64" t="s">
        <v>947</v>
      </c>
      <c r="C63" s="47">
        <v>1</v>
      </c>
      <c r="D63" s="46" t="s">
        <v>948</v>
      </c>
      <c r="E63" s="46">
        <v>2018</v>
      </c>
      <c r="F63" s="46" t="s">
        <v>24</v>
      </c>
      <c r="G63" s="46" t="s">
        <v>24</v>
      </c>
      <c r="H63" s="46" t="s">
        <v>24</v>
      </c>
      <c r="I63" s="46" t="s">
        <v>24</v>
      </c>
      <c r="J63" s="46" t="s">
        <v>24</v>
      </c>
      <c r="K63" s="46" t="s">
        <v>24</v>
      </c>
      <c r="L63" s="46" t="s">
        <v>24</v>
      </c>
      <c r="M63" s="46"/>
      <c r="N63" s="46"/>
      <c r="O63" s="46"/>
      <c r="P63" s="46"/>
      <c r="Q63" s="46"/>
    </row>
    <row r="64" spans="1:18" x14ac:dyDescent="0.25">
      <c r="A64" s="53">
        <v>586</v>
      </c>
      <c r="B64" s="67" t="s">
        <v>1036</v>
      </c>
      <c r="C64" s="54"/>
      <c r="D64" s="53" t="s">
        <v>1134</v>
      </c>
      <c r="E64" s="53">
        <v>2018</v>
      </c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</row>
    <row r="65" spans="1:17" x14ac:dyDescent="0.25">
      <c r="A65" s="46">
        <v>594</v>
      </c>
      <c r="B65" s="64" t="s">
        <v>1051</v>
      </c>
      <c r="C65" s="47"/>
      <c r="D65" s="46" t="s">
        <v>1052</v>
      </c>
      <c r="E65" s="46">
        <v>2018</v>
      </c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</row>
    <row r="66" spans="1:17" x14ac:dyDescent="0.25">
      <c r="A66" s="46">
        <v>595</v>
      </c>
      <c r="B66" s="64" t="s">
        <v>1054</v>
      </c>
      <c r="C66" s="47">
        <v>1</v>
      </c>
      <c r="D66" s="46" t="s">
        <v>1055</v>
      </c>
      <c r="E66" s="46">
        <v>2018</v>
      </c>
      <c r="F66" s="46" t="s">
        <v>24</v>
      </c>
      <c r="G66" s="46" t="s">
        <v>24</v>
      </c>
      <c r="H66" s="46" t="s">
        <v>24</v>
      </c>
      <c r="I66" s="46"/>
      <c r="J66" s="46"/>
      <c r="K66" s="46"/>
      <c r="L66" s="46"/>
      <c r="M66" s="46"/>
      <c r="N66" s="46"/>
      <c r="O66" s="46"/>
      <c r="P66" s="46"/>
      <c r="Q66" s="46"/>
    </row>
    <row r="67" spans="1:17" x14ac:dyDescent="0.25">
      <c r="A67" s="46">
        <v>600</v>
      </c>
      <c r="B67" s="64" t="s">
        <v>1080</v>
      </c>
      <c r="C67" s="47"/>
      <c r="D67" s="46"/>
      <c r="E67" s="46">
        <v>2018</v>
      </c>
      <c r="F67" s="46" t="s">
        <v>24</v>
      </c>
      <c r="G67" s="46" t="s">
        <v>24</v>
      </c>
      <c r="H67" s="46" t="s">
        <v>24</v>
      </c>
      <c r="I67" s="46" t="s">
        <v>24</v>
      </c>
      <c r="J67" s="46" t="s">
        <v>24</v>
      </c>
      <c r="K67" s="46" t="s">
        <v>24</v>
      </c>
      <c r="L67" s="46" t="s">
        <v>24</v>
      </c>
      <c r="M67" s="46"/>
      <c r="N67" s="46"/>
      <c r="O67" s="46"/>
      <c r="P67" s="46"/>
      <c r="Q67" s="46"/>
    </row>
  </sheetData>
  <mergeCells count="1">
    <mergeCell ref="A1:Q1"/>
  </mergeCells>
  <pageMargins left="0.7" right="0.7" top="0.75" bottom="0.75" header="0.3" footer="0.3"/>
  <pageSetup orientation="landscape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R290"/>
  <sheetViews>
    <sheetView topLeftCell="A4" zoomScaleNormal="100" workbookViewId="0">
      <selection sqref="A1:Q1"/>
    </sheetView>
  </sheetViews>
  <sheetFormatPr baseColWidth="10" defaultColWidth="10.7109375" defaultRowHeight="15" x14ac:dyDescent="0.25"/>
  <cols>
    <col min="1" max="1" width="4.85546875" customWidth="1"/>
    <col min="2" max="2" width="23.7109375" customWidth="1"/>
    <col min="3" max="3" width="4.28515625" customWidth="1"/>
    <col min="4" max="4" width="20.7109375" customWidth="1"/>
    <col min="5" max="5" width="3.85546875" customWidth="1"/>
    <col min="6" max="6" width="7" customWidth="1"/>
    <col min="7" max="7" width="6.7109375" customWidth="1"/>
    <col min="8" max="8" width="6.5703125" customWidth="1"/>
    <col min="9" max="10" width="6.85546875" customWidth="1"/>
    <col min="11" max="11" width="6" customWidth="1"/>
    <col min="12" max="12" width="4.85546875" customWidth="1"/>
    <col min="13" max="13" width="7.85546875" customWidth="1"/>
    <col min="14" max="14" width="6" customWidth="1"/>
    <col min="15" max="15" width="7.42578125" customWidth="1"/>
    <col min="16" max="16" width="5.28515625" customWidth="1"/>
    <col min="17" max="17" width="5.42578125" customWidth="1"/>
  </cols>
  <sheetData>
    <row r="1" spans="1:17" x14ac:dyDescent="0.25">
      <c r="A1" s="537" t="s">
        <v>1262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</row>
    <row r="2" spans="1:17" x14ac:dyDescent="0.25">
      <c r="A2" s="74" t="s">
        <v>0</v>
      </c>
      <c r="B2" s="78" t="s">
        <v>1</v>
      </c>
      <c r="C2" s="78" t="s">
        <v>2</v>
      </c>
      <c r="D2" s="78" t="s">
        <v>8</v>
      </c>
      <c r="E2" s="78" t="s">
        <v>9</v>
      </c>
      <c r="F2" s="79" t="s">
        <v>10</v>
      </c>
      <c r="G2" s="79" t="s">
        <v>11</v>
      </c>
      <c r="H2" s="79" t="s">
        <v>12</v>
      </c>
      <c r="I2" s="79" t="s">
        <v>13</v>
      </c>
      <c r="J2" s="79" t="s">
        <v>14</v>
      </c>
      <c r="K2" s="79" t="s">
        <v>15</v>
      </c>
      <c r="L2" s="79" t="s">
        <v>16</v>
      </c>
      <c r="M2" s="79" t="s">
        <v>1261</v>
      </c>
      <c r="N2" s="79" t="s">
        <v>1257</v>
      </c>
      <c r="O2" s="79" t="s">
        <v>1254</v>
      </c>
      <c r="P2" s="79" t="s">
        <v>1255</v>
      </c>
      <c r="Q2" s="79" t="s">
        <v>1256</v>
      </c>
    </row>
    <row r="3" spans="1:17" x14ac:dyDescent="0.25">
      <c r="A3" s="69">
        <v>1</v>
      </c>
      <c r="B3" s="69" t="s">
        <v>22</v>
      </c>
      <c r="C3" s="70">
        <v>1</v>
      </c>
      <c r="D3" s="69" t="s">
        <v>23</v>
      </c>
      <c r="E3" s="69">
        <v>2019</v>
      </c>
      <c r="F3" s="69" t="s">
        <v>24</v>
      </c>
      <c r="G3" s="69" t="s">
        <v>24</v>
      </c>
      <c r="H3" s="69" t="s">
        <v>24</v>
      </c>
      <c r="I3" s="69" t="s">
        <v>24</v>
      </c>
      <c r="J3" s="69" t="s">
        <v>24</v>
      </c>
      <c r="K3" s="69" t="s">
        <v>24</v>
      </c>
      <c r="L3" s="69" t="s">
        <v>24</v>
      </c>
      <c r="M3" s="69" t="s">
        <v>24</v>
      </c>
      <c r="N3" s="69" t="s">
        <v>24</v>
      </c>
      <c r="O3" s="69" t="s">
        <v>24</v>
      </c>
      <c r="P3" s="69" t="s">
        <v>24</v>
      </c>
      <c r="Q3" s="69" t="s">
        <v>24</v>
      </c>
    </row>
    <row r="4" spans="1:17" x14ac:dyDescent="0.25">
      <c r="A4" s="69">
        <v>2</v>
      </c>
      <c r="B4" s="69" t="s">
        <v>25</v>
      </c>
      <c r="C4" s="70">
        <v>1</v>
      </c>
      <c r="D4" s="69" t="s">
        <v>26</v>
      </c>
      <c r="E4" s="69">
        <v>2019</v>
      </c>
      <c r="F4" s="69" t="s">
        <v>24</v>
      </c>
      <c r="G4" s="69" t="s">
        <v>24</v>
      </c>
      <c r="H4" s="69" t="s">
        <v>24</v>
      </c>
      <c r="I4" s="69" t="s">
        <v>24</v>
      </c>
      <c r="J4" s="69" t="s">
        <v>24</v>
      </c>
      <c r="K4" s="69"/>
      <c r="L4" s="69"/>
      <c r="M4" s="69"/>
      <c r="N4" s="69"/>
      <c r="O4" s="69"/>
      <c r="P4" s="69"/>
      <c r="Q4" s="69"/>
    </row>
    <row r="5" spans="1:17" x14ac:dyDescent="0.25">
      <c r="A5" s="69">
        <v>3</v>
      </c>
      <c r="B5" s="69" t="s">
        <v>28</v>
      </c>
      <c r="C5" s="70">
        <v>1</v>
      </c>
      <c r="D5" s="69" t="s">
        <v>29</v>
      </c>
      <c r="E5" s="71">
        <v>2019</v>
      </c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</row>
    <row r="6" spans="1:17" x14ac:dyDescent="0.25">
      <c r="A6" s="69">
        <v>4</v>
      </c>
      <c r="B6" s="69" t="s">
        <v>30</v>
      </c>
      <c r="C6" s="70">
        <v>1</v>
      </c>
      <c r="D6" s="69" t="s">
        <v>32</v>
      </c>
      <c r="E6" s="71">
        <v>2019</v>
      </c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</row>
    <row r="7" spans="1:17" x14ac:dyDescent="0.25">
      <c r="A7" s="69">
        <v>5</v>
      </c>
      <c r="B7" s="69" t="s">
        <v>33</v>
      </c>
      <c r="C7" s="70">
        <v>1</v>
      </c>
      <c r="D7" s="69" t="s">
        <v>34</v>
      </c>
      <c r="E7" s="71">
        <v>2019</v>
      </c>
      <c r="F7" s="69" t="s">
        <v>24</v>
      </c>
      <c r="G7" s="69" t="s">
        <v>24</v>
      </c>
      <c r="H7" s="69" t="s">
        <v>180</v>
      </c>
      <c r="I7" s="69" t="s">
        <v>24</v>
      </c>
      <c r="J7" s="69" t="s">
        <v>24</v>
      </c>
      <c r="K7" s="69"/>
      <c r="L7" s="69"/>
      <c r="M7" s="69"/>
      <c r="N7" s="69"/>
      <c r="O7" s="69"/>
      <c r="P7" s="69"/>
      <c r="Q7" s="69"/>
    </row>
    <row r="8" spans="1:17" x14ac:dyDescent="0.25">
      <c r="A8" s="69">
        <v>7</v>
      </c>
      <c r="B8" s="69" t="s">
        <v>38</v>
      </c>
      <c r="C8" s="70">
        <v>1</v>
      </c>
      <c r="D8" s="69" t="s">
        <v>39</v>
      </c>
      <c r="E8" s="71">
        <v>2019</v>
      </c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</row>
    <row r="9" spans="1:17" x14ac:dyDescent="0.25">
      <c r="A9" s="69">
        <v>8</v>
      </c>
      <c r="B9" s="69" t="s">
        <v>40</v>
      </c>
      <c r="C9" s="70">
        <v>2</v>
      </c>
      <c r="D9" s="69" t="s">
        <v>26</v>
      </c>
      <c r="E9" s="71">
        <v>2019</v>
      </c>
      <c r="F9" s="69" t="s">
        <v>90</v>
      </c>
      <c r="G9" s="69" t="s">
        <v>90</v>
      </c>
      <c r="H9" s="69" t="s">
        <v>90</v>
      </c>
      <c r="I9" s="69" t="s">
        <v>90</v>
      </c>
      <c r="J9" s="69" t="s">
        <v>90</v>
      </c>
      <c r="K9" s="69"/>
      <c r="L9" s="69"/>
      <c r="M9" s="69"/>
      <c r="N9" s="69"/>
      <c r="O9" s="69"/>
      <c r="P9" s="69"/>
      <c r="Q9" s="69"/>
    </row>
    <row r="10" spans="1:17" x14ac:dyDescent="0.25">
      <c r="A10" s="69">
        <v>10</v>
      </c>
      <c r="B10" s="69" t="s">
        <v>43</v>
      </c>
      <c r="C10" s="70">
        <v>1</v>
      </c>
      <c r="D10" s="69" t="s">
        <v>45</v>
      </c>
      <c r="E10" s="71">
        <v>2019</v>
      </c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</row>
    <row r="11" spans="1:17" x14ac:dyDescent="0.25">
      <c r="A11" s="69">
        <v>11</v>
      </c>
      <c r="B11" s="69" t="s">
        <v>46</v>
      </c>
      <c r="C11" s="70">
        <v>1</v>
      </c>
      <c r="D11" s="69" t="s">
        <v>45</v>
      </c>
      <c r="E11" s="71">
        <v>2019</v>
      </c>
      <c r="F11" s="69" t="s">
        <v>24</v>
      </c>
      <c r="G11" s="69" t="s">
        <v>24</v>
      </c>
      <c r="H11" s="69" t="s">
        <v>24</v>
      </c>
      <c r="I11" s="69" t="s">
        <v>24</v>
      </c>
      <c r="J11" s="69" t="s">
        <v>24</v>
      </c>
      <c r="K11" s="69" t="s">
        <v>24</v>
      </c>
      <c r="L11" s="69" t="s">
        <v>24</v>
      </c>
      <c r="M11" s="69" t="s">
        <v>24</v>
      </c>
      <c r="N11" s="69" t="s">
        <v>24</v>
      </c>
      <c r="O11" s="69" t="s">
        <v>24</v>
      </c>
      <c r="P11" s="69" t="s">
        <v>24</v>
      </c>
      <c r="Q11" s="69" t="s">
        <v>24</v>
      </c>
    </row>
    <row r="12" spans="1:17" x14ac:dyDescent="0.25">
      <c r="A12" s="69">
        <v>12</v>
      </c>
      <c r="B12" s="69" t="s">
        <v>47</v>
      </c>
      <c r="C12" s="70">
        <v>2</v>
      </c>
      <c r="D12" s="69" t="s">
        <v>48</v>
      </c>
      <c r="E12" s="71">
        <v>2019</v>
      </c>
      <c r="F12" s="69" t="s">
        <v>64</v>
      </c>
      <c r="G12" s="69" t="s">
        <v>64</v>
      </c>
      <c r="H12" s="69" t="s">
        <v>64</v>
      </c>
      <c r="I12" s="69" t="s">
        <v>64</v>
      </c>
      <c r="J12" s="69" t="s">
        <v>64</v>
      </c>
      <c r="K12" s="69" t="s">
        <v>64</v>
      </c>
      <c r="L12" s="69"/>
      <c r="M12" s="69"/>
      <c r="N12" s="69"/>
      <c r="O12" s="69"/>
      <c r="P12" s="69"/>
      <c r="Q12" s="69"/>
    </row>
    <row r="13" spans="1:17" x14ac:dyDescent="0.25">
      <c r="A13" s="69">
        <v>13</v>
      </c>
      <c r="B13" s="69" t="s">
        <v>50</v>
      </c>
      <c r="C13" s="70">
        <v>1</v>
      </c>
      <c r="D13" s="69" t="s">
        <v>51</v>
      </c>
      <c r="E13" s="71">
        <v>2019</v>
      </c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spans="1:17" x14ac:dyDescent="0.25">
      <c r="A14" s="69">
        <v>15</v>
      </c>
      <c r="B14" s="69" t="s">
        <v>54</v>
      </c>
      <c r="C14" s="70">
        <v>1</v>
      </c>
      <c r="D14" s="69" t="s">
        <v>53</v>
      </c>
      <c r="E14" s="69">
        <v>2019</v>
      </c>
      <c r="F14" s="69" t="s">
        <v>24</v>
      </c>
      <c r="G14" s="69" t="s">
        <v>24</v>
      </c>
      <c r="H14" s="69" t="s">
        <v>24</v>
      </c>
      <c r="I14" s="69" t="s">
        <v>24</v>
      </c>
      <c r="J14" s="69" t="s">
        <v>24</v>
      </c>
      <c r="K14" s="69"/>
      <c r="L14" s="69"/>
      <c r="M14" s="69"/>
      <c r="N14" s="69"/>
      <c r="O14" s="69"/>
      <c r="P14" s="69"/>
      <c r="Q14" s="69"/>
    </row>
    <row r="15" spans="1:17" x14ac:dyDescent="0.25">
      <c r="A15" s="69">
        <v>24</v>
      </c>
      <c r="B15" s="69" t="s">
        <v>1090</v>
      </c>
      <c r="C15" s="70">
        <v>1</v>
      </c>
      <c r="D15" s="69" t="s">
        <v>73</v>
      </c>
      <c r="E15" s="69">
        <v>2019</v>
      </c>
      <c r="F15" s="69" t="s">
        <v>24</v>
      </c>
      <c r="G15" s="69" t="s">
        <v>24</v>
      </c>
      <c r="H15" s="69" t="s">
        <v>24</v>
      </c>
      <c r="I15" s="69" t="s">
        <v>24</v>
      </c>
      <c r="J15" s="69" t="s">
        <v>24</v>
      </c>
      <c r="K15" s="69" t="s">
        <v>24</v>
      </c>
      <c r="L15" s="69" t="s">
        <v>24</v>
      </c>
      <c r="M15" s="69" t="s">
        <v>24</v>
      </c>
      <c r="N15" s="69" t="s">
        <v>24</v>
      </c>
      <c r="O15" s="69" t="s">
        <v>24</v>
      </c>
      <c r="P15" s="69" t="s">
        <v>24</v>
      </c>
      <c r="Q15" s="69" t="s">
        <v>24</v>
      </c>
    </row>
    <row r="16" spans="1:17" x14ac:dyDescent="0.25">
      <c r="A16" s="69">
        <v>77</v>
      </c>
      <c r="B16" s="69" t="s">
        <v>171</v>
      </c>
      <c r="C16" s="70">
        <v>1</v>
      </c>
      <c r="D16" s="69" t="s">
        <v>172</v>
      </c>
      <c r="E16" s="69">
        <v>2019</v>
      </c>
      <c r="F16" s="69" t="s">
        <v>24</v>
      </c>
      <c r="G16" s="69" t="s">
        <v>24</v>
      </c>
      <c r="H16" s="69" t="s">
        <v>24</v>
      </c>
      <c r="I16" s="69" t="s">
        <v>24</v>
      </c>
      <c r="J16" s="69" t="s">
        <v>24</v>
      </c>
      <c r="K16" s="69" t="s">
        <v>24</v>
      </c>
      <c r="L16" s="69"/>
      <c r="M16" s="69"/>
      <c r="N16" s="69"/>
      <c r="O16" s="69"/>
      <c r="P16" s="69"/>
      <c r="Q16" s="69"/>
    </row>
    <row r="17" spans="1:17" x14ac:dyDescent="0.25">
      <c r="A17" s="69">
        <v>95</v>
      </c>
      <c r="B17" s="69" t="s">
        <v>203</v>
      </c>
      <c r="C17" s="70">
        <v>1</v>
      </c>
      <c r="D17" s="69" t="s">
        <v>204</v>
      </c>
      <c r="E17" s="69">
        <v>2019</v>
      </c>
      <c r="F17" s="69" t="s">
        <v>24</v>
      </c>
      <c r="G17" s="69" t="s">
        <v>24</v>
      </c>
      <c r="H17" s="69" t="s">
        <v>24</v>
      </c>
      <c r="I17" s="69" t="s">
        <v>24</v>
      </c>
      <c r="J17" s="69" t="s">
        <v>24</v>
      </c>
      <c r="K17" s="69" t="s">
        <v>24</v>
      </c>
      <c r="L17" s="69"/>
      <c r="M17" s="69"/>
      <c r="N17" s="69"/>
      <c r="O17" s="69"/>
      <c r="P17" s="69"/>
      <c r="Q17" s="69"/>
    </row>
    <row r="18" spans="1:17" x14ac:dyDescent="0.25">
      <c r="A18" s="69">
        <v>96</v>
      </c>
      <c r="B18" s="69" t="s">
        <v>205</v>
      </c>
      <c r="C18" s="70">
        <v>1</v>
      </c>
      <c r="D18" s="69" t="s">
        <v>204</v>
      </c>
      <c r="E18" s="69">
        <v>2019</v>
      </c>
      <c r="F18" s="69" t="s">
        <v>24</v>
      </c>
      <c r="G18" s="69" t="s">
        <v>24</v>
      </c>
      <c r="H18" s="69" t="s">
        <v>24</v>
      </c>
      <c r="I18" s="69" t="s">
        <v>24</v>
      </c>
      <c r="J18" s="69" t="s">
        <v>24</v>
      </c>
      <c r="K18" s="69" t="s">
        <v>24</v>
      </c>
      <c r="L18" s="69"/>
      <c r="M18" s="69"/>
      <c r="N18" s="69"/>
      <c r="O18" s="69"/>
      <c r="P18" s="69"/>
      <c r="Q18" s="69"/>
    </row>
    <row r="19" spans="1:17" x14ac:dyDescent="0.25">
      <c r="A19" s="69">
        <v>98</v>
      </c>
      <c r="B19" s="69" t="s">
        <v>208</v>
      </c>
      <c r="C19" s="70">
        <v>1</v>
      </c>
      <c r="D19" s="69" t="s">
        <v>209</v>
      </c>
      <c r="E19" s="69">
        <v>2019</v>
      </c>
      <c r="F19" s="69" t="s">
        <v>24</v>
      </c>
      <c r="G19" s="69" t="s">
        <v>24</v>
      </c>
      <c r="H19" s="69" t="s">
        <v>24</v>
      </c>
      <c r="I19" s="69" t="s">
        <v>24</v>
      </c>
      <c r="J19" s="69" t="s">
        <v>24</v>
      </c>
      <c r="K19" s="69" t="s">
        <v>24</v>
      </c>
      <c r="L19" s="69"/>
      <c r="M19" s="69"/>
      <c r="N19" s="69"/>
      <c r="O19" s="69"/>
      <c r="P19" s="69"/>
      <c r="Q19" s="69"/>
    </row>
    <row r="20" spans="1:17" x14ac:dyDescent="0.25">
      <c r="A20" s="69">
        <v>135</v>
      </c>
      <c r="B20" s="69" t="s">
        <v>279</v>
      </c>
      <c r="C20" s="70">
        <v>1</v>
      </c>
      <c r="D20" s="69" t="s">
        <v>280</v>
      </c>
      <c r="E20" s="69">
        <v>2019</v>
      </c>
      <c r="F20" s="69" t="s">
        <v>24</v>
      </c>
      <c r="G20" s="69" t="s">
        <v>24</v>
      </c>
      <c r="H20" s="69" t="s">
        <v>24</v>
      </c>
      <c r="I20" s="69" t="s">
        <v>24</v>
      </c>
      <c r="J20" s="69" t="s">
        <v>24</v>
      </c>
      <c r="K20" s="69" t="s">
        <v>24</v>
      </c>
      <c r="L20" s="69"/>
      <c r="M20" s="69"/>
      <c r="N20" s="69"/>
      <c r="O20" s="69"/>
      <c r="P20" s="69"/>
      <c r="Q20" s="69"/>
    </row>
    <row r="21" spans="1:17" x14ac:dyDescent="0.25">
      <c r="A21" s="69">
        <v>188</v>
      </c>
      <c r="B21" s="69" t="s">
        <v>377</v>
      </c>
      <c r="C21" s="70">
        <v>1</v>
      </c>
      <c r="D21" s="69" t="s">
        <v>378</v>
      </c>
      <c r="E21" s="69">
        <v>2019</v>
      </c>
      <c r="F21" s="69" t="s">
        <v>24</v>
      </c>
      <c r="G21" s="69" t="s">
        <v>24</v>
      </c>
      <c r="H21" s="69" t="s">
        <v>24</v>
      </c>
      <c r="I21" s="69" t="s">
        <v>24</v>
      </c>
      <c r="J21" s="69" t="s">
        <v>24</v>
      </c>
      <c r="K21" s="69" t="s">
        <v>24</v>
      </c>
      <c r="L21" s="69" t="s">
        <v>24</v>
      </c>
      <c r="M21" s="69" t="s">
        <v>24</v>
      </c>
      <c r="N21" s="69" t="s">
        <v>24</v>
      </c>
      <c r="O21" s="69" t="s">
        <v>24</v>
      </c>
      <c r="P21" s="69" t="s">
        <v>24</v>
      </c>
      <c r="Q21" s="69" t="s">
        <v>24</v>
      </c>
    </row>
    <row r="22" spans="1:17" x14ac:dyDescent="0.25">
      <c r="A22" s="69">
        <v>200</v>
      </c>
      <c r="B22" s="69" t="s">
        <v>394</v>
      </c>
      <c r="C22" s="70">
        <v>3</v>
      </c>
      <c r="D22" s="69" t="s">
        <v>395</v>
      </c>
      <c r="E22" s="69">
        <v>2019</v>
      </c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</row>
    <row r="23" spans="1:17" x14ac:dyDescent="0.25">
      <c r="A23" s="69">
        <v>201</v>
      </c>
      <c r="B23" s="69" t="s">
        <v>396</v>
      </c>
      <c r="C23" s="70">
        <v>1</v>
      </c>
      <c r="D23" s="69" t="s">
        <v>397</v>
      </c>
      <c r="E23" s="69">
        <v>2019</v>
      </c>
      <c r="F23" s="69" t="s">
        <v>24</v>
      </c>
      <c r="G23" s="69" t="s">
        <v>24</v>
      </c>
      <c r="H23" s="69" t="s">
        <v>24</v>
      </c>
      <c r="I23" s="69" t="s">
        <v>24</v>
      </c>
      <c r="J23" s="69" t="s">
        <v>24</v>
      </c>
      <c r="K23" s="69" t="s">
        <v>24</v>
      </c>
      <c r="L23" s="69" t="s">
        <v>24</v>
      </c>
      <c r="M23" s="69" t="s">
        <v>24</v>
      </c>
      <c r="N23" s="69" t="s">
        <v>24</v>
      </c>
      <c r="O23" s="69" t="s">
        <v>24</v>
      </c>
      <c r="P23" s="69"/>
      <c r="Q23" s="69"/>
    </row>
    <row r="24" spans="1:17" x14ac:dyDescent="0.25">
      <c r="A24" s="69">
        <v>202</v>
      </c>
      <c r="B24" s="69" t="s">
        <v>398</v>
      </c>
      <c r="C24" s="70">
        <v>1</v>
      </c>
      <c r="D24" s="69" t="s">
        <v>399</v>
      </c>
      <c r="E24" s="69">
        <v>2019</v>
      </c>
      <c r="F24" s="69" t="s">
        <v>24</v>
      </c>
      <c r="G24" s="69" t="s">
        <v>24</v>
      </c>
      <c r="H24" s="69" t="s">
        <v>24</v>
      </c>
      <c r="I24" s="69" t="s">
        <v>24</v>
      </c>
      <c r="J24" s="69" t="s">
        <v>24</v>
      </c>
      <c r="K24" s="69" t="s">
        <v>24</v>
      </c>
      <c r="L24" s="69" t="s">
        <v>24</v>
      </c>
      <c r="M24" s="69" t="s">
        <v>24</v>
      </c>
      <c r="N24" s="69" t="s">
        <v>24</v>
      </c>
      <c r="O24" s="69" t="s">
        <v>24</v>
      </c>
      <c r="P24" s="69" t="s">
        <v>24</v>
      </c>
      <c r="Q24" s="69" t="s">
        <v>24</v>
      </c>
    </row>
    <row r="25" spans="1:17" x14ac:dyDescent="0.25">
      <c r="A25" s="69">
        <v>204</v>
      </c>
      <c r="B25" s="69" t="s">
        <v>403</v>
      </c>
      <c r="C25" s="70">
        <v>1</v>
      </c>
      <c r="D25" s="69" t="s">
        <v>404</v>
      </c>
      <c r="E25" s="69">
        <v>2019</v>
      </c>
      <c r="F25" s="69" t="s">
        <v>24</v>
      </c>
      <c r="G25" s="69" t="s">
        <v>24</v>
      </c>
      <c r="H25" s="69" t="s">
        <v>24</v>
      </c>
      <c r="I25" s="69"/>
      <c r="J25" s="69"/>
      <c r="K25" s="69"/>
      <c r="L25" s="69"/>
      <c r="M25" s="69"/>
      <c r="N25" s="69"/>
      <c r="O25" s="69"/>
      <c r="P25" s="69"/>
      <c r="Q25" s="69"/>
    </row>
    <row r="26" spans="1:17" x14ac:dyDescent="0.25">
      <c r="A26" s="69">
        <v>205</v>
      </c>
      <c r="B26" s="69" t="s">
        <v>405</v>
      </c>
      <c r="C26" s="70">
        <v>2</v>
      </c>
      <c r="D26" s="69" t="s">
        <v>407</v>
      </c>
      <c r="E26" s="69">
        <v>2019</v>
      </c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</row>
    <row r="27" spans="1:17" x14ac:dyDescent="0.25">
      <c r="A27" s="69">
        <v>207</v>
      </c>
      <c r="B27" s="69" t="s">
        <v>409</v>
      </c>
      <c r="C27" s="70">
        <v>1</v>
      </c>
      <c r="D27" s="69" t="s">
        <v>355</v>
      </c>
      <c r="E27" s="69">
        <v>2019</v>
      </c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spans="1:17" x14ac:dyDescent="0.25">
      <c r="A28" s="69">
        <v>209</v>
      </c>
      <c r="B28" s="69" t="s">
        <v>411</v>
      </c>
      <c r="C28" s="70">
        <v>1</v>
      </c>
      <c r="D28" s="69" t="s">
        <v>412</v>
      </c>
      <c r="E28" s="69">
        <v>2019</v>
      </c>
      <c r="F28" s="69" t="s">
        <v>24</v>
      </c>
      <c r="G28" s="69" t="s">
        <v>24</v>
      </c>
      <c r="H28" s="69" t="s">
        <v>24</v>
      </c>
      <c r="I28" s="69" t="s">
        <v>24</v>
      </c>
      <c r="J28" s="69" t="s">
        <v>24</v>
      </c>
      <c r="K28" s="69"/>
      <c r="L28" s="69"/>
      <c r="M28" s="69"/>
      <c r="N28" s="69"/>
      <c r="O28" s="69"/>
      <c r="P28" s="69"/>
      <c r="Q28" s="69"/>
    </row>
    <row r="29" spans="1:17" x14ac:dyDescent="0.25">
      <c r="A29" s="69">
        <v>212</v>
      </c>
      <c r="B29" s="69" t="s">
        <v>416</v>
      </c>
      <c r="C29" s="70">
        <v>1</v>
      </c>
      <c r="D29" s="69" t="s">
        <v>417</v>
      </c>
      <c r="E29" s="69">
        <v>2019</v>
      </c>
      <c r="F29" s="69" t="s">
        <v>24</v>
      </c>
      <c r="G29" s="69" t="s">
        <v>24</v>
      </c>
      <c r="H29" s="69" t="s">
        <v>24</v>
      </c>
      <c r="I29" s="69" t="s">
        <v>24</v>
      </c>
      <c r="J29" s="69" t="s">
        <v>24</v>
      </c>
      <c r="K29" s="69" t="s">
        <v>24</v>
      </c>
      <c r="L29" s="69"/>
      <c r="M29" s="69"/>
      <c r="N29" s="69"/>
      <c r="O29" s="69"/>
      <c r="P29" s="69"/>
      <c r="Q29" s="69"/>
    </row>
    <row r="30" spans="1:17" x14ac:dyDescent="0.25">
      <c r="A30" s="69">
        <v>214</v>
      </c>
      <c r="B30" s="69" t="s">
        <v>419</v>
      </c>
      <c r="C30" s="70">
        <v>1</v>
      </c>
      <c r="D30" s="69" t="s">
        <v>344</v>
      </c>
      <c r="E30" s="69">
        <v>2019</v>
      </c>
      <c r="F30" s="69" t="s">
        <v>24</v>
      </c>
      <c r="G30" s="69" t="s">
        <v>24</v>
      </c>
      <c r="H30" s="69" t="s">
        <v>24</v>
      </c>
      <c r="I30" s="69" t="s">
        <v>24</v>
      </c>
      <c r="J30" s="69" t="s">
        <v>24</v>
      </c>
      <c r="K30" s="69"/>
      <c r="L30" s="69"/>
      <c r="M30" s="69"/>
      <c r="N30" s="69"/>
      <c r="O30" s="69"/>
      <c r="P30" s="69"/>
      <c r="Q30" s="69"/>
    </row>
    <row r="31" spans="1:17" x14ac:dyDescent="0.25">
      <c r="A31" s="69">
        <v>216</v>
      </c>
      <c r="B31" s="69" t="s">
        <v>422</v>
      </c>
      <c r="C31" s="70">
        <v>1</v>
      </c>
      <c r="D31" s="69" t="s">
        <v>423</v>
      </c>
      <c r="E31" s="69">
        <v>2019</v>
      </c>
      <c r="F31" s="69" t="s">
        <v>24</v>
      </c>
      <c r="G31" s="69" t="s">
        <v>24</v>
      </c>
      <c r="H31" s="69" t="s">
        <v>24</v>
      </c>
      <c r="I31" s="69"/>
      <c r="J31" s="69"/>
      <c r="K31" s="69"/>
      <c r="L31" s="69"/>
      <c r="M31" s="69"/>
      <c r="N31" s="69"/>
      <c r="O31" s="69"/>
      <c r="P31" s="69"/>
      <c r="Q31" s="69"/>
    </row>
    <row r="32" spans="1:17" x14ac:dyDescent="0.25">
      <c r="A32" s="69">
        <v>217</v>
      </c>
      <c r="B32" s="69" t="s">
        <v>424</v>
      </c>
      <c r="C32" s="70">
        <v>1</v>
      </c>
      <c r="D32" s="69" t="s">
        <v>425</v>
      </c>
      <c r="E32" s="69">
        <v>2019</v>
      </c>
      <c r="F32" s="69" t="s">
        <v>24</v>
      </c>
      <c r="G32" s="69" t="s">
        <v>24</v>
      </c>
      <c r="H32" s="69" t="s">
        <v>24</v>
      </c>
      <c r="I32" s="69"/>
      <c r="J32" s="69"/>
      <c r="K32" s="69"/>
      <c r="L32" s="69"/>
      <c r="M32" s="69"/>
      <c r="N32" s="69"/>
      <c r="O32" s="69"/>
      <c r="P32" s="69"/>
      <c r="Q32" s="69"/>
    </row>
    <row r="33" spans="1:17" x14ac:dyDescent="0.25">
      <c r="A33" s="69">
        <v>218</v>
      </c>
      <c r="B33" s="69" t="s">
        <v>1199</v>
      </c>
      <c r="C33" s="70">
        <v>1</v>
      </c>
      <c r="D33" s="69" t="s">
        <v>426</v>
      </c>
      <c r="E33" s="69">
        <v>2019</v>
      </c>
      <c r="F33" s="69" t="s">
        <v>24</v>
      </c>
      <c r="G33" s="69" t="s">
        <v>24</v>
      </c>
      <c r="H33" s="69" t="s">
        <v>24</v>
      </c>
      <c r="I33" s="69" t="s">
        <v>24</v>
      </c>
      <c r="J33" s="69" t="s">
        <v>24</v>
      </c>
      <c r="K33" s="69"/>
      <c r="L33" s="69"/>
      <c r="M33" s="69"/>
      <c r="N33" s="69"/>
      <c r="O33" s="69"/>
      <c r="P33" s="69"/>
      <c r="Q33" s="69"/>
    </row>
    <row r="34" spans="1:17" x14ac:dyDescent="0.25">
      <c r="A34" s="69">
        <v>220</v>
      </c>
      <c r="B34" s="69" t="s">
        <v>429</v>
      </c>
      <c r="C34" s="70">
        <v>1</v>
      </c>
      <c r="D34" s="69" t="s">
        <v>430</v>
      </c>
      <c r="E34" s="69">
        <v>2019</v>
      </c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</row>
    <row r="35" spans="1:17" x14ac:dyDescent="0.25">
      <c r="A35" s="69">
        <v>221</v>
      </c>
      <c r="B35" s="69" t="s">
        <v>431</v>
      </c>
      <c r="C35" s="70">
        <v>1</v>
      </c>
      <c r="D35" s="69" t="s">
        <v>432</v>
      </c>
      <c r="E35" s="69">
        <v>2019</v>
      </c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</row>
    <row r="36" spans="1:17" x14ac:dyDescent="0.25">
      <c r="A36" s="69">
        <v>222</v>
      </c>
      <c r="B36" s="69" t="s">
        <v>433</v>
      </c>
      <c r="C36" s="70">
        <v>1</v>
      </c>
      <c r="D36" s="69" t="s">
        <v>434</v>
      </c>
      <c r="E36" s="69">
        <v>2019</v>
      </c>
      <c r="F36" s="69" t="s">
        <v>24</v>
      </c>
      <c r="G36" s="69" t="s">
        <v>24</v>
      </c>
      <c r="H36" s="69" t="s">
        <v>24</v>
      </c>
      <c r="I36" s="69" t="s">
        <v>24</v>
      </c>
      <c r="J36" s="69" t="s">
        <v>24</v>
      </c>
      <c r="K36" s="69" t="s">
        <v>24</v>
      </c>
      <c r="L36" s="69" t="s">
        <v>24</v>
      </c>
      <c r="M36" s="69" t="s">
        <v>24</v>
      </c>
      <c r="N36" s="69" t="s">
        <v>24</v>
      </c>
      <c r="O36" s="69" t="s">
        <v>24</v>
      </c>
      <c r="P36" s="69" t="s">
        <v>24</v>
      </c>
      <c r="Q36" s="69" t="s">
        <v>24</v>
      </c>
    </row>
    <row r="37" spans="1:17" x14ac:dyDescent="0.25">
      <c r="A37" s="69">
        <v>228</v>
      </c>
      <c r="B37" s="69" t="s">
        <v>443</v>
      </c>
      <c r="C37" s="70">
        <v>1</v>
      </c>
      <c r="D37" s="69" t="s">
        <v>444</v>
      </c>
      <c r="E37" s="69">
        <v>2019</v>
      </c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spans="1:17" x14ac:dyDescent="0.25">
      <c r="A38" s="69">
        <v>231</v>
      </c>
      <c r="B38" s="69" t="s">
        <v>447</v>
      </c>
      <c r="C38" s="70">
        <v>1</v>
      </c>
      <c r="D38" s="69" t="s">
        <v>428</v>
      </c>
      <c r="E38" s="69">
        <v>2019</v>
      </c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spans="1:17" x14ac:dyDescent="0.25">
      <c r="A39" s="69">
        <v>232</v>
      </c>
      <c r="B39" s="69" t="s">
        <v>448</v>
      </c>
      <c r="C39" s="70">
        <v>1</v>
      </c>
      <c r="D39" s="69" t="s">
        <v>449</v>
      </c>
      <c r="E39" s="69">
        <v>2019</v>
      </c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</row>
    <row r="40" spans="1:17" x14ac:dyDescent="0.25">
      <c r="A40" s="69">
        <v>233</v>
      </c>
      <c r="B40" s="69" t="s">
        <v>450</v>
      </c>
      <c r="C40" s="70">
        <v>1</v>
      </c>
      <c r="D40" s="69" t="s">
        <v>451</v>
      </c>
      <c r="E40" s="69">
        <v>2019</v>
      </c>
      <c r="F40" s="69" t="s">
        <v>24</v>
      </c>
      <c r="G40" s="69" t="s">
        <v>24</v>
      </c>
      <c r="H40" s="69" t="s">
        <v>24</v>
      </c>
      <c r="I40" s="69" t="s">
        <v>24</v>
      </c>
      <c r="J40" s="69" t="s">
        <v>24</v>
      </c>
      <c r="K40" s="69" t="s">
        <v>24</v>
      </c>
      <c r="L40" s="69" t="s">
        <v>24</v>
      </c>
      <c r="M40" s="69" t="s">
        <v>24</v>
      </c>
      <c r="N40" s="69" t="s">
        <v>24</v>
      </c>
      <c r="O40" s="69" t="s">
        <v>24</v>
      </c>
      <c r="P40" s="69" t="s">
        <v>24</v>
      </c>
      <c r="Q40" s="69" t="s">
        <v>24</v>
      </c>
    </row>
    <row r="41" spans="1:17" x14ac:dyDescent="0.25">
      <c r="A41" s="69">
        <v>234</v>
      </c>
      <c r="B41" s="69" t="s">
        <v>452</v>
      </c>
      <c r="C41" s="70">
        <v>1</v>
      </c>
      <c r="D41" s="69" t="s">
        <v>453</v>
      </c>
      <c r="E41" s="69">
        <v>2019</v>
      </c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</row>
    <row r="42" spans="1:17" x14ac:dyDescent="0.25">
      <c r="A42" s="69">
        <v>235</v>
      </c>
      <c r="B42" s="69" t="s">
        <v>454</v>
      </c>
      <c r="C42" s="70">
        <v>1</v>
      </c>
      <c r="D42" s="69" t="s">
        <v>294</v>
      </c>
      <c r="E42" s="69">
        <v>2019</v>
      </c>
      <c r="F42" s="69" t="s">
        <v>24</v>
      </c>
      <c r="G42" s="69" t="s">
        <v>24</v>
      </c>
      <c r="H42" s="69" t="s">
        <v>24</v>
      </c>
      <c r="I42" s="69" t="s">
        <v>24</v>
      </c>
      <c r="J42" s="69" t="s">
        <v>24</v>
      </c>
      <c r="K42" s="69" t="s">
        <v>24</v>
      </c>
      <c r="L42" s="69"/>
      <c r="M42" s="69"/>
      <c r="N42" s="69"/>
      <c r="O42" s="69"/>
      <c r="P42" s="69"/>
      <c r="Q42" s="69"/>
    </row>
    <row r="43" spans="1:17" x14ac:dyDescent="0.25">
      <c r="A43" s="72">
        <v>237</v>
      </c>
      <c r="B43" s="72" t="s">
        <v>456</v>
      </c>
      <c r="C43" s="73">
        <v>1</v>
      </c>
      <c r="D43" s="72" t="s">
        <v>294</v>
      </c>
      <c r="E43" s="72">
        <v>2019</v>
      </c>
      <c r="F43" s="72" t="s">
        <v>24</v>
      </c>
      <c r="G43" s="72" t="s">
        <v>24</v>
      </c>
      <c r="H43" s="72" t="s">
        <v>24</v>
      </c>
      <c r="I43" s="72" t="s">
        <v>24</v>
      </c>
      <c r="J43" s="72" t="s">
        <v>24</v>
      </c>
      <c r="K43" s="72" t="s">
        <v>24</v>
      </c>
      <c r="L43" s="72"/>
      <c r="M43" s="72"/>
      <c r="N43" s="72"/>
      <c r="O43" s="72"/>
      <c r="P43" s="72"/>
      <c r="Q43" s="72"/>
    </row>
    <row r="44" spans="1:17" x14ac:dyDescent="0.25">
      <c r="A44" s="69">
        <v>238</v>
      </c>
      <c r="B44" s="69" t="s">
        <v>457</v>
      </c>
      <c r="C44" s="70">
        <v>1</v>
      </c>
      <c r="D44" s="69" t="s">
        <v>459</v>
      </c>
      <c r="E44" s="69">
        <v>2019</v>
      </c>
      <c r="F44" s="69" t="s">
        <v>24</v>
      </c>
      <c r="G44" s="69" t="s">
        <v>24</v>
      </c>
      <c r="H44" s="69" t="s">
        <v>24</v>
      </c>
      <c r="I44" s="69" t="s">
        <v>24</v>
      </c>
      <c r="J44" s="69" t="s">
        <v>24</v>
      </c>
      <c r="K44" s="69" t="s">
        <v>24</v>
      </c>
      <c r="L44" s="69" t="s">
        <v>24</v>
      </c>
      <c r="M44" s="69" t="s">
        <v>24</v>
      </c>
      <c r="N44" s="69" t="s">
        <v>24</v>
      </c>
      <c r="O44" s="69" t="s">
        <v>24</v>
      </c>
      <c r="P44" s="69" t="s">
        <v>24</v>
      </c>
      <c r="Q44" s="69" t="s">
        <v>24</v>
      </c>
    </row>
    <row r="45" spans="1:17" x14ac:dyDescent="0.25">
      <c r="A45" s="69">
        <v>239</v>
      </c>
      <c r="B45" s="69" t="s">
        <v>460</v>
      </c>
      <c r="C45" s="70">
        <v>1</v>
      </c>
      <c r="D45" s="69" t="s">
        <v>461</v>
      </c>
      <c r="E45" s="69">
        <v>2019</v>
      </c>
      <c r="F45" s="69" t="s">
        <v>24</v>
      </c>
      <c r="G45" s="69" t="s">
        <v>24</v>
      </c>
      <c r="H45" s="69" t="s">
        <v>24</v>
      </c>
      <c r="I45" s="69" t="s">
        <v>24</v>
      </c>
      <c r="J45" s="69" t="s">
        <v>24</v>
      </c>
      <c r="K45" s="69" t="s">
        <v>24</v>
      </c>
      <c r="L45" s="69" t="s">
        <v>24</v>
      </c>
      <c r="M45" s="69" t="s">
        <v>24</v>
      </c>
      <c r="N45" s="69" t="s">
        <v>24</v>
      </c>
      <c r="O45" s="69" t="s">
        <v>24</v>
      </c>
      <c r="P45" s="69" t="s">
        <v>24</v>
      </c>
      <c r="Q45" s="69" t="s">
        <v>24</v>
      </c>
    </row>
    <row r="46" spans="1:17" x14ac:dyDescent="0.25">
      <c r="A46" s="74">
        <v>240</v>
      </c>
      <c r="B46" s="69" t="s">
        <v>462</v>
      </c>
      <c r="C46" s="70">
        <v>1</v>
      </c>
      <c r="D46" s="69" t="s">
        <v>53</v>
      </c>
      <c r="E46" s="69">
        <v>2019</v>
      </c>
      <c r="F46" s="69" t="s">
        <v>24</v>
      </c>
      <c r="G46" s="69" t="s">
        <v>24</v>
      </c>
      <c r="H46" s="69" t="s">
        <v>24</v>
      </c>
      <c r="I46" s="69"/>
      <c r="J46" s="69"/>
      <c r="K46" s="69"/>
      <c r="L46" s="69"/>
      <c r="M46" s="69"/>
      <c r="N46" s="69"/>
      <c r="O46" s="69"/>
      <c r="P46" s="69"/>
      <c r="Q46" s="69"/>
    </row>
    <row r="47" spans="1:17" x14ac:dyDescent="0.25">
      <c r="A47" s="69">
        <v>241</v>
      </c>
      <c r="B47" s="69" t="s">
        <v>463</v>
      </c>
      <c r="C47" s="70">
        <v>2</v>
      </c>
      <c r="D47" s="69" t="s">
        <v>249</v>
      </c>
      <c r="E47" s="69">
        <v>2019</v>
      </c>
      <c r="F47" s="69" t="s">
        <v>90</v>
      </c>
      <c r="G47" s="69" t="s">
        <v>64</v>
      </c>
      <c r="H47" s="69" t="s">
        <v>64</v>
      </c>
      <c r="I47" s="69" t="s">
        <v>64</v>
      </c>
      <c r="J47" s="69" t="s">
        <v>90</v>
      </c>
      <c r="K47" s="69" t="s">
        <v>90</v>
      </c>
      <c r="L47" s="69" t="s">
        <v>90</v>
      </c>
      <c r="M47" s="69" t="s">
        <v>90</v>
      </c>
      <c r="N47" s="69" t="s">
        <v>90</v>
      </c>
      <c r="O47" s="69" t="s">
        <v>90</v>
      </c>
      <c r="P47" s="69" t="s">
        <v>90</v>
      </c>
      <c r="Q47" s="69" t="s">
        <v>90</v>
      </c>
    </row>
    <row r="48" spans="1:17" x14ac:dyDescent="0.25">
      <c r="A48" s="69">
        <v>242</v>
      </c>
      <c r="B48" s="69" t="s">
        <v>464</v>
      </c>
      <c r="C48" s="70">
        <v>1</v>
      </c>
      <c r="D48" s="69" t="s">
        <v>144</v>
      </c>
      <c r="E48" s="69">
        <v>2019</v>
      </c>
      <c r="F48" s="69" t="s">
        <v>90</v>
      </c>
      <c r="G48" s="69" t="s">
        <v>90</v>
      </c>
      <c r="H48" s="69" t="s">
        <v>90</v>
      </c>
      <c r="I48" s="69" t="s">
        <v>90</v>
      </c>
      <c r="J48" s="69" t="s">
        <v>90</v>
      </c>
      <c r="K48" s="69" t="s">
        <v>90</v>
      </c>
      <c r="L48" s="69" t="s">
        <v>90</v>
      </c>
      <c r="M48" s="69" t="s">
        <v>90</v>
      </c>
      <c r="N48" s="69" t="s">
        <v>90</v>
      </c>
      <c r="O48" s="69" t="s">
        <v>90</v>
      </c>
      <c r="P48" s="69" t="s">
        <v>90</v>
      </c>
      <c r="Q48" s="69" t="s">
        <v>90</v>
      </c>
    </row>
    <row r="49" spans="1:17" x14ac:dyDescent="0.25">
      <c r="A49" s="69">
        <v>243</v>
      </c>
      <c r="B49" s="69" t="s">
        <v>466</v>
      </c>
      <c r="C49" s="70">
        <v>3</v>
      </c>
      <c r="D49" s="69" t="s">
        <v>467</v>
      </c>
      <c r="E49" s="69">
        <v>2019</v>
      </c>
      <c r="F49" s="69" t="s">
        <v>168</v>
      </c>
      <c r="G49" s="69" t="s">
        <v>168</v>
      </c>
      <c r="H49" s="69" t="s">
        <v>168</v>
      </c>
      <c r="I49" s="69" t="s">
        <v>168</v>
      </c>
      <c r="J49" s="69" t="s">
        <v>168</v>
      </c>
      <c r="K49" s="69" t="s">
        <v>168</v>
      </c>
      <c r="L49" s="69" t="s">
        <v>168</v>
      </c>
      <c r="M49" s="69" t="s">
        <v>168</v>
      </c>
      <c r="N49" s="69" t="s">
        <v>168</v>
      </c>
      <c r="O49" s="69" t="s">
        <v>168</v>
      </c>
      <c r="P49" s="69" t="s">
        <v>468</v>
      </c>
      <c r="Q49" s="69" t="s">
        <v>168</v>
      </c>
    </row>
    <row r="50" spans="1:17" x14ac:dyDescent="0.25">
      <c r="A50" s="69">
        <v>245</v>
      </c>
      <c r="B50" s="69" t="s">
        <v>472</v>
      </c>
      <c r="C50" s="70">
        <v>1</v>
      </c>
      <c r="D50" s="69" t="s">
        <v>39</v>
      </c>
      <c r="E50" s="69">
        <v>2019</v>
      </c>
      <c r="F50" s="69" t="s">
        <v>24</v>
      </c>
      <c r="G50" s="69" t="s">
        <v>24</v>
      </c>
      <c r="H50" s="69" t="s">
        <v>24</v>
      </c>
      <c r="I50" s="69" t="s">
        <v>24</v>
      </c>
      <c r="J50" s="69" t="s">
        <v>24</v>
      </c>
      <c r="K50" s="69" t="s">
        <v>24</v>
      </c>
      <c r="L50" s="69" t="s">
        <v>24</v>
      </c>
      <c r="M50" s="69" t="s">
        <v>24</v>
      </c>
      <c r="N50" s="69" t="s">
        <v>24</v>
      </c>
      <c r="O50" s="69" t="s">
        <v>24</v>
      </c>
      <c r="P50" s="69" t="s">
        <v>24</v>
      </c>
      <c r="Q50" s="69" t="s">
        <v>24</v>
      </c>
    </row>
    <row r="51" spans="1:17" x14ac:dyDescent="0.25">
      <c r="A51" s="69">
        <v>247</v>
      </c>
      <c r="B51" s="69" t="s">
        <v>475</v>
      </c>
      <c r="C51" s="70">
        <v>1</v>
      </c>
      <c r="D51" s="69" t="s">
        <v>215</v>
      </c>
      <c r="E51" s="69">
        <v>2019</v>
      </c>
      <c r="F51" s="69" t="s">
        <v>24</v>
      </c>
      <c r="G51" s="69" t="s">
        <v>24</v>
      </c>
      <c r="H51" s="69" t="s">
        <v>24</v>
      </c>
      <c r="I51" s="69" t="s">
        <v>24</v>
      </c>
      <c r="J51" s="69" t="s">
        <v>24</v>
      </c>
      <c r="K51" s="69" t="s">
        <v>24</v>
      </c>
      <c r="L51" s="69" t="s">
        <v>24</v>
      </c>
      <c r="M51" s="69" t="s">
        <v>24</v>
      </c>
      <c r="N51" s="69" t="s">
        <v>24</v>
      </c>
      <c r="O51" s="69" t="s">
        <v>24</v>
      </c>
      <c r="P51" s="69" t="s">
        <v>24</v>
      </c>
      <c r="Q51" s="69" t="s">
        <v>24</v>
      </c>
    </row>
    <row r="52" spans="1:17" x14ac:dyDescent="0.25">
      <c r="A52" s="69">
        <v>249</v>
      </c>
      <c r="B52" s="69" t="s">
        <v>477</v>
      </c>
      <c r="C52" s="70">
        <v>1</v>
      </c>
      <c r="D52" s="69" t="s">
        <v>478</v>
      </c>
      <c r="E52" s="69">
        <v>2019</v>
      </c>
      <c r="F52" s="69" t="s">
        <v>24</v>
      </c>
      <c r="G52" s="69" t="s">
        <v>24</v>
      </c>
      <c r="H52" s="69" t="s">
        <v>24</v>
      </c>
      <c r="I52" s="69" t="s">
        <v>24</v>
      </c>
      <c r="J52" s="69"/>
      <c r="K52" s="69"/>
      <c r="L52" s="69"/>
      <c r="M52" s="69"/>
      <c r="N52" s="69"/>
      <c r="O52" s="69"/>
      <c r="P52" s="69"/>
      <c r="Q52" s="69"/>
    </row>
    <row r="53" spans="1:17" x14ac:dyDescent="0.25">
      <c r="A53" s="69">
        <v>250</v>
      </c>
      <c r="B53" s="69" t="s">
        <v>479</v>
      </c>
      <c r="C53" s="70">
        <v>2</v>
      </c>
      <c r="D53" s="69" t="s">
        <v>481</v>
      </c>
      <c r="E53" s="69">
        <v>2019</v>
      </c>
      <c r="F53" s="69" t="s">
        <v>90</v>
      </c>
      <c r="G53" s="69" t="s">
        <v>90</v>
      </c>
      <c r="H53" s="69" t="s">
        <v>90</v>
      </c>
      <c r="I53" s="69" t="s">
        <v>90</v>
      </c>
      <c r="J53" s="69" t="s">
        <v>90</v>
      </c>
      <c r="K53" s="69" t="s">
        <v>90</v>
      </c>
      <c r="L53" s="69" t="s">
        <v>90</v>
      </c>
      <c r="M53" s="69" t="s">
        <v>90</v>
      </c>
      <c r="N53" s="69" t="s">
        <v>90</v>
      </c>
      <c r="O53" s="69" t="s">
        <v>90</v>
      </c>
      <c r="P53" s="69" t="s">
        <v>90</v>
      </c>
      <c r="Q53" s="69" t="s">
        <v>90</v>
      </c>
    </row>
    <row r="54" spans="1:17" x14ac:dyDescent="0.25">
      <c r="A54" s="69">
        <v>252</v>
      </c>
      <c r="B54" s="69" t="s">
        <v>484</v>
      </c>
      <c r="C54" s="70">
        <v>1</v>
      </c>
      <c r="D54" s="69" t="s">
        <v>485</v>
      </c>
      <c r="E54" s="69">
        <v>2019</v>
      </c>
      <c r="F54" s="69" t="s">
        <v>24</v>
      </c>
      <c r="G54" s="69" t="s">
        <v>24</v>
      </c>
      <c r="H54" s="69" t="s">
        <v>24</v>
      </c>
      <c r="I54" s="69" t="s">
        <v>24</v>
      </c>
      <c r="J54" s="69" t="s">
        <v>24</v>
      </c>
      <c r="K54" s="69" t="s">
        <v>24</v>
      </c>
      <c r="L54" s="69" t="s">
        <v>24</v>
      </c>
      <c r="M54" s="69" t="s">
        <v>24</v>
      </c>
      <c r="N54" s="69" t="s">
        <v>24</v>
      </c>
      <c r="O54" s="69" t="s">
        <v>24</v>
      </c>
      <c r="P54" s="69" t="s">
        <v>24</v>
      </c>
      <c r="Q54" s="69" t="s">
        <v>24</v>
      </c>
    </row>
    <row r="55" spans="1:17" x14ac:dyDescent="0.25">
      <c r="A55" s="69">
        <v>253</v>
      </c>
      <c r="B55" s="69" t="s">
        <v>486</v>
      </c>
      <c r="C55" s="70">
        <v>1</v>
      </c>
      <c r="D55" s="69" t="s">
        <v>487</v>
      </c>
      <c r="E55" s="69">
        <v>2019</v>
      </c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</row>
    <row r="56" spans="1:17" x14ac:dyDescent="0.25">
      <c r="A56" s="69">
        <v>254</v>
      </c>
      <c r="B56" s="69" t="s">
        <v>488</v>
      </c>
      <c r="C56" s="70">
        <v>2</v>
      </c>
      <c r="D56" s="69" t="s">
        <v>39</v>
      </c>
      <c r="E56" s="69">
        <v>2019</v>
      </c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</row>
    <row r="57" spans="1:17" x14ac:dyDescent="0.25">
      <c r="A57" s="75">
        <v>256</v>
      </c>
      <c r="B57" s="69" t="s">
        <v>491</v>
      </c>
      <c r="C57" s="70">
        <v>1</v>
      </c>
      <c r="D57" s="69" t="s">
        <v>138</v>
      </c>
      <c r="E57" s="69">
        <v>2019</v>
      </c>
      <c r="F57" s="69" t="s">
        <v>24</v>
      </c>
      <c r="G57" s="69" t="s">
        <v>24</v>
      </c>
      <c r="H57" s="69" t="s">
        <v>24</v>
      </c>
      <c r="I57" s="69" t="s">
        <v>24</v>
      </c>
      <c r="J57" s="69" t="s">
        <v>24</v>
      </c>
      <c r="K57" s="69" t="s">
        <v>24</v>
      </c>
      <c r="L57" s="69" t="s">
        <v>24</v>
      </c>
      <c r="M57" s="69" t="s">
        <v>24</v>
      </c>
      <c r="N57" s="69" t="s">
        <v>24</v>
      </c>
      <c r="O57" s="69" t="s">
        <v>24</v>
      </c>
      <c r="P57" s="69" t="s">
        <v>24</v>
      </c>
      <c r="Q57" s="69" t="s">
        <v>24</v>
      </c>
    </row>
    <row r="58" spans="1:17" x14ac:dyDescent="0.25">
      <c r="A58" s="69">
        <v>257</v>
      </c>
      <c r="B58" s="69" t="s">
        <v>492</v>
      </c>
      <c r="C58" s="70">
        <v>1</v>
      </c>
      <c r="D58" s="69" t="s">
        <v>483</v>
      </c>
      <c r="E58" s="69">
        <v>2019</v>
      </c>
      <c r="F58" s="69" t="s">
        <v>24</v>
      </c>
      <c r="G58" s="69" t="s">
        <v>24</v>
      </c>
      <c r="H58" s="69" t="s">
        <v>24</v>
      </c>
      <c r="I58" s="69" t="s">
        <v>24</v>
      </c>
      <c r="J58" s="69" t="s">
        <v>24</v>
      </c>
      <c r="K58" s="69" t="s">
        <v>24</v>
      </c>
      <c r="L58" s="69" t="s">
        <v>24</v>
      </c>
      <c r="M58" s="69" t="s">
        <v>24</v>
      </c>
      <c r="N58" s="69" t="s">
        <v>24</v>
      </c>
      <c r="O58" s="69" t="s">
        <v>24</v>
      </c>
      <c r="P58" s="69" t="s">
        <v>24</v>
      </c>
      <c r="Q58" s="69" t="s">
        <v>24</v>
      </c>
    </row>
    <row r="59" spans="1:17" x14ac:dyDescent="0.25">
      <c r="A59" s="69">
        <v>258</v>
      </c>
      <c r="B59" s="69" t="s">
        <v>493</v>
      </c>
      <c r="C59" s="70">
        <v>1</v>
      </c>
      <c r="D59" s="69" t="s">
        <v>494</v>
      </c>
      <c r="E59" s="69">
        <v>2019</v>
      </c>
      <c r="F59" s="69" t="s">
        <v>24</v>
      </c>
      <c r="G59" s="69" t="s">
        <v>24</v>
      </c>
      <c r="H59" s="69"/>
      <c r="I59" s="69"/>
      <c r="J59" s="69"/>
      <c r="K59" s="69"/>
      <c r="L59" s="69"/>
      <c r="M59" s="69"/>
      <c r="N59" s="69"/>
      <c r="O59" s="69"/>
      <c r="P59" s="69"/>
      <c r="Q59" s="69"/>
    </row>
    <row r="60" spans="1:17" x14ac:dyDescent="0.25">
      <c r="A60" s="69">
        <v>259</v>
      </c>
      <c r="B60" s="69" t="s">
        <v>495</v>
      </c>
      <c r="C60" s="70">
        <v>3</v>
      </c>
      <c r="D60" s="69" t="s">
        <v>497</v>
      </c>
      <c r="E60" s="69">
        <v>2019</v>
      </c>
      <c r="F60" s="69" t="s">
        <v>168</v>
      </c>
      <c r="G60" s="69" t="s">
        <v>168</v>
      </c>
      <c r="H60" s="69" t="s">
        <v>168</v>
      </c>
      <c r="I60" s="69" t="s">
        <v>168</v>
      </c>
      <c r="J60" s="69" t="s">
        <v>168</v>
      </c>
      <c r="K60" s="69"/>
      <c r="L60" s="69"/>
      <c r="M60" s="69"/>
      <c r="N60" s="69"/>
      <c r="O60" s="69"/>
      <c r="P60" s="69"/>
      <c r="Q60" s="69"/>
    </row>
    <row r="61" spans="1:17" x14ac:dyDescent="0.25">
      <c r="A61" s="69">
        <v>261</v>
      </c>
      <c r="B61" s="69" t="s">
        <v>499</v>
      </c>
      <c r="C61" s="70">
        <v>1</v>
      </c>
      <c r="D61" s="69" t="s">
        <v>494</v>
      </c>
      <c r="E61" s="69">
        <v>2019</v>
      </c>
      <c r="F61" s="69" t="s">
        <v>24</v>
      </c>
      <c r="G61" s="69" t="s">
        <v>24</v>
      </c>
      <c r="H61" s="69" t="s">
        <v>24</v>
      </c>
      <c r="I61" s="69" t="s">
        <v>24</v>
      </c>
      <c r="J61" s="69" t="s">
        <v>24</v>
      </c>
      <c r="K61" s="69" t="s">
        <v>24</v>
      </c>
      <c r="L61" s="69"/>
      <c r="M61" s="69"/>
      <c r="N61" s="69"/>
      <c r="O61" s="69"/>
      <c r="P61" s="69"/>
      <c r="Q61" s="69"/>
    </row>
    <row r="62" spans="1:17" x14ac:dyDescent="0.25">
      <c r="A62" s="69">
        <v>262</v>
      </c>
      <c r="B62" s="69" t="s">
        <v>500</v>
      </c>
      <c r="C62" s="70">
        <v>1</v>
      </c>
      <c r="D62" s="69" t="s">
        <v>501</v>
      </c>
      <c r="E62" s="69">
        <v>2019</v>
      </c>
      <c r="F62" s="69" t="s">
        <v>24</v>
      </c>
      <c r="G62" s="69" t="s">
        <v>24</v>
      </c>
      <c r="H62" s="69" t="s">
        <v>24</v>
      </c>
      <c r="I62" s="69" t="s">
        <v>24</v>
      </c>
      <c r="J62" s="69" t="s">
        <v>24</v>
      </c>
      <c r="K62" s="69" t="s">
        <v>24</v>
      </c>
      <c r="L62" s="69" t="s">
        <v>24</v>
      </c>
      <c r="M62" s="69" t="s">
        <v>24</v>
      </c>
      <c r="N62" s="69" t="s">
        <v>24</v>
      </c>
      <c r="O62" s="69" t="s">
        <v>24</v>
      </c>
      <c r="P62" s="69" t="s">
        <v>24</v>
      </c>
      <c r="Q62" s="69" t="s">
        <v>24</v>
      </c>
    </row>
    <row r="63" spans="1:17" x14ac:dyDescent="0.25">
      <c r="A63" s="69">
        <v>264</v>
      </c>
      <c r="B63" s="69" t="s">
        <v>504</v>
      </c>
      <c r="C63" s="70">
        <v>1</v>
      </c>
      <c r="D63" s="69" t="s">
        <v>112</v>
      </c>
      <c r="E63" s="69">
        <v>2019</v>
      </c>
      <c r="F63" s="69" t="s">
        <v>24</v>
      </c>
      <c r="G63" s="69" t="s">
        <v>24</v>
      </c>
      <c r="H63" s="69" t="s">
        <v>24</v>
      </c>
      <c r="I63" s="69" t="s">
        <v>24</v>
      </c>
      <c r="J63" s="69" t="s">
        <v>24</v>
      </c>
      <c r="K63" s="69" t="s">
        <v>24</v>
      </c>
      <c r="L63" s="69"/>
      <c r="M63" s="69"/>
      <c r="N63" s="69"/>
      <c r="O63" s="69"/>
      <c r="P63" s="69"/>
      <c r="Q63" s="69"/>
    </row>
    <row r="64" spans="1:17" x14ac:dyDescent="0.25">
      <c r="A64" s="69">
        <v>266</v>
      </c>
      <c r="B64" s="69" t="s">
        <v>506</v>
      </c>
      <c r="C64" s="70">
        <v>1</v>
      </c>
      <c r="D64" s="69" t="s">
        <v>112</v>
      </c>
      <c r="E64" s="69">
        <v>2019</v>
      </c>
      <c r="F64" s="69" t="s">
        <v>24</v>
      </c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</row>
    <row r="65" spans="1:17" x14ac:dyDescent="0.25">
      <c r="A65" s="69">
        <v>268</v>
      </c>
      <c r="B65" s="69" t="s">
        <v>509</v>
      </c>
      <c r="C65" s="70">
        <v>1</v>
      </c>
      <c r="D65" s="69" t="s">
        <v>510</v>
      </c>
      <c r="E65" s="69">
        <v>2019</v>
      </c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</row>
    <row r="66" spans="1:17" x14ac:dyDescent="0.25">
      <c r="A66" s="69">
        <v>271</v>
      </c>
      <c r="B66" s="69" t="s">
        <v>514</v>
      </c>
      <c r="C66" s="70">
        <v>1</v>
      </c>
      <c r="D66" s="69" t="s">
        <v>515</v>
      </c>
      <c r="E66" s="69">
        <v>2019</v>
      </c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</row>
    <row r="67" spans="1:17" x14ac:dyDescent="0.25">
      <c r="A67" s="69">
        <v>276</v>
      </c>
      <c r="B67" s="69" t="s">
        <v>523</v>
      </c>
      <c r="C67" s="70"/>
      <c r="D67" s="69" t="s">
        <v>524</v>
      </c>
      <c r="E67" s="69">
        <v>2019</v>
      </c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</row>
    <row r="68" spans="1:17" x14ac:dyDescent="0.25">
      <c r="A68" s="69">
        <v>277</v>
      </c>
      <c r="B68" s="69" t="s">
        <v>525</v>
      </c>
      <c r="C68" s="70"/>
      <c r="D68" s="69" t="s">
        <v>526</v>
      </c>
      <c r="E68" s="69">
        <v>2019</v>
      </c>
      <c r="F68" s="69" t="s">
        <v>24</v>
      </c>
      <c r="G68" s="69" t="s">
        <v>24</v>
      </c>
      <c r="H68" s="69" t="s">
        <v>24</v>
      </c>
      <c r="I68" s="69" t="s">
        <v>24</v>
      </c>
      <c r="J68" s="69" t="s">
        <v>24</v>
      </c>
      <c r="K68" s="69" t="s">
        <v>24</v>
      </c>
      <c r="L68" s="69" t="s">
        <v>24</v>
      </c>
      <c r="M68" s="69" t="s">
        <v>24</v>
      </c>
      <c r="N68" s="69" t="s">
        <v>24</v>
      </c>
      <c r="O68" s="69" t="s">
        <v>24</v>
      </c>
      <c r="P68" s="69" t="s">
        <v>24</v>
      </c>
      <c r="Q68" s="69" t="s">
        <v>24</v>
      </c>
    </row>
    <row r="69" spans="1:17" x14ac:dyDescent="0.25">
      <c r="A69" s="69">
        <v>278</v>
      </c>
      <c r="B69" s="69" t="s">
        <v>527</v>
      </c>
      <c r="C69" s="70">
        <v>1</v>
      </c>
      <c r="D69" s="69" t="s">
        <v>528</v>
      </c>
      <c r="E69" s="69">
        <v>2019</v>
      </c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</row>
    <row r="70" spans="1:17" x14ac:dyDescent="0.25">
      <c r="A70" s="69">
        <v>279</v>
      </c>
      <c r="B70" s="69" t="s">
        <v>529</v>
      </c>
      <c r="C70" s="70">
        <v>1</v>
      </c>
      <c r="D70" s="69" t="s">
        <v>316</v>
      </c>
      <c r="E70" s="69">
        <v>2019</v>
      </c>
      <c r="F70" s="69" t="s">
        <v>24</v>
      </c>
      <c r="G70" s="69" t="s">
        <v>24</v>
      </c>
      <c r="H70" s="69" t="s">
        <v>24</v>
      </c>
      <c r="I70" s="69" t="s">
        <v>24</v>
      </c>
      <c r="J70" s="69" t="s">
        <v>24</v>
      </c>
      <c r="K70" s="69" t="s">
        <v>24</v>
      </c>
      <c r="L70" s="69" t="s">
        <v>24</v>
      </c>
      <c r="M70" s="69" t="s">
        <v>24</v>
      </c>
      <c r="N70" s="69" t="s">
        <v>24</v>
      </c>
      <c r="O70" s="69" t="s">
        <v>24</v>
      </c>
      <c r="P70" s="69" t="s">
        <v>24</v>
      </c>
      <c r="Q70" s="69" t="s">
        <v>24</v>
      </c>
    </row>
    <row r="71" spans="1:17" x14ac:dyDescent="0.25">
      <c r="A71" s="69">
        <v>281</v>
      </c>
      <c r="B71" s="69" t="s">
        <v>532</v>
      </c>
      <c r="C71" s="70"/>
      <c r="D71" s="69" t="s">
        <v>533</v>
      </c>
      <c r="E71" s="69">
        <v>2019</v>
      </c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</row>
    <row r="72" spans="1:17" x14ac:dyDescent="0.25">
      <c r="A72" s="69">
        <v>282</v>
      </c>
      <c r="B72" s="69" t="s">
        <v>534</v>
      </c>
      <c r="C72" s="70">
        <v>1</v>
      </c>
      <c r="D72" s="69" t="s">
        <v>45</v>
      </c>
      <c r="E72" s="69">
        <v>2019</v>
      </c>
      <c r="F72" s="69" t="s">
        <v>24</v>
      </c>
      <c r="G72" s="69" t="s">
        <v>24</v>
      </c>
      <c r="H72" s="69" t="s">
        <v>24</v>
      </c>
      <c r="I72" s="69" t="s">
        <v>24</v>
      </c>
      <c r="J72" s="69" t="s">
        <v>24</v>
      </c>
      <c r="K72" s="69" t="s">
        <v>24</v>
      </c>
      <c r="L72" s="69" t="s">
        <v>24</v>
      </c>
      <c r="M72" s="69" t="s">
        <v>24</v>
      </c>
      <c r="N72" s="69" t="s">
        <v>24</v>
      </c>
      <c r="O72" s="69" t="s">
        <v>24</v>
      </c>
      <c r="P72" s="69" t="s">
        <v>24</v>
      </c>
      <c r="Q72" s="69" t="s">
        <v>24</v>
      </c>
    </row>
    <row r="73" spans="1:17" x14ac:dyDescent="0.25">
      <c r="A73" s="69">
        <v>283</v>
      </c>
      <c r="B73" s="69" t="s">
        <v>535</v>
      </c>
      <c r="C73" s="70">
        <v>1</v>
      </c>
      <c r="D73" s="69" t="s">
        <v>536</v>
      </c>
      <c r="E73" s="69">
        <v>2019</v>
      </c>
      <c r="F73" s="69" t="s">
        <v>24</v>
      </c>
      <c r="G73" s="69" t="s">
        <v>24</v>
      </c>
      <c r="H73" s="69" t="s">
        <v>24</v>
      </c>
      <c r="I73" s="69" t="s">
        <v>24</v>
      </c>
      <c r="J73" s="69" t="s">
        <v>24</v>
      </c>
      <c r="K73" s="69" t="s">
        <v>24</v>
      </c>
      <c r="L73" s="69" t="s">
        <v>24</v>
      </c>
      <c r="M73" s="69" t="s">
        <v>24</v>
      </c>
      <c r="N73" s="69" t="s">
        <v>24</v>
      </c>
      <c r="O73" s="69" t="s">
        <v>24</v>
      </c>
      <c r="P73" s="69" t="s">
        <v>24</v>
      </c>
      <c r="Q73" s="69" t="s">
        <v>24</v>
      </c>
    </row>
    <row r="74" spans="1:17" x14ac:dyDescent="0.25">
      <c r="A74" s="69">
        <v>284</v>
      </c>
      <c r="B74" s="69" t="s">
        <v>537</v>
      </c>
      <c r="C74" s="70">
        <v>1</v>
      </c>
      <c r="D74" s="69" t="s">
        <v>373</v>
      </c>
      <c r="E74" s="69">
        <v>2019</v>
      </c>
      <c r="F74" s="69" t="s">
        <v>24</v>
      </c>
      <c r="G74" s="69" t="s">
        <v>24</v>
      </c>
      <c r="H74" s="69" t="s">
        <v>24</v>
      </c>
      <c r="I74" s="69" t="s">
        <v>24</v>
      </c>
      <c r="J74" s="69" t="s">
        <v>24</v>
      </c>
      <c r="K74" s="69" t="s">
        <v>24</v>
      </c>
      <c r="L74" s="69" t="s">
        <v>24</v>
      </c>
      <c r="M74" s="69" t="s">
        <v>24</v>
      </c>
      <c r="N74" s="69" t="s">
        <v>24</v>
      </c>
      <c r="O74" s="69" t="s">
        <v>24</v>
      </c>
      <c r="P74" s="69" t="s">
        <v>24</v>
      </c>
      <c r="Q74" s="69" t="s">
        <v>24</v>
      </c>
    </row>
    <row r="75" spans="1:17" x14ac:dyDescent="0.25">
      <c r="A75" s="69">
        <v>285</v>
      </c>
      <c r="B75" s="69" t="s">
        <v>538</v>
      </c>
      <c r="C75" s="70">
        <v>1</v>
      </c>
      <c r="D75" s="69" t="s">
        <v>96</v>
      </c>
      <c r="E75" s="69">
        <v>2019</v>
      </c>
      <c r="F75" s="69" t="s">
        <v>24</v>
      </c>
      <c r="G75" s="69" t="s">
        <v>24</v>
      </c>
      <c r="H75" s="69" t="s">
        <v>24</v>
      </c>
      <c r="I75" s="69" t="s">
        <v>24</v>
      </c>
      <c r="J75" s="69" t="s">
        <v>24</v>
      </c>
      <c r="K75" s="69" t="s">
        <v>24</v>
      </c>
      <c r="L75" s="69" t="s">
        <v>24</v>
      </c>
      <c r="M75" s="69" t="s">
        <v>24</v>
      </c>
      <c r="N75" s="69" t="s">
        <v>24</v>
      </c>
      <c r="O75" s="69" t="s">
        <v>24</v>
      </c>
      <c r="P75" s="69" t="s">
        <v>24</v>
      </c>
      <c r="Q75" s="69" t="s">
        <v>24</v>
      </c>
    </row>
    <row r="76" spans="1:17" x14ac:dyDescent="0.25">
      <c r="A76" s="69">
        <v>286</v>
      </c>
      <c r="B76" s="69" t="s">
        <v>539</v>
      </c>
      <c r="C76" s="70">
        <v>1</v>
      </c>
      <c r="D76" s="69" t="s">
        <v>540</v>
      </c>
      <c r="E76" s="69">
        <v>2019</v>
      </c>
      <c r="F76" s="69" t="s">
        <v>24</v>
      </c>
      <c r="G76" s="69" t="s">
        <v>24</v>
      </c>
      <c r="H76" s="69" t="s">
        <v>24</v>
      </c>
      <c r="I76" s="69" t="s">
        <v>24</v>
      </c>
      <c r="J76" s="69" t="s">
        <v>24</v>
      </c>
      <c r="K76" s="69" t="s">
        <v>24</v>
      </c>
      <c r="L76" s="69" t="s">
        <v>24</v>
      </c>
      <c r="M76" s="69" t="s">
        <v>24</v>
      </c>
      <c r="N76" s="69" t="s">
        <v>24</v>
      </c>
      <c r="O76" s="69" t="s">
        <v>24</v>
      </c>
      <c r="P76" s="69" t="s">
        <v>24</v>
      </c>
      <c r="Q76" s="69" t="s">
        <v>24</v>
      </c>
    </row>
    <row r="77" spans="1:17" x14ac:dyDescent="0.25">
      <c r="A77" s="69">
        <v>288</v>
      </c>
      <c r="B77" s="69" t="s">
        <v>544</v>
      </c>
      <c r="C77" s="70">
        <v>1</v>
      </c>
      <c r="D77" s="69" t="s">
        <v>542</v>
      </c>
      <c r="E77" s="69">
        <v>2019</v>
      </c>
      <c r="F77" s="69" t="s">
        <v>24</v>
      </c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</row>
    <row r="78" spans="1:17" x14ac:dyDescent="0.25">
      <c r="A78" s="69">
        <v>289</v>
      </c>
      <c r="B78" s="69" t="s">
        <v>545</v>
      </c>
      <c r="C78" s="70">
        <v>1</v>
      </c>
      <c r="D78" s="69" t="s">
        <v>546</v>
      </c>
      <c r="E78" s="69">
        <v>2019</v>
      </c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spans="1:17" x14ac:dyDescent="0.25">
      <c r="A79" s="69">
        <v>291</v>
      </c>
      <c r="B79" s="76" t="s">
        <v>548</v>
      </c>
      <c r="C79" s="70"/>
      <c r="D79" s="69" t="s">
        <v>549</v>
      </c>
      <c r="E79" s="69">
        <v>2019</v>
      </c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</row>
    <row r="80" spans="1:17" x14ac:dyDescent="0.25">
      <c r="A80" s="69">
        <v>293</v>
      </c>
      <c r="B80" s="69" t="s">
        <v>551</v>
      </c>
      <c r="C80" s="70">
        <v>1</v>
      </c>
      <c r="D80" s="69" t="s">
        <v>552</v>
      </c>
      <c r="E80" s="69">
        <v>2019</v>
      </c>
      <c r="F80" s="69" t="s">
        <v>24</v>
      </c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</row>
    <row r="81" spans="1:17" x14ac:dyDescent="0.25">
      <c r="A81" s="69">
        <v>294</v>
      </c>
      <c r="B81" s="69" t="s">
        <v>1168</v>
      </c>
      <c r="C81" s="70">
        <v>1</v>
      </c>
      <c r="D81" s="69" t="s">
        <v>553</v>
      </c>
      <c r="E81" s="69">
        <v>2019</v>
      </c>
      <c r="F81" s="69" t="s">
        <v>24</v>
      </c>
      <c r="G81" s="69" t="s">
        <v>24</v>
      </c>
      <c r="H81" s="69" t="s">
        <v>24</v>
      </c>
      <c r="I81" s="69" t="s">
        <v>24</v>
      </c>
      <c r="J81" s="69" t="s">
        <v>24</v>
      </c>
      <c r="K81" s="69" t="s">
        <v>24</v>
      </c>
      <c r="L81" s="69" t="s">
        <v>24</v>
      </c>
      <c r="M81" s="69" t="s">
        <v>24</v>
      </c>
      <c r="N81" s="69" t="s">
        <v>24</v>
      </c>
      <c r="O81" s="69" t="s">
        <v>24</v>
      </c>
      <c r="P81" s="69" t="s">
        <v>24</v>
      </c>
      <c r="Q81" s="69" t="s">
        <v>24</v>
      </c>
    </row>
    <row r="82" spans="1:17" x14ac:dyDescent="0.25">
      <c r="A82" s="69">
        <v>295</v>
      </c>
      <c r="B82" s="69" t="s">
        <v>554</v>
      </c>
      <c r="C82" s="70">
        <v>1</v>
      </c>
      <c r="D82" s="69" t="s">
        <v>194</v>
      </c>
      <c r="E82" s="69">
        <v>2019</v>
      </c>
      <c r="F82" s="69" t="s">
        <v>24</v>
      </c>
      <c r="G82" s="69" t="s">
        <v>24</v>
      </c>
      <c r="H82" s="69" t="s">
        <v>24</v>
      </c>
      <c r="I82" s="69" t="s">
        <v>24</v>
      </c>
      <c r="J82" s="69" t="s">
        <v>24</v>
      </c>
      <c r="K82" s="69" t="s">
        <v>24</v>
      </c>
      <c r="L82" s="69" t="s">
        <v>24</v>
      </c>
      <c r="M82" s="69" t="s">
        <v>24</v>
      </c>
      <c r="N82" s="69" t="s">
        <v>24</v>
      </c>
      <c r="O82" s="69" t="s">
        <v>24</v>
      </c>
      <c r="P82" s="69" t="s">
        <v>24</v>
      </c>
      <c r="Q82" s="69" t="s">
        <v>24</v>
      </c>
    </row>
    <row r="83" spans="1:17" x14ac:dyDescent="0.25">
      <c r="A83" s="69">
        <v>300</v>
      </c>
      <c r="B83" s="69" t="s">
        <v>561</v>
      </c>
      <c r="C83" s="70">
        <v>1</v>
      </c>
      <c r="D83" s="69" t="s">
        <v>380</v>
      </c>
      <c r="E83" s="69">
        <v>2019</v>
      </c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</row>
    <row r="84" spans="1:17" x14ac:dyDescent="0.25">
      <c r="A84" s="69">
        <v>302</v>
      </c>
      <c r="B84" s="69" t="s">
        <v>563</v>
      </c>
      <c r="C84" s="70">
        <v>1</v>
      </c>
      <c r="D84" s="69" t="s">
        <v>531</v>
      </c>
      <c r="E84" s="69">
        <v>2019</v>
      </c>
      <c r="F84" s="69" t="s">
        <v>24</v>
      </c>
      <c r="G84" s="69" t="s">
        <v>24</v>
      </c>
      <c r="H84" s="69" t="s">
        <v>24</v>
      </c>
      <c r="I84" s="69" t="s">
        <v>24</v>
      </c>
      <c r="J84" s="69" t="s">
        <v>24</v>
      </c>
      <c r="K84" s="69" t="s">
        <v>24</v>
      </c>
      <c r="L84" s="69" t="s">
        <v>24</v>
      </c>
      <c r="M84" s="69" t="s">
        <v>24</v>
      </c>
      <c r="N84" s="69" t="s">
        <v>24</v>
      </c>
      <c r="O84" s="69" t="s">
        <v>24</v>
      </c>
      <c r="P84" s="69" t="s">
        <v>24</v>
      </c>
      <c r="Q84" s="69" t="s">
        <v>24</v>
      </c>
    </row>
    <row r="85" spans="1:17" x14ac:dyDescent="0.25">
      <c r="A85" s="69">
        <v>303</v>
      </c>
      <c r="B85" s="74" t="s">
        <v>1105</v>
      </c>
      <c r="C85" s="70"/>
      <c r="D85" s="69" t="s">
        <v>564</v>
      </c>
      <c r="E85" s="69">
        <v>2019</v>
      </c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</row>
    <row r="86" spans="1:17" x14ac:dyDescent="0.25">
      <c r="A86" s="69">
        <v>306</v>
      </c>
      <c r="B86" s="69" t="s">
        <v>568</v>
      </c>
      <c r="C86" s="70">
        <v>1</v>
      </c>
      <c r="D86" s="69" t="s">
        <v>569</v>
      </c>
      <c r="E86" s="69">
        <v>2019</v>
      </c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</row>
    <row r="87" spans="1:17" x14ac:dyDescent="0.25">
      <c r="A87" s="69">
        <v>307</v>
      </c>
      <c r="B87" s="69" t="s">
        <v>570</v>
      </c>
      <c r="C87" s="70">
        <v>1</v>
      </c>
      <c r="D87" s="69" t="s">
        <v>526</v>
      </c>
      <c r="E87" s="69">
        <v>2019</v>
      </c>
      <c r="F87" s="69" t="s">
        <v>24</v>
      </c>
      <c r="G87" s="69" t="s">
        <v>24</v>
      </c>
      <c r="H87" s="69" t="s">
        <v>24</v>
      </c>
      <c r="I87" s="69" t="s">
        <v>24</v>
      </c>
      <c r="J87" s="69" t="s">
        <v>24</v>
      </c>
      <c r="K87" s="69" t="s">
        <v>24</v>
      </c>
      <c r="L87" s="69" t="s">
        <v>24</v>
      </c>
      <c r="M87" s="69" t="s">
        <v>24</v>
      </c>
      <c r="N87" s="69" t="s">
        <v>24</v>
      </c>
      <c r="O87" s="69" t="s">
        <v>24</v>
      </c>
      <c r="P87" s="69" t="s">
        <v>24</v>
      </c>
      <c r="Q87" s="69" t="s">
        <v>24</v>
      </c>
    </row>
    <row r="88" spans="1:17" x14ac:dyDescent="0.25">
      <c r="A88" s="69">
        <v>309</v>
      </c>
      <c r="B88" s="69" t="s">
        <v>1197</v>
      </c>
      <c r="C88" s="70">
        <v>1</v>
      </c>
      <c r="D88" s="69" t="s">
        <v>572</v>
      </c>
      <c r="E88" s="69">
        <v>2019</v>
      </c>
      <c r="F88" s="69" t="s">
        <v>24</v>
      </c>
      <c r="G88" s="69" t="s">
        <v>24</v>
      </c>
      <c r="H88" s="69" t="s">
        <v>24</v>
      </c>
      <c r="I88" s="69" t="s">
        <v>24</v>
      </c>
      <c r="J88" s="69" t="s">
        <v>24</v>
      </c>
      <c r="K88" s="69" t="s">
        <v>24</v>
      </c>
      <c r="L88" s="69" t="s">
        <v>24</v>
      </c>
      <c r="M88" s="69"/>
      <c r="N88" s="69"/>
      <c r="O88" s="69"/>
      <c r="P88" s="69"/>
      <c r="Q88" s="69"/>
    </row>
    <row r="89" spans="1:17" x14ac:dyDescent="0.25">
      <c r="A89" s="69">
        <v>310</v>
      </c>
      <c r="B89" s="74" t="s">
        <v>573</v>
      </c>
      <c r="C89" s="70">
        <v>1</v>
      </c>
      <c r="D89" s="69" t="s">
        <v>188</v>
      </c>
      <c r="E89" s="69">
        <v>2019</v>
      </c>
      <c r="F89" s="69" t="s">
        <v>24</v>
      </c>
      <c r="G89" s="69" t="s">
        <v>24</v>
      </c>
      <c r="H89" s="69" t="s">
        <v>24</v>
      </c>
      <c r="I89" s="69" t="s">
        <v>24</v>
      </c>
      <c r="J89" s="69" t="s">
        <v>24</v>
      </c>
      <c r="K89" s="69" t="s">
        <v>24</v>
      </c>
      <c r="L89" s="69" t="s">
        <v>24</v>
      </c>
      <c r="M89" s="69" t="s">
        <v>24</v>
      </c>
      <c r="N89" s="69" t="s">
        <v>24</v>
      </c>
      <c r="O89" s="69" t="s">
        <v>24</v>
      </c>
      <c r="P89" s="69" t="s">
        <v>24</v>
      </c>
      <c r="Q89" s="69" t="s">
        <v>24</v>
      </c>
    </row>
    <row r="90" spans="1:17" x14ac:dyDescent="0.25">
      <c r="A90" s="69">
        <v>312</v>
      </c>
      <c r="B90" s="69" t="s">
        <v>575</v>
      </c>
      <c r="C90" s="70">
        <v>1</v>
      </c>
      <c r="D90" s="69" t="s">
        <v>524</v>
      </c>
      <c r="E90" s="69">
        <v>2019</v>
      </c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</row>
    <row r="91" spans="1:17" x14ac:dyDescent="0.25">
      <c r="A91" s="69">
        <v>313</v>
      </c>
      <c r="B91" s="69" t="s">
        <v>576</v>
      </c>
      <c r="C91" s="70">
        <v>2</v>
      </c>
      <c r="D91" s="69" t="s">
        <v>202</v>
      </c>
      <c r="E91" s="69">
        <v>2019</v>
      </c>
      <c r="F91" s="69" t="s">
        <v>63</v>
      </c>
      <c r="G91" s="69" t="s">
        <v>90</v>
      </c>
      <c r="H91" s="69" t="s">
        <v>64</v>
      </c>
      <c r="I91" s="69" t="s">
        <v>64</v>
      </c>
      <c r="J91" s="69" t="s">
        <v>64</v>
      </c>
      <c r="K91" s="69"/>
      <c r="L91" s="69"/>
      <c r="M91" s="69"/>
      <c r="N91" s="69"/>
      <c r="O91" s="69"/>
      <c r="P91" s="69"/>
      <c r="Q91" s="69"/>
    </row>
    <row r="92" spans="1:17" x14ac:dyDescent="0.25">
      <c r="A92" s="69">
        <v>314</v>
      </c>
      <c r="B92" s="69" t="s">
        <v>577</v>
      </c>
      <c r="C92" s="70">
        <v>1</v>
      </c>
      <c r="D92" s="69" t="s">
        <v>578</v>
      </c>
      <c r="E92" s="69">
        <v>2019</v>
      </c>
      <c r="F92" s="69" t="s">
        <v>24</v>
      </c>
      <c r="G92" s="69" t="s">
        <v>24</v>
      </c>
      <c r="H92" s="69" t="s">
        <v>24</v>
      </c>
      <c r="I92" s="69" t="s">
        <v>24</v>
      </c>
      <c r="J92" s="69" t="s">
        <v>24</v>
      </c>
      <c r="K92" s="69" t="s">
        <v>24</v>
      </c>
      <c r="L92" s="69"/>
      <c r="M92" s="69"/>
      <c r="N92" s="69"/>
      <c r="O92" s="69"/>
      <c r="P92" s="69"/>
      <c r="Q92" s="69"/>
    </row>
    <row r="93" spans="1:17" x14ac:dyDescent="0.25">
      <c r="A93" s="69">
        <v>315</v>
      </c>
      <c r="B93" s="69" t="s">
        <v>579</v>
      </c>
      <c r="C93" s="70">
        <v>1</v>
      </c>
      <c r="D93" s="69" t="s">
        <v>580</v>
      </c>
      <c r="E93" s="69">
        <v>2019</v>
      </c>
      <c r="F93" s="69" t="s">
        <v>24</v>
      </c>
      <c r="G93" s="69" t="s">
        <v>24</v>
      </c>
      <c r="H93" s="69" t="s">
        <v>24</v>
      </c>
      <c r="I93" s="69" t="s">
        <v>24</v>
      </c>
      <c r="J93" s="69" t="s">
        <v>24</v>
      </c>
      <c r="K93" s="69" t="s">
        <v>24</v>
      </c>
      <c r="L93" s="69" t="s">
        <v>24</v>
      </c>
      <c r="M93" s="69" t="s">
        <v>24</v>
      </c>
      <c r="N93" s="69" t="s">
        <v>24</v>
      </c>
      <c r="O93" s="69" t="s">
        <v>24</v>
      </c>
      <c r="P93" s="69" t="s">
        <v>24</v>
      </c>
      <c r="Q93" s="69" t="s">
        <v>24</v>
      </c>
    </row>
    <row r="94" spans="1:17" x14ac:dyDescent="0.25">
      <c r="A94" s="69">
        <v>317</v>
      </c>
      <c r="B94" s="69" t="s">
        <v>582</v>
      </c>
      <c r="C94" s="70">
        <v>1</v>
      </c>
      <c r="D94" s="69" t="s">
        <v>397</v>
      </c>
      <c r="E94" s="69">
        <v>2019</v>
      </c>
      <c r="F94" s="69" t="s">
        <v>24</v>
      </c>
      <c r="G94" s="69" t="s">
        <v>24</v>
      </c>
      <c r="H94" s="69" t="s">
        <v>241</v>
      </c>
      <c r="I94" s="69" t="s">
        <v>24</v>
      </c>
      <c r="J94" s="69" t="s">
        <v>24</v>
      </c>
      <c r="K94" s="69" t="s">
        <v>24</v>
      </c>
      <c r="L94" s="69" t="s">
        <v>24</v>
      </c>
      <c r="M94" s="69" t="s">
        <v>24</v>
      </c>
      <c r="N94" s="69" t="s">
        <v>24</v>
      </c>
      <c r="O94" s="69" t="s">
        <v>24</v>
      </c>
      <c r="P94" s="69" t="s">
        <v>24</v>
      </c>
      <c r="Q94" s="69" t="s">
        <v>24</v>
      </c>
    </row>
    <row r="95" spans="1:17" x14ac:dyDescent="0.25">
      <c r="A95" s="69">
        <v>318</v>
      </c>
      <c r="B95" s="69" t="s">
        <v>583</v>
      </c>
      <c r="C95" s="70"/>
      <c r="D95" s="69" t="s">
        <v>584</v>
      </c>
      <c r="E95" s="69">
        <v>2019</v>
      </c>
      <c r="F95" s="69" t="s">
        <v>24</v>
      </c>
      <c r="G95" s="69" t="s">
        <v>24</v>
      </c>
      <c r="H95" s="69" t="s">
        <v>24</v>
      </c>
      <c r="I95" s="69" t="s">
        <v>24</v>
      </c>
      <c r="J95" s="69" t="s">
        <v>24</v>
      </c>
      <c r="K95" s="69" t="s">
        <v>24</v>
      </c>
      <c r="L95" s="69"/>
      <c r="M95" s="69"/>
      <c r="N95" s="69"/>
      <c r="O95" s="69"/>
      <c r="P95" s="69"/>
      <c r="Q95" s="69"/>
    </row>
    <row r="96" spans="1:17" x14ac:dyDescent="0.25">
      <c r="A96" s="69">
        <v>319</v>
      </c>
      <c r="B96" s="69" t="s">
        <v>585</v>
      </c>
      <c r="C96" s="70">
        <v>1</v>
      </c>
      <c r="D96" s="69" t="s">
        <v>578</v>
      </c>
      <c r="E96" s="69">
        <v>2019</v>
      </c>
      <c r="F96" s="69" t="s">
        <v>24</v>
      </c>
      <c r="G96" s="69" t="s">
        <v>24</v>
      </c>
      <c r="H96" s="69" t="s">
        <v>24</v>
      </c>
      <c r="I96" s="69" t="s">
        <v>24</v>
      </c>
      <c r="J96" s="69" t="s">
        <v>24</v>
      </c>
      <c r="K96" s="69" t="s">
        <v>24</v>
      </c>
      <c r="L96" s="69" t="s">
        <v>24</v>
      </c>
      <c r="M96" s="69" t="s">
        <v>24</v>
      </c>
      <c r="N96" s="69" t="s">
        <v>24</v>
      </c>
      <c r="O96" s="69" t="s">
        <v>24</v>
      </c>
      <c r="P96" s="69" t="s">
        <v>24</v>
      </c>
      <c r="Q96" s="69" t="s">
        <v>24</v>
      </c>
    </row>
    <row r="97" spans="1:17" x14ac:dyDescent="0.25">
      <c r="A97" s="69">
        <v>320</v>
      </c>
      <c r="B97" s="69" t="s">
        <v>586</v>
      </c>
      <c r="C97" s="70">
        <v>1</v>
      </c>
      <c r="D97" s="69" t="s">
        <v>471</v>
      </c>
      <c r="E97" s="69">
        <v>2019</v>
      </c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</row>
    <row r="98" spans="1:17" x14ac:dyDescent="0.25">
      <c r="A98" s="69">
        <v>322</v>
      </c>
      <c r="B98" s="69" t="s">
        <v>588</v>
      </c>
      <c r="C98" s="70">
        <v>1</v>
      </c>
      <c r="D98" s="69" t="s">
        <v>580</v>
      </c>
      <c r="E98" s="69">
        <v>2019</v>
      </c>
      <c r="F98" s="69" t="s">
        <v>24</v>
      </c>
      <c r="G98" s="69" t="s">
        <v>24</v>
      </c>
      <c r="H98" s="69" t="s">
        <v>24</v>
      </c>
      <c r="I98" s="69" t="s">
        <v>24</v>
      </c>
      <c r="J98" s="69" t="s">
        <v>24</v>
      </c>
      <c r="K98" s="69" t="s">
        <v>24</v>
      </c>
      <c r="L98" s="69" t="s">
        <v>24</v>
      </c>
      <c r="M98" s="69" t="s">
        <v>24</v>
      </c>
      <c r="N98" s="69" t="s">
        <v>24</v>
      </c>
      <c r="O98" s="69" t="s">
        <v>24</v>
      </c>
      <c r="P98" s="69" t="s">
        <v>24</v>
      </c>
      <c r="Q98" s="69" t="s">
        <v>24</v>
      </c>
    </row>
    <row r="99" spans="1:17" x14ac:dyDescent="0.25">
      <c r="A99" s="69">
        <v>323</v>
      </c>
      <c r="B99" s="69" t="s">
        <v>590</v>
      </c>
      <c r="C99" s="70">
        <v>1</v>
      </c>
      <c r="D99" s="69" t="s">
        <v>591</v>
      </c>
      <c r="E99" s="69">
        <v>2019</v>
      </c>
      <c r="F99" s="69" t="s">
        <v>24</v>
      </c>
      <c r="G99" s="69" t="s">
        <v>24</v>
      </c>
      <c r="H99" s="69" t="s">
        <v>24</v>
      </c>
      <c r="I99" s="69" t="s">
        <v>24</v>
      </c>
      <c r="J99" s="69"/>
      <c r="K99" s="69"/>
      <c r="L99" s="69"/>
      <c r="M99" s="69"/>
      <c r="N99" s="69"/>
      <c r="O99" s="69"/>
      <c r="P99" s="69"/>
      <c r="Q99" s="69"/>
    </row>
    <row r="100" spans="1:17" x14ac:dyDescent="0.25">
      <c r="A100" s="69">
        <v>324</v>
      </c>
      <c r="B100" s="69" t="s">
        <v>592</v>
      </c>
      <c r="C100" s="70">
        <v>1</v>
      </c>
      <c r="D100" s="69" t="s">
        <v>591</v>
      </c>
      <c r="E100" s="69">
        <v>2019</v>
      </c>
      <c r="F100" s="69" t="s">
        <v>24</v>
      </c>
      <c r="G100" s="69" t="s">
        <v>24</v>
      </c>
      <c r="H100" s="69" t="s">
        <v>24</v>
      </c>
      <c r="I100" s="69" t="s">
        <v>24</v>
      </c>
      <c r="J100" s="69" t="s">
        <v>24</v>
      </c>
      <c r="K100" s="69" t="s">
        <v>24</v>
      </c>
      <c r="L100" s="69" t="s">
        <v>24</v>
      </c>
      <c r="M100" s="69" t="s">
        <v>24</v>
      </c>
      <c r="N100" s="69" t="s">
        <v>24</v>
      </c>
      <c r="O100" s="69" t="s">
        <v>24</v>
      </c>
      <c r="P100" s="69" t="s">
        <v>24</v>
      </c>
      <c r="Q100" s="69" t="s">
        <v>24</v>
      </c>
    </row>
    <row r="101" spans="1:17" x14ac:dyDescent="0.25">
      <c r="A101" s="69">
        <v>325</v>
      </c>
      <c r="B101" s="69" t="s">
        <v>593</v>
      </c>
      <c r="C101" s="70">
        <v>1</v>
      </c>
      <c r="D101" s="69" t="s">
        <v>503</v>
      </c>
      <c r="E101" s="69">
        <v>2019</v>
      </c>
      <c r="F101" s="69" t="s">
        <v>24</v>
      </c>
      <c r="G101" s="69" t="s">
        <v>24</v>
      </c>
      <c r="H101" s="69" t="s">
        <v>24</v>
      </c>
      <c r="I101" s="69" t="s">
        <v>24</v>
      </c>
      <c r="J101" s="69" t="s">
        <v>24</v>
      </c>
      <c r="K101" s="69" t="s">
        <v>24</v>
      </c>
      <c r="L101" s="69" t="s">
        <v>24</v>
      </c>
      <c r="M101" s="69" t="s">
        <v>24</v>
      </c>
      <c r="N101" s="69" t="s">
        <v>24</v>
      </c>
      <c r="O101" s="69" t="s">
        <v>24</v>
      </c>
      <c r="P101" s="69" t="s">
        <v>24</v>
      </c>
      <c r="Q101" s="69" t="s">
        <v>24</v>
      </c>
    </row>
    <row r="102" spans="1:17" x14ac:dyDescent="0.25">
      <c r="A102" s="69">
        <v>327</v>
      </c>
      <c r="B102" s="69" t="s">
        <v>595</v>
      </c>
      <c r="C102" s="70">
        <v>1</v>
      </c>
      <c r="D102" s="69" t="s">
        <v>596</v>
      </c>
      <c r="E102" s="69">
        <v>2019</v>
      </c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</row>
    <row r="103" spans="1:17" x14ac:dyDescent="0.25">
      <c r="A103" s="69">
        <v>329</v>
      </c>
      <c r="B103" s="69" t="s">
        <v>599</v>
      </c>
      <c r="C103" s="70">
        <v>1</v>
      </c>
      <c r="D103" s="69" t="s">
        <v>600</v>
      </c>
      <c r="E103" s="69">
        <v>2019</v>
      </c>
      <c r="F103" s="69" t="s">
        <v>24</v>
      </c>
      <c r="G103" s="69" t="s">
        <v>24</v>
      </c>
      <c r="H103" s="69" t="s">
        <v>24</v>
      </c>
      <c r="I103" s="69"/>
      <c r="J103" s="69"/>
      <c r="K103" s="69"/>
      <c r="L103" s="69"/>
      <c r="M103" s="69"/>
      <c r="N103" s="69"/>
      <c r="O103" s="69"/>
      <c r="P103" s="69"/>
      <c r="Q103" s="69"/>
    </row>
    <row r="104" spans="1:17" x14ac:dyDescent="0.25">
      <c r="A104" s="69">
        <v>331</v>
      </c>
      <c r="B104" s="69" t="s">
        <v>604</v>
      </c>
      <c r="C104" s="70">
        <v>1</v>
      </c>
      <c r="D104" s="69" t="s">
        <v>605</v>
      </c>
      <c r="E104" s="69">
        <v>2019</v>
      </c>
      <c r="F104" s="69" t="s">
        <v>24</v>
      </c>
      <c r="G104" s="69" t="s">
        <v>24</v>
      </c>
      <c r="H104" s="69" t="s">
        <v>24</v>
      </c>
      <c r="I104" s="69" t="s">
        <v>24</v>
      </c>
      <c r="J104" s="69" t="s">
        <v>24</v>
      </c>
      <c r="K104" s="69" t="s">
        <v>24</v>
      </c>
      <c r="L104" s="69" t="s">
        <v>24</v>
      </c>
      <c r="M104" s="69"/>
      <c r="N104" s="69"/>
      <c r="O104" s="69"/>
      <c r="P104" s="69"/>
      <c r="Q104" s="69"/>
    </row>
    <row r="105" spans="1:17" x14ac:dyDescent="0.25">
      <c r="A105" s="69">
        <v>332</v>
      </c>
      <c r="B105" s="69" t="s">
        <v>606</v>
      </c>
      <c r="C105" s="70">
        <v>1</v>
      </c>
      <c r="D105" s="69" t="s">
        <v>72</v>
      </c>
      <c r="E105" s="69">
        <v>2019</v>
      </c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</row>
    <row r="106" spans="1:17" x14ac:dyDescent="0.25">
      <c r="A106" s="69">
        <v>339</v>
      </c>
      <c r="B106" s="76" t="s">
        <v>617</v>
      </c>
      <c r="C106" s="70">
        <v>1</v>
      </c>
      <c r="D106" s="69" t="s">
        <v>618</v>
      </c>
      <c r="E106" s="69">
        <v>2019</v>
      </c>
      <c r="F106" s="69" t="s">
        <v>24</v>
      </c>
      <c r="G106" s="69" t="s">
        <v>24</v>
      </c>
      <c r="H106" s="69" t="s">
        <v>24</v>
      </c>
      <c r="I106" s="69" t="s">
        <v>24</v>
      </c>
      <c r="J106" s="69" t="s">
        <v>24</v>
      </c>
      <c r="K106" s="69" t="s">
        <v>24</v>
      </c>
      <c r="L106" s="69"/>
      <c r="M106" s="69"/>
      <c r="N106" s="69"/>
      <c r="O106" s="69"/>
      <c r="P106" s="69"/>
      <c r="Q106" s="69"/>
    </row>
    <row r="107" spans="1:17" x14ac:dyDescent="0.25">
      <c r="A107" s="69">
        <v>340</v>
      </c>
      <c r="B107" s="69" t="s">
        <v>1154</v>
      </c>
      <c r="C107" s="70">
        <v>1</v>
      </c>
      <c r="D107" s="69" t="s">
        <v>619</v>
      </c>
      <c r="E107" s="69">
        <v>2019</v>
      </c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</row>
    <row r="108" spans="1:17" x14ac:dyDescent="0.25">
      <c r="A108" s="69">
        <v>341</v>
      </c>
      <c r="B108" s="69" t="s">
        <v>620</v>
      </c>
      <c r="C108" s="70"/>
      <c r="D108" s="69" t="s">
        <v>621</v>
      </c>
      <c r="E108" s="69">
        <v>2019</v>
      </c>
      <c r="F108" s="69" t="s">
        <v>24</v>
      </c>
      <c r="G108" s="69" t="s">
        <v>24</v>
      </c>
      <c r="H108" s="69" t="s">
        <v>24</v>
      </c>
      <c r="I108" s="69" t="s">
        <v>24</v>
      </c>
      <c r="J108" s="69" t="s">
        <v>24</v>
      </c>
      <c r="K108" s="69" t="s">
        <v>24</v>
      </c>
      <c r="L108" s="69" t="s">
        <v>24</v>
      </c>
      <c r="M108" s="69" t="s">
        <v>24</v>
      </c>
      <c r="N108" s="69" t="s">
        <v>24</v>
      </c>
      <c r="O108" s="69" t="s">
        <v>24</v>
      </c>
      <c r="P108" s="69" t="s">
        <v>24</v>
      </c>
      <c r="Q108" s="69" t="s">
        <v>24</v>
      </c>
    </row>
    <row r="109" spans="1:17" x14ac:dyDescent="0.25">
      <c r="A109" s="69">
        <v>344</v>
      </c>
      <c r="B109" s="69" t="s">
        <v>626</v>
      </c>
      <c r="C109" s="70">
        <v>1</v>
      </c>
      <c r="D109" s="69" t="s">
        <v>619</v>
      </c>
      <c r="E109" s="69">
        <v>2019</v>
      </c>
      <c r="F109" s="69" t="s">
        <v>24</v>
      </c>
      <c r="G109" s="69" t="s">
        <v>24</v>
      </c>
      <c r="H109" s="69" t="s">
        <v>24</v>
      </c>
      <c r="I109" s="69" t="s">
        <v>24</v>
      </c>
      <c r="J109" s="69" t="s">
        <v>24</v>
      </c>
      <c r="K109" s="69" t="s">
        <v>24</v>
      </c>
      <c r="L109" s="69" t="s">
        <v>24</v>
      </c>
      <c r="M109" s="69" t="s">
        <v>24</v>
      </c>
      <c r="N109" s="69" t="s">
        <v>24</v>
      </c>
      <c r="O109" s="69" t="s">
        <v>24</v>
      </c>
      <c r="P109" s="69" t="s">
        <v>24</v>
      </c>
      <c r="Q109" s="69" t="s">
        <v>24</v>
      </c>
    </row>
    <row r="110" spans="1:17" x14ac:dyDescent="0.25">
      <c r="A110" s="69">
        <v>346</v>
      </c>
      <c r="B110" s="69" t="s">
        <v>629</v>
      </c>
      <c r="C110" s="70"/>
      <c r="D110" s="69" t="s">
        <v>215</v>
      </c>
      <c r="E110" s="69">
        <v>2019</v>
      </c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</row>
    <row r="111" spans="1:17" x14ac:dyDescent="0.25">
      <c r="A111" s="69">
        <v>347</v>
      </c>
      <c r="B111" s="69" t="s">
        <v>630</v>
      </c>
      <c r="C111" s="70"/>
      <c r="D111" s="69" t="s">
        <v>631</v>
      </c>
      <c r="E111" s="69">
        <v>2019</v>
      </c>
      <c r="F111" s="69"/>
      <c r="G111" s="69"/>
      <c r="H111" s="69"/>
      <c r="I111" s="69"/>
      <c r="J111" s="69"/>
      <c r="K111" s="69" t="s">
        <v>402</v>
      </c>
      <c r="L111" s="69"/>
      <c r="M111" s="69"/>
      <c r="N111" s="69"/>
      <c r="O111" s="69"/>
      <c r="P111" s="69"/>
      <c r="Q111" s="69"/>
    </row>
    <row r="112" spans="1:17" x14ac:dyDescent="0.25">
      <c r="A112" s="69">
        <v>349</v>
      </c>
      <c r="B112" s="69" t="s">
        <v>634</v>
      </c>
      <c r="C112" s="70">
        <v>2</v>
      </c>
      <c r="D112" s="69" t="s">
        <v>635</v>
      </c>
      <c r="E112" s="69">
        <v>2019</v>
      </c>
      <c r="F112" s="69" t="s">
        <v>90</v>
      </c>
      <c r="G112" s="69" t="s">
        <v>90</v>
      </c>
      <c r="H112" s="69" t="s">
        <v>90</v>
      </c>
      <c r="I112" s="69" t="s">
        <v>90</v>
      </c>
      <c r="J112" s="69" t="s">
        <v>90</v>
      </c>
      <c r="K112" s="69" t="s">
        <v>90</v>
      </c>
      <c r="L112" s="69"/>
      <c r="M112" s="69"/>
      <c r="N112" s="69"/>
      <c r="O112" s="69"/>
      <c r="P112" s="69"/>
      <c r="Q112" s="69"/>
    </row>
    <row r="113" spans="1:18" x14ac:dyDescent="0.25">
      <c r="A113" s="69">
        <v>352</v>
      </c>
      <c r="B113" s="69" t="s">
        <v>639</v>
      </c>
      <c r="C113" s="70">
        <v>1</v>
      </c>
      <c r="D113" s="69" t="s">
        <v>220</v>
      </c>
      <c r="E113" s="69">
        <v>2019</v>
      </c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</row>
    <row r="114" spans="1:18" x14ac:dyDescent="0.25">
      <c r="A114" s="69">
        <v>353</v>
      </c>
      <c r="B114" s="69" t="s">
        <v>640</v>
      </c>
      <c r="C114" s="70">
        <v>1</v>
      </c>
      <c r="D114" s="69" t="s">
        <v>641</v>
      </c>
      <c r="E114" s="69">
        <v>2019</v>
      </c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</row>
    <row r="115" spans="1:18" x14ac:dyDescent="0.25">
      <c r="A115" s="69">
        <v>354</v>
      </c>
      <c r="B115" s="69" t="s">
        <v>642</v>
      </c>
      <c r="C115" s="70">
        <v>1</v>
      </c>
      <c r="D115" s="69" t="s">
        <v>643</v>
      </c>
      <c r="E115" s="69">
        <v>2019</v>
      </c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</row>
    <row r="116" spans="1:18" x14ac:dyDescent="0.25">
      <c r="A116" s="69">
        <v>355</v>
      </c>
      <c r="B116" s="69" t="s">
        <v>644</v>
      </c>
      <c r="C116" s="70">
        <v>2</v>
      </c>
      <c r="D116" s="69" t="s">
        <v>645</v>
      </c>
      <c r="E116" s="69">
        <v>2019</v>
      </c>
      <c r="F116" s="69" t="s">
        <v>90</v>
      </c>
      <c r="G116" s="69" t="s">
        <v>90</v>
      </c>
      <c r="H116" s="69" t="s">
        <v>90</v>
      </c>
      <c r="I116" s="69" t="s">
        <v>90</v>
      </c>
      <c r="J116" s="69" t="s">
        <v>90</v>
      </c>
      <c r="K116" s="69" t="s">
        <v>90</v>
      </c>
      <c r="L116" s="69" t="s">
        <v>90</v>
      </c>
      <c r="M116" s="69" t="s">
        <v>90</v>
      </c>
      <c r="N116" s="69" t="s">
        <v>90</v>
      </c>
      <c r="O116" s="69" t="s">
        <v>90</v>
      </c>
      <c r="P116" s="69" t="s">
        <v>90</v>
      </c>
      <c r="Q116" s="69" t="s">
        <v>90</v>
      </c>
    </row>
    <row r="117" spans="1:18" x14ac:dyDescent="0.25">
      <c r="A117" s="69">
        <v>358</v>
      </c>
      <c r="B117" s="69" t="s">
        <v>650</v>
      </c>
      <c r="C117" s="70">
        <v>1</v>
      </c>
      <c r="D117" s="69" t="s">
        <v>651</v>
      </c>
      <c r="E117" s="69">
        <v>2019</v>
      </c>
      <c r="F117" s="69" t="s">
        <v>24</v>
      </c>
      <c r="G117" s="69" t="s">
        <v>24</v>
      </c>
      <c r="H117" s="69" t="s">
        <v>24</v>
      </c>
      <c r="I117" s="69" t="s">
        <v>24</v>
      </c>
      <c r="J117" s="69" t="s">
        <v>24</v>
      </c>
      <c r="K117" s="69" t="s">
        <v>24</v>
      </c>
      <c r="L117" s="69" t="s">
        <v>24</v>
      </c>
      <c r="M117" s="69" t="s">
        <v>24</v>
      </c>
      <c r="N117" s="69" t="s">
        <v>24</v>
      </c>
      <c r="O117" s="69" t="s">
        <v>24</v>
      </c>
      <c r="P117" s="69" t="s">
        <v>24</v>
      </c>
      <c r="Q117" s="69" t="s">
        <v>24</v>
      </c>
    </row>
    <row r="118" spans="1:18" x14ac:dyDescent="0.25">
      <c r="A118" s="69">
        <v>361</v>
      </c>
      <c r="B118" s="69" t="s">
        <v>655</v>
      </c>
      <c r="C118" s="70">
        <v>1</v>
      </c>
      <c r="D118" s="69" t="s">
        <v>656</v>
      </c>
      <c r="E118" s="69">
        <v>2019</v>
      </c>
      <c r="F118" s="69" t="s">
        <v>24</v>
      </c>
      <c r="G118" s="69" t="s">
        <v>24</v>
      </c>
      <c r="H118" s="69" t="s">
        <v>24</v>
      </c>
      <c r="I118" s="69" t="s">
        <v>24</v>
      </c>
      <c r="J118" s="69" t="s">
        <v>24</v>
      </c>
      <c r="K118" s="69" t="s">
        <v>24</v>
      </c>
      <c r="L118" s="69" t="s">
        <v>24</v>
      </c>
      <c r="M118" s="69" t="s">
        <v>24</v>
      </c>
      <c r="N118" s="69" t="s">
        <v>24</v>
      </c>
      <c r="O118" s="69" t="s">
        <v>24</v>
      </c>
      <c r="P118" s="69" t="s">
        <v>24</v>
      </c>
      <c r="Q118" s="69" t="s">
        <v>24</v>
      </c>
    </row>
    <row r="119" spans="1:18" x14ac:dyDescent="0.25">
      <c r="A119" s="69">
        <v>363</v>
      </c>
      <c r="B119" s="69" t="s">
        <v>659</v>
      </c>
      <c r="C119" s="70">
        <v>2</v>
      </c>
      <c r="D119" s="69" t="s">
        <v>660</v>
      </c>
      <c r="E119" s="69">
        <v>2019</v>
      </c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</row>
    <row r="120" spans="1:18" x14ac:dyDescent="0.25">
      <c r="A120" s="69">
        <v>364</v>
      </c>
      <c r="B120" s="69" t="s">
        <v>661</v>
      </c>
      <c r="C120" s="70">
        <v>1</v>
      </c>
      <c r="D120" s="69" t="s">
        <v>662</v>
      </c>
      <c r="E120" s="69">
        <v>2019</v>
      </c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</row>
    <row r="121" spans="1:18" x14ac:dyDescent="0.25">
      <c r="A121" s="69">
        <v>365</v>
      </c>
      <c r="B121" s="69" t="s">
        <v>663</v>
      </c>
      <c r="C121" s="70">
        <v>1</v>
      </c>
      <c r="D121" s="69" t="s">
        <v>664</v>
      </c>
      <c r="E121" s="69">
        <v>2019</v>
      </c>
      <c r="F121" s="69" t="s">
        <v>24</v>
      </c>
      <c r="G121" s="69" t="s">
        <v>24</v>
      </c>
      <c r="H121" s="69" t="s">
        <v>24</v>
      </c>
      <c r="I121" s="69" t="s">
        <v>24</v>
      </c>
      <c r="J121" s="69" t="s">
        <v>24</v>
      </c>
      <c r="K121" s="69" t="s">
        <v>24</v>
      </c>
      <c r="L121" s="69" t="s">
        <v>24</v>
      </c>
      <c r="M121" s="69" t="s">
        <v>24</v>
      </c>
      <c r="N121" s="69" t="s">
        <v>24</v>
      </c>
      <c r="O121" s="69" t="s">
        <v>24</v>
      </c>
      <c r="P121" s="69" t="s">
        <v>24</v>
      </c>
      <c r="Q121" s="69" t="s">
        <v>24</v>
      </c>
      <c r="R121" s="3" t="s">
        <v>1102</v>
      </c>
    </row>
    <row r="122" spans="1:18" x14ac:dyDescent="0.25">
      <c r="A122" s="69">
        <v>366</v>
      </c>
      <c r="B122" s="69" t="s">
        <v>665</v>
      </c>
      <c r="C122" s="70">
        <v>1</v>
      </c>
      <c r="D122" s="69" t="s">
        <v>666</v>
      </c>
      <c r="E122" s="69">
        <v>2019</v>
      </c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3" t="s">
        <v>1084</v>
      </c>
    </row>
    <row r="123" spans="1:18" x14ac:dyDescent="0.25">
      <c r="A123" s="69">
        <v>367</v>
      </c>
      <c r="B123" s="69" t="s">
        <v>667</v>
      </c>
      <c r="C123" s="70">
        <v>1</v>
      </c>
      <c r="D123" s="69" t="s">
        <v>668</v>
      </c>
      <c r="E123" s="69">
        <v>2019</v>
      </c>
      <c r="F123" s="69" t="s">
        <v>24</v>
      </c>
      <c r="G123" s="69" t="s">
        <v>24</v>
      </c>
      <c r="H123" s="69" t="s">
        <v>24</v>
      </c>
      <c r="I123" s="69" t="s">
        <v>24</v>
      </c>
      <c r="J123" s="69" t="s">
        <v>24</v>
      </c>
      <c r="K123" s="69"/>
      <c r="L123" s="69"/>
      <c r="M123" s="69"/>
      <c r="N123" s="69"/>
      <c r="O123" s="69"/>
      <c r="P123" s="69"/>
      <c r="Q123" s="69"/>
    </row>
    <row r="124" spans="1:18" x14ac:dyDescent="0.25">
      <c r="A124" s="69">
        <v>368</v>
      </c>
      <c r="B124" s="69" t="s">
        <v>669</v>
      </c>
      <c r="C124" s="70">
        <v>1</v>
      </c>
      <c r="D124" s="69" t="s">
        <v>670</v>
      </c>
      <c r="E124" s="69">
        <v>2019</v>
      </c>
      <c r="F124" s="69" t="s">
        <v>24</v>
      </c>
      <c r="G124" s="69" t="s">
        <v>24</v>
      </c>
      <c r="H124" s="69" t="s">
        <v>24</v>
      </c>
      <c r="I124" s="69" t="s">
        <v>24</v>
      </c>
      <c r="J124" s="69" t="s">
        <v>24</v>
      </c>
      <c r="K124" s="69" t="s">
        <v>24</v>
      </c>
      <c r="L124" s="69" t="s">
        <v>24</v>
      </c>
      <c r="M124" s="69" t="s">
        <v>24</v>
      </c>
      <c r="N124" s="69" t="s">
        <v>24</v>
      </c>
      <c r="O124" s="69" t="s">
        <v>24</v>
      </c>
      <c r="P124" s="69" t="s">
        <v>24</v>
      </c>
      <c r="Q124" s="69" t="s">
        <v>24</v>
      </c>
    </row>
    <row r="125" spans="1:18" x14ac:dyDescent="0.25">
      <c r="A125" s="69">
        <v>369</v>
      </c>
      <c r="B125" s="69" t="s">
        <v>671</v>
      </c>
      <c r="C125" s="70">
        <v>1</v>
      </c>
      <c r="D125" s="69" t="s">
        <v>673</v>
      </c>
      <c r="E125" s="69">
        <v>2019</v>
      </c>
      <c r="F125" s="69" t="s">
        <v>24</v>
      </c>
      <c r="G125" s="69" t="s">
        <v>24</v>
      </c>
      <c r="H125" s="69" t="s">
        <v>24</v>
      </c>
      <c r="I125" s="69" t="s">
        <v>24</v>
      </c>
      <c r="J125" s="69" t="s">
        <v>24</v>
      </c>
      <c r="K125" s="69" t="s">
        <v>24</v>
      </c>
      <c r="L125" s="69" t="s">
        <v>24</v>
      </c>
      <c r="M125" s="69" t="s">
        <v>24</v>
      </c>
      <c r="N125" s="69" t="s">
        <v>24</v>
      </c>
      <c r="O125" s="69" t="s">
        <v>24</v>
      </c>
      <c r="P125" s="69" t="s">
        <v>24</v>
      </c>
      <c r="Q125" s="69" t="s">
        <v>24</v>
      </c>
    </row>
    <row r="126" spans="1:18" x14ac:dyDescent="0.25">
      <c r="A126" s="69">
        <v>370</v>
      </c>
      <c r="B126" s="69" t="s">
        <v>674</v>
      </c>
      <c r="C126" s="70">
        <v>1</v>
      </c>
      <c r="D126" s="69" t="s">
        <v>380</v>
      </c>
      <c r="E126" s="69">
        <v>2019</v>
      </c>
      <c r="F126" s="69" t="s">
        <v>24</v>
      </c>
      <c r="G126" s="69" t="s">
        <v>24</v>
      </c>
      <c r="H126" s="69" t="s">
        <v>24</v>
      </c>
      <c r="I126" s="69" t="s">
        <v>24</v>
      </c>
      <c r="J126" s="69" t="s">
        <v>24</v>
      </c>
      <c r="K126" s="69" t="s">
        <v>24</v>
      </c>
      <c r="L126" s="69" t="s">
        <v>24</v>
      </c>
      <c r="M126" s="69" t="s">
        <v>24</v>
      </c>
      <c r="N126" s="69" t="s">
        <v>24</v>
      </c>
      <c r="O126" s="69" t="s">
        <v>24</v>
      </c>
      <c r="P126" s="69" t="s">
        <v>24</v>
      </c>
      <c r="Q126" s="69" t="s">
        <v>24</v>
      </c>
      <c r="R126" t="s">
        <v>1200</v>
      </c>
    </row>
    <row r="127" spans="1:18" x14ac:dyDescent="0.25">
      <c r="A127" s="69">
        <v>371</v>
      </c>
      <c r="B127" s="69" t="s">
        <v>675</v>
      </c>
      <c r="C127" s="70">
        <v>1</v>
      </c>
      <c r="D127" s="69" t="s">
        <v>676</v>
      </c>
      <c r="E127" s="69">
        <v>2019</v>
      </c>
      <c r="F127" s="69" t="s">
        <v>24</v>
      </c>
      <c r="G127" s="69" t="s">
        <v>24</v>
      </c>
      <c r="H127" s="69" t="s">
        <v>24</v>
      </c>
      <c r="I127" s="69" t="s">
        <v>24</v>
      </c>
      <c r="J127" s="69" t="s">
        <v>24</v>
      </c>
      <c r="K127" s="69" t="s">
        <v>24</v>
      </c>
      <c r="L127" s="69" t="s">
        <v>24</v>
      </c>
      <c r="M127" s="69" t="s">
        <v>24</v>
      </c>
      <c r="N127" s="69" t="s">
        <v>24</v>
      </c>
      <c r="O127" s="69" t="s">
        <v>24</v>
      </c>
      <c r="P127" s="69" t="s">
        <v>24</v>
      </c>
      <c r="Q127" s="69" t="s">
        <v>24</v>
      </c>
    </row>
    <row r="128" spans="1:18" x14ac:dyDescent="0.25">
      <c r="A128" s="69">
        <v>372</v>
      </c>
      <c r="B128" s="69" t="s">
        <v>677</v>
      </c>
      <c r="C128" s="70">
        <v>1</v>
      </c>
      <c r="D128" s="69" t="s">
        <v>679</v>
      </c>
      <c r="E128" s="69">
        <v>2019</v>
      </c>
      <c r="F128" s="69" t="s">
        <v>24</v>
      </c>
      <c r="G128" s="69" t="s">
        <v>24</v>
      </c>
      <c r="H128" s="69" t="s">
        <v>24</v>
      </c>
      <c r="I128" s="69" t="s">
        <v>24</v>
      </c>
      <c r="J128" s="69" t="s">
        <v>24</v>
      </c>
      <c r="K128" s="69" t="s">
        <v>24</v>
      </c>
      <c r="L128" s="69"/>
      <c r="M128" s="69"/>
      <c r="N128" s="69"/>
      <c r="O128" s="69"/>
      <c r="P128" s="69"/>
      <c r="Q128" s="69"/>
    </row>
    <row r="129" spans="1:18" x14ac:dyDescent="0.25">
      <c r="A129" s="69">
        <v>373</v>
      </c>
      <c r="B129" s="69" t="s">
        <v>680</v>
      </c>
      <c r="C129" s="70">
        <v>2</v>
      </c>
      <c r="D129" s="69" t="s">
        <v>77</v>
      </c>
      <c r="E129" s="69">
        <v>2019</v>
      </c>
      <c r="F129" s="69" t="s">
        <v>90</v>
      </c>
      <c r="G129" s="69" t="s">
        <v>90</v>
      </c>
      <c r="H129" s="69" t="s">
        <v>90</v>
      </c>
      <c r="I129" s="69" t="s">
        <v>90</v>
      </c>
      <c r="J129" s="69" t="s">
        <v>65</v>
      </c>
      <c r="K129" s="69" t="s">
        <v>90</v>
      </c>
      <c r="L129" s="69" t="s">
        <v>63</v>
      </c>
      <c r="M129" s="69" t="s">
        <v>63</v>
      </c>
      <c r="N129" s="69" t="s">
        <v>90</v>
      </c>
      <c r="O129" s="69" t="s">
        <v>90</v>
      </c>
      <c r="P129" s="69" t="s">
        <v>90</v>
      </c>
      <c r="Q129" s="69" t="s">
        <v>90</v>
      </c>
    </row>
    <row r="130" spans="1:18" x14ac:dyDescent="0.25">
      <c r="A130" s="69">
        <v>374</v>
      </c>
      <c r="B130" s="69" t="s">
        <v>1079</v>
      </c>
      <c r="C130" s="70">
        <v>1</v>
      </c>
      <c r="D130" s="69" t="s">
        <v>682</v>
      </c>
      <c r="E130" s="69">
        <v>2019</v>
      </c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3" t="s">
        <v>1095</v>
      </c>
    </row>
    <row r="131" spans="1:18" x14ac:dyDescent="0.25">
      <c r="A131" s="69">
        <v>375</v>
      </c>
      <c r="B131" s="69" t="s">
        <v>683</v>
      </c>
      <c r="C131" s="70">
        <v>1</v>
      </c>
      <c r="D131" s="69" t="s">
        <v>684</v>
      </c>
      <c r="E131" s="69">
        <v>2019</v>
      </c>
      <c r="F131" s="69" t="s">
        <v>24</v>
      </c>
      <c r="G131" s="69" t="s">
        <v>24</v>
      </c>
      <c r="H131" s="69" t="s">
        <v>24</v>
      </c>
      <c r="I131" s="69" t="s">
        <v>24</v>
      </c>
      <c r="J131" s="69" t="s">
        <v>24</v>
      </c>
      <c r="K131" s="69" t="s">
        <v>24</v>
      </c>
      <c r="L131" s="69"/>
      <c r="M131" s="69"/>
      <c r="N131" s="69"/>
      <c r="O131" s="69"/>
      <c r="P131" s="69"/>
      <c r="Q131" s="69"/>
    </row>
    <row r="132" spans="1:18" x14ac:dyDescent="0.25">
      <c r="A132" s="69">
        <v>376</v>
      </c>
      <c r="B132" s="69" t="s">
        <v>686</v>
      </c>
      <c r="C132" s="70">
        <v>1</v>
      </c>
      <c r="D132" s="69" t="s">
        <v>687</v>
      </c>
      <c r="E132" s="69">
        <v>2019</v>
      </c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</row>
    <row r="133" spans="1:18" x14ac:dyDescent="0.25">
      <c r="A133" s="69">
        <v>377</v>
      </c>
      <c r="B133" s="69" t="s">
        <v>688</v>
      </c>
      <c r="C133" s="70">
        <v>1</v>
      </c>
      <c r="D133" s="69" t="s">
        <v>689</v>
      </c>
      <c r="E133" s="69">
        <v>2019</v>
      </c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</row>
    <row r="134" spans="1:18" x14ac:dyDescent="0.25">
      <c r="A134" s="69">
        <v>378</v>
      </c>
      <c r="B134" s="69" t="s">
        <v>690</v>
      </c>
      <c r="C134" s="70">
        <v>1</v>
      </c>
      <c r="D134" s="69" t="s">
        <v>233</v>
      </c>
      <c r="E134" s="69">
        <v>2019</v>
      </c>
      <c r="F134" s="69" t="s">
        <v>24</v>
      </c>
      <c r="G134" s="69" t="s">
        <v>24</v>
      </c>
      <c r="H134" s="69" t="s">
        <v>24</v>
      </c>
      <c r="I134" s="69" t="s">
        <v>24</v>
      </c>
      <c r="J134" s="69" t="s">
        <v>24</v>
      </c>
      <c r="K134" s="69" t="s">
        <v>24</v>
      </c>
      <c r="L134" s="69"/>
      <c r="M134" s="69"/>
      <c r="N134" s="69"/>
      <c r="O134" s="69"/>
      <c r="P134" s="69"/>
      <c r="Q134" s="69"/>
    </row>
    <row r="135" spans="1:18" x14ac:dyDescent="0.25">
      <c r="A135" s="69">
        <v>380</v>
      </c>
      <c r="B135" s="69" t="s">
        <v>692</v>
      </c>
      <c r="C135" s="70">
        <v>1</v>
      </c>
      <c r="D135" s="69" t="s">
        <v>693</v>
      </c>
      <c r="E135" s="69">
        <v>2019</v>
      </c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</row>
    <row r="136" spans="1:18" x14ac:dyDescent="0.25">
      <c r="A136" s="69">
        <v>382</v>
      </c>
      <c r="B136" s="69" t="s">
        <v>695</v>
      </c>
      <c r="C136" s="70"/>
      <c r="D136" s="69" t="s">
        <v>696</v>
      </c>
      <c r="E136" s="69">
        <v>2019</v>
      </c>
      <c r="F136" s="69" t="s">
        <v>24</v>
      </c>
      <c r="G136" s="69" t="s">
        <v>24</v>
      </c>
      <c r="H136" s="69" t="s">
        <v>24</v>
      </c>
      <c r="I136" s="69" t="s">
        <v>24</v>
      </c>
      <c r="J136" s="69" t="s">
        <v>24</v>
      </c>
      <c r="K136" s="69" t="s">
        <v>24</v>
      </c>
      <c r="L136" s="69" t="s">
        <v>24</v>
      </c>
      <c r="M136" s="69" t="s">
        <v>24</v>
      </c>
      <c r="N136" s="69" t="s">
        <v>24</v>
      </c>
      <c r="O136" s="69" t="s">
        <v>24</v>
      </c>
      <c r="P136" s="69" t="s">
        <v>24</v>
      </c>
      <c r="Q136" s="69" t="s">
        <v>24</v>
      </c>
    </row>
    <row r="137" spans="1:18" x14ac:dyDescent="0.25">
      <c r="A137" s="69">
        <v>386</v>
      </c>
      <c r="B137" s="69" t="s">
        <v>701</v>
      </c>
      <c r="C137" s="70">
        <v>2</v>
      </c>
      <c r="D137" s="69" t="s">
        <v>702</v>
      </c>
      <c r="E137" s="69">
        <v>2019</v>
      </c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</row>
    <row r="138" spans="1:18" x14ac:dyDescent="0.25">
      <c r="A138" s="69">
        <v>388</v>
      </c>
      <c r="B138" s="69" t="s">
        <v>705</v>
      </c>
      <c r="C138" s="70">
        <v>2</v>
      </c>
      <c r="D138" s="69" t="s">
        <v>704</v>
      </c>
      <c r="E138" s="69">
        <v>2019</v>
      </c>
      <c r="F138" s="69" t="s">
        <v>64</v>
      </c>
      <c r="G138" s="69" t="s">
        <v>64</v>
      </c>
      <c r="H138" s="69" t="s">
        <v>64</v>
      </c>
      <c r="I138" s="69" t="s">
        <v>64</v>
      </c>
      <c r="J138" s="69"/>
      <c r="K138" s="69"/>
      <c r="L138" s="69"/>
      <c r="M138" s="69"/>
      <c r="N138" s="69"/>
      <c r="O138" s="69"/>
      <c r="P138" s="69"/>
      <c r="Q138" s="69"/>
    </row>
    <row r="139" spans="1:18" x14ac:dyDescent="0.25">
      <c r="A139" s="69">
        <v>389</v>
      </c>
      <c r="B139" s="69" t="s">
        <v>706</v>
      </c>
      <c r="C139" s="70"/>
      <c r="D139" s="69" t="s">
        <v>707</v>
      </c>
      <c r="E139" s="69">
        <v>2019</v>
      </c>
      <c r="F139" s="69" t="s">
        <v>24</v>
      </c>
      <c r="G139" s="69" t="s">
        <v>24</v>
      </c>
      <c r="H139" s="69" t="s">
        <v>24</v>
      </c>
      <c r="I139" s="69" t="s">
        <v>24</v>
      </c>
      <c r="J139" s="69" t="s">
        <v>24</v>
      </c>
      <c r="K139" s="69"/>
      <c r="L139" s="69"/>
      <c r="M139" s="69"/>
      <c r="N139" s="69"/>
      <c r="O139" s="69"/>
      <c r="P139" s="69"/>
      <c r="Q139" s="69"/>
    </row>
    <row r="140" spans="1:18" x14ac:dyDescent="0.25">
      <c r="A140" s="69">
        <v>390</v>
      </c>
      <c r="B140" s="69" t="s">
        <v>708</v>
      </c>
      <c r="C140" s="70"/>
      <c r="D140" s="69" t="s">
        <v>709</v>
      </c>
      <c r="E140" s="69">
        <v>2019</v>
      </c>
      <c r="F140" s="69" t="s">
        <v>24</v>
      </c>
      <c r="G140" s="69" t="s">
        <v>24</v>
      </c>
      <c r="H140" s="69" t="s">
        <v>24</v>
      </c>
      <c r="I140" s="69" t="s">
        <v>24</v>
      </c>
      <c r="J140" s="69" t="s">
        <v>24</v>
      </c>
      <c r="K140" s="69"/>
      <c r="L140" s="69"/>
      <c r="M140" s="69"/>
      <c r="N140" s="69"/>
      <c r="O140" s="69"/>
      <c r="P140" s="69"/>
      <c r="Q140" s="69"/>
    </row>
    <row r="141" spans="1:18" x14ac:dyDescent="0.25">
      <c r="A141" s="69">
        <v>398</v>
      </c>
      <c r="B141" s="69" t="s">
        <v>720</v>
      </c>
      <c r="C141" s="70">
        <v>1</v>
      </c>
      <c r="D141" s="69" t="s">
        <v>721</v>
      </c>
      <c r="E141" s="69">
        <v>2019</v>
      </c>
      <c r="F141" s="69" t="s">
        <v>24</v>
      </c>
      <c r="G141" s="69" t="s">
        <v>24</v>
      </c>
      <c r="H141" s="69" t="s">
        <v>24</v>
      </c>
      <c r="I141" s="69" t="s">
        <v>24</v>
      </c>
      <c r="J141" s="69" t="s">
        <v>24</v>
      </c>
      <c r="K141" s="69" t="s">
        <v>24</v>
      </c>
      <c r="L141" s="69" t="s">
        <v>24</v>
      </c>
      <c r="M141" s="69" t="s">
        <v>24</v>
      </c>
      <c r="N141" s="69" t="s">
        <v>24</v>
      </c>
      <c r="O141" s="69" t="s">
        <v>24</v>
      </c>
      <c r="P141" s="69" t="s">
        <v>24</v>
      </c>
      <c r="Q141" s="69" t="s">
        <v>24</v>
      </c>
    </row>
    <row r="142" spans="1:18" x14ac:dyDescent="0.25">
      <c r="A142" s="69">
        <v>400</v>
      </c>
      <c r="B142" s="69" t="s">
        <v>723</v>
      </c>
      <c r="C142" s="70">
        <v>1</v>
      </c>
      <c r="D142" s="69" t="s">
        <v>233</v>
      </c>
      <c r="E142" s="69">
        <v>2019</v>
      </c>
      <c r="F142" s="69" t="s">
        <v>24</v>
      </c>
      <c r="G142" s="69" t="s">
        <v>24</v>
      </c>
      <c r="H142" s="69" t="s">
        <v>24</v>
      </c>
      <c r="I142" s="69" t="s">
        <v>24</v>
      </c>
      <c r="J142" s="69" t="s">
        <v>24</v>
      </c>
      <c r="K142" s="69" t="s">
        <v>24</v>
      </c>
      <c r="L142" s="69" t="s">
        <v>24</v>
      </c>
      <c r="M142" s="69" t="s">
        <v>24</v>
      </c>
      <c r="N142" s="69" t="s">
        <v>24</v>
      </c>
      <c r="O142" s="69" t="s">
        <v>24</v>
      </c>
      <c r="P142" s="69" t="s">
        <v>24</v>
      </c>
      <c r="Q142" s="69" t="s">
        <v>24</v>
      </c>
    </row>
    <row r="143" spans="1:18" x14ac:dyDescent="0.25">
      <c r="A143" s="69">
        <v>401</v>
      </c>
      <c r="B143" s="69" t="s">
        <v>724</v>
      </c>
      <c r="C143" s="70">
        <v>1</v>
      </c>
      <c r="D143" s="69" t="s">
        <v>725</v>
      </c>
      <c r="E143" s="69">
        <v>2019</v>
      </c>
      <c r="F143" s="69" t="s">
        <v>24</v>
      </c>
      <c r="G143" s="69" t="s">
        <v>24</v>
      </c>
      <c r="H143" s="69" t="s">
        <v>24</v>
      </c>
      <c r="I143" s="69" t="s">
        <v>24</v>
      </c>
      <c r="J143" s="69" t="s">
        <v>24</v>
      </c>
      <c r="K143" s="69" t="s">
        <v>24</v>
      </c>
      <c r="L143" s="69" t="s">
        <v>24</v>
      </c>
      <c r="M143" s="69" t="s">
        <v>24</v>
      </c>
      <c r="N143" s="69" t="s">
        <v>24</v>
      </c>
      <c r="O143" s="69" t="s">
        <v>24</v>
      </c>
      <c r="P143" s="69" t="s">
        <v>24</v>
      </c>
      <c r="Q143" s="69" t="s">
        <v>24</v>
      </c>
    </row>
    <row r="144" spans="1:18" x14ac:dyDescent="0.25">
      <c r="A144" s="69">
        <v>402</v>
      </c>
      <c r="B144" s="69" t="s">
        <v>726</v>
      </c>
      <c r="C144" s="70">
        <v>1</v>
      </c>
      <c r="D144" s="69" t="s">
        <v>727</v>
      </c>
      <c r="E144" s="69">
        <v>2019</v>
      </c>
      <c r="F144" s="69" t="s">
        <v>24</v>
      </c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</row>
    <row r="145" spans="1:18" x14ac:dyDescent="0.25">
      <c r="A145" s="69">
        <v>404</v>
      </c>
      <c r="B145" s="69" t="s">
        <v>730</v>
      </c>
      <c r="C145" s="70">
        <v>1</v>
      </c>
      <c r="D145" s="69" t="s">
        <v>731</v>
      </c>
      <c r="E145" s="69">
        <v>2019</v>
      </c>
      <c r="F145" s="69" t="s">
        <v>24</v>
      </c>
      <c r="G145" s="69" t="s">
        <v>24</v>
      </c>
      <c r="H145" s="69" t="s">
        <v>24</v>
      </c>
      <c r="I145" s="69" t="s">
        <v>24</v>
      </c>
      <c r="J145" s="69" t="s">
        <v>24</v>
      </c>
      <c r="K145" s="69" t="s">
        <v>24</v>
      </c>
      <c r="L145" s="69" t="s">
        <v>24</v>
      </c>
      <c r="M145" s="69"/>
      <c r="N145" s="69"/>
      <c r="O145" s="69"/>
      <c r="P145" s="69"/>
      <c r="Q145" s="69"/>
    </row>
    <row r="146" spans="1:18" x14ac:dyDescent="0.25">
      <c r="A146" s="69">
        <v>405</v>
      </c>
      <c r="B146" s="69" t="s">
        <v>732</v>
      </c>
      <c r="C146" s="70">
        <v>1</v>
      </c>
      <c r="D146" s="69" t="s">
        <v>733</v>
      </c>
      <c r="E146" s="69">
        <v>2019</v>
      </c>
      <c r="F146" s="69" t="s">
        <v>24</v>
      </c>
      <c r="G146" s="69" t="s">
        <v>24</v>
      </c>
      <c r="H146" s="69" t="s">
        <v>24</v>
      </c>
      <c r="I146" s="69" t="s">
        <v>24</v>
      </c>
      <c r="J146" s="69" t="s">
        <v>24</v>
      </c>
      <c r="K146" s="69" t="s">
        <v>24</v>
      </c>
      <c r="L146" s="69" t="s">
        <v>24</v>
      </c>
      <c r="M146" s="69" t="s">
        <v>24</v>
      </c>
      <c r="N146" s="69" t="s">
        <v>24</v>
      </c>
      <c r="O146" s="69" t="s">
        <v>24</v>
      </c>
      <c r="P146" s="69" t="s">
        <v>24</v>
      </c>
      <c r="Q146" s="69" t="s">
        <v>24</v>
      </c>
      <c r="R146" s="3" t="s">
        <v>1084</v>
      </c>
    </row>
    <row r="147" spans="1:18" x14ac:dyDescent="0.25">
      <c r="A147" s="69">
        <v>406</v>
      </c>
      <c r="B147" s="69" t="s">
        <v>734</v>
      </c>
      <c r="C147" s="70">
        <v>1</v>
      </c>
      <c r="D147" s="69" t="s">
        <v>735</v>
      </c>
      <c r="E147" s="69">
        <v>2019</v>
      </c>
      <c r="F147" s="69" t="s">
        <v>24</v>
      </c>
      <c r="G147" s="69" t="s">
        <v>24</v>
      </c>
      <c r="H147" s="69" t="s">
        <v>24</v>
      </c>
      <c r="I147" s="69" t="s">
        <v>24</v>
      </c>
      <c r="J147" s="69" t="s">
        <v>24</v>
      </c>
      <c r="K147" s="69" t="s">
        <v>24</v>
      </c>
      <c r="L147" s="69" t="s">
        <v>24</v>
      </c>
      <c r="M147" s="69" t="s">
        <v>24</v>
      </c>
      <c r="N147" s="69" t="s">
        <v>24</v>
      </c>
      <c r="O147" s="69" t="s">
        <v>24</v>
      </c>
      <c r="P147" s="69"/>
      <c r="Q147" s="69"/>
    </row>
    <row r="148" spans="1:18" x14ac:dyDescent="0.25">
      <c r="A148" s="69">
        <v>407</v>
      </c>
      <c r="B148" s="76" t="s">
        <v>736</v>
      </c>
      <c r="C148" s="70">
        <v>1</v>
      </c>
      <c r="D148" s="69" t="s">
        <v>737</v>
      </c>
      <c r="E148" s="69">
        <v>2019</v>
      </c>
      <c r="F148" s="69" t="s">
        <v>24</v>
      </c>
      <c r="G148" s="69" t="s">
        <v>24</v>
      </c>
      <c r="H148" s="69"/>
      <c r="I148" s="69"/>
      <c r="J148" s="69"/>
      <c r="K148" s="69"/>
      <c r="L148" s="69"/>
      <c r="M148" s="69"/>
      <c r="N148" s="69"/>
      <c r="O148" s="69"/>
      <c r="P148" s="69"/>
      <c r="Q148" s="69"/>
    </row>
    <row r="149" spans="1:18" x14ac:dyDescent="0.25">
      <c r="A149" s="69">
        <v>408</v>
      </c>
      <c r="B149" s="69" t="s">
        <v>739</v>
      </c>
      <c r="C149" s="70">
        <v>1</v>
      </c>
      <c r="D149" s="69" t="s">
        <v>55</v>
      </c>
      <c r="E149" s="69">
        <v>2019</v>
      </c>
      <c r="F149" s="69" t="s">
        <v>24</v>
      </c>
      <c r="G149" s="69" t="s">
        <v>24</v>
      </c>
      <c r="H149" s="69" t="s">
        <v>24</v>
      </c>
      <c r="I149" s="69" t="s">
        <v>24</v>
      </c>
      <c r="J149" s="69" t="s">
        <v>24</v>
      </c>
      <c r="K149" s="69" t="s">
        <v>24</v>
      </c>
      <c r="L149" s="69" t="s">
        <v>24</v>
      </c>
      <c r="M149" s="69" t="s">
        <v>24</v>
      </c>
      <c r="N149" s="69" t="s">
        <v>24</v>
      </c>
      <c r="O149" s="69" t="s">
        <v>24</v>
      </c>
      <c r="P149" s="69" t="s">
        <v>24</v>
      </c>
      <c r="Q149" s="69" t="s">
        <v>24</v>
      </c>
    </row>
    <row r="150" spans="1:18" x14ac:dyDescent="0.25">
      <c r="A150" s="69">
        <v>411</v>
      </c>
      <c r="B150" s="69" t="s">
        <v>744</v>
      </c>
      <c r="C150" s="70">
        <v>1</v>
      </c>
      <c r="D150" s="69" t="s">
        <v>367</v>
      </c>
      <c r="E150" s="69">
        <v>2019</v>
      </c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</row>
    <row r="151" spans="1:18" x14ac:dyDescent="0.25">
      <c r="A151" s="69">
        <v>412</v>
      </c>
      <c r="B151" s="69" t="s">
        <v>745</v>
      </c>
      <c r="C151" s="70">
        <v>1</v>
      </c>
      <c r="D151" s="69" t="s">
        <v>215</v>
      </c>
      <c r="E151" s="69">
        <v>2019</v>
      </c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</row>
    <row r="152" spans="1:18" x14ac:dyDescent="0.25">
      <c r="A152" s="69">
        <v>413</v>
      </c>
      <c r="B152" s="69" t="s">
        <v>746</v>
      </c>
      <c r="C152" s="70"/>
      <c r="D152" s="69" t="s">
        <v>344</v>
      </c>
      <c r="E152" s="69">
        <v>2019</v>
      </c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3" t="s">
        <v>1107</v>
      </c>
    </row>
    <row r="153" spans="1:18" x14ac:dyDescent="0.25">
      <c r="A153" s="69">
        <v>414</v>
      </c>
      <c r="B153" s="69" t="s">
        <v>747</v>
      </c>
      <c r="C153" s="70">
        <v>1</v>
      </c>
      <c r="D153" s="69" t="s">
        <v>748</v>
      </c>
      <c r="E153" s="69">
        <v>2019</v>
      </c>
      <c r="F153" s="69" t="s">
        <v>24</v>
      </c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</row>
    <row r="154" spans="1:18" x14ac:dyDescent="0.25">
      <c r="A154" s="69">
        <v>415</v>
      </c>
      <c r="B154" s="69" t="s">
        <v>749</v>
      </c>
      <c r="C154" s="70">
        <v>1</v>
      </c>
      <c r="D154" s="69" t="s">
        <v>750</v>
      </c>
      <c r="E154" s="69">
        <v>2019</v>
      </c>
      <c r="F154" s="69" t="s">
        <v>24</v>
      </c>
      <c r="G154" s="69" t="s">
        <v>24</v>
      </c>
      <c r="H154" s="69" t="s">
        <v>24</v>
      </c>
      <c r="I154" s="69" t="s">
        <v>24</v>
      </c>
      <c r="J154" s="69" t="s">
        <v>24</v>
      </c>
      <c r="K154" s="69"/>
      <c r="L154" s="69"/>
      <c r="M154" s="69"/>
      <c r="N154" s="69"/>
      <c r="O154" s="69"/>
      <c r="P154" s="69"/>
      <c r="Q154" s="69"/>
    </row>
    <row r="155" spans="1:18" x14ac:dyDescent="0.25">
      <c r="A155" s="69">
        <v>416</v>
      </c>
      <c r="B155" s="69" t="s">
        <v>751</v>
      </c>
      <c r="C155" s="70">
        <v>1</v>
      </c>
      <c r="D155" s="69" t="s">
        <v>528</v>
      </c>
      <c r="E155" s="69">
        <v>2019</v>
      </c>
      <c r="F155" s="69" t="s">
        <v>24</v>
      </c>
      <c r="G155" s="69" t="s">
        <v>24</v>
      </c>
      <c r="H155" s="69" t="s">
        <v>24</v>
      </c>
      <c r="I155" s="69" t="s">
        <v>24</v>
      </c>
      <c r="J155" s="69" t="s">
        <v>24</v>
      </c>
      <c r="K155" s="69"/>
      <c r="L155" s="69"/>
      <c r="M155" s="69"/>
      <c r="N155" s="69"/>
      <c r="O155" s="69"/>
      <c r="P155" s="69"/>
      <c r="Q155" s="69"/>
    </row>
    <row r="156" spans="1:18" x14ac:dyDescent="0.25">
      <c r="A156" s="69">
        <v>417</v>
      </c>
      <c r="B156" s="69" t="s">
        <v>752</v>
      </c>
      <c r="C156" s="70">
        <v>1</v>
      </c>
      <c r="D156" s="69" t="s">
        <v>753</v>
      </c>
      <c r="E156" s="69">
        <v>2019</v>
      </c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</row>
    <row r="157" spans="1:18" x14ac:dyDescent="0.25">
      <c r="A157" s="69">
        <v>420</v>
      </c>
      <c r="B157" s="69" t="s">
        <v>757</v>
      </c>
      <c r="C157" s="70">
        <v>1</v>
      </c>
      <c r="D157" s="69" t="s">
        <v>758</v>
      </c>
      <c r="E157" s="69">
        <v>2019</v>
      </c>
      <c r="F157" s="69" t="s">
        <v>24</v>
      </c>
      <c r="G157" s="69" t="s">
        <v>24</v>
      </c>
      <c r="H157" s="69" t="s">
        <v>24</v>
      </c>
      <c r="I157" s="69" t="s">
        <v>24</v>
      </c>
      <c r="J157" s="69" t="s">
        <v>24</v>
      </c>
      <c r="K157" s="69" t="s">
        <v>24</v>
      </c>
      <c r="L157" s="69"/>
      <c r="M157" s="69"/>
      <c r="N157" s="69"/>
      <c r="O157" s="69"/>
      <c r="P157" s="69"/>
      <c r="Q157" s="69"/>
      <c r="R157" s="3" t="s">
        <v>1155</v>
      </c>
    </row>
    <row r="158" spans="1:18" x14ac:dyDescent="0.25">
      <c r="A158" s="69">
        <v>422</v>
      </c>
      <c r="B158" s="69" t="s">
        <v>760</v>
      </c>
      <c r="C158" s="70">
        <v>1</v>
      </c>
      <c r="D158" s="69" t="s">
        <v>761</v>
      </c>
      <c r="E158" s="69">
        <v>2019</v>
      </c>
      <c r="F158" s="69" t="s">
        <v>24</v>
      </c>
      <c r="G158" s="69" t="s">
        <v>24</v>
      </c>
      <c r="H158" s="69" t="s">
        <v>24</v>
      </c>
      <c r="I158" s="69" t="s">
        <v>24</v>
      </c>
      <c r="J158" s="69" t="s">
        <v>24</v>
      </c>
      <c r="K158" s="69" t="s">
        <v>24</v>
      </c>
      <c r="L158" s="69" t="s">
        <v>24</v>
      </c>
      <c r="M158" s="69" t="s">
        <v>24</v>
      </c>
      <c r="N158" s="69" t="s">
        <v>24</v>
      </c>
      <c r="O158" s="69" t="s">
        <v>24</v>
      </c>
      <c r="P158" s="69" t="s">
        <v>24</v>
      </c>
      <c r="Q158" s="69" t="s">
        <v>24</v>
      </c>
    </row>
    <row r="159" spans="1:18" x14ac:dyDescent="0.25">
      <c r="A159" s="69">
        <v>423</v>
      </c>
      <c r="B159" s="69" t="s">
        <v>762</v>
      </c>
      <c r="C159" s="70">
        <v>1</v>
      </c>
      <c r="D159" s="69" t="s">
        <v>763</v>
      </c>
      <c r="E159" s="69">
        <v>2019</v>
      </c>
      <c r="F159" s="69" t="s">
        <v>24</v>
      </c>
      <c r="G159" s="69" t="s">
        <v>24</v>
      </c>
      <c r="H159" s="69" t="s">
        <v>24</v>
      </c>
      <c r="I159" s="69" t="s">
        <v>24</v>
      </c>
      <c r="J159" s="69" t="s">
        <v>24</v>
      </c>
      <c r="K159" s="69" t="s">
        <v>24</v>
      </c>
      <c r="L159" s="69" t="s">
        <v>24</v>
      </c>
      <c r="M159" s="69" t="s">
        <v>24</v>
      </c>
      <c r="N159" s="69" t="s">
        <v>24</v>
      </c>
      <c r="O159" s="69" t="s">
        <v>24</v>
      </c>
      <c r="P159" s="69" t="s">
        <v>24</v>
      </c>
      <c r="Q159" s="69" t="s">
        <v>24</v>
      </c>
    </row>
    <row r="160" spans="1:18" x14ac:dyDescent="0.25">
      <c r="A160" s="69">
        <v>425</v>
      </c>
      <c r="B160" s="69" t="s">
        <v>766</v>
      </c>
      <c r="C160" s="70">
        <v>1</v>
      </c>
      <c r="D160" s="69" t="s">
        <v>767</v>
      </c>
      <c r="E160" s="69">
        <v>2019</v>
      </c>
      <c r="F160" s="69" t="s">
        <v>24</v>
      </c>
      <c r="G160" s="69" t="s">
        <v>24</v>
      </c>
      <c r="H160" s="69" t="s">
        <v>24</v>
      </c>
      <c r="I160" s="69" t="s">
        <v>24</v>
      </c>
      <c r="J160" s="69" t="s">
        <v>24</v>
      </c>
      <c r="K160" s="69"/>
      <c r="L160" s="69"/>
      <c r="M160" s="69"/>
      <c r="N160" s="69"/>
      <c r="O160" s="69"/>
      <c r="P160" s="69"/>
      <c r="Q160" s="69"/>
    </row>
    <row r="161" spans="1:18" x14ac:dyDescent="0.25">
      <c r="A161" s="69">
        <v>426</v>
      </c>
      <c r="B161" s="69" t="s">
        <v>768</v>
      </c>
      <c r="C161" s="70">
        <v>1</v>
      </c>
      <c r="D161" s="69" t="s">
        <v>273</v>
      </c>
      <c r="E161" s="69">
        <v>2019</v>
      </c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3" t="s">
        <v>1103</v>
      </c>
    </row>
    <row r="162" spans="1:18" x14ac:dyDescent="0.25">
      <c r="A162" s="69">
        <v>427</v>
      </c>
      <c r="B162" s="69" t="s">
        <v>769</v>
      </c>
      <c r="C162" s="70">
        <v>1</v>
      </c>
      <c r="D162" s="69" t="s">
        <v>758</v>
      </c>
      <c r="E162" s="69">
        <v>2019</v>
      </c>
      <c r="F162" s="69" t="s">
        <v>24</v>
      </c>
      <c r="G162" s="69" t="s">
        <v>24</v>
      </c>
      <c r="H162" s="69" t="s">
        <v>24</v>
      </c>
      <c r="I162" s="69" t="s">
        <v>24</v>
      </c>
      <c r="J162" s="69" t="s">
        <v>24</v>
      </c>
      <c r="K162" s="69"/>
      <c r="L162" s="69"/>
      <c r="M162" s="69"/>
      <c r="N162" s="69"/>
      <c r="O162" s="69"/>
      <c r="P162" s="69"/>
      <c r="Q162" s="69"/>
    </row>
    <row r="163" spans="1:18" x14ac:dyDescent="0.25">
      <c r="A163" s="69">
        <v>428</v>
      </c>
      <c r="B163" s="69" t="s">
        <v>770</v>
      </c>
      <c r="C163" s="70">
        <v>2</v>
      </c>
      <c r="D163" s="69" t="s">
        <v>758</v>
      </c>
      <c r="E163" s="69">
        <v>2019</v>
      </c>
      <c r="F163" s="69" t="s">
        <v>1158</v>
      </c>
      <c r="G163" s="69" t="s">
        <v>1158</v>
      </c>
      <c r="H163" s="69" t="s">
        <v>1158</v>
      </c>
      <c r="I163" s="69" t="s">
        <v>1158</v>
      </c>
      <c r="J163" s="69"/>
      <c r="K163" s="69"/>
      <c r="L163" s="69"/>
      <c r="M163" s="69"/>
      <c r="N163" s="69"/>
      <c r="O163" s="69"/>
      <c r="P163" s="69"/>
      <c r="Q163" s="69"/>
    </row>
    <row r="164" spans="1:18" x14ac:dyDescent="0.25">
      <c r="A164" s="69">
        <v>430</v>
      </c>
      <c r="B164" s="69" t="s">
        <v>772</v>
      </c>
      <c r="C164" s="70">
        <v>1</v>
      </c>
      <c r="D164" s="69" t="s">
        <v>758</v>
      </c>
      <c r="E164" s="69">
        <v>2019</v>
      </c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3" t="s">
        <v>1104</v>
      </c>
    </row>
    <row r="165" spans="1:18" x14ac:dyDescent="0.25">
      <c r="A165" s="69">
        <v>432</v>
      </c>
      <c r="B165" s="69" t="s">
        <v>774</v>
      </c>
      <c r="C165" s="70"/>
      <c r="D165" s="69" t="s">
        <v>775</v>
      </c>
      <c r="E165" s="69">
        <v>2019</v>
      </c>
      <c r="F165" s="69" t="s">
        <v>24</v>
      </c>
      <c r="G165" s="69" t="s">
        <v>24</v>
      </c>
      <c r="H165" s="69" t="s">
        <v>24</v>
      </c>
      <c r="I165" s="69" t="s">
        <v>24</v>
      </c>
      <c r="J165" s="69" t="s">
        <v>24</v>
      </c>
      <c r="K165" s="69" t="s">
        <v>24</v>
      </c>
      <c r="L165" s="69" t="s">
        <v>24</v>
      </c>
      <c r="M165" s="69" t="s">
        <v>24</v>
      </c>
      <c r="N165" s="69" t="s">
        <v>24</v>
      </c>
      <c r="O165" s="69" t="s">
        <v>24</v>
      </c>
      <c r="P165" s="69" t="s">
        <v>24</v>
      </c>
      <c r="Q165" s="69" t="s">
        <v>24</v>
      </c>
    </row>
    <row r="166" spans="1:18" x14ac:dyDescent="0.25">
      <c r="A166" s="69">
        <v>435</v>
      </c>
      <c r="B166" s="69" t="s">
        <v>780</v>
      </c>
      <c r="C166" s="70">
        <v>1</v>
      </c>
      <c r="D166" s="69" t="s">
        <v>781</v>
      </c>
      <c r="E166" s="69">
        <v>2019</v>
      </c>
      <c r="F166" s="69" t="s">
        <v>24</v>
      </c>
      <c r="G166" s="69" t="s">
        <v>24</v>
      </c>
      <c r="H166" s="69" t="s">
        <v>24</v>
      </c>
      <c r="I166" s="69" t="s">
        <v>24</v>
      </c>
      <c r="J166" s="69" t="s">
        <v>24</v>
      </c>
      <c r="K166" s="69" t="s">
        <v>24</v>
      </c>
      <c r="L166" s="69" t="s">
        <v>24</v>
      </c>
      <c r="M166" s="69" t="s">
        <v>24</v>
      </c>
      <c r="N166" s="69" t="s">
        <v>24</v>
      </c>
      <c r="O166" s="69" t="s">
        <v>24</v>
      </c>
      <c r="P166" s="69" t="s">
        <v>24</v>
      </c>
      <c r="Q166" s="69" t="s">
        <v>24</v>
      </c>
      <c r="R166" s="3" t="s">
        <v>1099</v>
      </c>
    </row>
    <row r="167" spans="1:18" x14ac:dyDescent="0.25">
      <c r="A167" s="69">
        <v>436</v>
      </c>
      <c r="B167" s="69" t="s">
        <v>782</v>
      </c>
      <c r="C167" s="70">
        <v>1</v>
      </c>
      <c r="D167" s="69" t="s">
        <v>783</v>
      </c>
      <c r="E167" s="69">
        <v>2019</v>
      </c>
      <c r="F167" s="69" t="s">
        <v>24</v>
      </c>
      <c r="G167" s="69" t="s">
        <v>24</v>
      </c>
      <c r="H167" s="69" t="s">
        <v>24</v>
      </c>
      <c r="I167" s="69" t="s">
        <v>24</v>
      </c>
      <c r="J167" s="69" t="s">
        <v>24</v>
      </c>
      <c r="K167" s="69"/>
      <c r="L167" s="69"/>
      <c r="M167" s="69"/>
      <c r="N167" s="69"/>
      <c r="O167" s="69"/>
      <c r="P167" s="69"/>
      <c r="Q167" s="69"/>
    </row>
    <row r="168" spans="1:18" x14ac:dyDescent="0.25">
      <c r="A168" s="69">
        <v>437</v>
      </c>
      <c r="B168" s="69" t="s">
        <v>784</v>
      </c>
      <c r="C168" s="70">
        <v>1</v>
      </c>
      <c r="D168" s="69" t="s">
        <v>483</v>
      </c>
      <c r="E168" s="69">
        <v>2019</v>
      </c>
      <c r="F168" s="69" t="s">
        <v>24</v>
      </c>
      <c r="G168" s="69" t="s">
        <v>24</v>
      </c>
      <c r="H168" s="69" t="s">
        <v>24</v>
      </c>
      <c r="I168" s="69" t="s">
        <v>24</v>
      </c>
      <c r="J168" s="69" t="s">
        <v>24</v>
      </c>
      <c r="K168" s="69" t="s">
        <v>24</v>
      </c>
      <c r="L168" s="69" t="s">
        <v>24</v>
      </c>
      <c r="M168" s="69" t="s">
        <v>24</v>
      </c>
      <c r="N168" s="69" t="s">
        <v>24</v>
      </c>
      <c r="O168" s="69" t="s">
        <v>24</v>
      </c>
      <c r="P168" s="69" t="s">
        <v>24</v>
      </c>
      <c r="Q168" s="69" t="s">
        <v>24</v>
      </c>
    </row>
    <row r="169" spans="1:18" x14ac:dyDescent="0.25">
      <c r="A169" s="69">
        <v>441</v>
      </c>
      <c r="B169" s="69" t="s">
        <v>792</v>
      </c>
      <c r="C169" s="70">
        <v>1</v>
      </c>
      <c r="D169" s="69" t="s">
        <v>750</v>
      </c>
      <c r="E169" s="69">
        <v>2019</v>
      </c>
      <c r="F169" s="69" t="s">
        <v>24</v>
      </c>
      <c r="G169" s="69" t="s">
        <v>24</v>
      </c>
      <c r="H169" s="69" t="s">
        <v>24</v>
      </c>
      <c r="I169" s="69" t="s">
        <v>24</v>
      </c>
      <c r="J169" s="69" t="s">
        <v>24</v>
      </c>
      <c r="K169" s="69" t="s">
        <v>24</v>
      </c>
      <c r="L169" s="69" t="s">
        <v>24</v>
      </c>
      <c r="M169" s="69" t="s">
        <v>24</v>
      </c>
      <c r="N169" s="69" t="s">
        <v>24</v>
      </c>
      <c r="O169" s="69" t="s">
        <v>24</v>
      </c>
      <c r="P169" s="69" t="s">
        <v>24</v>
      </c>
      <c r="Q169" s="69" t="s">
        <v>24</v>
      </c>
      <c r="R169" t="s">
        <v>1118</v>
      </c>
    </row>
    <row r="170" spans="1:18" x14ac:dyDescent="0.25">
      <c r="A170" s="69">
        <v>442</v>
      </c>
      <c r="B170" s="69" t="s">
        <v>795</v>
      </c>
      <c r="C170" s="70">
        <v>1</v>
      </c>
      <c r="D170" s="69" t="s">
        <v>797</v>
      </c>
      <c r="E170" s="69">
        <v>2019</v>
      </c>
      <c r="F170" s="69" t="s">
        <v>24</v>
      </c>
      <c r="G170" s="69" t="s">
        <v>24</v>
      </c>
      <c r="H170" s="69" t="s">
        <v>24</v>
      </c>
      <c r="I170" s="69" t="s">
        <v>24</v>
      </c>
      <c r="J170" s="69" t="s">
        <v>24</v>
      </c>
      <c r="K170" s="69" t="s">
        <v>24</v>
      </c>
      <c r="L170" s="69" t="s">
        <v>24</v>
      </c>
      <c r="M170" s="69" t="s">
        <v>24</v>
      </c>
      <c r="N170" s="69" t="s">
        <v>24</v>
      </c>
      <c r="O170" s="69" t="s">
        <v>24</v>
      </c>
      <c r="P170" s="69" t="s">
        <v>24</v>
      </c>
      <c r="Q170" s="69" t="s">
        <v>24</v>
      </c>
    </row>
    <row r="171" spans="1:18" x14ac:dyDescent="0.25">
      <c r="A171" s="69">
        <v>443</v>
      </c>
      <c r="B171" s="69" t="s">
        <v>798</v>
      </c>
      <c r="C171" s="70">
        <v>1</v>
      </c>
      <c r="D171" s="69" t="s">
        <v>758</v>
      </c>
      <c r="E171" s="69">
        <v>2019</v>
      </c>
      <c r="F171" s="69" t="s">
        <v>24</v>
      </c>
      <c r="G171" s="69" t="s">
        <v>24</v>
      </c>
      <c r="H171" s="69" t="s">
        <v>24</v>
      </c>
      <c r="I171" s="69" t="s">
        <v>24</v>
      </c>
      <c r="J171" s="69" t="s">
        <v>24</v>
      </c>
      <c r="K171" s="69" t="s">
        <v>24</v>
      </c>
      <c r="L171" s="69"/>
      <c r="M171" s="69"/>
      <c r="N171" s="69"/>
      <c r="O171" s="69"/>
      <c r="P171" s="69"/>
      <c r="Q171" s="69"/>
    </row>
    <row r="172" spans="1:18" x14ac:dyDescent="0.25">
      <c r="A172" s="69">
        <v>444</v>
      </c>
      <c r="B172" s="69" t="s">
        <v>799</v>
      </c>
      <c r="C172" s="70">
        <v>1</v>
      </c>
      <c r="D172" s="69" t="s">
        <v>800</v>
      </c>
      <c r="E172" s="69">
        <v>2019</v>
      </c>
      <c r="F172" s="69" t="s">
        <v>24</v>
      </c>
      <c r="G172" s="69" t="s">
        <v>24</v>
      </c>
      <c r="H172" s="69" t="s">
        <v>24</v>
      </c>
      <c r="I172" s="69" t="s">
        <v>24</v>
      </c>
      <c r="J172" s="69" t="s">
        <v>24</v>
      </c>
      <c r="K172" s="69" t="s">
        <v>24</v>
      </c>
      <c r="L172" s="69" t="s">
        <v>24</v>
      </c>
      <c r="M172" s="69" t="s">
        <v>24</v>
      </c>
      <c r="N172" s="69" t="s">
        <v>24</v>
      </c>
      <c r="O172" s="69" t="s">
        <v>24</v>
      </c>
      <c r="P172" s="69" t="s">
        <v>24</v>
      </c>
      <c r="Q172" s="69" t="s">
        <v>24</v>
      </c>
    </row>
    <row r="173" spans="1:18" x14ac:dyDescent="0.25">
      <c r="A173" s="69">
        <v>445</v>
      </c>
      <c r="B173" s="69" t="s">
        <v>801</v>
      </c>
      <c r="C173" s="70">
        <v>1</v>
      </c>
      <c r="D173" s="69" t="s">
        <v>188</v>
      </c>
      <c r="E173" s="69">
        <v>2019</v>
      </c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</row>
    <row r="174" spans="1:18" x14ac:dyDescent="0.25">
      <c r="A174" s="69">
        <v>446</v>
      </c>
      <c r="B174" s="69" t="s">
        <v>802</v>
      </c>
      <c r="C174" s="70">
        <v>1</v>
      </c>
      <c r="D174" s="69" t="s">
        <v>803</v>
      </c>
      <c r="E174" s="69">
        <v>2019</v>
      </c>
      <c r="F174" s="69" t="s">
        <v>24</v>
      </c>
      <c r="G174" s="69" t="s">
        <v>24</v>
      </c>
      <c r="H174" s="69" t="s">
        <v>24</v>
      </c>
      <c r="I174" s="69" t="s">
        <v>24</v>
      </c>
      <c r="J174" s="69" t="s">
        <v>24</v>
      </c>
      <c r="K174" s="69" t="s">
        <v>24</v>
      </c>
      <c r="L174" s="69" t="s">
        <v>24</v>
      </c>
      <c r="M174" s="69" t="s">
        <v>24</v>
      </c>
      <c r="N174" s="69" t="s">
        <v>24</v>
      </c>
      <c r="O174" s="69" t="s">
        <v>24</v>
      </c>
      <c r="P174" s="69" t="s">
        <v>24</v>
      </c>
      <c r="Q174" s="69" t="s">
        <v>24</v>
      </c>
    </row>
    <row r="175" spans="1:18" x14ac:dyDescent="0.25">
      <c r="A175" s="69">
        <v>447</v>
      </c>
      <c r="B175" s="69" t="s">
        <v>804</v>
      </c>
      <c r="C175" s="70">
        <v>1</v>
      </c>
      <c r="D175" s="69" t="s">
        <v>55</v>
      </c>
      <c r="E175" s="69">
        <v>2019</v>
      </c>
      <c r="F175" s="69" t="s">
        <v>24</v>
      </c>
      <c r="G175" s="69" t="s">
        <v>24</v>
      </c>
      <c r="H175" s="69" t="s">
        <v>24</v>
      </c>
      <c r="I175" s="69" t="s">
        <v>24</v>
      </c>
      <c r="J175" s="69" t="s">
        <v>24</v>
      </c>
      <c r="K175" s="69" t="s">
        <v>24</v>
      </c>
      <c r="L175" s="69" t="s">
        <v>24</v>
      </c>
      <c r="M175" s="69" t="s">
        <v>24</v>
      </c>
      <c r="N175" s="69" t="s">
        <v>24</v>
      </c>
      <c r="O175" s="69" t="s">
        <v>24</v>
      </c>
      <c r="P175" s="69" t="s">
        <v>24</v>
      </c>
      <c r="Q175" s="69" t="s">
        <v>24</v>
      </c>
    </row>
    <row r="176" spans="1:18" x14ac:dyDescent="0.25">
      <c r="A176" s="69">
        <v>448</v>
      </c>
      <c r="B176" s="69" t="s">
        <v>805</v>
      </c>
      <c r="C176" s="70">
        <v>1</v>
      </c>
      <c r="D176" s="69" t="s">
        <v>806</v>
      </c>
      <c r="E176" s="69">
        <v>2019</v>
      </c>
      <c r="F176" s="69" t="s">
        <v>24</v>
      </c>
      <c r="G176" s="69" t="s">
        <v>24</v>
      </c>
      <c r="H176" s="69" t="s">
        <v>24</v>
      </c>
      <c r="I176" s="69" t="s">
        <v>24</v>
      </c>
      <c r="J176" s="69" t="s">
        <v>24</v>
      </c>
      <c r="K176" s="69"/>
      <c r="L176" s="69"/>
      <c r="M176" s="69"/>
      <c r="N176" s="69"/>
      <c r="O176" s="69"/>
      <c r="P176" s="69"/>
      <c r="Q176" s="69"/>
    </row>
    <row r="177" spans="1:18" x14ac:dyDescent="0.25">
      <c r="A177" s="69">
        <v>449</v>
      </c>
      <c r="B177" s="69" t="s">
        <v>807</v>
      </c>
      <c r="C177" s="70">
        <v>1</v>
      </c>
      <c r="D177" s="69" t="s">
        <v>528</v>
      </c>
      <c r="E177" s="69">
        <v>2019</v>
      </c>
      <c r="F177" s="69" t="s">
        <v>24</v>
      </c>
      <c r="G177" s="69" t="s">
        <v>24</v>
      </c>
      <c r="H177" s="69" t="s">
        <v>24</v>
      </c>
      <c r="I177" s="69" t="s">
        <v>24</v>
      </c>
      <c r="J177" s="69" t="s">
        <v>24</v>
      </c>
      <c r="K177" s="69" t="s">
        <v>24</v>
      </c>
      <c r="L177" s="69" t="s">
        <v>24</v>
      </c>
      <c r="M177" s="69" t="s">
        <v>24</v>
      </c>
      <c r="N177" s="69" t="s">
        <v>24</v>
      </c>
      <c r="O177" s="69"/>
      <c r="P177" s="69"/>
      <c r="Q177" s="69"/>
    </row>
    <row r="178" spans="1:18" x14ac:dyDescent="0.25">
      <c r="A178" s="69">
        <v>450</v>
      </c>
      <c r="B178" s="69" t="s">
        <v>808</v>
      </c>
      <c r="C178" s="70">
        <v>1</v>
      </c>
      <c r="D178" s="69" t="s">
        <v>515</v>
      </c>
      <c r="E178" s="69">
        <v>2019</v>
      </c>
      <c r="F178" s="69" t="s">
        <v>24</v>
      </c>
      <c r="G178" s="69" t="s">
        <v>24</v>
      </c>
      <c r="H178" s="69" t="s">
        <v>24</v>
      </c>
      <c r="I178" s="69" t="s">
        <v>24</v>
      </c>
      <c r="J178" s="69" t="s">
        <v>24</v>
      </c>
      <c r="K178" s="69" t="s">
        <v>24</v>
      </c>
      <c r="L178" s="69" t="s">
        <v>24</v>
      </c>
      <c r="M178" s="69"/>
      <c r="N178" s="69"/>
      <c r="O178" s="69"/>
      <c r="P178" s="69"/>
      <c r="Q178" s="69"/>
    </row>
    <row r="179" spans="1:18" x14ac:dyDescent="0.25">
      <c r="A179" s="69">
        <v>451</v>
      </c>
      <c r="B179" s="69" t="s">
        <v>809</v>
      </c>
      <c r="C179" s="70">
        <v>1</v>
      </c>
      <c r="D179" s="69" t="s">
        <v>810</v>
      </c>
      <c r="E179" s="69">
        <v>2019</v>
      </c>
      <c r="F179" s="69" t="s">
        <v>24</v>
      </c>
      <c r="G179" s="69" t="s">
        <v>24</v>
      </c>
      <c r="H179" s="69" t="s">
        <v>24</v>
      </c>
      <c r="I179" s="69" t="s">
        <v>24</v>
      </c>
      <c r="J179" s="69" t="s">
        <v>24</v>
      </c>
      <c r="K179" s="69" t="s">
        <v>24</v>
      </c>
      <c r="L179" s="69" t="s">
        <v>24</v>
      </c>
      <c r="M179" s="69" t="s">
        <v>24</v>
      </c>
      <c r="N179" s="69" t="s">
        <v>24</v>
      </c>
      <c r="O179" s="69" t="s">
        <v>24</v>
      </c>
      <c r="P179" s="69" t="s">
        <v>24</v>
      </c>
      <c r="Q179" s="69" t="s">
        <v>24</v>
      </c>
    </row>
    <row r="180" spans="1:18" x14ac:dyDescent="0.25">
      <c r="A180" s="69">
        <v>452</v>
      </c>
      <c r="B180" s="69" t="s">
        <v>811</v>
      </c>
      <c r="C180" s="70">
        <v>1</v>
      </c>
      <c r="D180" s="69" t="s">
        <v>188</v>
      </c>
      <c r="E180" s="69">
        <v>2019</v>
      </c>
      <c r="F180" s="69" t="s">
        <v>180</v>
      </c>
      <c r="G180" s="69" t="s">
        <v>24</v>
      </c>
      <c r="H180" s="69" t="s">
        <v>24</v>
      </c>
      <c r="I180" s="69" t="s">
        <v>24</v>
      </c>
      <c r="J180" s="69" t="s">
        <v>24</v>
      </c>
      <c r="K180" s="69" t="s">
        <v>24</v>
      </c>
      <c r="L180" s="69" t="s">
        <v>24</v>
      </c>
      <c r="M180" s="69"/>
      <c r="N180" s="69"/>
      <c r="O180" s="69"/>
      <c r="P180" s="69"/>
      <c r="Q180" s="69"/>
    </row>
    <row r="181" spans="1:18" x14ac:dyDescent="0.25">
      <c r="A181" s="69">
        <v>453</v>
      </c>
      <c r="B181" s="69" t="s">
        <v>812</v>
      </c>
      <c r="C181" s="70">
        <v>1</v>
      </c>
      <c r="D181" s="69" t="s">
        <v>503</v>
      </c>
      <c r="E181" s="69">
        <v>2019</v>
      </c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3" t="s">
        <v>1094</v>
      </c>
    </row>
    <row r="182" spans="1:18" x14ac:dyDescent="0.25">
      <c r="A182" s="69">
        <v>455</v>
      </c>
      <c r="B182" s="69" t="s">
        <v>814</v>
      </c>
      <c r="C182" s="70">
        <v>1</v>
      </c>
      <c r="D182" s="69" t="s">
        <v>815</v>
      </c>
      <c r="E182" s="69">
        <v>2019</v>
      </c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</row>
    <row r="183" spans="1:18" x14ac:dyDescent="0.25">
      <c r="A183" s="69">
        <v>456</v>
      </c>
      <c r="B183" s="69" t="s">
        <v>816</v>
      </c>
      <c r="C183" s="70">
        <v>1</v>
      </c>
      <c r="D183" s="69" t="s">
        <v>503</v>
      </c>
      <c r="E183" s="69">
        <v>2019</v>
      </c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3" t="s">
        <v>1095</v>
      </c>
    </row>
    <row r="184" spans="1:18" x14ac:dyDescent="0.25">
      <c r="A184" s="69">
        <v>458</v>
      </c>
      <c r="B184" s="69" t="s">
        <v>819</v>
      </c>
      <c r="C184" s="70">
        <v>1</v>
      </c>
      <c r="D184" s="69" t="s">
        <v>820</v>
      </c>
      <c r="E184" s="69">
        <v>2019</v>
      </c>
      <c r="F184" s="69" t="s">
        <v>24</v>
      </c>
      <c r="G184" s="69" t="s">
        <v>24</v>
      </c>
      <c r="H184" s="69" t="s">
        <v>24</v>
      </c>
      <c r="I184" s="69" t="s">
        <v>24</v>
      </c>
      <c r="J184" s="69" t="s">
        <v>24</v>
      </c>
      <c r="K184" s="69" t="s">
        <v>24</v>
      </c>
      <c r="L184" s="69" t="s">
        <v>24</v>
      </c>
      <c r="M184" s="69" t="s">
        <v>24</v>
      </c>
      <c r="N184" s="69" t="s">
        <v>24</v>
      </c>
      <c r="O184" s="69" t="s">
        <v>24</v>
      </c>
      <c r="P184" s="69" t="s">
        <v>24</v>
      </c>
      <c r="Q184" s="69" t="s">
        <v>24</v>
      </c>
    </row>
    <row r="185" spans="1:18" x14ac:dyDescent="0.25">
      <c r="A185" s="69">
        <v>459</v>
      </c>
      <c r="B185" s="69" t="s">
        <v>821</v>
      </c>
      <c r="C185" s="70">
        <v>1</v>
      </c>
      <c r="D185" s="69" t="s">
        <v>822</v>
      </c>
      <c r="E185" s="69">
        <v>2019</v>
      </c>
      <c r="F185" s="69" t="s">
        <v>24</v>
      </c>
      <c r="G185" s="69" t="s">
        <v>24</v>
      </c>
      <c r="H185" s="69" t="s">
        <v>24</v>
      </c>
      <c r="I185" s="69" t="s">
        <v>24</v>
      </c>
      <c r="J185" s="69" t="s">
        <v>24</v>
      </c>
      <c r="K185" s="69" t="s">
        <v>24</v>
      </c>
      <c r="L185" s="69" t="s">
        <v>24</v>
      </c>
      <c r="M185" s="69" t="s">
        <v>24</v>
      </c>
      <c r="N185" s="69" t="s">
        <v>24</v>
      </c>
      <c r="O185" s="69" t="s">
        <v>24</v>
      </c>
      <c r="P185" s="69" t="s">
        <v>24</v>
      </c>
      <c r="Q185" s="69" t="s">
        <v>24</v>
      </c>
      <c r="R185" s="3" t="s">
        <v>1102</v>
      </c>
    </row>
    <row r="186" spans="1:18" x14ac:dyDescent="0.25">
      <c r="A186" s="69">
        <v>460</v>
      </c>
      <c r="B186" s="69" t="s">
        <v>823</v>
      </c>
      <c r="C186" s="70">
        <v>1</v>
      </c>
      <c r="D186" s="69" t="s">
        <v>825</v>
      </c>
      <c r="E186" s="69">
        <v>2019</v>
      </c>
      <c r="F186" s="69" t="s">
        <v>24</v>
      </c>
      <c r="G186" s="69" t="s">
        <v>24</v>
      </c>
      <c r="H186" s="69" t="s">
        <v>24</v>
      </c>
      <c r="I186" s="69" t="s">
        <v>24</v>
      </c>
      <c r="J186" s="69" t="s">
        <v>24</v>
      </c>
      <c r="K186" s="69"/>
      <c r="L186" s="69"/>
      <c r="M186" s="69"/>
      <c r="N186" s="69"/>
      <c r="O186" s="69"/>
      <c r="P186" s="69"/>
      <c r="Q186" s="69"/>
    </row>
    <row r="187" spans="1:18" x14ac:dyDescent="0.25">
      <c r="A187" s="69">
        <v>461</v>
      </c>
      <c r="B187" s="69" t="s">
        <v>826</v>
      </c>
      <c r="C187" s="70">
        <v>1</v>
      </c>
      <c r="D187" s="69" t="s">
        <v>72</v>
      </c>
      <c r="E187" s="69">
        <v>2019</v>
      </c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</row>
    <row r="188" spans="1:18" x14ac:dyDescent="0.25">
      <c r="A188" s="69">
        <v>463</v>
      </c>
      <c r="B188" s="69" t="s">
        <v>828</v>
      </c>
      <c r="C188" s="70">
        <v>1</v>
      </c>
      <c r="D188" s="69" t="s">
        <v>829</v>
      </c>
      <c r="E188" s="69">
        <v>2019</v>
      </c>
      <c r="F188" s="69" t="s">
        <v>24</v>
      </c>
      <c r="G188" s="69" t="s">
        <v>24</v>
      </c>
      <c r="H188" s="69" t="s">
        <v>24</v>
      </c>
      <c r="I188" s="69" t="s">
        <v>24</v>
      </c>
      <c r="J188" s="69" t="s">
        <v>24</v>
      </c>
      <c r="K188" s="69"/>
      <c r="L188" s="69"/>
      <c r="M188" s="69"/>
      <c r="N188" s="69"/>
      <c r="O188" s="69"/>
      <c r="P188" s="69"/>
      <c r="Q188" s="69"/>
    </row>
    <row r="189" spans="1:18" x14ac:dyDescent="0.25">
      <c r="A189" s="69">
        <v>464</v>
      </c>
      <c r="B189" s="69" t="s">
        <v>830</v>
      </c>
      <c r="C189" s="70"/>
      <c r="D189" s="69" t="s">
        <v>831</v>
      </c>
      <c r="E189" s="69">
        <v>2019</v>
      </c>
      <c r="F189" s="69" t="s">
        <v>24</v>
      </c>
      <c r="G189" s="69" t="s">
        <v>24</v>
      </c>
      <c r="H189" s="69" t="s">
        <v>24</v>
      </c>
      <c r="I189" s="69" t="s">
        <v>24</v>
      </c>
      <c r="J189" s="69"/>
      <c r="K189" s="69"/>
      <c r="L189" s="69"/>
      <c r="M189" s="69"/>
      <c r="N189" s="69"/>
      <c r="O189" s="69"/>
      <c r="P189" s="69"/>
      <c r="Q189" s="69"/>
    </row>
    <row r="190" spans="1:18" x14ac:dyDescent="0.25">
      <c r="A190" s="69">
        <v>466</v>
      </c>
      <c r="B190" s="69" t="s">
        <v>834</v>
      </c>
      <c r="C190" s="70">
        <v>1</v>
      </c>
      <c r="D190" s="69" t="s">
        <v>835</v>
      </c>
      <c r="E190" s="69">
        <v>2019</v>
      </c>
      <c r="F190" s="69" t="s">
        <v>24</v>
      </c>
      <c r="G190" s="69" t="s">
        <v>24</v>
      </c>
      <c r="H190" s="69" t="s">
        <v>24</v>
      </c>
      <c r="I190" s="69" t="s">
        <v>24</v>
      </c>
      <c r="J190" s="69" t="s">
        <v>24</v>
      </c>
      <c r="K190" s="69" t="s">
        <v>24</v>
      </c>
      <c r="L190" s="69" t="s">
        <v>24</v>
      </c>
      <c r="M190" s="69" t="s">
        <v>24</v>
      </c>
      <c r="N190" s="69" t="s">
        <v>24</v>
      </c>
      <c r="O190" s="69" t="s">
        <v>24</v>
      </c>
      <c r="P190" s="69" t="s">
        <v>24</v>
      </c>
      <c r="Q190" s="69" t="s">
        <v>24</v>
      </c>
    </row>
    <row r="191" spans="1:18" x14ac:dyDescent="0.25">
      <c r="A191" s="69">
        <v>467</v>
      </c>
      <c r="B191" s="77" t="s">
        <v>836</v>
      </c>
      <c r="C191" s="70">
        <v>1</v>
      </c>
      <c r="D191" s="69">
        <v>1</v>
      </c>
      <c r="E191" s="69">
        <v>2019</v>
      </c>
      <c r="F191" s="69" t="s">
        <v>24</v>
      </c>
      <c r="G191" s="69" t="s">
        <v>24</v>
      </c>
      <c r="H191" s="69" t="s">
        <v>24</v>
      </c>
      <c r="I191" s="69" t="s">
        <v>24</v>
      </c>
      <c r="J191" s="69" t="s">
        <v>24</v>
      </c>
      <c r="K191" s="69" t="s">
        <v>58</v>
      </c>
      <c r="L191" s="69" t="s">
        <v>24</v>
      </c>
      <c r="M191" s="69" t="s">
        <v>24</v>
      </c>
      <c r="N191" s="69" t="s">
        <v>24</v>
      </c>
      <c r="O191" s="69" t="s">
        <v>24</v>
      </c>
      <c r="P191" s="69" t="s">
        <v>24</v>
      </c>
      <c r="Q191" s="69" t="s">
        <v>24</v>
      </c>
    </row>
    <row r="192" spans="1:18" x14ac:dyDescent="0.25">
      <c r="A192" s="69">
        <v>471</v>
      </c>
      <c r="B192" s="69" t="s">
        <v>843</v>
      </c>
      <c r="C192" s="70"/>
      <c r="D192" s="69" t="s">
        <v>844</v>
      </c>
      <c r="E192" s="69">
        <v>2019</v>
      </c>
      <c r="F192" s="69" t="s">
        <v>24</v>
      </c>
      <c r="G192" s="69" t="s">
        <v>24</v>
      </c>
      <c r="H192" s="69" t="s">
        <v>24</v>
      </c>
      <c r="I192" s="69" t="s">
        <v>24</v>
      </c>
      <c r="J192" s="69" t="s">
        <v>24</v>
      </c>
      <c r="K192" s="69"/>
      <c r="L192" s="69"/>
      <c r="M192" s="69"/>
      <c r="N192" s="69"/>
      <c r="O192" s="69"/>
      <c r="P192" s="69"/>
      <c r="Q192" s="69"/>
    </row>
    <row r="193" spans="1:18" x14ac:dyDescent="0.25">
      <c r="A193" s="74">
        <v>472</v>
      </c>
      <c r="B193" s="74" t="s">
        <v>845</v>
      </c>
      <c r="C193" s="70">
        <v>1</v>
      </c>
      <c r="D193" s="69" t="s">
        <v>846</v>
      </c>
      <c r="E193" s="69">
        <v>2019</v>
      </c>
      <c r="F193" s="69" t="s">
        <v>24</v>
      </c>
      <c r="G193" s="69" t="s">
        <v>24</v>
      </c>
      <c r="H193" s="69" t="s">
        <v>24</v>
      </c>
      <c r="I193" s="69" t="s">
        <v>24</v>
      </c>
      <c r="J193" s="69" t="s">
        <v>24</v>
      </c>
      <c r="K193" s="69" t="s">
        <v>24</v>
      </c>
      <c r="L193" s="69" t="s">
        <v>24</v>
      </c>
      <c r="M193" s="69" t="s">
        <v>24</v>
      </c>
      <c r="N193" s="69" t="s">
        <v>24</v>
      </c>
      <c r="O193" s="69" t="s">
        <v>24</v>
      </c>
      <c r="P193" s="69" t="s">
        <v>24</v>
      </c>
      <c r="Q193" s="69" t="s">
        <v>24</v>
      </c>
    </row>
    <row r="194" spans="1:18" x14ac:dyDescent="0.25">
      <c r="A194" s="69">
        <v>473</v>
      </c>
      <c r="B194" s="69" t="s">
        <v>848</v>
      </c>
      <c r="C194" s="70">
        <v>1</v>
      </c>
      <c r="D194" s="69" t="s">
        <v>77</v>
      </c>
      <c r="E194" s="69">
        <v>2019</v>
      </c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</row>
    <row r="195" spans="1:18" x14ac:dyDescent="0.25">
      <c r="A195" s="69">
        <v>475</v>
      </c>
      <c r="B195" s="69" t="s">
        <v>1081</v>
      </c>
      <c r="C195" s="70">
        <v>1</v>
      </c>
      <c r="D195" s="69" t="s">
        <v>578</v>
      </c>
      <c r="E195" s="69">
        <v>2019</v>
      </c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3" t="s">
        <v>1097</v>
      </c>
    </row>
    <row r="196" spans="1:18" x14ac:dyDescent="0.25">
      <c r="A196" s="69">
        <v>479</v>
      </c>
      <c r="B196" s="69" t="s">
        <v>855</v>
      </c>
      <c r="C196" s="70">
        <v>1</v>
      </c>
      <c r="D196" s="69" t="s">
        <v>182</v>
      </c>
      <c r="E196" s="69">
        <v>2019</v>
      </c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</row>
    <row r="197" spans="1:18" x14ac:dyDescent="0.25">
      <c r="A197" s="69">
        <v>482</v>
      </c>
      <c r="B197" s="69" t="s">
        <v>858</v>
      </c>
      <c r="C197" s="70">
        <v>1</v>
      </c>
      <c r="D197" s="69" t="s">
        <v>55</v>
      </c>
      <c r="E197" s="69">
        <v>2019</v>
      </c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</row>
    <row r="198" spans="1:18" x14ac:dyDescent="0.25">
      <c r="A198" s="69">
        <v>486</v>
      </c>
      <c r="B198" s="69" t="s">
        <v>864</v>
      </c>
      <c r="C198" s="70">
        <v>1</v>
      </c>
      <c r="D198" s="69" t="s">
        <v>865</v>
      </c>
      <c r="E198" s="69">
        <v>2019</v>
      </c>
      <c r="F198" s="69" t="s">
        <v>24</v>
      </c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</row>
    <row r="199" spans="1:18" x14ac:dyDescent="0.25">
      <c r="A199" s="69">
        <v>487</v>
      </c>
      <c r="B199" s="69" t="s">
        <v>866</v>
      </c>
      <c r="C199" s="70">
        <v>1</v>
      </c>
      <c r="D199" s="69" t="s">
        <v>867</v>
      </c>
      <c r="E199" s="69">
        <v>2019</v>
      </c>
      <c r="F199" s="69" t="s">
        <v>24</v>
      </c>
      <c r="G199" s="69" t="s">
        <v>24</v>
      </c>
      <c r="H199" s="69" t="s">
        <v>24</v>
      </c>
      <c r="I199" s="69" t="s">
        <v>24</v>
      </c>
      <c r="J199" s="69" t="s">
        <v>24</v>
      </c>
      <c r="K199" s="69" t="s">
        <v>24</v>
      </c>
      <c r="L199" s="69"/>
      <c r="M199" s="69"/>
      <c r="N199" s="69"/>
      <c r="O199" s="69"/>
      <c r="P199" s="69"/>
      <c r="Q199" s="69"/>
    </row>
    <row r="200" spans="1:18" x14ac:dyDescent="0.25">
      <c r="A200" s="69">
        <v>488</v>
      </c>
      <c r="B200" s="69" t="s">
        <v>868</v>
      </c>
      <c r="C200" s="70">
        <v>1</v>
      </c>
      <c r="D200" s="69" t="s">
        <v>397</v>
      </c>
      <c r="E200" s="69">
        <v>2019</v>
      </c>
      <c r="F200" s="69" t="s">
        <v>24</v>
      </c>
      <c r="G200" s="69" t="s">
        <v>24</v>
      </c>
      <c r="H200" s="69" t="s">
        <v>24</v>
      </c>
      <c r="I200" s="69" t="s">
        <v>24</v>
      </c>
      <c r="J200" s="69" t="s">
        <v>24</v>
      </c>
      <c r="K200" s="69" t="s">
        <v>24</v>
      </c>
      <c r="L200" s="69" t="s">
        <v>24</v>
      </c>
      <c r="M200" s="69" t="s">
        <v>24</v>
      </c>
      <c r="N200" s="69" t="s">
        <v>24</v>
      </c>
      <c r="O200" s="69" t="s">
        <v>24</v>
      </c>
      <c r="P200" s="69" t="s">
        <v>24</v>
      </c>
      <c r="Q200" s="69" t="s">
        <v>24</v>
      </c>
    </row>
    <row r="201" spans="1:18" x14ac:dyDescent="0.25">
      <c r="A201" s="69">
        <v>489</v>
      </c>
      <c r="B201" s="69" t="s">
        <v>869</v>
      </c>
      <c r="C201" s="70">
        <v>1</v>
      </c>
      <c r="D201" s="69" t="s">
        <v>860</v>
      </c>
      <c r="E201" s="69">
        <v>2019</v>
      </c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</row>
    <row r="202" spans="1:18" x14ac:dyDescent="0.25">
      <c r="A202" s="69">
        <v>491</v>
      </c>
      <c r="B202" s="69" t="s">
        <v>871</v>
      </c>
      <c r="C202" s="70">
        <v>1</v>
      </c>
      <c r="D202" s="69" t="s">
        <v>735</v>
      </c>
      <c r="E202" s="69">
        <v>2019</v>
      </c>
      <c r="F202" s="69" t="s">
        <v>24</v>
      </c>
      <c r="G202" s="69" t="s">
        <v>24</v>
      </c>
      <c r="H202" s="69" t="s">
        <v>24</v>
      </c>
      <c r="I202" s="69" t="s">
        <v>24</v>
      </c>
      <c r="J202" s="69" t="s">
        <v>24</v>
      </c>
      <c r="K202" s="69" t="s">
        <v>24</v>
      </c>
      <c r="L202" s="69" t="s">
        <v>24</v>
      </c>
      <c r="M202" s="69" t="s">
        <v>24</v>
      </c>
      <c r="N202" s="69" t="s">
        <v>24</v>
      </c>
      <c r="O202" s="69" t="s">
        <v>24</v>
      </c>
      <c r="P202" s="69" t="s">
        <v>24</v>
      </c>
      <c r="Q202" s="69" t="s">
        <v>24</v>
      </c>
    </row>
    <row r="203" spans="1:18" x14ac:dyDescent="0.25">
      <c r="A203" s="69">
        <v>492</v>
      </c>
      <c r="B203" s="69" t="s">
        <v>872</v>
      </c>
      <c r="C203" s="70">
        <v>1</v>
      </c>
      <c r="D203" s="69" t="s">
        <v>873</v>
      </c>
      <c r="E203" s="69">
        <v>2019</v>
      </c>
      <c r="F203" s="69" t="s">
        <v>24</v>
      </c>
      <c r="G203" s="69" t="s">
        <v>24</v>
      </c>
      <c r="H203" s="69" t="s">
        <v>24</v>
      </c>
      <c r="I203" s="69" t="s">
        <v>24</v>
      </c>
      <c r="J203" s="69" t="s">
        <v>24</v>
      </c>
      <c r="K203" s="69" t="s">
        <v>24</v>
      </c>
      <c r="L203" s="69" t="s">
        <v>24</v>
      </c>
      <c r="M203" s="69" t="s">
        <v>24</v>
      </c>
      <c r="N203" s="69" t="s">
        <v>24</v>
      </c>
      <c r="O203" s="69" t="s">
        <v>24</v>
      </c>
      <c r="P203" s="69" t="s">
        <v>24</v>
      </c>
      <c r="Q203" s="69" t="s">
        <v>24</v>
      </c>
    </row>
    <row r="204" spans="1:18" x14ac:dyDescent="0.25">
      <c r="A204" s="69">
        <v>493</v>
      </c>
      <c r="B204" s="69" t="s">
        <v>874</v>
      </c>
      <c r="C204" s="70">
        <v>1</v>
      </c>
      <c r="D204" s="69" t="s">
        <v>1177</v>
      </c>
      <c r="E204" s="69">
        <v>2019</v>
      </c>
      <c r="F204" s="69" t="s">
        <v>24</v>
      </c>
      <c r="G204" s="69" t="s">
        <v>24</v>
      </c>
      <c r="H204" s="69" t="s">
        <v>24</v>
      </c>
      <c r="I204" s="69" t="s">
        <v>24</v>
      </c>
      <c r="J204" s="69" t="s">
        <v>24</v>
      </c>
      <c r="K204" s="69" t="s">
        <v>24</v>
      </c>
      <c r="L204" s="69"/>
      <c r="M204" s="69"/>
      <c r="N204" s="69"/>
      <c r="O204" s="69"/>
      <c r="P204" s="69"/>
      <c r="Q204" s="69"/>
    </row>
    <row r="205" spans="1:18" x14ac:dyDescent="0.25">
      <c r="A205" s="69">
        <v>494</v>
      </c>
      <c r="B205" s="69" t="s">
        <v>875</v>
      </c>
      <c r="C205" s="70">
        <v>1</v>
      </c>
      <c r="D205" s="69" t="s">
        <v>397</v>
      </c>
      <c r="E205" s="69">
        <v>2019</v>
      </c>
      <c r="F205" s="69" t="s">
        <v>24</v>
      </c>
      <c r="G205" s="69" t="s">
        <v>24</v>
      </c>
      <c r="H205" s="69" t="s">
        <v>24</v>
      </c>
      <c r="I205" s="69" t="s">
        <v>24</v>
      </c>
      <c r="J205" s="69" t="s">
        <v>24</v>
      </c>
      <c r="K205" s="69" t="s">
        <v>24</v>
      </c>
      <c r="L205" s="69" t="s">
        <v>24</v>
      </c>
      <c r="M205" s="69" t="s">
        <v>24</v>
      </c>
      <c r="N205" s="69" t="s">
        <v>24</v>
      </c>
      <c r="O205" s="69" t="s">
        <v>24</v>
      </c>
      <c r="P205" s="69" t="s">
        <v>24</v>
      </c>
      <c r="Q205" s="69" t="s">
        <v>24</v>
      </c>
    </row>
    <row r="206" spans="1:18" x14ac:dyDescent="0.25">
      <c r="A206" s="69">
        <v>495</v>
      </c>
      <c r="B206" s="69" t="s">
        <v>1075</v>
      </c>
      <c r="C206" s="70">
        <v>1</v>
      </c>
      <c r="D206" s="69" t="s">
        <v>876</v>
      </c>
      <c r="E206" s="69">
        <v>2019</v>
      </c>
      <c r="F206" s="69" t="s">
        <v>24</v>
      </c>
      <c r="G206" s="69" t="s">
        <v>24</v>
      </c>
      <c r="H206" s="69" t="s">
        <v>24</v>
      </c>
      <c r="I206" s="69" t="s">
        <v>24</v>
      </c>
      <c r="J206" s="69"/>
      <c r="K206" s="69"/>
      <c r="L206" s="69"/>
      <c r="M206" s="69"/>
      <c r="N206" s="69"/>
      <c r="O206" s="69"/>
      <c r="P206" s="69"/>
      <c r="Q206" s="69"/>
    </row>
    <row r="207" spans="1:18" x14ac:dyDescent="0.25">
      <c r="A207" s="69">
        <v>496</v>
      </c>
      <c r="B207" s="69" t="s">
        <v>877</v>
      </c>
      <c r="C207" s="70">
        <v>1</v>
      </c>
      <c r="D207" s="69" t="s">
        <v>397</v>
      </c>
      <c r="E207" s="69">
        <v>2019</v>
      </c>
      <c r="F207" s="69" t="s">
        <v>24</v>
      </c>
      <c r="G207" s="69" t="s">
        <v>24</v>
      </c>
      <c r="H207" s="69" t="s">
        <v>24</v>
      </c>
      <c r="I207" s="69" t="s">
        <v>24</v>
      </c>
      <c r="J207" s="69" t="s">
        <v>24</v>
      </c>
      <c r="K207" s="69" t="s">
        <v>24</v>
      </c>
      <c r="L207" s="69" t="s">
        <v>24</v>
      </c>
      <c r="M207" s="69" t="s">
        <v>24</v>
      </c>
      <c r="N207" s="69" t="s">
        <v>24</v>
      </c>
      <c r="O207" s="69" t="s">
        <v>24</v>
      </c>
      <c r="P207" s="69" t="s">
        <v>24</v>
      </c>
      <c r="Q207" s="69" t="s">
        <v>24</v>
      </c>
    </row>
    <row r="208" spans="1:18" x14ac:dyDescent="0.25">
      <c r="A208" s="69">
        <v>498</v>
      </c>
      <c r="B208" s="69" t="s">
        <v>880</v>
      </c>
      <c r="C208" s="70">
        <v>1</v>
      </c>
      <c r="D208" s="69" t="s">
        <v>881</v>
      </c>
      <c r="E208" s="69">
        <v>2019</v>
      </c>
      <c r="F208" s="69" t="s">
        <v>24</v>
      </c>
      <c r="G208" s="69" t="s">
        <v>24</v>
      </c>
      <c r="H208" s="69" t="s">
        <v>24</v>
      </c>
      <c r="I208" s="69" t="s">
        <v>24</v>
      </c>
      <c r="J208" s="69" t="s">
        <v>24</v>
      </c>
      <c r="K208" s="69" t="s">
        <v>24</v>
      </c>
      <c r="L208" s="69"/>
      <c r="M208" s="69"/>
      <c r="N208" s="69"/>
      <c r="O208" s="69"/>
      <c r="P208" s="69"/>
      <c r="Q208" s="69"/>
    </row>
    <row r="209" spans="1:18" x14ac:dyDescent="0.25">
      <c r="A209" s="69">
        <v>499</v>
      </c>
      <c r="B209" s="69" t="s">
        <v>882</v>
      </c>
      <c r="C209" s="70">
        <v>1</v>
      </c>
      <c r="D209" s="69" t="s">
        <v>743</v>
      </c>
      <c r="E209" s="69">
        <v>2019</v>
      </c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</row>
    <row r="210" spans="1:18" x14ac:dyDescent="0.25">
      <c r="A210" s="69">
        <v>500</v>
      </c>
      <c r="B210" s="69" t="s">
        <v>883</v>
      </c>
      <c r="C210" s="70">
        <v>1</v>
      </c>
      <c r="D210" s="69" t="s">
        <v>884</v>
      </c>
      <c r="E210" s="69">
        <v>2019</v>
      </c>
      <c r="F210" s="69" t="s">
        <v>27</v>
      </c>
      <c r="G210" s="69" t="s">
        <v>24</v>
      </c>
      <c r="H210" s="69" t="s">
        <v>24</v>
      </c>
      <c r="I210" s="69" t="s">
        <v>24</v>
      </c>
      <c r="J210" s="69" t="s">
        <v>24</v>
      </c>
      <c r="K210" s="69" t="s">
        <v>24</v>
      </c>
      <c r="L210" s="69" t="s">
        <v>24</v>
      </c>
      <c r="M210" s="69" t="s">
        <v>24</v>
      </c>
      <c r="N210" s="69" t="s">
        <v>24</v>
      </c>
      <c r="O210" s="69" t="s">
        <v>24</v>
      </c>
      <c r="P210" s="69" t="s">
        <v>24</v>
      </c>
      <c r="Q210" s="69" t="s">
        <v>24</v>
      </c>
    </row>
    <row r="211" spans="1:18" x14ac:dyDescent="0.25">
      <c r="A211" s="69">
        <v>501</v>
      </c>
      <c r="B211" s="69" t="s">
        <v>885</v>
      </c>
      <c r="C211" s="70">
        <v>1</v>
      </c>
      <c r="D211" s="69" t="s">
        <v>886</v>
      </c>
      <c r="E211" s="69">
        <v>2019</v>
      </c>
      <c r="F211" s="69" t="s">
        <v>24</v>
      </c>
      <c r="G211" s="69" t="s">
        <v>24</v>
      </c>
      <c r="H211" s="69" t="s">
        <v>24</v>
      </c>
      <c r="I211" s="69" t="s">
        <v>24</v>
      </c>
      <c r="J211" s="69" t="s">
        <v>24</v>
      </c>
      <c r="K211" s="69" t="s">
        <v>24</v>
      </c>
      <c r="L211" s="69" t="s">
        <v>24</v>
      </c>
      <c r="M211" s="69" t="s">
        <v>24</v>
      </c>
      <c r="N211" s="69" t="s">
        <v>24</v>
      </c>
      <c r="O211" s="69" t="s">
        <v>24</v>
      </c>
      <c r="P211" s="69" t="s">
        <v>24</v>
      </c>
      <c r="Q211" s="69" t="s">
        <v>24</v>
      </c>
    </row>
    <row r="212" spans="1:18" x14ac:dyDescent="0.25">
      <c r="A212" s="69">
        <v>502</v>
      </c>
      <c r="B212" s="69" t="s">
        <v>887</v>
      </c>
      <c r="C212" s="70">
        <v>1</v>
      </c>
      <c r="D212" s="69" t="s">
        <v>888</v>
      </c>
      <c r="E212" s="69">
        <v>2019</v>
      </c>
      <c r="F212" s="69" t="s">
        <v>24</v>
      </c>
      <c r="G212" s="69" t="s">
        <v>24</v>
      </c>
      <c r="H212" s="69" t="s">
        <v>24</v>
      </c>
      <c r="I212" s="69" t="s">
        <v>24</v>
      </c>
      <c r="J212" s="69" t="s">
        <v>24</v>
      </c>
      <c r="K212" s="69" t="s">
        <v>24</v>
      </c>
      <c r="L212" s="69" t="s">
        <v>24</v>
      </c>
      <c r="M212" s="69" t="s">
        <v>24</v>
      </c>
      <c r="N212" s="69" t="s">
        <v>24</v>
      </c>
      <c r="O212" s="69" t="s">
        <v>24</v>
      </c>
      <c r="P212" s="69" t="s">
        <v>24</v>
      </c>
      <c r="Q212" s="69" t="s">
        <v>24</v>
      </c>
    </row>
    <row r="213" spans="1:18" x14ac:dyDescent="0.25">
      <c r="A213" s="69">
        <v>503</v>
      </c>
      <c r="B213" s="69" t="s">
        <v>889</v>
      </c>
      <c r="C213" s="70">
        <v>1</v>
      </c>
      <c r="D213" s="69" t="s">
        <v>890</v>
      </c>
      <c r="E213" s="69">
        <v>2019</v>
      </c>
      <c r="F213" s="69" t="s">
        <v>24</v>
      </c>
      <c r="G213" s="69" t="s">
        <v>24</v>
      </c>
      <c r="H213" s="69" t="s">
        <v>24</v>
      </c>
      <c r="I213" s="69" t="s">
        <v>24</v>
      </c>
      <c r="J213" s="69" t="s">
        <v>24</v>
      </c>
      <c r="K213" s="69" t="s">
        <v>24</v>
      </c>
      <c r="L213" s="69" t="s">
        <v>24</v>
      </c>
      <c r="M213" s="69" t="s">
        <v>24</v>
      </c>
      <c r="N213" s="69" t="s">
        <v>24</v>
      </c>
      <c r="O213" s="69" t="s">
        <v>24</v>
      </c>
      <c r="P213" s="69" t="s">
        <v>24</v>
      </c>
      <c r="Q213" s="69" t="s">
        <v>24</v>
      </c>
    </row>
    <row r="214" spans="1:18" x14ac:dyDescent="0.25">
      <c r="A214" s="69">
        <v>505</v>
      </c>
      <c r="B214" s="69" t="s">
        <v>892</v>
      </c>
      <c r="C214" s="70">
        <v>1</v>
      </c>
      <c r="D214" s="69" t="s">
        <v>893</v>
      </c>
      <c r="E214" s="69">
        <v>2019</v>
      </c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</row>
    <row r="215" spans="1:18" x14ac:dyDescent="0.25">
      <c r="A215" s="69">
        <v>506</v>
      </c>
      <c r="B215" s="69" t="s">
        <v>894</v>
      </c>
      <c r="C215" s="70">
        <v>2</v>
      </c>
      <c r="D215" s="69" t="s">
        <v>896</v>
      </c>
      <c r="E215" s="69">
        <v>2019</v>
      </c>
      <c r="F215" s="69" t="s">
        <v>90</v>
      </c>
      <c r="G215" s="69" t="s">
        <v>90</v>
      </c>
      <c r="H215" s="69" t="s">
        <v>90</v>
      </c>
      <c r="I215" s="69" t="s">
        <v>64</v>
      </c>
      <c r="J215" s="69" t="s">
        <v>64</v>
      </c>
      <c r="K215" s="69" t="s">
        <v>64</v>
      </c>
      <c r="L215" s="69" t="s">
        <v>64</v>
      </c>
      <c r="M215" s="69"/>
      <c r="N215" s="69"/>
      <c r="O215" s="69"/>
      <c r="P215" s="69"/>
      <c r="Q215" s="69"/>
    </row>
    <row r="216" spans="1:18" x14ac:dyDescent="0.25">
      <c r="A216" s="69">
        <v>507</v>
      </c>
      <c r="B216" s="69" t="s">
        <v>897</v>
      </c>
      <c r="C216" s="70">
        <v>2</v>
      </c>
      <c r="D216" s="69" t="s">
        <v>898</v>
      </c>
      <c r="E216" s="69">
        <v>2019</v>
      </c>
      <c r="F216" s="69" t="s">
        <v>90</v>
      </c>
      <c r="G216" s="69" t="s">
        <v>90</v>
      </c>
      <c r="H216" s="69" t="s">
        <v>90</v>
      </c>
      <c r="I216" s="69"/>
      <c r="J216" s="69"/>
      <c r="K216" s="69"/>
      <c r="L216" s="69"/>
      <c r="M216" s="69"/>
      <c r="N216" s="69"/>
      <c r="O216" s="69"/>
      <c r="P216" s="69"/>
      <c r="Q216" s="69"/>
    </row>
    <row r="217" spans="1:18" x14ac:dyDescent="0.25">
      <c r="A217" s="69">
        <v>509</v>
      </c>
      <c r="B217" s="69" t="s">
        <v>902</v>
      </c>
      <c r="C217" s="70">
        <v>1</v>
      </c>
      <c r="D217" s="69" t="s">
        <v>903</v>
      </c>
      <c r="E217" s="69">
        <v>2019</v>
      </c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</row>
    <row r="218" spans="1:18" x14ac:dyDescent="0.25">
      <c r="A218" s="69">
        <v>510</v>
      </c>
      <c r="B218" s="69" t="s">
        <v>904</v>
      </c>
      <c r="C218" s="70">
        <v>1</v>
      </c>
      <c r="D218" s="69" t="s">
        <v>273</v>
      </c>
      <c r="E218" s="69">
        <v>2019</v>
      </c>
      <c r="F218" s="69" t="s">
        <v>24</v>
      </c>
      <c r="G218" s="69" t="s">
        <v>24</v>
      </c>
      <c r="H218" s="69" t="s">
        <v>24</v>
      </c>
      <c r="I218" s="69" t="s">
        <v>24</v>
      </c>
      <c r="J218" s="69" t="s">
        <v>24</v>
      </c>
      <c r="K218" s="69"/>
      <c r="L218" s="69"/>
      <c r="M218" s="69"/>
      <c r="N218" s="69"/>
      <c r="O218" s="69"/>
      <c r="P218" s="69"/>
      <c r="Q218" s="69"/>
    </row>
    <row r="219" spans="1:18" x14ac:dyDescent="0.25">
      <c r="A219" s="69">
        <v>513</v>
      </c>
      <c r="B219" s="69" t="s">
        <v>908</v>
      </c>
      <c r="C219" s="70">
        <v>1</v>
      </c>
      <c r="D219" s="69" t="s">
        <v>367</v>
      </c>
      <c r="E219" s="69">
        <v>2019</v>
      </c>
      <c r="F219" s="69" t="s">
        <v>24</v>
      </c>
      <c r="G219" s="69" t="s">
        <v>24</v>
      </c>
      <c r="H219" s="69" t="s">
        <v>24</v>
      </c>
      <c r="I219" s="69" t="s">
        <v>24</v>
      </c>
      <c r="J219" s="69" t="s">
        <v>24</v>
      </c>
      <c r="K219" s="69" t="s">
        <v>24</v>
      </c>
      <c r="L219" s="69" t="s">
        <v>24</v>
      </c>
      <c r="M219" s="69" t="s">
        <v>24</v>
      </c>
      <c r="N219" s="69" t="s">
        <v>24</v>
      </c>
      <c r="O219" s="69" t="s">
        <v>24</v>
      </c>
      <c r="P219" s="69" t="s">
        <v>24</v>
      </c>
      <c r="Q219" s="69" t="s">
        <v>24</v>
      </c>
    </row>
    <row r="220" spans="1:18" x14ac:dyDescent="0.25">
      <c r="A220" s="69">
        <v>514</v>
      </c>
      <c r="B220" s="69" t="s">
        <v>909</v>
      </c>
      <c r="C220" s="70">
        <v>1</v>
      </c>
      <c r="D220" s="69" t="s">
        <v>910</v>
      </c>
      <c r="E220" s="69">
        <v>2019</v>
      </c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</row>
    <row r="221" spans="1:18" x14ac:dyDescent="0.25">
      <c r="A221" s="69">
        <v>515</v>
      </c>
      <c r="B221" s="69" t="s">
        <v>911</v>
      </c>
      <c r="C221" s="70">
        <v>3</v>
      </c>
      <c r="D221" s="69" t="s">
        <v>912</v>
      </c>
      <c r="E221" s="69">
        <v>2019</v>
      </c>
      <c r="F221" s="69" t="s">
        <v>168</v>
      </c>
      <c r="G221" s="69" t="s">
        <v>168</v>
      </c>
      <c r="H221" s="69" t="s">
        <v>168</v>
      </c>
      <c r="I221" s="69" t="s">
        <v>168</v>
      </c>
      <c r="J221" s="69" t="s">
        <v>168</v>
      </c>
      <c r="K221" s="69" t="s">
        <v>168</v>
      </c>
      <c r="L221" s="69" t="s">
        <v>168</v>
      </c>
      <c r="M221" s="69" t="s">
        <v>168</v>
      </c>
      <c r="N221" s="69" t="s">
        <v>168</v>
      </c>
      <c r="O221" s="69" t="s">
        <v>168</v>
      </c>
      <c r="P221" s="69" t="s">
        <v>168</v>
      </c>
      <c r="Q221" s="69" t="s">
        <v>168</v>
      </c>
    </row>
    <row r="222" spans="1:18" x14ac:dyDescent="0.25">
      <c r="A222" s="69">
        <v>520</v>
      </c>
      <c r="B222" s="69" t="s">
        <v>921</v>
      </c>
      <c r="C222" s="70">
        <v>1</v>
      </c>
      <c r="D222" s="69" t="s">
        <v>922</v>
      </c>
      <c r="E222" s="69">
        <v>2019</v>
      </c>
      <c r="F222" s="69" t="s">
        <v>24</v>
      </c>
      <c r="G222" s="69" t="s">
        <v>24</v>
      </c>
      <c r="H222" s="69" t="s">
        <v>24</v>
      </c>
      <c r="I222" s="69"/>
      <c r="J222" s="69"/>
      <c r="K222" s="69"/>
      <c r="L222" s="69"/>
      <c r="M222" s="69"/>
      <c r="N222" s="69"/>
      <c r="O222" s="69"/>
      <c r="P222" s="69"/>
      <c r="Q222" s="69"/>
    </row>
    <row r="223" spans="1:18" x14ac:dyDescent="0.25">
      <c r="A223" s="69">
        <v>522</v>
      </c>
      <c r="B223" s="69" t="s">
        <v>925</v>
      </c>
      <c r="C223" s="70">
        <v>1</v>
      </c>
      <c r="D223" s="69" t="s">
        <v>926</v>
      </c>
      <c r="E223" s="69">
        <v>2019</v>
      </c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3" t="s">
        <v>1087</v>
      </c>
    </row>
    <row r="224" spans="1:18" x14ac:dyDescent="0.25">
      <c r="A224" s="69">
        <v>523</v>
      </c>
      <c r="B224" s="69" t="s">
        <v>927</v>
      </c>
      <c r="C224" s="70">
        <v>1</v>
      </c>
      <c r="D224" s="69" t="s">
        <v>928</v>
      </c>
      <c r="E224" s="69">
        <v>2019</v>
      </c>
      <c r="F224" s="69" t="s">
        <v>24</v>
      </c>
      <c r="G224" s="69" t="s">
        <v>24</v>
      </c>
      <c r="H224" s="69" t="s">
        <v>24</v>
      </c>
      <c r="I224" s="69" t="s">
        <v>24</v>
      </c>
      <c r="J224" s="69" t="s">
        <v>24</v>
      </c>
      <c r="K224" s="69" t="s">
        <v>24</v>
      </c>
      <c r="L224" s="69" t="s">
        <v>24</v>
      </c>
      <c r="M224" s="69"/>
      <c r="N224" s="69"/>
      <c r="O224" s="69"/>
      <c r="P224" s="69"/>
      <c r="Q224" s="69"/>
    </row>
    <row r="225" spans="1:18" x14ac:dyDescent="0.25">
      <c r="A225" s="69">
        <v>524</v>
      </c>
      <c r="B225" s="69" t="s">
        <v>929</v>
      </c>
      <c r="C225" s="70">
        <v>1</v>
      </c>
      <c r="D225" s="69" t="s">
        <v>144</v>
      </c>
      <c r="E225" s="69">
        <v>2019</v>
      </c>
      <c r="F225" s="69" t="s">
        <v>24</v>
      </c>
      <c r="G225" s="69" t="s">
        <v>24</v>
      </c>
      <c r="H225" s="69" t="s">
        <v>24</v>
      </c>
      <c r="I225" s="69" t="s">
        <v>24</v>
      </c>
      <c r="J225" s="69" t="s">
        <v>24</v>
      </c>
      <c r="K225" s="69" t="s">
        <v>24</v>
      </c>
      <c r="L225" s="69" t="s">
        <v>24</v>
      </c>
      <c r="M225" s="69"/>
      <c r="N225" s="69"/>
      <c r="O225" s="69"/>
      <c r="P225" s="69"/>
      <c r="Q225" s="69"/>
    </row>
    <row r="226" spans="1:18" x14ac:dyDescent="0.25">
      <c r="A226" s="69">
        <v>526</v>
      </c>
      <c r="B226" s="69" t="s">
        <v>931</v>
      </c>
      <c r="C226" s="70">
        <v>1</v>
      </c>
      <c r="D226" s="69" t="s">
        <v>72</v>
      </c>
      <c r="E226" s="69">
        <v>2019</v>
      </c>
      <c r="F226" s="69" t="s">
        <v>24</v>
      </c>
      <c r="G226" s="69" t="s">
        <v>24</v>
      </c>
      <c r="H226" s="69" t="s">
        <v>24</v>
      </c>
      <c r="I226" s="69" t="s">
        <v>24</v>
      </c>
      <c r="J226" s="69" t="s">
        <v>24</v>
      </c>
      <c r="K226" s="69" t="s">
        <v>24</v>
      </c>
      <c r="L226" s="69" t="s">
        <v>24</v>
      </c>
      <c r="M226" s="69" t="s">
        <v>24</v>
      </c>
      <c r="N226" s="69" t="s">
        <v>24</v>
      </c>
      <c r="O226" s="69" t="s">
        <v>24</v>
      </c>
      <c r="P226" s="69" t="s">
        <v>24</v>
      </c>
      <c r="Q226" s="69" t="s">
        <v>24</v>
      </c>
      <c r="R226" t="s">
        <v>1128</v>
      </c>
    </row>
    <row r="227" spans="1:18" x14ac:dyDescent="0.25">
      <c r="A227" s="69">
        <v>527</v>
      </c>
      <c r="B227" s="69" t="s">
        <v>932</v>
      </c>
      <c r="C227" s="70">
        <v>1</v>
      </c>
      <c r="D227" s="69" t="s">
        <v>891</v>
      </c>
      <c r="E227" s="69">
        <v>2019</v>
      </c>
      <c r="F227" s="69" t="s">
        <v>24</v>
      </c>
      <c r="G227" s="69" t="s">
        <v>24</v>
      </c>
      <c r="H227" s="69" t="s">
        <v>24</v>
      </c>
      <c r="I227" s="69" t="s">
        <v>24</v>
      </c>
      <c r="J227" s="69" t="s">
        <v>24</v>
      </c>
      <c r="K227" s="69" t="s">
        <v>90</v>
      </c>
      <c r="L227" s="69" t="s">
        <v>90</v>
      </c>
      <c r="M227" s="69" t="s">
        <v>24</v>
      </c>
      <c r="N227" s="69" t="s">
        <v>24</v>
      </c>
      <c r="O227" s="69" t="s">
        <v>24</v>
      </c>
      <c r="P227" s="69" t="s">
        <v>24</v>
      </c>
      <c r="Q227" s="69" t="s">
        <v>24</v>
      </c>
    </row>
    <row r="228" spans="1:18" x14ac:dyDescent="0.25">
      <c r="A228" s="69">
        <v>528</v>
      </c>
      <c r="B228" s="69" t="s">
        <v>933</v>
      </c>
      <c r="C228" s="70">
        <v>1</v>
      </c>
      <c r="D228" s="69" t="s">
        <v>934</v>
      </c>
      <c r="E228" s="69">
        <v>2019</v>
      </c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</row>
    <row r="229" spans="1:18" x14ac:dyDescent="0.25">
      <c r="A229" s="69">
        <v>532</v>
      </c>
      <c r="B229" s="69" t="s">
        <v>940</v>
      </c>
      <c r="C229" s="70"/>
      <c r="D229" s="69" t="s">
        <v>160</v>
      </c>
      <c r="E229" s="69">
        <v>2019</v>
      </c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</row>
    <row r="230" spans="1:18" x14ac:dyDescent="0.25">
      <c r="A230" s="69">
        <v>534</v>
      </c>
      <c r="B230" s="69" t="s">
        <v>942</v>
      </c>
      <c r="C230" s="70">
        <v>1</v>
      </c>
      <c r="D230" s="69" t="s">
        <v>704</v>
      </c>
      <c r="E230" s="69">
        <v>2019</v>
      </c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</row>
    <row r="231" spans="1:18" x14ac:dyDescent="0.25">
      <c r="A231" s="69">
        <v>535</v>
      </c>
      <c r="B231" s="69" t="s">
        <v>943</v>
      </c>
      <c r="C231" s="70">
        <v>1</v>
      </c>
      <c r="D231" s="69" t="s">
        <v>944</v>
      </c>
      <c r="E231" s="69">
        <v>2019</v>
      </c>
      <c r="F231" s="69" t="s">
        <v>24</v>
      </c>
      <c r="G231" s="69" t="s">
        <v>24</v>
      </c>
      <c r="H231" s="69" t="s">
        <v>24</v>
      </c>
      <c r="I231" s="69" t="s">
        <v>24</v>
      </c>
      <c r="J231" s="69" t="s">
        <v>24</v>
      </c>
      <c r="K231" s="69" t="s">
        <v>24</v>
      </c>
      <c r="L231" s="69" t="s">
        <v>24</v>
      </c>
      <c r="M231" s="69" t="s">
        <v>24</v>
      </c>
      <c r="N231" s="69" t="s">
        <v>24</v>
      </c>
      <c r="O231" s="69" t="s">
        <v>24</v>
      </c>
      <c r="P231" s="69" t="s">
        <v>24</v>
      </c>
      <c r="Q231" s="69" t="s">
        <v>24</v>
      </c>
    </row>
    <row r="232" spans="1:18" x14ac:dyDescent="0.25">
      <c r="A232" s="69">
        <v>539</v>
      </c>
      <c r="B232" s="69" t="s">
        <v>949</v>
      </c>
      <c r="C232" s="70"/>
      <c r="D232" s="69" t="s">
        <v>950</v>
      </c>
      <c r="E232" s="69">
        <v>2019</v>
      </c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3" t="s">
        <v>1093</v>
      </c>
    </row>
    <row r="233" spans="1:18" x14ac:dyDescent="0.25">
      <c r="A233" s="77">
        <v>540</v>
      </c>
      <c r="B233" s="69" t="s">
        <v>951</v>
      </c>
      <c r="C233" s="70">
        <v>2</v>
      </c>
      <c r="D233" s="69" t="s">
        <v>953</v>
      </c>
      <c r="E233" s="69">
        <v>2019</v>
      </c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t="s">
        <v>954</v>
      </c>
    </row>
    <row r="234" spans="1:18" x14ac:dyDescent="0.25">
      <c r="A234" s="69">
        <v>541</v>
      </c>
      <c r="B234" s="69" t="s">
        <v>955</v>
      </c>
      <c r="C234" s="70">
        <v>1</v>
      </c>
      <c r="D234" s="69" t="s">
        <v>956</v>
      </c>
      <c r="E234" s="69">
        <v>2019</v>
      </c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</row>
    <row r="235" spans="1:18" x14ac:dyDescent="0.25">
      <c r="A235" s="69">
        <v>542</v>
      </c>
      <c r="B235" s="69" t="s">
        <v>957</v>
      </c>
      <c r="C235" s="70">
        <v>2</v>
      </c>
      <c r="D235" s="69" t="s">
        <v>958</v>
      </c>
      <c r="E235" s="69">
        <v>2019</v>
      </c>
      <c r="F235" s="69" t="s">
        <v>90</v>
      </c>
      <c r="G235" s="69" t="s">
        <v>90</v>
      </c>
      <c r="H235" s="69" t="s">
        <v>90</v>
      </c>
      <c r="I235" s="69" t="s">
        <v>90</v>
      </c>
      <c r="J235" s="69" t="s">
        <v>90</v>
      </c>
      <c r="K235" s="69" t="s">
        <v>90</v>
      </c>
      <c r="L235" s="69" t="s">
        <v>90</v>
      </c>
      <c r="M235" s="69" t="s">
        <v>90</v>
      </c>
      <c r="N235" s="69" t="s">
        <v>90</v>
      </c>
      <c r="O235" s="69" t="s">
        <v>90</v>
      </c>
      <c r="P235" s="69" t="s">
        <v>90</v>
      </c>
      <c r="Q235" s="69" t="s">
        <v>90</v>
      </c>
    </row>
    <row r="236" spans="1:18" x14ac:dyDescent="0.25">
      <c r="A236" s="69">
        <v>543</v>
      </c>
      <c r="B236" s="69" t="s">
        <v>959</v>
      </c>
      <c r="C236" s="70">
        <v>1</v>
      </c>
      <c r="D236" s="69" t="s">
        <v>960</v>
      </c>
      <c r="E236" s="69">
        <v>2019</v>
      </c>
      <c r="F236" s="69" t="s">
        <v>24</v>
      </c>
      <c r="G236" s="69" t="s">
        <v>24</v>
      </c>
      <c r="H236" s="69" t="s">
        <v>24</v>
      </c>
      <c r="I236" s="69" t="s">
        <v>24</v>
      </c>
      <c r="J236" s="69" t="s">
        <v>24</v>
      </c>
      <c r="K236" s="69" t="s">
        <v>24</v>
      </c>
      <c r="L236" s="69" t="s">
        <v>24</v>
      </c>
      <c r="M236" s="69" t="s">
        <v>24</v>
      </c>
      <c r="N236" s="69" t="s">
        <v>24</v>
      </c>
      <c r="O236" s="69" t="s">
        <v>24</v>
      </c>
      <c r="P236" s="69" t="s">
        <v>24</v>
      </c>
      <c r="Q236" s="69" t="s">
        <v>24</v>
      </c>
    </row>
    <row r="237" spans="1:18" x14ac:dyDescent="0.25">
      <c r="A237" s="69">
        <v>544</v>
      </c>
      <c r="B237" s="69" t="s">
        <v>961</v>
      </c>
      <c r="C237" s="70">
        <v>1</v>
      </c>
      <c r="D237" s="69" t="s">
        <v>960</v>
      </c>
      <c r="E237" s="69">
        <v>2019</v>
      </c>
      <c r="F237" s="69" t="s">
        <v>24</v>
      </c>
      <c r="G237" s="69" t="s">
        <v>24</v>
      </c>
      <c r="H237" s="69" t="s">
        <v>24</v>
      </c>
      <c r="I237" s="69" t="s">
        <v>24</v>
      </c>
      <c r="J237" s="69" t="s">
        <v>58</v>
      </c>
      <c r="K237" s="69" t="s">
        <v>24</v>
      </c>
      <c r="L237" s="69" t="s">
        <v>24</v>
      </c>
      <c r="M237" s="69" t="s">
        <v>24</v>
      </c>
      <c r="N237" s="69" t="s">
        <v>24</v>
      </c>
      <c r="O237" s="69" t="s">
        <v>24</v>
      </c>
      <c r="P237" s="69" t="s">
        <v>24</v>
      </c>
      <c r="Q237" s="69" t="s">
        <v>24</v>
      </c>
    </row>
    <row r="238" spans="1:18" x14ac:dyDescent="0.25">
      <c r="A238" s="69">
        <v>545</v>
      </c>
      <c r="B238" s="69" t="s">
        <v>962</v>
      </c>
      <c r="C238" s="70">
        <v>1</v>
      </c>
      <c r="D238" s="69" t="s">
        <v>963</v>
      </c>
      <c r="E238" s="69">
        <v>2019</v>
      </c>
      <c r="F238" s="69" t="s">
        <v>24</v>
      </c>
      <c r="G238" s="69" t="s">
        <v>24</v>
      </c>
      <c r="H238" s="69" t="s">
        <v>24</v>
      </c>
      <c r="I238" s="69" t="s">
        <v>24</v>
      </c>
      <c r="J238" s="69" t="s">
        <v>24</v>
      </c>
      <c r="K238" s="69" t="s">
        <v>24</v>
      </c>
      <c r="L238" s="69" t="s">
        <v>24</v>
      </c>
      <c r="M238" s="69" t="s">
        <v>24</v>
      </c>
      <c r="N238" s="69" t="s">
        <v>24</v>
      </c>
      <c r="O238" s="69" t="s">
        <v>24</v>
      </c>
      <c r="P238" s="69" t="s">
        <v>24</v>
      </c>
      <c r="Q238" s="69" t="s">
        <v>24</v>
      </c>
    </row>
    <row r="239" spans="1:18" x14ac:dyDescent="0.25">
      <c r="A239" s="69">
        <v>546</v>
      </c>
      <c r="B239" s="69" t="s">
        <v>964</v>
      </c>
      <c r="C239" s="70"/>
      <c r="D239" s="69" t="s">
        <v>53</v>
      </c>
      <c r="E239" s="69">
        <v>2019</v>
      </c>
      <c r="F239" s="69" t="s">
        <v>24</v>
      </c>
      <c r="G239" s="69" t="s">
        <v>24</v>
      </c>
      <c r="H239" s="69" t="s">
        <v>24</v>
      </c>
      <c r="I239" s="69" t="s">
        <v>24</v>
      </c>
      <c r="J239" s="69" t="s">
        <v>24</v>
      </c>
      <c r="K239" s="69" t="s">
        <v>24</v>
      </c>
      <c r="L239" s="69" t="s">
        <v>24</v>
      </c>
      <c r="M239" s="69" t="s">
        <v>24</v>
      </c>
      <c r="N239" s="69" t="s">
        <v>24</v>
      </c>
      <c r="O239" s="69" t="s">
        <v>24</v>
      </c>
      <c r="P239" s="69" t="s">
        <v>24</v>
      </c>
      <c r="Q239" s="69" t="s">
        <v>24</v>
      </c>
    </row>
    <row r="240" spans="1:18" x14ac:dyDescent="0.25">
      <c r="A240" s="69">
        <v>547</v>
      </c>
      <c r="B240" s="69" t="s">
        <v>965</v>
      </c>
      <c r="C240" s="70">
        <v>1</v>
      </c>
      <c r="D240" s="69" t="s">
        <v>966</v>
      </c>
      <c r="E240" s="69">
        <v>2019</v>
      </c>
      <c r="F240" s="69" t="s">
        <v>24</v>
      </c>
      <c r="G240" s="69" t="s">
        <v>24</v>
      </c>
      <c r="H240" s="69" t="s">
        <v>24</v>
      </c>
      <c r="I240" s="69" t="s">
        <v>24</v>
      </c>
      <c r="J240" s="69" t="s">
        <v>24</v>
      </c>
      <c r="K240" s="69" t="s">
        <v>24</v>
      </c>
      <c r="L240" s="69" t="s">
        <v>24</v>
      </c>
      <c r="M240" s="69" t="s">
        <v>24</v>
      </c>
      <c r="N240" s="69" t="s">
        <v>24</v>
      </c>
      <c r="O240" s="69" t="s">
        <v>24</v>
      </c>
      <c r="P240" s="69" t="s">
        <v>24</v>
      </c>
      <c r="Q240" s="69" t="s">
        <v>24</v>
      </c>
    </row>
    <row r="241" spans="1:17" x14ac:dyDescent="0.25">
      <c r="A241" s="69">
        <v>548</v>
      </c>
      <c r="B241" s="69" t="s">
        <v>967</v>
      </c>
      <c r="C241" s="70">
        <v>1</v>
      </c>
      <c r="D241" s="69" t="s">
        <v>968</v>
      </c>
      <c r="E241" s="69">
        <v>2019</v>
      </c>
      <c r="F241" s="69" t="s">
        <v>24</v>
      </c>
      <c r="G241" s="69" t="s">
        <v>24</v>
      </c>
      <c r="H241" s="69" t="s">
        <v>24</v>
      </c>
      <c r="I241" s="69" t="s">
        <v>24</v>
      </c>
      <c r="J241" s="69" t="s">
        <v>24</v>
      </c>
      <c r="K241" s="69" t="s">
        <v>24</v>
      </c>
      <c r="L241" s="69" t="s">
        <v>24</v>
      </c>
      <c r="M241" s="69" t="s">
        <v>24</v>
      </c>
      <c r="N241" s="69" t="s">
        <v>24</v>
      </c>
      <c r="O241" s="69" t="s">
        <v>24</v>
      </c>
      <c r="P241" s="69"/>
      <c r="Q241" s="69"/>
    </row>
    <row r="242" spans="1:17" x14ac:dyDescent="0.25">
      <c r="A242" s="69">
        <v>549</v>
      </c>
      <c r="B242" s="69" t="s">
        <v>969</v>
      </c>
      <c r="C242" s="70"/>
      <c r="D242" s="69" t="s">
        <v>970</v>
      </c>
      <c r="E242" s="69">
        <v>2019</v>
      </c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</row>
    <row r="243" spans="1:17" x14ac:dyDescent="0.25">
      <c r="A243" s="69">
        <v>550</v>
      </c>
      <c r="B243" s="69" t="s">
        <v>1086</v>
      </c>
      <c r="C243" s="70">
        <v>1</v>
      </c>
      <c r="D243" s="69" t="s">
        <v>968</v>
      </c>
      <c r="E243" s="69">
        <v>2019</v>
      </c>
      <c r="F243" s="69" t="s">
        <v>24</v>
      </c>
      <c r="G243" s="69" t="s">
        <v>24</v>
      </c>
      <c r="H243" s="69" t="s">
        <v>24</v>
      </c>
      <c r="I243" s="69" t="s">
        <v>24</v>
      </c>
      <c r="J243" s="69" t="s">
        <v>24</v>
      </c>
      <c r="K243" s="69"/>
      <c r="L243" s="69"/>
      <c r="M243" s="69"/>
      <c r="N243" s="69"/>
      <c r="O243" s="69"/>
      <c r="P243" s="69"/>
      <c r="Q243" s="69"/>
    </row>
    <row r="244" spans="1:17" x14ac:dyDescent="0.25">
      <c r="A244" s="69">
        <v>552</v>
      </c>
      <c r="B244" s="69" t="s">
        <v>972</v>
      </c>
      <c r="C244" s="70">
        <v>1</v>
      </c>
      <c r="D244" s="69" t="s">
        <v>263</v>
      </c>
      <c r="E244" s="69">
        <v>2019</v>
      </c>
      <c r="F244" s="69" t="s">
        <v>24</v>
      </c>
      <c r="G244" s="69" t="s">
        <v>24</v>
      </c>
      <c r="H244" s="69" t="s">
        <v>24</v>
      </c>
      <c r="I244" s="69" t="s">
        <v>24</v>
      </c>
      <c r="J244" s="69" t="s">
        <v>241</v>
      </c>
      <c r="K244" s="69" t="s">
        <v>685</v>
      </c>
      <c r="L244" s="69" t="s">
        <v>24</v>
      </c>
      <c r="M244" s="69" t="s">
        <v>685</v>
      </c>
      <c r="N244" s="69" t="s">
        <v>24</v>
      </c>
      <c r="O244" s="69" t="s">
        <v>685</v>
      </c>
      <c r="P244" s="69" t="s">
        <v>24</v>
      </c>
      <c r="Q244" s="69" t="s">
        <v>24</v>
      </c>
    </row>
    <row r="245" spans="1:17" x14ac:dyDescent="0.25">
      <c r="A245" s="69">
        <v>556</v>
      </c>
      <c r="B245" s="69" t="s">
        <v>978</v>
      </c>
      <c r="C245" s="70"/>
      <c r="D245" s="69" t="s">
        <v>380</v>
      </c>
      <c r="E245" s="69">
        <v>2019</v>
      </c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</row>
    <row r="246" spans="1:17" x14ac:dyDescent="0.25">
      <c r="A246" s="69">
        <v>556</v>
      </c>
      <c r="B246" s="69" t="s">
        <v>978</v>
      </c>
      <c r="C246" s="70">
        <v>1</v>
      </c>
      <c r="D246" s="69" t="s">
        <v>380</v>
      </c>
      <c r="E246" s="69">
        <v>2019</v>
      </c>
      <c r="F246" s="69" t="s">
        <v>24</v>
      </c>
      <c r="G246" s="69" t="s">
        <v>24</v>
      </c>
      <c r="H246" s="69" t="s">
        <v>24</v>
      </c>
      <c r="I246" s="69" t="s">
        <v>24</v>
      </c>
      <c r="J246" s="69" t="s">
        <v>24</v>
      </c>
      <c r="K246" s="69" t="s">
        <v>24</v>
      </c>
      <c r="L246" s="69" t="s">
        <v>24</v>
      </c>
      <c r="M246" s="69" t="s">
        <v>24</v>
      </c>
      <c r="N246" s="69" t="s">
        <v>24</v>
      </c>
      <c r="O246" s="69" t="s">
        <v>24</v>
      </c>
      <c r="P246" s="69" t="s">
        <v>24</v>
      </c>
      <c r="Q246" s="69" t="s">
        <v>24</v>
      </c>
    </row>
    <row r="247" spans="1:17" x14ac:dyDescent="0.25">
      <c r="A247" s="69">
        <v>557</v>
      </c>
      <c r="B247" s="69" t="s">
        <v>979</v>
      </c>
      <c r="C247" s="70"/>
      <c r="D247" s="69" t="s">
        <v>380</v>
      </c>
      <c r="E247" s="69">
        <v>2019</v>
      </c>
      <c r="F247" s="69" t="s">
        <v>24</v>
      </c>
      <c r="G247" s="69" t="s">
        <v>24</v>
      </c>
      <c r="H247" s="69" t="s">
        <v>24</v>
      </c>
      <c r="I247" s="69" t="s">
        <v>24</v>
      </c>
      <c r="J247" s="69" t="s">
        <v>24</v>
      </c>
      <c r="K247" s="69" t="s">
        <v>24</v>
      </c>
      <c r="L247" s="69" t="s">
        <v>24</v>
      </c>
      <c r="M247" s="69" t="s">
        <v>24</v>
      </c>
      <c r="N247" s="69" t="s">
        <v>24</v>
      </c>
      <c r="O247" s="69" t="s">
        <v>24</v>
      </c>
      <c r="P247" s="69" t="s">
        <v>24</v>
      </c>
      <c r="Q247" s="69" t="s">
        <v>24</v>
      </c>
    </row>
    <row r="248" spans="1:17" x14ac:dyDescent="0.25">
      <c r="A248" s="69">
        <v>558</v>
      </c>
      <c r="B248" s="69" t="s">
        <v>980</v>
      </c>
      <c r="C248" s="70"/>
      <c r="D248" s="69" t="s">
        <v>981</v>
      </c>
      <c r="E248" s="69">
        <v>2019</v>
      </c>
      <c r="F248" s="69" t="s">
        <v>24</v>
      </c>
      <c r="G248" s="69" t="s">
        <v>24</v>
      </c>
      <c r="H248" s="69" t="s">
        <v>24</v>
      </c>
      <c r="I248" s="69" t="s">
        <v>24</v>
      </c>
      <c r="J248" s="69" t="s">
        <v>24</v>
      </c>
      <c r="K248" s="69" t="s">
        <v>24</v>
      </c>
      <c r="L248" s="69" t="s">
        <v>24</v>
      </c>
      <c r="M248" s="69" t="s">
        <v>24</v>
      </c>
      <c r="N248" s="69" t="s">
        <v>24</v>
      </c>
      <c r="O248" s="69"/>
      <c r="P248" s="69"/>
      <c r="Q248" s="69"/>
    </row>
    <row r="249" spans="1:17" x14ac:dyDescent="0.25">
      <c r="A249" s="69">
        <v>559</v>
      </c>
      <c r="B249" s="69" t="s">
        <v>982</v>
      </c>
      <c r="C249" s="70">
        <v>3</v>
      </c>
      <c r="D249" s="69" t="s">
        <v>53</v>
      </c>
      <c r="E249" s="69">
        <v>2019</v>
      </c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</row>
    <row r="250" spans="1:17" x14ac:dyDescent="0.25">
      <c r="A250" s="69">
        <v>560</v>
      </c>
      <c r="B250" s="69" t="s">
        <v>986</v>
      </c>
      <c r="C250" s="70">
        <v>1</v>
      </c>
      <c r="D250" s="69" t="s">
        <v>314</v>
      </c>
      <c r="E250" s="69">
        <v>2019</v>
      </c>
      <c r="F250" s="69" t="s">
        <v>24</v>
      </c>
      <c r="G250" s="69" t="s">
        <v>24</v>
      </c>
      <c r="H250" s="69" t="s">
        <v>24</v>
      </c>
      <c r="I250" s="69" t="s">
        <v>24</v>
      </c>
      <c r="J250" s="69" t="s">
        <v>24</v>
      </c>
      <c r="K250" s="69" t="s">
        <v>24</v>
      </c>
      <c r="L250" s="69" t="s">
        <v>24</v>
      </c>
      <c r="M250" s="69" t="s">
        <v>24</v>
      </c>
      <c r="N250" s="69" t="s">
        <v>24</v>
      </c>
      <c r="O250" s="69" t="s">
        <v>24</v>
      </c>
      <c r="P250" s="69" t="s">
        <v>24</v>
      </c>
      <c r="Q250" s="69" t="s">
        <v>24</v>
      </c>
    </row>
    <row r="251" spans="1:17" x14ac:dyDescent="0.25">
      <c r="A251" s="69">
        <v>561</v>
      </c>
      <c r="B251" s="69" t="s">
        <v>987</v>
      </c>
      <c r="C251" s="70">
        <v>4</v>
      </c>
      <c r="D251" s="69" t="s">
        <v>380</v>
      </c>
      <c r="E251" s="69">
        <v>2019</v>
      </c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</row>
    <row r="252" spans="1:17" x14ac:dyDescent="0.25">
      <c r="A252" s="69">
        <v>562</v>
      </c>
      <c r="B252" s="69" t="s">
        <v>988</v>
      </c>
      <c r="C252" s="70">
        <v>1</v>
      </c>
      <c r="D252" s="69" t="s">
        <v>989</v>
      </c>
      <c r="E252" s="69">
        <v>2019</v>
      </c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</row>
    <row r="253" spans="1:17" x14ac:dyDescent="0.25">
      <c r="A253" s="69">
        <v>563</v>
      </c>
      <c r="B253" s="69" t="s">
        <v>990</v>
      </c>
      <c r="C253" s="78">
        <v>1</v>
      </c>
      <c r="D253" s="69" t="s">
        <v>144</v>
      </c>
      <c r="E253" s="69">
        <v>2019</v>
      </c>
      <c r="F253" s="69" t="s">
        <v>24</v>
      </c>
      <c r="G253" s="69" t="s">
        <v>24</v>
      </c>
      <c r="H253" s="69" t="s">
        <v>24</v>
      </c>
      <c r="I253" s="69" t="s">
        <v>24</v>
      </c>
      <c r="J253" s="69" t="s">
        <v>24</v>
      </c>
      <c r="K253" s="69" t="s">
        <v>24</v>
      </c>
      <c r="L253" s="69"/>
      <c r="M253" s="69"/>
      <c r="N253" s="69"/>
      <c r="O253" s="69"/>
      <c r="P253" s="69"/>
      <c r="Q253" s="69"/>
    </row>
    <row r="254" spans="1:17" x14ac:dyDescent="0.25">
      <c r="A254" s="69">
        <v>564</v>
      </c>
      <c r="B254" s="69" t="s">
        <v>991</v>
      </c>
      <c r="C254" s="70">
        <v>1</v>
      </c>
      <c r="D254" s="69" t="s">
        <v>399</v>
      </c>
      <c r="E254" s="69">
        <v>2019</v>
      </c>
      <c r="F254" s="69" t="s">
        <v>24</v>
      </c>
      <c r="G254" s="69" t="s">
        <v>24</v>
      </c>
      <c r="H254" s="69" t="s">
        <v>24</v>
      </c>
      <c r="I254" s="69" t="s">
        <v>24</v>
      </c>
      <c r="J254" s="69" t="s">
        <v>24</v>
      </c>
      <c r="K254" s="69" t="s">
        <v>24</v>
      </c>
      <c r="L254" s="69" t="s">
        <v>24</v>
      </c>
      <c r="M254" s="69" t="s">
        <v>1195</v>
      </c>
      <c r="N254" s="69" t="s">
        <v>24</v>
      </c>
      <c r="O254" s="69" t="s">
        <v>24</v>
      </c>
      <c r="P254" s="69" t="s">
        <v>24</v>
      </c>
      <c r="Q254" s="69" t="s">
        <v>24</v>
      </c>
    </row>
    <row r="255" spans="1:17" x14ac:dyDescent="0.25">
      <c r="A255" s="69">
        <v>565</v>
      </c>
      <c r="B255" s="69" t="s">
        <v>992</v>
      </c>
      <c r="C255" s="70">
        <v>1</v>
      </c>
      <c r="D255" s="69" t="s">
        <v>993</v>
      </c>
      <c r="E255" s="69">
        <v>2019</v>
      </c>
      <c r="F255" s="69" t="s">
        <v>24</v>
      </c>
      <c r="G255" s="69" t="s">
        <v>24</v>
      </c>
      <c r="H255" s="69" t="s">
        <v>24</v>
      </c>
      <c r="I255" s="69" t="s">
        <v>24</v>
      </c>
      <c r="J255" s="69" t="s">
        <v>24</v>
      </c>
      <c r="K255" s="69" t="s">
        <v>24</v>
      </c>
      <c r="L255" s="69"/>
      <c r="M255" s="69"/>
      <c r="N255" s="69"/>
      <c r="O255" s="69"/>
      <c r="P255" s="69"/>
      <c r="Q255" s="69"/>
    </row>
    <row r="256" spans="1:17" x14ac:dyDescent="0.25">
      <c r="A256" s="69">
        <v>566</v>
      </c>
      <c r="B256" s="69" t="s">
        <v>994</v>
      </c>
      <c r="C256" s="70">
        <v>2</v>
      </c>
      <c r="D256" s="69" t="s">
        <v>995</v>
      </c>
      <c r="E256" s="69">
        <v>2019</v>
      </c>
      <c r="F256" s="69" t="s">
        <v>24</v>
      </c>
      <c r="G256" s="69" t="s">
        <v>24</v>
      </c>
      <c r="H256" s="69" t="s">
        <v>24</v>
      </c>
      <c r="I256" s="69" t="s">
        <v>24</v>
      </c>
      <c r="J256" s="69" t="s">
        <v>24</v>
      </c>
      <c r="K256" s="69" t="s">
        <v>24</v>
      </c>
      <c r="L256" s="69" t="s">
        <v>24</v>
      </c>
      <c r="M256" s="69" t="s">
        <v>24</v>
      </c>
      <c r="N256" s="69" t="s">
        <v>24</v>
      </c>
      <c r="O256" s="69" t="s">
        <v>24</v>
      </c>
      <c r="P256" s="69" t="s">
        <v>24</v>
      </c>
      <c r="Q256" s="69" t="s">
        <v>24</v>
      </c>
    </row>
    <row r="257" spans="1:18" x14ac:dyDescent="0.25">
      <c r="A257" s="69">
        <v>569</v>
      </c>
      <c r="B257" s="69" t="s">
        <v>1001</v>
      </c>
      <c r="C257" s="70"/>
      <c r="D257" s="69" t="s">
        <v>1002</v>
      </c>
      <c r="E257" s="69">
        <v>2019</v>
      </c>
      <c r="F257" s="69" t="s">
        <v>24</v>
      </c>
      <c r="G257" s="69" t="s">
        <v>24</v>
      </c>
      <c r="H257" s="69" t="s">
        <v>24</v>
      </c>
      <c r="I257" s="69" t="s">
        <v>24</v>
      </c>
      <c r="J257" s="69" t="s">
        <v>24</v>
      </c>
      <c r="K257" s="69"/>
      <c r="L257" s="69"/>
      <c r="M257" s="69"/>
      <c r="N257" s="69"/>
      <c r="O257" s="69"/>
      <c r="P257" s="69"/>
      <c r="Q257" s="69"/>
    </row>
    <row r="258" spans="1:18" x14ac:dyDescent="0.25">
      <c r="A258" s="69">
        <v>570</v>
      </c>
      <c r="B258" s="69" t="s">
        <v>1003</v>
      </c>
      <c r="C258" s="70"/>
      <c r="D258" s="69" t="s">
        <v>1004</v>
      </c>
      <c r="E258" s="69">
        <v>2019</v>
      </c>
      <c r="F258" s="69" t="s">
        <v>24</v>
      </c>
      <c r="G258" s="69" t="s">
        <v>24</v>
      </c>
      <c r="H258" s="69" t="s">
        <v>24</v>
      </c>
      <c r="I258" s="69" t="s">
        <v>24</v>
      </c>
      <c r="J258" s="69" t="s">
        <v>24</v>
      </c>
      <c r="K258" s="69"/>
      <c r="L258" s="69"/>
      <c r="M258" s="69"/>
      <c r="N258" s="69"/>
      <c r="O258" s="69"/>
      <c r="P258" s="69"/>
      <c r="Q258" s="69"/>
    </row>
    <row r="259" spans="1:18" x14ac:dyDescent="0.25">
      <c r="A259" s="69">
        <v>571</v>
      </c>
      <c r="B259" s="69" t="s">
        <v>270</v>
      </c>
      <c r="C259" s="70">
        <v>1</v>
      </c>
      <c r="D259" s="69" t="s">
        <v>1005</v>
      </c>
      <c r="E259" s="69">
        <v>2019</v>
      </c>
      <c r="F259" s="69" t="s">
        <v>24</v>
      </c>
      <c r="G259" s="69" t="s">
        <v>24</v>
      </c>
      <c r="H259" s="69" t="s">
        <v>24</v>
      </c>
      <c r="I259" s="69" t="s">
        <v>24</v>
      </c>
      <c r="J259" s="69" t="s">
        <v>24</v>
      </c>
      <c r="K259" s="69" t="s">
        <v>24</v>
      </c>
      <c r="L259" s="69" t="s">
        <v>24</v>
      </c>
      <c r="M259" s="69" t="s">
        <v>24</v>
      </c>
      <c r="N259" s="69" t="s">
        <v>24</v>
      </c>
      <c r="O259" s="69" t="s">
        <v>24</v>
      </c>
      <c r="P259" s="69" t="s">
        <v>24</v>
      </c>
      <c r="Q259" s="69" t="s">
        <v>24</v>
      </c>
    </row>
    <row r="260" spans="1:18" x14ac:dyDescent="0.25">
      <c r="A260" s="69">
        <v>573</v>
      </c>
      <c r="B260" s="69" t="s">
        <v>1091</v>
      </c>
      <c r="C260" s="70"/>
      <c r="D260" s="69" t="s">
        <v>1008</v>
      </c>
      <c r="E260" s="69">
        <v>2019</v>
      </c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3" t="s">
        <v>1092</v>
      </c>
    </row>
    <row r="261" spans="1:18" x14ac:dyDescent="0.25">
      <c r="A261" s="69">
        <v>576</v>
      </c>
      <c r="B261" s="69" t="s">
        <v>1016</v>
      </c>
      <c r="C261" s="70"/>
      <c r="D261" s="69" t="s">
        <v>1017</v>
      </c>
      <c r="E261" s="69">
        <v>2019</v>
      </c>
      <c r="F261" s="69" t="s">
        <v>24</v>
      </c>
      <c r="G261" s="69" t="s">
        <v>24</v>
      </c>
      <c r="H261" s="69" t="s">
        <v>24</v>
      </c>
      <c r="I261" s="69" t="s">
        <v>24</v>
      </c>
      <c r="J261" s="69" t="s">
        <v>24</v>
      </c>
      <c r="K261" s="69" t="s">
        <v>24</v>
      </c>
      <c r="L261" s="69" t="s">
        <v>24</v>
      </c>
      <c r="M261" s="69" t="s">
        <v>24</v>
      </c>
      <c r="N261" s="69" t="s">
        <v>24</v>
      </c>
      <c r="O261" s="69" t="s">
        <v>24</v>
      </c>
      <c r="P261" s="69" t="s">
        <v>24</v>
      </c>
      <c r="Q261" s="69" t="s">
        <v>24</v>
      </c>
    </row>
    <row r="262" spans="1:18" x14ac:dyDescent="0.25">
      <c r="A262" s="69">
        <v>578</v>
      </c>
      <c r="B262" s="69" t="s">
        <v>1018</v>
      </c>
      <c r="C262" s="70">
        <v>1</v>
      </c>
      <c r="D262" s="69" t="s">
        <v>1019</v>
      </c>
      <c r="E262" s="69">
        <v>2019</v>
      </c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</row>
    <row r="263" spans="1:18" x14ac:dyDescent="0.25">
      <c r="A263" s="69">
        <v>580</v>
      </c>
      <c r="B263" s="69" t="s">
        <v>1022</v>
      </c>
      <c r="C263" s="70">
        <v>1</v>
      </c>
      <c r="D263" s="69" t="s">
        <v>1023</v>
      </c>
      <c r="E263" s="69">
        <v>2019</v>
      </c>
      <c r="F263" s="69" t="s">
        <v>24</v>
      </c>
      <c r="G263" s="69" t="s">
        <v>24</v>
      </c>
      <c r="H263" s="69" t="s">
        <v>24</v>
      </c>
      <c r="I263" s="69" t="s">
        <v>24</v>
      </c>
      <c r="J263" s="69" t="s">
        <v>24</v>
      </c>
      <c r="K263" s="69" t="s">
        <v>24</v>
      </c>
      <c r="L263" s="69" t="s">
        <v>24</v>
      </c>
      <c r="M263" s="69" t="s">
        <v>24</v>
      </c>
      <c r="N263" s="69" t="s">
        <v>24</v>
      </c>
      <c r="O263" s="69" t="s">
        <v>24</v>
      </c>
      <c r="P263" s="69" t="s">
        <v>24</v>
      </c>
      <c r="Q263" s="69" t="s">
        <v>24</v>
      </c>
    </row>
    <row r="264" spans="1:18" x14ac:dyDescent="0.25">
      <c r="A264" s="69">
        <v>582</v>
      </c>
      <c r="B264" s="69" t="s">
        <v>1027</v>
      </c>
      <c r="C264" s="70">
        <v>1</v>
      </c>
      <c r="D264" s="69" t="s">
        <v>1028</v>
      </c>
      <c r="E264" s="69">
        <v>2019</v>
      </c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</row>
    <row r="265" spans="1:18" x14ac:dyDescent="0.25">
      <c r="A265" s="69">
        <v>583</v>
      </c>
      <c r="B265" s="69" t="s">
        <v>1029</v>
      </c>
      <c r="C265" s="70"/>
      <c r="D265" s="69" t="s">
        <v>1030</v>
      </c>
      <c r="E265" s="69">
        <v>2019</v>
      </c>
      <c r="F265" s="69" t="s">
        <v>24</v>
      </c>
      <c r="G265" s="69" t="s">
        <v>24</v>
      </c>
      <c r="H265" s="69" t="s">
        <v>24</v>
      </c>
      <c r="I265" s="69" t="s">
        <v>24</v>
      </c>
      <c r="J265" s="69" t="s">
        <v>24</v>
      </c>
      <c r="K265" s="69" t="s">
        <v>24</v>
      </c>
      <c r="L265" s="69"/>
      <c r="M265" s="69"/>
      <c r="N265" s="69"/>
      <c r="O265" s="69"/>
      <c r="P265" s="69"/>
      <c r="Q265" s="69"/>
    </row>
    <row r="266" spans="1:18" x14ac:dyDescent="0.25">
      <c r="A266" s="69">
        <v>584</v>
      </c>
      <c r="B266" s="69" t="s">
        <v>1031</v>
      </c>
      <c r="C266" s="70">
        <v>2</v>
      </c>
      <c r="D266" s="69" t="s">
        <v>1032</v>
      </c>
      <c r="E266" s="69">
        <v>2019</v>
      </c>
      <c r="F266" s="69" t="s">
        <v>24</v>
      </c>
      <c r="G266" s="69" t="s">
        <v>24</v>
      </c>
      <c r="H266" s="69" t="s">
        <v>24</v>
      </c>
      <c r="I266" s="69" t="s">
        <v>24</v>
      </c>
      <c r="J266" s="69" t="s">
        <v>24</v>
      </c>
      <c r="K266" s="69" t="s">
        <v>24</v>
      </c>
      <c r="L266" s="69" t="s">
        <v>24</v>
      </c>
      <c r="M266" s="69" t="s">
        <v>24</v>
      </c>
      <c r="N266" s="69" t="s">
        <v>24</v>
      </c>
      <c r="O266" s="69" t="s">
        <v>24</v>
      </c>
      <c r="P266" s="69" t="s">
        <v>24</v>
      </c>
      <c r="Q266" s="69" t="s">
        <v>24</v>
      </c>
    </row>
    <row r="267" spans="1:18" x14ac:dyDescent="0.25">
      <c r="A267" s="69">
        <v>585</v>
      </c>
      <c r="B267" s="69" t="s">
        <v>1033</v>
      </c>
      <c r="C267" s="70"/>
      <c r="D267" s="69" t="s">
        <v>1035</v>
      </c>
      <c r="E267" s="69">
        <v>2019</v>
      </c>
      <c r="F267" s="69" t="s">
        <v>24</v>
      </c>
      <c r="G267" s="69" t="s">
        <v>24</v>
      </c>
      <c r="H267" s="69" t="s">
        <v>24</v>
      </c>
      <c r="I267" s="69" t="s">
        <v>1193</v>
      </c>
      <c r="J267" s="69" t="s">
        <v>241</v>
      </c>
      <c r="K267" s="69" t="s">
        <v>24</v>
      </c>
      <c r="L267" s="69" t="s">
        <v>24</v>
      </c>
      <c r="M267" s="69" t="s">
        <v>24</v>
      </c>
      <c r="N267" s="69" t="s">
        <v>24</v>
      </c>
      <c r="O267" s="69" t="s">
        <v>24</v>
      </c>
      <c r="P267" s="69" t="s">
        <v>24</v>
      </c>
      <c r="Q267" s="69" t="s">
        <v>24</v>
      </c>
    </row>
    <row r="268" spans="1:18" x14ac:dyDescent="0.25">
      <c r="A268" s="69">
        <v>587</v>
      </c>
      <c r="B268" s="69" t="s">
        <v>1037</v>
      </c>
      <c r="C268" s="70">
        <v>1</v>
      </c>
      <c r="D268" s="69" t="s">
        <v>1038</v>
      </c>
      <c r="E268" s="69">
        <v>2019</v>
      </c>
      <c r="F268" s="69" t="s">
        <v>24</v>
      </c>
      <c r="G268" s="69" t="s">
        <v>24</v>
      </c>
      <c r="H268" s="69" t="s">
        <v>24</v>
      </c>
      <c r="I268" s="69" t="s">
        <v>24</v>
      </c>
      <c r="J268" s="69" t="s">
        <v>24</v>
      </c>
      <c r="K268" s="69" t="s">
        <v>24</v>
      </c>
      <c r="L268" s="69" t="s">
        <v>24</v>
      </c>
      <c r="M268" s="69" t="s">
        <v>24</v>
      </c>
      <c r="N268" s="69" t="s">
        <v>24</v>
      </c>
      <c r="O268" s="69" t="s">
        <v>24</v>
      </c>
      <c r="P268" s="69" t="s">
        <v>24</v>
      </c>
      <c r="Q268" s="69" t="s">
        <v>24</v>
      </c>
    </row>
    <row r="269" spans="1:18" x14ac:dyDescent="0.25">
      <c r="A269" s="69">
        <v>588</v>
      </c>
      <c r="B269" s="69" t="s">
        <v>1040</v>
      </c>
      <c r="C269" s="70">
        <v>1</v>
      </c>
      <c r="D269" s="69" t="s">
        <v>1041</v>
      </c>
      <c r="E269" s="69">
        <v>2019</v>
      </c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</row>
    <row r="270" spans="1:18" x14ac:dyDescent="0.25">
      <c r="A270" s="71">
        <v>589</v>
      </c>
      <c r="B270" s="69" t="s">
        <v>1042</v>
      </c>
      <c r="C270" s="70">
        <v>1</v>
      </c>
      <c r="D270" s="69" t="s">
        <v>1043</v>
      </c>
      <c r="E270" s="69">
        <v>2019</v>
      </c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</row>
    <row r="271" spans="1:18" x14ac:dyDescent="0.25">
      <c r="A271" s="69">
        <v>593</v>
      </c>
      <c r="B271" s="69" t="s">
        <v>1050</v>
      </c>
      <c r="C271" s="70">
        <v>1</v>
      </c>
      <c r="D271" s="69" t="s">
        <v>1172</v>
      </c>
      <c r="E271" s="69">
        <v>2019</v>
      </c>
      <c r="F271" s="69" t="s">
        <v>24</v>
      </c>
      <c r="G271" s="69" t="s">
        <v>24</v>
      </c>
      <c r="H271" s="69" t="s">
        <v>24</v>
      </c>
      <c r="I271" s="69" t="s">
        <v>24</v>
      </c>
      <c r="J271" s="69" t="s">
        <v>24</v>
      </c>
      <c r="K271" s="69" t="s">
        <v>24</v>
      </c>
      <c r="L271" s="69" t="s">
        <v>24</v>
      </c>
      <c r="M271" s="69" t="s">
        <v>24</v>
      </c>
      <c r="N271" s="69" t="s">
        <v>24</v>
      </c>
      <c r="O271" s="69" t="s">
        <v>24</v>
      </c>
      <c r="P271" s="69" t="s">
        <v>24</v>
      </c>
      <c r="Q271" s="69" t="s">
        <v>24</v>
      </c>
    </row>
    <row r="272" spans="1:18" x14ac:dyDescent="0.25">
      <c r="A272" s="69">
        <v>596</v>
      </c>
      <c r="B272" s="69" t="s">
        <v>1056</v>
      </c>
      <c r="C272" s="70"/>
      <c r="D272" s="69" t="s">
        <v>1057</v>
      </c>
      <c r="E272" s="69">
        <v>2019</v>
      </c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</row>
    <row r="273" spans="1:17" x14ac:dyDescent="0.25">
      <c r="A273" s="69">
        <v>597</v>
      </c>
      <c r="B273" s="69" t="s">
        <v>1058</v>
      </c>
      <c r="C273" s="70"/>
      <c r="D273" s="69" t="s">
        <v>1038</v>
      </c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</row>
    <row r="274" spans="1:17" x14ac:dyDescent="0.25">
      <c r="A274" s="69">
        <v>598</v>
      </c>
      <c r="B274" s="69" t="s">
        <v>1059</v>
      </c>
      <c r="C274" s="70"/>
      <c r="D274" s="69" t="s">
        <v>1060</v>
      </c>
      <c r="E274" s="69">
        <v>2019</v>
      </c>
      <c r="F274" s="69" t="s">
        <v>24</v>
      </c>
      <c r="G274" s="69" t="s">
        <v>24</v>
      </c>
      <c r="H274" s="69" t="s">
        <v>24</v>
      </c>
      <c r="I274" s="69" t="s">
        <v>24</v>
      </c>
      <c r="J274" s="69" t="s">
        <v>24</v>
      </c>
      <c r="K274" s="69" t="s">
        <v>24</v>
      </c>
      <c r="L274" s="69"/>
      <c r="M274" s="69"/>
      <c r="N274" s="69"/>
      <c r="O274" s="69"/>
      <c r="P274" s="69"/>
      <c r="Q274" s="69"/>
    </row>
    <row r="275" spans="1:17" x14ac:dyDescent="0.25">
      <c r="A275" s="69">
        <v>599</v>
      </c>
      <c r="B275" s="69" t="s">
        <v>1063</v>
      </c>
      <c r="C275" s="70"/>
      <c r="D275" s="69" t="s">
        <v>1064</v>
      </c>
      <c r="E275" s="69">
        <v>2019</v>
      </c>
      <c r="F275" s="69" t="s">
        <v>24</v>
      </c>
      <c r="G275" s="69" t="s">
        <v>24</v>
      </c>
      <c r="H275" s="69" t="s">
        <v>24</v>
      </c>
      <c r="I275" s="69" t="s">
        <v>24</v>
      </c>
      <c r="J275" s="69" t="s">
        <v>24</v>
      </c>
      <c r="K275" s="69" t="s">
        <v>24</v>
      </c>
      <c r="L275" s="69" t="s">
        <v>24</v>
      </c>
      <c r="M275" s="69" t="s">
        <v>24</v>
      </c>
      <c r="N275" s="69"/>
      <c r="O275" s="69"/>
      <c r="P275" s="69"/>
      <c r="Q275" s="69"/>
    </row>
    <row r="276" spans="1:17" x14ac:dyDescent="0.25">
      <c r="A276" s="69">
        <v>601</v>
      </c>
      <c r="B276" s="69" t="s">
        <v>1119</v>
      </c>
      <c r="C276" s="70"/>
      <c r="D276" s="69" t="s">
        <v>1190</v>
      </c>
      <c r="E276" s="69">
        <v>2019</v>
      </c>
      <c r="F276" s="69" t="s">
        <v>24</v>
      </c>
      <c r="G276" s="69" t="s">
        <v>24</v>
      </c>
      <c r="H276" s="69" t="s">
        <v>24</v>
      </c>
      <c r="I276" s="69" t="s">
        <v>24</v>
      </c>
      <c r="J276" s="69" t="s">
        <v>24</v>
      </c>
      <c r="K276" s="69"/>
      <c r="L276" s="69"/>
      <c r="M276" s="69"/>
      <c r="N276" s="69"/>
      <c r="O276" s="69"/>
      <c r="P276" s="69"/>
      <c r="Q276" s="69"/>
    </row>
    <row r="277" spans="1:17" x14ac:dyDescent="0.25">
      <c r="A277" s="69">
        <v>602</v>
      </c>
      <c r="B277" s="69" t="s">
        <v>1120</v>
      </c>
      <c r="C277" s="70"/>
      <c r="D277" s="69" t="s">
        <v>162</v>
      </c>
      <c r="E277" s="69">
        <v>2019</v>
      </c>
      <c r="F277" s="69" t="s">
        <v>24</v>
      </c>
      <c r="G277" s="69" t="s">
        <v>24</v>
      </c>
      <c r="H277" s="69" t="s">
        <v>24</v>
      </c>
      <c r="I277" s="69" t="s">
        <v>24</v>
      </c>
      <c r="J277" s="69" t="s">
        <v>24</v>
      </c>
      <c r="K277" s="69" t="s">
        <v>24</v>
      </c>
      <c r="L277" s="69" t="s">
        <v>24</v>
      </c>
      <c r="M277" s="69" t="s">
        <v>24</v>
      </c>
      <c r="N277" s="69" t="s">
        <v>24</v>
      </c>
      <c r="O277" s="69" t="s">
        <v>24</v>
      </c>
      <c r="P277" s="69" t="s">
        <v>24</v>
      </c>
      <c r="Q277" s="69" t="s">
        <v>24</v>
      </c>
    </row>
    <row r="278" spans="1:17" x14ac:dyDescent="0.25">
      <c r="A278" s="69">
        <v>603</v>
      </c>
      <c r="B278" s="69" t="s">
        <v>1122</v>
      </c>
      <c r="C278" s="70"/>
      <c r="D278" s="69"/>
      <c r="E278" s="69">
        <v>2019</v>
      </c>
      <c r="F278" s="69" t="s">
        <v>24</v>
      </c>
      <c r="G278" s="69" t="s">
        <v>24</v>
      </c>
      <c r="H278" s="69" t="s">
        <v>24</v>
      </c>
      <c r="I278" s="69" t="s">
        <v>24</v>
      </c>
      <c r="J278" s="69" t="s">
        <v>24</v>
      </c>
      <c r="K278" s="69" t="s">
        <v>24</v>
      </c>
      <c r="L278" s="69" t="s">
        <v>24</v>
      </c>
      <c r="M278" s="69"/>
      <c r="N278" s="69"/>
      <c r="O278" s="69"/>
      <c r="P278" s="69"/>
      <c r="Q278" s="69"/>
    </row>
    <row r="279" spans="1:17" x14ac:dyDescent="0.25">
      <c r="A279" s="69">
        <v>604</v>
      </c>
      <c r="B279" s="69" t="s">
        <v>548</v>
      </c>
      <c r="C279" s="70"/>
      <c r="D279" s="69"/>
      <c r="E279" s="69">
        <v>2019</v>
      </c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</row>
    <row r="280" spans="1:17" x14ac:dyDescent="0.25">
      <c r="A280" s="69">
        <v>605</v>
      </c>
      <c r="B280" s="69" t="s">
        <v>1135</v>
      </c>
      <c r="C280" s="70"/>
      <c r="D280" s="69" t="s">
        <v>1136</v>
      </c>
      <c r="E280" s="69">
        <v>2019</v>
      </c>
      <c r="F280" s="69"/>
      <c r="G280" s="71" t="s">
        <v>24</v>
      </c>
      <c r="H280" s="71" t="s">
        <v>24</v>
      </c>
      <c r="I280" s="71" t="s">
        <v>24</v>
      </c>
      <c r="J280" s="71" t="s">
        <v>24</v>
      </c>
      <c r="K280" s="71"/>
      <c r="L280" s="69"/>
      <c r="M280" s="69"/>
      <c r="N280" s="69"/>
      <c r="O280" s="69"/>
      <c r="P280" s="69"/>
      <c r="Q280" s="69"/>
    </row>
    <row r="281" spans="1:17" x14ac:dyDescent="0.25">
      <c r="A281" s="69">
        <v>606</v>
      </c>
      <c r="B281" s="69" t="s">
        <v>1140</v>
      </c>
      <c r="C281" s="70"/>
      <c r="D281" s="69" t="s">
        <v>1141</v>
      </c>
      <c r="E281" s="69">
        <v>2019</v>
      </c>
      <c r="F281" s="69"/>
      <c r="G281" s="71"/>
      <c r="H281" s="71"/>
      <c r="I281" s="71"/>
      <c r="J281" s="71"/>
      <c r="K281" s="71"/>
      <c r="L281" s="69"/>
      <c r="M281" s="69"/>
      <c r="N281" s="69"/>
      <c r="O281" s="69"/>
      <c r="P281" s="69"/>
      <c r="Q281" s="69"/>
    </row>
    <row r="282" spans="1:17" x14ac:dyDescent="0.25">
      <c r="A282" s="69">
        <v>607</v>
      </c>
      <c r="B282" s="69" t="s">
        <v>1142</v>
      </c>
      <c r="C282" s="70"/>
      <c r="D282" s="69" t="s">
        <v>1143</v>
      </c>
      <c r="E282" s="69">
        <v>2019</v>
      </c>
      <c r="F282" s="69"/>
      <c r="G282" s="71"/>
      <c r="H282" s="71" t="s">
        <v>24</v>
      </c>
      <c r="I282" s="71" t="s">
        <v>24</v>
      </c>
      <c r="J282" s="71" t="s">
        <v>24</v>
      </c>
      <c r="K282" s="71" t="s">
        <v>24</v>
      </c>
      <c r="L282" s="69"/>
      <c r="M282" s="69"/>
      <c r="N282" s="69"/>
      <c r="O282" s="69"/>
      <c r="P282" s="69"/>
      <c r="Q282" s="69"/>
    </row>
    <row r="283" spans="1:17" x14ac:dyDescent="0.25">
      <c r="A283" s="69">
        <v>608</v>
      </c>
      <c r="B283" s="69" t="s">
        <v>1146</v>
      </c>
      <c r="C283" s="70"/>
      <c r="D283" s="69" t="s">
        <v>1147</v>
      </c>
      <c r="E283" s="69">
        <v>2019</v>
      </c>
      <c r="F283" s="69"/>
      <c r="G283" s="71"/>
      <c r="H283" s="71" t="s">
        <v>24</v>
      </c>
      <c r="I283" s="71" t="s">
        <v>24</v>
      </c>
      <c r="J283" s="71"/>
      <c r="K283" s="71"/>
      <c r="L283" s="69"/>
      <c r="M283" s="69"/>
      <c r="N283" s="69"/>
      <c r="O283" s="69"/>
      <c r="P283" s="69"/>
      <c r="Q283" s="69"/>
    </row>
    <row r="284" spans="1:17" x14ac:dyDescent="0.25">
      <c r="A284" s="69">
        <v>609</v>
      </c>
      <c r="B284" s="69" t="s">
        <v>1149</v>
      </c>
      <c r="C284" s="70"/>
      <c r="D284" s="69" t="s">
        <v>1150</v>
      </c>
      <c r="E284" s="69">
        <v>2019</v>
      </c>
      <c r="F284" s="69"/>
      <c r="G284" s="71"/>
      <c r="H284" s="71"/>
      <c r="I284" s="71"/>
      <c r="J284" s="71"/>
      <c r="K284" s="71"/>
      <c r="L284" s="69"/>
      <c r="M284" s="69"/>
      <c r="N284" s="69"/>
      <c r="O284" s="69"/>
      <c r="P284" s="69"/>
      <c r="Q284" s="69"/>
    </row>
    <row r="285" spans="1:17" x14ac:dyDescent="0.25">
      <c r="A285" s="69">
        <v>610</v>
      </c>
      <c r="B285" s="69" t="s">
        <v>1160</v>
      </c>
      <c r="C285" s="70"/>
      <c r="D285" s="69" t="s">
        <v>1161</v>
      </c>
      <c r="E285" s="69">
        <v>2019</v>
      </c>
      <c r="F285" s="69"/>
      <c r="G285" s="71"/>
      <c r="H285" s="71" t="s">
        <v>24</v>
      </c>
      <c r="I285" s="71" t="s">
        <v>24</v>
      </c>
      <c r="J285" s="71" t="s">
        <v>24</v>
      </c>
      <c r="K285" s="71" t="s">
        <v>24</v>
      </c>
      <c r="L285" s="69"/>
      <c r="M285" s="69"/>
      <c r="N285" s="69"/>
      <c r="O285" s="69"/>
      <c r="P285" s="69"/>
      <c r="Q285" s="69"/>
    </row>
    <row r="286" spans="1:17" x14ac:dyDescent="0.25">
      <c r="A286" s="69">
        <v>611</v>
      </c>
      <c r="B286" s="69" t="s">
        <v>1165</v>
      </c>
      <c r="C286" s="70"/>
      <c r="D286" s="69" t="s">
        <v>1166</v>
      </c>
      <c r="E286" s="69">
        <v>2019</v>
      </c>
      <c r="F286" s="69"/>
      <c r="G286" s="71"/>
      <c r="H286" s="71"/>
      <c r="I286" s="71"/>
      <c r="J286" s="71" t="s">
        <v>24</v>
      </c>
      <c r="K286" s="71" t="s">
        <v>24</v>
      </c>
      <c r="L286" s="69"/>
      <c r="M286" s="69"/>
      <c r="N286" s="69"/>
      <c r="O286" s="69"/>
      <c r="P286" s="69"/>
      <c r="Q286" s="69"/>
    </row>
    <row r="287" spans="1:17" x14ac:dyDescent="0.25">
      <c r="A287" s="69">
        <v>612</v>
      </c>
      <c r="B287" s="69" t="s">
        <v>1170</v>
      </c>
      <c r="C287" s="70"/>
      <c r="D287" s="69" t="s">
        <v>1171</v>
      </c>
      <c r="E287" s="69">
        <v>2019</v>
      </c>
      <c r="F287" s="69"/>
      <c r="G287" s="71"/>
      <c r="H287" s="71"/>
      <c r="I287" s="71"/>
      <c r="J287" s="71" t="s">
        <v>24</v>
      </c>
      <c r="K287" s="71" t="s">
        <v>24</v>
      </c>
      <c r="L287" s="69"/>
      <c r="M287" s="69"/>
      <c r="N287" s="69"/>
      <c r="O287" s="69"/>
      <c r="P287" s="69"/>
      <c r="Q287" s="69"/>
    </row>
    <row r="288" spans="1:17" x14ac:dyDescent="0.25">
      <c r="A288" s="69">
        <v>613</v>
      </c>
      <c r="B288" s="69" t="s">
        <v>1179</v>
      </c>
      <c r="C288" s="70"/>
      <c r="D288" s="69" t="s">
        <v>1178</v>
      </c>
      <c r="E288" s="69">
        <v>2019</v>
      </c>
      <c r="F288" s="69"/>
      <c r="G288" s="71"/>
      <c r="H288" s="71"/>
      <c r="I288" s="71"/>
      <c r="J288" s="71" t="s">
        <v>24</v>
      </c>
      <c r="K288" s="71" t="s">
        <v>24</v>
      </c>
      <c r="L288" s="69"/>
      <c r="M288" s="69"/>
      <c r="N288" s="69"/>
      <c r="O288" s="69"/>
      <c r="P288" s="69"/>
      <c r="Q288" s="69"/>
    </row>
    <row r="289" spans="1:17" x14ac:dyDescent="0.25">
      <c r="A289" s="69">
        <v>614</v>
      </c>
      <c r="B289" s="69" t="s">
        <v>1186</v>
      </c>
      <c r="C289" s="70"/>
      <c r="D289" s="69" t="s">
        <v>1187</v>
      </c>
      <c r="E289" s="69">
        <v>2019</v>
      </c>
      <c r="F289" s="69"/>
      <c r="G289" s="69"/>
      <c r="H289" s="69"/>
      <c r="I289" s="69"/>
      <c r="J289" s="69" t="s">
        <v>24</v>
      </c>
      <c r="K289" s="69"/>
      <c r="L289" s="69"/>
      <c r="M289" s="69"/>
      <c r="N289" s="69"/>
      <c r="O289" s="69"/>
      <c r="P289" s="69"/>
      <c r="Q289" s="69"/>
    </row>
    <row r="290" spans="1:17" x14ac:dyDescent="0.25">
      <c r="A290" s="69">
        <v>615</v>
      </c>
      <c r="B290" s="69" t="s">
        <v>1189</v>
      </c>
      <c r="C290" s="70"/>
      <c r="D290" s="69" t="s">
        <v>1188</v>
      </c>
      <c r="E290" s="69">
        <v>2019</v>
      </c>
      <c r="F290" s="69" t="s">
        <v>24</v>
      </c>
      <c r="G290" s="69" t="s">
        <v>24</v>
      </c>
      <c r="H290" s="69" t="s">
        <v>24</v>
      </c>
      <c r="I290" s="69" t="s">
        <v>24</v>
      </c>
      <c r="J290" s="69" t="s">
        <v>24</v>
      </c>
      <c r="K290" s="69" t="s">
        <v>24</v>
      </c>
      <c r="L290" s="69" t="s">
        <v>24</v>
      </c>
      <c r="M290" s="69" t="s">
        <v>24</v>
      </c>
      <c r="N290" s="69" t="s">
        <v>24</v>
      </c>
      <c r="O290" s="69" t="s">
        <v>24</v>
      </c>
      <c r="P290" s="69" t="s">
        <v>24</v>
      </c>
      <c r="Q290" s="69" t="s">
        <v>24</v>
      </c>
    </row>
  </sheetData>
  <mergeCells count="1">
    <mergeCell ref="A1:Q1"/>
  </mergeCells>
  <pageMargins left="0.25" right="0.25" top="0.75" bottom="0.75" header="0.3" footer="0.3"/>
  <pageSetup orientation="landscape" horizontalDpi="0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60"/>
  <sheetViews>
    <sheetView topLeftCell="A142" workbookViewId="0">
      <selection activeCell="S164" sqref="S164"/>
    </sheetView>
  </sheetViews>
  <sheetFormatPr baseColWidth="10" defaultColWidth="10.7109375" defaultRowHeight="15" x14ac:dyDescent="0.25"/>
  <cols>
    <col min="1" max="1" width="6.5703125" customWidth="1"/>
    <col min="2" max="2" width="20.42578125" customWidth="1"/>
    <col min="3" max="3" width="11.85546875" style="33" customWidth="1"/>
    <col min="4" max="4" width="17.7109375" customWidth="1"/>
    <col min="5" max="5" width="5.140625" customWidth="1"/>
    <col min="6" max="6" width="5.42578125" customWidth="1"/>
    <col min="7" max="7" width="6.5703125" customWidth="1"/>
    <col min="8" max="8" width="5.42578125" customWidth="1"/>
    <col min="9" max="9" width="4.5703125" customWidth="1"/>
    <col min="10" max="11" width="5.42578125" customWidth="1"/>
    <col min="12" max="12" width="4.42578125" customWidth="1"/>
    <col min="13" max="13" width="5.5703125" customWidth="1"/>
    <col min="14" max="14" width="5" customWidth="1"/>
    <col min="15" max="15" width="4.28515625" customWidth="1"/>
    <col min="16" max="16" width="4.140625" customWidth="1"/>
    <col min="17" max="17" width="4.28515625" customWidth="1"/>
  </cols>
  <sheetData>
    <row r="1" spans="1:17" x14ac:dyDescent="0.25">
      <c r="A1" s="51" t="s">
        <v>0</v>
      </c>
      <c r="B1" s="61" t="s">
        <v>1</v>
      </c>
      <c r="C1" s="57"/>
      <c r="D1" s="61" t="s">
        <v>8</v>
      </c>
      <c r="E1" s="61" t="s">
        <v>9</v>
      </c>
      <c r="F1" s="62" t="s">
        <v>10</v>
      </c>
      <c r="G1" s="62" t="s">
        <v>11</v>
      </c>
      <c r="H1" s="62" t="s">
        <v>12</v>
      </c>
      <c r="I1" s="62" t="s">
        <v>13</v>
      </c>
      <c r="J1" s="62" t="s">
        <v>14</v>
      </c>
      <c r="K1" s="62" t="s">
        <v>15</v>
      </c>
      <c r="L1" s="62" t="s">
        <v>16</v>
      </c>
      <c r="M1" s="62" t="s">
        <v>17</v>
      </c>
      <c r="N1" s="62" t="s">
        <v>1257</v>
      </c>
      <c r="O1" s="62" t="s">
        <v>1254</v>
      </c>
      <c r="P1" s="62" t="s">
        <v>1255</v>
      </c>
      <c r="Q1" s="62" t="s">
        <v>1256</v>
      </c>
    </row>
    <row r="2" spans="1:17" x14ac:dyDescent="0.25">
      <c r="A2" s="46">
        <v>62</v>
      </c>
      <c r="B2" s="55" t="s">
        <v>145</v>
      </c>
      <c r="C2" s="58" t="s">
        <v>101</v>
      </c>
      <c r="D2" s="46" t="s">
        <v>134</v>
      </c>
      <c r="E2" s="46">
        <v>2010</v>
      </c>
      <c r="F2" s="46" t="s">
        <v>101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 x14ac:dyDescent="0.25">
      <c r="A3" s="46">
        <v>311</v>
      </c>
      <c r="B3" s="42" t="s">
        <v>574</v>
      </c>
      <c r="C3" s="58" t="s">
        <v>101</v>
      </c>
      <c r="D3" s="46" t="s">
        <v>503</v>
      </c>
      <c r="E3" s="46">
        <v>2010</v>
      </c>
      <c r="F3" s="46" t="s">
        <v>101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17" x14ac:dyDescent="0.25">
      <c r="A4" s="46">
        <v>350</v>
      </c>
      <c r="B4" s="46" t="s">
        <v>636</v>
      </c>
      <c r="C4" s="58" t="s">
        <v>1222</v>
      </c>
      <c r="D4" s="46"/>
      <c r="E4" s="46">
        <v>2010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1:17" x14ac:dyDescent="0.25">
      <c r="A5" s="46">
        <v>551</v>
      </c>
      <c r="B5" s="46" t="s">
        <v>971</v>
      </c>
      <c r="C5" s="58" t="s">
        <v>101</v>
      </c>
      <c r="D5" s="46" t="s">
        <v>202</v>
      </c>
      <c r="E5" s="46">
        <v>2010</v>
      </c>
      <c r="F5" s="46"/>
      <c r="G5" s="46"/>
      <c r="H5" s="46"/>
      <c r="I5" s="46"/>
      <c r="J5" s="46"/>
      <c r="K5" s="46"/>
      <c r="L5" s="46"/>
      <c r="M5" s="46" t="s">
        <v>402</v>
      </c>
      <c r="N5" s="46"/>
      <c r="O5" s="46"/>
      <c r="P5" s="46"/>
      <c r="Q5" s="46"/>
    </row>
    <row r="6" spans="1:17" x14ac:dyDescent="0.25">
      <c r="A6" s="46">
        <v>167</v>
      </c>
      <c r="B6" s="55" t="s">
        <v>336</v>
      </c>
      <c r="C6" s="58" t="s">
        <v>101</v>
      </c>
      <c r="D6" s="46" t="s">
        <v>134</v>
      </c>
      <c r="E6" s="46">
        <v>2011</v>
      </c>
      <c r="F6" s="46" t="s">
        <v>101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</row>
    <row r="7" spans="1:17" x14ac:dyDescent="0.25">
      <c r="A7" s="46">
        <v>272</v>
      </c>
      <c r="B7" s="42" t="s">
        <v>516</v>
      </c>
      <c r="C7" s="58" t="s">
        <v>37</v>
      </c>
      <c r="D7" s="46" t="s">
        <v>503</v>
      </c>
      <c r="E7" s="46">
        <v>2011</v>
      </c>
      <c r="F7" s="46" t="s">
        <v>101</v>
      </c>
      <c r="G7" s="46" t="s">
        <v>517</v>
      </c>
      <c r="H7" s="46"/>
      <c r="I7" s="46"/>
      <c r="J7" s="46"/>
      <c r="K7" s="46"/>
      <c r="L7" s="46" t="s">
        <v>518</v>
      </c>
      <c r="M7" s="46"/>
      <c r="N7" s="46"/>
      <c r="O7" s="46"/>
      <c r="P7" s="46"/>
      <c r="Q7" s="46"/>
    </row>
    <row r="8" spans="1:17" s="4" customFormat="1" x14ac:dyDescent="0.25">
      <c r="A8" s="53">
        <v>321</v>
      </c>
      <c r="B8" s="53" t="s">
        <v>588</v>
      </c>
      <c r="C8" s="59" t="s">
        <v>101</v>
      </c>
      <c r="D8" s="53" t="s">
        <v>138</v>
      </c>
      <c r="E8" s="53">
        <v>2011</v>
      </c>
      <c r="F8" s="53" t="s">
        <v>589</v>
      </c>
      <c r="G8" s="53"/>
      <c r="H8" s="53"/>
      <c r="I8" s="53" t="s">
        <v>101</v>
      </c>
      <c r="J8" s="53"/>
      <c r="K8" s="53"/>
      <c r="L8" s="53"/>
      <c r="M8" s="53"/>
      <c r="N8" s="53"/>
      <c r="O8" s="53"/>
      <c r="P8" s="53"/>
      <c r="Q8" s="53"/>
    </row>
    <row r="9" spans="1:17" x14ac:dyDescent="0.25">
      <c r="A9" s="46">
        <v>397</v>
      </c>
      <c r="B9" s="46" t="s">
        <v>719</v>
      </c>
      <c r="C9" s="58" t="s">
        <v>1223</v>
      </c>
      <c r="D9" s="46" t="s">
        <v>566</v>
      </c>
      <c r="E9" s="46">
        <v>2011</v>
      </c>
      <c r="F9" s="46" t="s">
        <v>24</v>
      </c>
      <c r="G9" s="46" t="s">
        <v>24</v>
      </c>
      <c r="H9" s="46" t="s">
        <v>24</v>
      </c>
      <c r="I9" s="46" t="s">
        <v>24</v>
      </c>
      <c r="J9" s="46" t="s">
        <v>24</v>
      </c>
      <c r="K9" s="46"/>
      <c r="L9" s="46"/>
      <c r="M9" s="46"/>
      <c r="N9" s="46"/>
      <c r="O9" s="46"/>
      <c r="P9" s="46"/>
      <c r="Q9" s="46"/>
    </row>
    <row r="10" spans="1:17" x14ac:dyDescent="0.25">
      <c r="A10" s="46">
        <v>553</v>
      </c>
      <c r="B10" s="46" t="s">
        <v>973</v>
      </c>
      <c r="C10" s="58"/>
      <c r="D10" s="46" t="s">
        <v>974</v>
      </c>
      <c r="E10" s="46">
        <v>2011</v>
      </c>
      <c r="F10" s="46" t="s">
        <v>975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spans="1:17" x14ac:dyDescent="0.25">
      <c r="A11" s="46">
        <v>38</v>
      </c>
      <c r="B11" s="55" t="s">
        <v>99</v>
      </c>
      <c r="C11" s="58" t="s">
        <v>101</v>
      </c>
      <c r="D11" s="46" t="s">
        <v>100</v>
      </c>
      <c r="E11" s="46">
        <v>2012</v>
      </c>
      <c r="F11" s="46" t="s">
        <v>101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 spans="1:17" x14ac:dyDescent="0.25">
      <c r="A12" s="46">
        <v>338</v>
      </c>
      <c r="B12" s="42" t="s">
        <v>616</v>
      </c>
      <c r="C12" s="58" t="s">
        <v>37</v>
      </c>
      <c r="D12" s="46" t="s">
        <v>566</v>
      </c>
      <c r="E12" s="46">
        <v>2012</v>
      </c>
      <c r="F12" s="46" t="s">
        <v>24</v>
      </c>
      <c r="G12" s="46" t="s">
        <v>24</v>
      </c>
      <c r="H12" s="46" t="s">
        <v>24</v>
      </c>
      <c r="I12" s="46" t="s">
        <v>24</v>
      </c>
      <c r="J12" s="46" t="s">
        <v>24</v>
      </c>
      <c r="K12" s="46" t="s">
        <v>24</v>
      </c>
      <c r="L12" s="46"/>
      <c r="M12" s="46"/>
      <c r="N12" s="46"/>
      <c r="O12" s="46"/>
      <c r="P12" s="46"/>
      <c r="Q12" s="46"/>
    </row>
    <row r="13" spans="1:17" x14ac:dyDescent="0.25">
      <c r="A13" s="46">
        <v>579</v>
      </c>
      <c r="B13" s="46" t="s">
        <v>1020</v>
      </c>
      <c r="C13" s="58"/>
      <c r="D13" s="46" t="s">
        <v>1021</v>
      </c>
      <c r="E13" s="46">
        <v>2012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x14ac:dyDescent="0.25">
      <c r="A14" s="46">
        <v>9</v>
      </c>
      <c r="B14" s="46" t="s">
        <v>41</v>
      </c>
      <c r="C14" s="58" t="s">
        <v>1223</v>
      </c>
      <c r="D14" s="46" t="s">
        <v>42</v>
      </c>
      <c r="E14" s="46">
        <v>2013</v>
      </c>
      <c r="F14" s="46"/>
      <c r="G14" s="46"/>
      <c r="H14" s="46"/>
      <c r="I14" s="46"/>
      <c r="J14" s="46" t="s">
        <v>24</v>
      </c>
      <c r="K14" s="46" t="s">
        <v>24</v>
      </c>
      <c r="L14" s="46" t="s">
        <v>24</v>
      </c>
      <c r="M14" s="46" t="s">
        <v>24</v>
      </c>
      <c r="N14" s="46"/>
      <c r="O14" s="46"/>
      <c r="P14" s="46"/>
      <c r="Q14" s="46"/>
    </row>
    <row r="15" spans="1:17" x14ac:dyDescent="0.25">
      <c r="A15" s="46">
        <v>94</v>
      </c>
      <c r="B15" s="46" t="s">
        <v>201</v>
      </c>
      <c r="C15" s="58" t="s">
        <v>1224</v>
      </c>
      <c r="D15" s="46" t="s">
        <v>202</v>
      </c>
      <c r="E15" s="46">
        <v>2013</v>
      </c>
      <c r="F15" s="46" t="s">
        <v>24</v>
      </c>
      <c r="G15" s="46" t="s">
        <v>24</v>
      </c>
      <c r="H15" s="46" t="s">
        <v>24</v>
      </c>
      <c r="I15" s="46" t="s">
        <v>24</v>
      </c>
      <c r="J15" s="46" t="s">
        <v>24</v>
      </c>
      <c r="K15" s="46" t="s">
        <v>24</v>
      </c>
      <c r="L15" s="46" t="s">
        <v>24</v>
      </c>
      <c r="M15" s="46" t="s">
        <v>24</v>
      </c>
      <c r="N15" s="46" t="s">
        <v>24</v>
      </c>
      <c r="O15" s="46" t="s">
        <v>24</v>
      </c>
      <c r="P15" s="46" t="s">
        <v>24</v>
      </c>
      <c r="Q15" s="46" t="s">
        <v>24</v>
      </c>
    </row>
    <row r="16" spans="1:17" x14ac:dyDescent="0.25">
      <c r="A16" s="46">
        <v>95</v>
      </c>
      <c r="B16" s="46" t="s">
        <v>203</v>
      </c>
      <c r="C16" s="58" t="s">
        <v>24</v>
      </c>
      <c r="D16" s="46" t="s">
        <v>204</v>
      </c>
      <c r="E16" s="46">
        <v>2013</v>
      </c>
      <c r="F16" s="46" t="s">
        <v>24</v>
      </c>
      <c r="G16" s="46" t="s">
        <v>24</v>
      </c>
      <c r="H16" s="46" t="s">
        <v>24</v>
      </c>
      <c r="I16" s="46"/>
      <c r="J16" s="46"/>
      <c r="K16" s="46"/>
      <c r="L16" s="46"/>
      <c r="M16" s="46"/>
      <c r="N16" s="46"/>
      <c r="O16" s="46"/>
      <c r="P16" s="46"/>
      <c r="Q16" s="46"/>
    </row>
    <row r="17" spans="1:17" x14ac:dyDescent="0.25">
      <c r="A17" s="46">
        <v>299</v>
      </c>
      <c r="B17" s="42" t="s">
        <v>560</v>
      </c>
      <c r="C17" s="58" t="s">
        <v>37</v>
      </c>
      <c r="D17" s="46" t="s">
        <v>202</v>
      </c>
      <c r="E17" s="46">
        <v>2013</v>
      </c>
      <c r="F17" s="46" t="s">
        <v>24</v>
      </c>
      <c r="G17" s="46" t="s">
        <v>24</v>
      </c>
      <c r="H17" s="46" t="s">
        <v>24</v>
      </c>
      <c r="I17" s="46" t="s">
        <v>24</v>
      </c>
      <c r="J17" s="46" t="s">
        <v>24</v>
      </c>
      <c r="K17" s="46" t="s">
        <v>24</v>
      </c>
      <c r="L17" s="46" t="s">
        <v>24</v>
      </c>
      <c r="M17" s="46" t="s">
        <v>24</v>
      </c>
      <c r="N17" s="46" t="s">
        <v>37</v>
      </c>
      <c r="O17" s="46"/>
      <c r="P17" s="46"/>
      <c r="Q17" s="46"/>
    </row>
    <row r="18" spans="1:17" x14ac:dyDescent="0.25">
      <c r="A18" s="46">
        <v>304</v>
      </c>
      <c r="B18" s="46" t="s">
        <v>565</v>
      </c>
      <c r="C18" s="58" t="s">
        <v>1223</v>
      </c>
      <c r="D18" s="46" t="s">
        <v>566</v>
      </c>
      <c r="E18" s="46">
        <v>2013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</row>
    <row r="19" spans="1:17" x14ac:dyDescent="0.25">
      <c r="A19" s="46">
        <v>391</v>
      </c>
      <c r="B19" s="46" t="s">
        <v>710</v>
      </c>
      <c r="C19" s="58" t="s">
        <v>1225</v>
      </c>
      <c r="D19" s="46" t="s">
        <v>631</v>
      </c>
      <c r="E19" s="46">
        <v>2013</v>
      </c>
      <c r="F19" s="46" t="s">
        <v>24</v>
      </c>
      <c r="G19" s="46" t="s">
        <v>24</v>
      </c>
      <c r="H19" s="46" t="s">
        <v>24</v>
      </c>
      <c r="I19" s="46" t="s">
        <v>24</v>
      </c>
      <c r="J19" s="46" t="s">
        <v>24</v>
      </c>
      <c r="K19" s="46" t="s">
        <v>24</v>
      </c>
      <c r="L19" s="46" t="s">
        <v>24</v>
      </c>
      <c r="M19" s="46" t="s">
        <v>24</v>
      </c>
      <c r="N19" s="46" t="s">
        <v>24</v>
      </c>
      <c r="O19" s="46" t="s">
        <v>24</v>
      </c>
      <c r="P19" s="46" t="s">
        <v>24</v>
      </c>
      <c r="Q19" s="46" t="s">
        <v>24</v>
      </c>
    </row>
    <row r="20" spans="1:17" x14ac:dyDescent="0.25">
      <c r="A20" s="46">
        <v>536</v>
      </c>
      <c r="B20" s="46" t="s">
        <v>945</v>
      </c>
      <c r="C20" s="58" t="s">
        <v>1226</v>
      </c>
      <c r="D20" s="46" t="s">
        <v>916</v>
      </c>
      <c r="E20" s="46">
        <v>2013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 spans="1:17" x14ac:dyDescent="0.25">
      <c r="A21" s="46">
        <v>6</v>
      </c>
      <c r="B21" s="55" t="s">
        <v>35</v>
      </c>
      <c r="C21" s="58" t="s">
        <v>101</v>
      </c>
      <c r="D21" s="46" t="s">
        <v>36</v>
      </c>
      <c r="E21" s="46">
        <v>2014</v>
      </c>
      <c r="F21" s="46" t="s">
        <v>37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1:17" x14ac:dyDescent="0.25">
      <c r="A22" s="46">
        <v>191</v>
      </c>
      <c r="B22" s="46" t="s">
        <v>384</v>
      </c>
      <c r="C22" s="58" t="s">
        <v>24</v>
      </c>
      <c r="D22" s="46" t="s">
        <v>294</v>
      </c>
      <c r="E22" s="46">
        <v>2014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 spans="1:17" x14ac:dyDescent="0.25">
      <c r="A23" s="46">
        <v>203</v>
      </c>
      <c r="B23" s="46" t="s">
        <v>400</v>
      </c>
      <c r="C23" s="58"/>
      <c r="D23" s="46" t="s">
        <v>401</v>
      </c>
      <c r="E23" s="46">
        <v>2014</v>
      </c>
      <c r="F23" s="46"/>
      <c r="G23" s="46"/>
      <c r="H23" s="46"/>
      <c r="I23" s="46"/>
      <c r="J23" s="46"/>
      <c r="K23" s="46"/>
      <c r="L23" s="46"/>
      <c r="M23" s="46"/>
      <c r="N23" s="46" t="s">
        <v>402</v>
      </c>
      <c r="O23" s="46"/>
      <c r="P23" s="46"/>
      <c r="Q23" s="46"/>
    </row>
    <row r="24" spans="1:17" x14ac:dyDescent="0.25">
      <c r="A24" s="46">
        <v>206</v>
      </c>
      <c r="B24" s="46" t="s">
        <v>408</v>
      </c>
      <c r="C24" s="58" t="s">
        <v>1227</v>
      </c>
      <c r="D24" s="46" t="s">
        <v>355</v>
      </c>
      <c r="E24" s="46">
        <v>2014</v>
      </c>
      <c r="F24" s="46" t="s">
        <v>24</v>
      </c>
      <c r="G24" s="46" t="s">
        <v>24</v>
      </c>
      <c r="H24" s="46" t="s">
        <v>24</v>
      </c>
      <c r="I24" s="46"/>
      <c r="J24" s="46"/>
      <c r="K24" s="46"/>
      <c r="L24" s="46"/>
      <c r="M24" s="46"/>
      <c r="N24" s="46"/>
      <c r="O24" s="46"/>
      <c r="P24" s="46"/>
      <c r="Q24" s="46"/>
    </row>
    <row r="25" spans="1:17" x14ac:dyDescent="0.25">
      <c r="A25" s="46">
        <v>225</v>
      </c>
      <c r="B25" s="46" t="s">
        <v>439</v>
      </c>
      <c r="C25" s="58"/>
      <c r="D25" s="46" t="s">
        <v>440</v>
      </c>
      <c r="E25" s="46">
        <v>2014</v>
      </c>
      <c r="F25" s="46" t="s">
        <v>24</v>
      </c>
      <c r="G25" s="46" t="s">
        <v>24</v>
      </c>
      <c r="H25" s="46" t="s">
        <v>24</v>
      </c>
      <c r="I25" s="46" t="s">
        <v>24</v>
      </c>
      <c r="J25" s="46" t="s">
        <v>24</v>
      </c>
      <c r="K25" s="46" t="s">
        <v>24</v>
      </c>
      <c r="L25" s="46"/>
      <c r="M25" s="46"/>
      <c r="N25" s="46"/>
      <c r="O25" s="46"/>
      <c r="P25" s="46"/>
      <c r="Q25" s="46"/>
    </row>
    <row r="26" spans="1:17" x14ac:dyDescent="0.25">
      <c r="A26" s="46">
        <v>227</v>
      </c>
      <c r="B26" s="46" t="s">
        <v>442</v>
      </c>
      <c r="C26" s="58"/>
      <c r="D26" s="46"/>
      <c r="E26" s="46">
        <v>2014</v>
      </c>
      <c r="F26" s="46" t="s">
        <v>24</v>
      </c>
      <c r="G26" s="46" t="s">
        <v>24</v>
      </c>
      <c r="H26" s="46" t="s">
        <v>24</v>
      </c>
      <c r="I26" s="46" t="s">
        <v>24</v>
      </c>
      <c r="J26" s="46" t="s">
        <v>24</v>
      </c>
      <c r="K26" s="46" t="s">
        <v>24</v>
      </c>
      <c r="L26" s="46" t="s">
        <v>24</v>
      </c>
      <c r="M26" s="46" t="s">
        <v>24</v>
      </c>
      <c r="N26" s="46"/>
      <c r="O26" s="46"/>
      <c r="P26" s="46"/>
      <c r="Q26" s="46"/>
    </row>
    <row r="27" spans="1:17" x14ac:dyDescent="0.25">
      <c r="A27" s="46">
        <v>244</v>
      </c>
      <c r="B27" s="46" t="s">
        <v>470</v>
      </c>
      <c r="C27" s="58" t="s">
        <v>1228</v>
      </c>
      <c r="D27" s="46" t="s">
        <v>471</v>
      </c>
      <c r="E27" s="46">
        <v>2014</v>
      </c>
      <c r="F27" s="46" t="s">
        <v>24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</row>
    <row r="28" spans="1:17" x14ac:dyDescent="0.25">
      <c r="A28" s="46">
        <v>273</v>
      </c>
      <c r="B28" s="46" t="s">
        <v>519</v>
      </c>
      <c r="C28" s="58" t="s">
        <v>37</v>
      </c>
      <c r="D28" s="46" t="s">
        <v>503</v>
      </c>
      <c r="E28" s="46">
        <v>2014</v>
      </c>
      <c r="F28" s="46" t="s">
        <v>24</v>
      </c>
      <c r="G28" s="46" t="s">
        <v>24</v>
      </c>
      <c r="H28" s="46" t="s">
        <v>24</v>
      </c>
      <c r="I28" s="46" t="s">
        <v>24</v>
      </c>
      <c r="J28" s="46" t="s">
        <v>24</v>
      </c>
      <c r="K28" s="46"/>
      <c r="L28" s="46"/>
      <c r="M28" s="46"/>
      <c r="N28" s="46"/>
      <c r="O28" s="46"/>
      <c r="P28" s="46"/>
      <c r="Q28" s="46"/>
    </row>
    <row r="29" spans="1:17" x14ac:dyDescent="0.25">
      <c r="A29" s="46">
        <v>330</v>
      </c>
      <c r="B29" s="46" t="s">
        <v>601</v>
      </c>
      <c r="C29" s="58" t="s">
        <v>1229</v>
      </c>
      <c r="D29" s="46" t="s">
        <v>602</v>
      </c>
      <c r="E29" s="46">
        <v>2014</v>
      </c>
      <c r="F29" s="46" t="s">
        <v>603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</row>
    <row r="30" spans="1:17" x14ac:dyDescent="0.25">
      <c r="A30" s="46">
        <v>345</v>
      </c>
      <c r="B30" s="42" t="s">
        <v>627</v>
      </c>
      <c r="C30" s="58" t="s">
        <v>37</v>
      </c>
      <c r="D30" s="46" t="s">
        <v>628</v>
      </c>
      <c r="E30" s="46">
        <v>2014</v>
      </c>
      <c r="F30" s="46" t="s">
        <v>24</v>
      </c>
      <c r="G30" s="46" t="s">
        <v>24</v>
      </c>
      <c r="H30" s="46" t="s">
        <v>24</v>
      </c>
      <c r="I30" s="46"/>
      <c r="J30" s="46"/>
      <c r="K30" s="46"/>
      <c r="L30" s="46"/>
      <c r="M30" s="46"/>
      <c r="N30" s="46"/>
      <c r="O30" s="46"/>
      <c r="P30" s="46"/>
      <c r="Q30" s="46"/>
    </row>
    <row r="31" spans="1:17" x14ac:dyDescent="0.25">
      <c r="A31" s="46">
        <v>406</v>
      </c>
      <c r="B31" s="46" t="s">
        <v>734</v>
      </c>
      <c r="C31" s="58" t="s">
        <v>24</v>
      </c>
      <c r="D31" s="46" t="s">
        <v>735</v>
      </c>
      <c r="E31" s="46">
        <v>2014</v>
      </c>
      <c r="F31" s="46" t="s">
        <v>24</v>
      </c>
      <c r="G31" s="46" t="s">
        <v>24</v>
      </c>
      <c r="H31" s="46" t="s">
        <v>24</v>
      </c>
      <c r="I31" s="46" t="s">
        <v>24</v>
      </c>
      <c r="J31" s="46"/>
      <c r="K31" s="46"/>
      <c r="L31" s="46"/>
      <c r="M31" s="46"/>
      <c r="N31" s="46"/>
      <c r="O31" s="46"/>
      <c r="P31" s="46"/>
      <c r="Q31" s="46"/>
    </row>
    <row r="32" spans="1:17" x14ac:dyDescent="0.25">
      <c r="A32" s="46">
        <v>434</v>
      </c>
      <c r="B32" s="46" t="s">
        <v>778</v>
      </c>
      <c r="C32" s="58"/>
      <c r="D32" s="46" t="s">
        <v>779</v>
      </c>
      <c r="E32" s="46">
        <v>2014</v>
      </c>
      <c r="F32" s="46" t="s">
        <v>27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7" x14ac:dyDescent="0.25">
      <c r="A33" s="46">
        <v>465</v>
      </c>
      <c r="B33" s="46" t="s">
        <v>832</v>
      </c>
      <c r="C33" s="58"/>
      <c r="D33" s="46" t="s">
        <v>833</v>
      </c>
      <c r="E33" s="46">
        <v>2014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 spans="1:17" x14ac:dyDescent="0.25">
      <c r="A34" s="46">
        <v>476</v>
      </c>
      <c r="B34" s="46" t="s">
        <v>851</v>
      </c>
      <c r="C34" s="58" t="s">
        <v>24</v>
      </c>
      <c r="D34" s="46" t="s">
        <v>852</v>
      </c>
      <c r="E34" s="46">
        <v>2014</v>
      </c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 spans="1:17" x14ac:dyDescent="0.25">
      <c r="A35" s="46">
        <v>525</v>
      </c>
      <c r="B35" s="46" t="s">
        <v>930</v>
      </c>
      <c r="C35" s="58"/>
      <c r="D35" s="46" t="s">
        <v>220</v>
      </c>
      <c r="E35" s="46">
        <v>2014</v>
      </c>
      <c r="F35" s="46" t="s">
        <v>24</v>
      </c>
      <c r="G35" s="46" t="s">
        <v>24</v>
      </c>
      <c r="H35" s="46" t="s">
        <v>24</v>
      </c>
      <c r="I35" s="46"/>
      <c r="J35" s="46"/>
      <c r="K35" s="46"/>
      <c r="L35" s="46"/>
      <c r="M35" s="46"/>
      <c r="N35" s="46"/>
      <c r="O35" s="46"/>
      <c r="P35" s="46"/>
      <c r="Q35" s="46"/>
    </row>
    <row r="36" spans="1:17" x14ac:dyDescent="0.25">
      <c r="A36" s="46">
        <v>572</v>
      </c>
      <c r="B36" s="46" t="s">
        <v>1006</v>
      </c>
      <c r="C36" s="58" t="s">
        <v>24</v>
      </c>
      <c r="D36" s="46" t="s">
        <v>1007</v>
      </c>
      <c r="E36" s="46">
        <v>2014</v>
      </c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</row>
    <row r="37" spans="1:17" x14ac:dyDescent="0.25">
      <c r="A37" s="46">
        <v>14</v>
      </c>
      <c r="B37" s="46" t="s">
        <v>52</v>
      </c>
      <c r="C37" s="58" t="s">
        <v>37</v>
      </c>
      <c r="D37" s="46" t="s">
        <v>53</v>
      </c>
      <c r="E37" s="46">
        <v>2015</v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</row>
    <row r="38" spans="1:17" x14ac:dyDescent="0.25">
      <c r="A38" s="46">
        <v>97</v>
      </c>
      <c r="B38" s="46" t="s">
        <v>206</v>
      </c>
      <c r="C38" s="58" t="s">
        <v>1230</v>
      </c>
      <c r="D38" s="46" t="s">
        <v>207</v>
      </c>
      <c r="E38" s="46">
        <v>2015</v>
      </c>
      <c r="F38" s="46" t="s">
        <v>24</v>
      </c>
      <c r="G38" s="46" t="s">
        <v>24</v>
      </c>
      <c r="H38" s="46" t="s">
        <v>24</v>
      </c>
      <c r="I38" s="46" t="s">
        <v>24</v>
      </c>
      <c r="J38" s="46" t="s">
        <v>24</v>
      </c>
      <c r="K38" s="46" t="s">
        <v>24</v>
      </c>
      <c r="L38" s="46" t="s">
        <v>24</v>
      </c>
      <c r="M38" s="46" t="s">
        <v>24</v>
      </c>
      <c r="N38" s="46" t="s">
        <v>24</v>
      </c>
      <c r="O38" s="46" t="s">
        <v>24</v>
      </c>
      <c r="P38" s="46"/>
      <c r="Q38" s="46"/>
    </row>
    <row r="39" spans="1:17" x14ac:dyDescent="0.25">
      <c r="A39" s="46">
        <v>141</v>
      </c>
      <c r="B39" s="46" t="s">
        <v>290</v>
      </c>
      <c r="C39" s="58"/>
      <c r="D39" s="46" t="s">
        <v>291</v>
      </c>
      <c r="E39" s="46">
        <v>2015</v>
      </c>
      <c r="F39" s="46" t="s">
        <v>24</v>
      </c>
      <c r="G39" s="46" t="s">
        <v>24</v>
      </c>
      <c r="H39" s="46" t="s">
        <v>24</v>
      </c>
      <c r="I39" s="46" t="s">
        <v>24</v>
      </c>
      <c r="J39" s="46"/>
      <c r="K39" s="46"/>
      <c r="L39" s="46"/>
      <c r="M39" s="46"/>
      <c r="N39" s="46"/>
      <c r="O39" s="46"/>
      <c r="P39" s="46"/>
      <c r="Q39" s="46"/>
    </row>
    <row r="40" spans="1:17" x14ac:dyDescent="0.25">
      <c r="A40" s="46">
        <v>148</v>
      </c>
      <c r="B40" s="46" t="s">
        <v>302</v>
      </c>
      <c r="C40" s="58" t="s">
        <v>37</v>
      </c>
      <c r="D40" s="46" t="s">
        <v>304</v>
      </c>
      <c r="E40" s="46">
        <v>2015</v>
      </c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</row>
    <row r="41" spans="1:17" x14ac:dyDescent="0.25">
      <c r="A41" s="46">
        <v>176</v>
      </c>
      <c r="B41" s="46" t="s">
        <v>352</v>
      </c>
      <c r="C41" s="58" t="s">
        <v>1223</v>
      </c>
      <c r="D41" s="46" t="s">
        <v>353</v>
      </c>
      <c r="E41" s="46">
        <v>2015</v>
      </c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</row>
    <row r="42" spans="1:17" x14ac:dyDescent="0.25">
      <c r="A42" s="46">
        <v>208</v>
      </c>
      <c r="B42" s="46" t="s">
        <v>410</v>
      </c>
      <c r="C42" s="58" t="s">
        <v>1231</v>
      </c>
      <c r="D42" s="46" t="s">
        <v>316</v>
      </c>
      <c r="E42" s="46">
        <v>2015</v>
      </c>
      <c r="F42" s="46" t="s">
        <v>24</v>
      </c>
      <c r="G42" s="46" t="s">
        <v>24</v>
      </c>
      <c r="H42" s="46" t="s">
        <v>24</v>
      </c>
      <c r="I42" s="46" t="s">
        <v>24</v>
      </c>
      <c r="J42" s="46" t="s">
        <v>24</v>
      </c>
      <c r="K42" s="46" t="s">
        <v>24</v>
      </c>
      <c r="L42" s="46" t="s">
        <v>24</v>
      </c>
      <c r="M42" s="46" t="s">
        <v>24</v>
      </c>
      <c r="N42" s="46" t="s">
        <v>24</v>
      </c>
      <c r="O42" s="46" t="s">
        <v>24</v>
      </c>
      <c r="P42" s="46" t="s">
        <v>24</v>
      </c>
      <c r="Q42" s="46"/>
    </row>
    <row r="43" spans="1:17" x14ac:dyDescent="0.25">
      <c r="A43" s="46">
        <v>263</v>
      </c>
      <c r="B43" s="46" t="s">
        <v>502</v>
      </c>
      <c r="C43" s="58"/>
      <c r="D43" s="46" t="s">
        <v>503</v>
      </c>
      <c r="E43" s="46">
        <v>2015</v>
      </c>
      <c r="F43" s="46" t="s">
        <v>24</v>
      </c>
      <c r="G43" s="46" t="s">
        <v>24</v>
      </c>
      <c r="H43" s="46" t="s">
        <v>24</v>
      </c>
      <c r="I43" s="46" t="s">
        <v>24</v>
      </c>
      <c r="J43" s="46" t="s">
        <v>24</v>
      </c>
      <c r="K43" s="46" t="s">
        <v>24</v>
      </c>
      <c r="L43" s="46"/>
      <c r="M43" s="46"/>
      <c r="N43" s="46"/>
      <c r="O43" s="46"/>
      <c r="P43" s="46"/>
      <c r="Q43" s="46"/>
    </row>
    <row r="44" spans="1:17" x14ac:dyDescent="0.25">
      <c r="A44" s="46">
        <v>357</v>
      </c>
      <c r="B44" s="46" t="s">
        <v>648</v>
      </c>
      <c r="C44" s="58" t="s">
        <v>101</v>
      </c>
      <c r="D44" s="46" t="s">
        <v>649</v>
      </c>
      <c r="E44" s="46">
        <v>2015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</row>
    <row r="45" spans="1:17" x14ac:dyDescent="0.25">
      <c r="A45" s="46">
        <v>390</v>
      </c>
      <c r="B45" s="46" t="s">
        <v>708</v>
      </c>
      <c r="C45" s="58" t="s">
        <v>24</v>
      </c>
      <c r="D45" s="46" t="s">
        <v>709</v>
      </c>
      <c r="E45" s="46">
        <v>2015</v>
      </c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</row>
    <row r="46" spans="1:17" x14ac:dyDescent="0.25">
      <c r="A46" s="46">
        <v>403</v>
      </c>
      <c r="B46" s="46" t="s">
        <v>728</v>
      </c>
      <c r="C46" s="58"/>
      <c r="D46" s="46" t="s">
        <v>729</v>
      </c>
      <c r="E46" s="46">
        <v>2015</v>
      </c>
      <c r="F46" s="46" t="s">
        <v>24</v>
      </c>
      <c r="G46" s="46" t="s">
        <v>24</v>
      </c>
      <c r="H46" s="46" t="s">
        <v>24</v>
      </c>
      <c r="I46" s="46"/>
      <c r="J46" s="46"/>
      <c r="K46" s="46"/>
      <c r="L46" s="46"/>
      <c r="M46" s="46"/>
      <c r="N46" s="46"/>
      <c r="O46" s="46"/>
      <c r="P46" s="46"/>
      <c r="Q46" s="46"/>
    </row>
    <row r="47" spans="1:17" x14ac:dyDescent="0.25">
      <c r="A47" s="46">
        <v>477</v>
      </c>
      <c r="B47" s="46" t="s">
        <v>853</v>
      </c>
      <c r="C47" s="58" t="s">
        <v>1224</v>
      </c>
      <c r="D47" s="46" t="s">
        <v>852</v>
      </c>
      <c r="E47" s="46">
        <v>2015</v>
      </c>
      <c r="F47" s="46" t="s">
        <v>24</v>
      </c>
      <c r="G47" s="46" t="s">
        <v>24</v>
      </c>
      <c r="H47" s="46" t="s">
        <v>24</v>
      </c>
      <c r="I47" s="46" t="s">
        <v>24</v>
      </c>
      <c r="J47" s="46" t="s">
        <v>24</v>
      </c>
      <c r="K47" s="46" t="s">
        <v>24</v>
      </c>
      <c r="L47" s="46" t="s">
        <v>24</v>
      </c>
      <c r="M47" s="46" t="s">
        <v>24</v>
      </c>
      <c r="N47" s="46" t="s">
        <v>24</v>
      </c>
      <c r="O47" s="46" t="s">
        <v>24</v>
      </c>
      <c r="P47" s="46" t="s">
        <v>24</v>
      </c>
      <c r="Q47" s="46"/>
    </row>
    <row r="48" spans="1:17" x14ac:dyDescent="0.25">
      <c r="A48" s="46">
        <v>478</v>
      </c>
      <c r="B48" s="46" t="s">
        <v>854</v>
      </c>
      <c r="C48" s="58"/>
      <c r="D48" s="46" t="s">
        <v>852</v>
      </c>
      <c r="E48" s="46">
        <v>2015</v>
      </c>
      <c r="F48" s="46" t="s">
        <v>24</v>
      </c>
      <c r="G48" s="46" t="s">
        <v>24</v>
      </c>
      <c r="H48" s="46" t="s">
        <v>24</v>
      </c>
      <c r="I48" s="46" t="s">
        <v>24</v>
      </c>
      <c r="J48" s="46" t="s">
        <v>24</v>
      </c>
      <c r="K48" s="46" t="s">
        <v>24</v>
      </c>
      <c r="L48" s="46" t="s">
        <v>24</v>
      </c>
      <c r="M48" s="46" t="s">
        <v>24</v>
      </c>
      <c r="N48" s="46" t="s">
        <v>24</v>
      </c>
      <c r="O48" s="46" t="s">
        <v>24</v>
      </c>
      <c r="P48" s="46" t="s">
        <v>24</v>
      </c>
      <c r="Q48" s="46"/>
    </row>
    <row r="49" spans="1:17" x14ac:dyDescent="0.25">
      <c r="A49" s="46">
        <v>533</v>
      </c>
      <c r="B49" s="46" t="s">
        <v>941</v>
      </c>
      <c r="C49" s="58"/>
      <c r="D49" s="46" t="s">
        <v>55</v>
      </c>
      <c r="E49" s="46">
        <v>2015</v>
      </c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</row>
    <row r="50" spans="1:17" x14ac:dyDescent="0.25">
      <c r="A50" s="46">
        <v>537</v>
      </c>
      <c r="B50" s="46" t="s">
        <v>946</v>
      </c>
      <c r="C50" s="58"/>
      <c r="D50" s="46" t="s">
        <v>184</v>
      </c>
      <c r="E50" s="46">
        <v>2015</v>
      </c>
      <c r="F50" s="46" t="s">
        <v>24</v>
      </c>
      <c r="G50" s="46" t="s">
        <v>24</v>
      </c>
      <c r="H50" s="46" t="s">
        <v>24</v>
      </c>
      <c r="I50" s="46" t="s">
        <v>24</v>
      </c>
      <c r="J50" s="46" t="s">
        <v>24</v>
      </c>
      <c r="K50" s="46" t="s">
        <v>24</v>
      </c>
      <c r="L50" s="46" t="s">
        <v>24</v>
      </c>
      <c r="M50" s="46" t="s">
        <v>24</v>
      </c>
      <c r="N50" s="46"/>
      <c r="O50" s="46"/>
      <c r="P50" s="46"/>
      <c r="Q50" s="46"/>
    </row>
    <row r="51" spans="1:17" x14ac:dyDescent="0.25">
      <c r="A51" s="46">
        <v>554</v>
      </c>
      <c r="B51" s="46" t="s">
        <v>976</v>
      </c>
      <c r="C51" s="58" t="s">
        <v>24</v>
      </c>
      <c r="D51" s="46" t="s">
        <v>344</v>
      </c>
      <c r="E51" s="46">
        <v>2015</v>
      </c>
      <c r="F51" s="46" t="s">
        <v>24</v>
      </c>
      <c r="G51" s="46" t="s">
        <v>24</v>
      </c>
      <c r="H51" s="46" t="s">
        <v>24</v>
      </c>
      <c r="I51" s="46" t="s">
        <v>24</v>
      </c>
      <c r="J51" s="46" t="s">
        <v>24</v>
      </c>
      <c r="K51" s="46"/>
      <c r="L51" s="46"/>
      <c r="M51" s="46"/>
      <c r="N51" s="46"/>
      <c r="O51" s="46"/>
      <c r="P51" s="46"/>
      <c r="Q51" s="46"/>
    </row>
    <row r="52" spans="1:17" x14ac:dyDescent="0.25">
      <c r="A52" s="46">
        <v>592</v>
      </c>
      <c r="B52" s="46" t="s">
        <v>1048</v>
      </c>
      <c r="C52" s="58" t="s">
        <v>1232</v>
      </c>
      <c r="D52" s="46" t="s">
        <v>1049</v>
      </c>
      <c r="E52" s="46">
        <v>2015</v>
      </c>
      <c r="F52" s="46" t="s">
        <v>24</v>
      </c>
      <c r="G52" s="46" t="s">
        <v>24</v>
      </c>
      <c r="H52" s="46" t="s">
        <v>24</v>
      </c>
      <c r="I52" s="46" t="s">
        <v>24</v>
      </c>
      <c r="J52" s="46" t="s">
        <v>24</v>
      </c>
      <c r="K52" s="46" t="s">
        <v>24</v>
      </c>
      <c r="L52" s="46" t="s">
        <v>24</v>
      </c>
      <c r="M52" s="46"/>
      <c r="N52" s="46"/>
      <c r="O52" s="46"/>
      <c r="P52" s="46"/>
      <c r="Q52" s="46"/>
    </row>
    <row r="53" spans="1:17" x14ac:dyDescent="0.25">
      <c r="A53" s="46">
        <v>5</v>
      </c>
      <c r="B53" s="46" t="s">
        <v>33</v>
      </c>
      <c r="C53" s="58" t="s">
        <v>1223</v>
      </c>
      <c r="D53" s="46" t="s">
        <v>34</v>
      </c>
      <c r="E53" s="46">
        <v>2016</v>
      </c>
      <c r="F53" s="46" t="s">
        <v>24</v>
      </c>
      <c r="G53" s="46" t="s">
        <v>24</v>
      </c>
      <c r="H53" s="46"/>
      <c r="I53" s="46"/>
      <c r="J53" s="46"/>
      <c r="K53" s="46"/>
      <c r="L53" s="46"/>
      <c r="M53" s="46"/>
      <c r="N53" s="46"/>
      <c r="O53" s="46"/>
      <c r="P53" s="46"/>
      <c r="Q53" s="46"/>
    </row>
    <row r="54" spans="1:17" x14ac:dyDescent="0.25">
      <c r="A54" s="46">
        <v>64</v>
      </c>
      <c r="B54" s="46" t="s">
        <v>148</v>
      </c>
      <c r="C54" s="58"/>
      <c r="D54" s="46"/>
      <c r="E54" s="46">
        <v>2016</v>
      </c>
      <c r="F54" s="46" t="s">
        <v>24</v>
      </c>
      <c r="G54" s="46" t="s">
        <v>24</v>
      </c>
      <c r="H54" s="46" t="s">
        <v>24</v>
      </c>
      <c r="I54" s="46" t="s">
        <v>24</v>
      </c>
      <c r="J54" s="46" t="s">
        <v>24</v>
      </c>
      <c r="K54" s="46" t="s">
        <v>24</v>
      </c>
      <c r="L54" s="46" t="s">
        <v>24</v>
      </c>
      <c r="M54" s="46" t="s">
        <v>24</v>
      </c>
      <c r="N54" s="46" t="s">
        <v>24</v>
      </c>
      <c r="O54" s="46" t="s">
        <v>24</v>
      </c>
      <c r="P54" s="46" t="s">
        <v>24</v>
      </c>
      <c r="Q54" s="46" t="s">
        <v>24</v>
      </c>
    </row>
    <row r="55" spans="1:17" x14ac:dyDescent="0.25">
      <c r="A55" s="46">
        <v>80</v>
      </c>
      <c r="B55" s="46" t="s">
        <v>174</v>
      </c>
      <c r="C55" s="58" t="s">
        <v>24</v>
      </c>
      <c r="D55" s="46" t="s">
        <v>170</v>
      </c>
      <c r="E55" s="46">
        <v>2016</v>
      </c>
      <c r="F55" s="46" t="s">
        <v>24</v>
      </c>
      <c r="G55" s="46" t="s">
        <v>24</v>
      </c>
      <c r="H55" s="46" t="s">
        <v>24</v>
      </c>
      <c r="I55" s="46" t="s">
        <v>24</v>
      </c>
      <c r="J55" s="46" t="s">
        <v>24</v>
      </c>
      <c r="K55" s="46"/>
      <c r="L55" s="46"/>
      <c r="M55" s="46"/>
      <c r="N55" s="46"/>
      <c r="O55" s="46"/>
      <c r="P55" s="46"/>
      <c r="Q55" s="46"/>
    </row>
    <row r="56" spans="1:17" x14ac:dyDescent="0.25">
      <c r="A56" s="46">
        <v>85</v>
      </c>
      <c r="B56" s="46" t="s">
        <v>183</v>
      </c>
      <c r="C56" s="58" t="s">
        <v>24</v>
      </c>
      <c r="D56" s="46" t="s">
        <v>184</v>
      </c>
      <c r="E56" s="46">
        <v>2016</v>
      </c>
      <c r="F56" s="46" t="s">
        <v>24</v>
      </c>
      <c r="G56" s="46" t="s">
        <v>24</v>
      </c>
      <c r="H56" s="46" t="s">
        <v>24</v>
      </c>
      <c r="I56" s="46" t="s">
        <v>24</v>
      </c>
      <c r="J56" s="46" t="s">
        <v>24</v>
      </c>
      <c r="K56" s="46" t="s">
        <v>24</v>
      </c>
      <c r="L56" s="46" t="s">
        <v>24</v>
      </c>
      <c r="M56" s="46" t="s">
        <v>24</v>
      </c>
      <c r="N56" s="46" t="s">
        <v>24</v>
      </c>
      <c r="O56" s="46" t="s">
        <v>24</v>
      </c>
      <c r="P56" s="46" t="s">
        <v>24</v>
      </c>
      <c r="Q56" s="46" t="s">
        <v>24</v>
      </c>
    </row>
    <row r="57" spans="1:17" s="4" customFormat="1" x14ac:dyDescent="0.25">
      <c r="A57" s="53">
        <v>89</v>
      </c>
      <c r="B57" s="53" t="s">
        <v>191</v>
      </c>
      <c r="C57" s="59"/>
      <c r="D57" s="53" t="s">
        <v>192</v>
      </c>
      <c r="E57" s="53">
        <v>2016</v>
      </c>
      <c r="F57" s="53" t="s">
        <v>24</v>
      </c>
      <c r="G57" s="53" t="s">
        <v>24</v>
      </c>
      <c r="H57" s="53" t="s">
        <v>24</v>
      </c>
      <c r="I57" s="53" t="s">
        <v>24</v>
      </c>
      <c r="J57" s="53" t="s">
        <v>24</v>
      </c>
      <c r="K57" s="53" t="s">
        <v>24</v>
      </c>
      <c r="L57" s="53" t="s">
        <v>24</v>
      </c>
      <c r="M57" s="53" t="s">
        <v>24</v>
      </c>
      <c r="N57" s="53"/>
      <c r="O57" s="53"/>
      <c r="P57" s="53"/>
      <c r="Q57" s="53"/>
    </row>
    <row r="58" spans="1:17" x14ac:dyDescent="0.25">
      <c r="A58" s="46">
        <v>98</v>
      </c>
      <c r="B58" s="46" t="s">
        <v>208</v>
      </c>
      <c r="C58" s="58" t="s">
        <v>1233</v>
      </c>
      <c r="D58" s="46" t="s">
        <v>209</v>
      </c>
      <c r="E58" s="46">
        <v>2016</v>
      </c>
      <c r="F58" s="46" t="s">
        <v>24</v>
      </c>
      <c r="G58" s="46" t="s">
        <v>24</v>
      </c>
      <c r="H58" s="46" t="s">
        <v>24</v>
      </c>
      <c r="I58" s="46" t="s">
        <v>24</v>
      </c>
      <c r="J58" s="46" t="s">
        <v>24</v>
      </c>
      <c r="K58" s="46" t="s">
        <v>24</v>
      </c>
      <c r="L58" s="46" t="s">
        <v>24</v>
      </c>
      <c r="M58" s="46" t="s">
        <v>24</v>
      </c>
      <c r="N58" s="46" t="s">
        <v>24</v>
      </c>
      <c r="O58" s="46" t="s">
        <v>24</v>
      </c>
      <c r="P58" s="46" t="s">
        <v>24</v>
      </c>
      <c r="Q58" s="46" t="s">
        <v>24</v>
      </c>
    </row>
    <row r="59" spans="1:17" x14ac:dyDescent="0.25">
      <c r="A59" s="46">
        <v>104</v>
      </c>
      <c r="B59" s="46" t="s">
        <v>219</v>
      </c>
      <c r="C59" s="58" t="s">
        <v>1224</v>
      </c>
      <c r="D59" s="46" t="s">
        <v>220</v>
      </c>
      <c r="E59" s="46">
        <v>2016</v>
      </c>
      <c r="F59" s="46" t="s">
        <v>24</v>
      </c>
      <c r="G59" s="46" t="s">
        <v>24</v>
      </c>
      <c r="H59" s="46" t="s">
        <v>24</v>
      </c>
      <c r="I59" s="46" t="s">
        <v>24</v>
      </c>
      <c r="J59" s="46" t="s">
        <v>24</v>
      </c>
      <c r="K59" s="46"/>
      <c r="L59" s="46"/>
      <c r="M59" s="46"/>
      <c r="N59" s="46"/>
      <c r="O59" s="46"/>
      <c r="P59" s="46"/>
      <c r="Q59" s="46"/>
    </row>
    <row r="60" spans="1:17" x14ac:dyDescent="0.25">
      <c r="A60" s="46">
        <v>105</v>
      </c>
      <c r="B60" s="46" t="s">
        <v>221</v>
      </c>
      <c r="C60" s="58"/>
      <c r="D60" s="46" t="s">
        <v>160</v>
      </c>
      <c r="E60" s="46">
        <v>2016</v>
      </c>
      <c r="F60" s="46" t="s">
        <v>24</v>
      </c>
      <c r="G60" s="46" t="s">
        <v>24</v>
      </c>
      <c r="H60" s="46" t="s">
        <v>24</v>
      </c>
      <c r="I60" s="46" t="s">
        <v>24</v>
      </c>
      <c r="J60" s="46" t="s">
        <v>24</v>
      </c>
      <c r="K60" s="46" t="s">
        <v>24</v>
      </c>
      <c r="L60" s="46" t="s">
        <v>24</v>
      </c>
      <c r="M60" s="46"/>
      <c r="N60" s="46"/>
      <c r="O60" s="46" t="s">
        <v>24</v>
      </c>
      <c r="P60" s="46"/>
      <c r="Q60" s="46"/>
    </row>
    <row r="61" spans="1:17" x14ac:dyDescent="0.25">
      <c r="A61" s="46">
        <v>155</v>
      </c>
      <c r="B61" s="46" t="s">
        <v>317</v>
      </c>
      <c r="C61" s="58" t="s">
        <v>1235</v>
      </c>
      <c r="D61" s="46" t="s">
        <v>318</v>
      </c>
      <c r="E61" s="46">
        <v>2016</v>
      </c>
      <c r="F61" s="46" t="s">
        <v>24</v>
      </c>
      <c r="G61" s="46" t="s">
        <v>24</v>
      </c>
      <c r="H61" s="46" t="s">
        <v>24</v>
      </c>
      <c r="I61" s="46" t="s">
        <v>24</v>
      </c>
      <c r="J61" s="46" t="s">
        <v>24</v>
      </c>
      <c r="K61" s="46" t="s">
        <v>24</v>
      </c>
      <c r="L61" s="46" t="s">
        <v>24</v>
      </c>
      <c r="M61" s="46" t="s">
        <v>24</v>
      </c>
      <c r="N61" s="46" t="s">
        <v>24</v>
      </c>
      <c r="O61" s="46"/>
      <c r="P61" s="46"/>
      <c r="Q61" s="46"/>
    </row>
    <row r="62" spans="1:17" x14ac:dyDescent="0.25">
      <c r="A62" s="46">
        <v>169</v>
      </c>
      <c r="B62" s="46" t="s">
        <v>339</v>
      </c>
      <c r="C62" s="58" t="s">
        <v>1234</v>
      </c>
      <c r="D62" s="46"/>
      <c r="E62" s="46">
        <v>2016</v>
      </c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</row>
    <row r="63" spans="1:17" x14ac:dyDescent="0.25">
      <c r="A63" s="46">
        <v>181</v>
      </c>
      <c r="B63" s="46" t="s">
        <v>361</v>
      </c>
      <c r="C63" s="58" t="s">
        <v>24</v>
      </c>
      <c r="D63" s="46" t="s">
        <v>362</v>
      </c>
      <c r="E63" s="46">
        <v>2016</v>
      </c>
      <c r="F63" s="46" t="s">
        <v>24</v>
      </c>
      <c r="G63" s="46" t="s">
        <v>24</v>
      </c>
      <c r="H63" s="46" t="s">
        <v>24</v>
      </c>
      <c r="I63" s="46" t="s">
        <v>24</v>
      </c>
      <c r="J63" s="46" t="s">
        <v>24</v>
      </c>
      <c r="K63" s="46" t="s">
        <v>24</v>
      </c>
      <c r="L63" s="46" t="s">
        <v>24</v>
      </c>
      <c r="M63" s="46" t="s">
        <v>24</v>
      </c>
      <c r="N63" s="46"/>
      <c r="O63" s="46"/>
      <c r="P63" s="46"/>
      <c r="Q63" s="46"/>
    </row>
    <row r="64" spans="1:17" x14ac:dyDescent="0.25">
      <c r="A64" s="46">
        <v>198</v>
      </c>
      <c r="B64" s="46" t="s">
        <v>392</v>
      </c>
      <c r="C64" s="58" t="s">
        <v>24</v>
      </c>
      <c r="D64" s="46" t="s">
        <v>380</v>
      </c>
      <c r="E64" s="46">
        <v>2016</v>
      </c>
      <c r="F64" s="46" t="s">
        <v>24</v>
      </c>
      <c r="G64" s="46" t="s">
        <v>24</v>
      </c>
      <c r="H64" s="46" t="s">
        <v>24</v>
      </c>
      <c r="I64" s="46" t="s">
        <v>24</v>
      </c>
      <c r="J64" s="46"/>
      <c r="K64" s="46"/>
      <c r="L64" s="46"/>
      <c r="M64" s="46"/>
      <c r="N64" s="46"/>
      <c r="O64" s="46"/>
      <c r="P64" s="46"/>
      <c r="Q64" s="46"/>
    </row>
    <row r="65" spans="1:17" x14ac:dyDescent="0.25">
      <c r="A65" s="46">
        <v>210</v>
      </c>
      <c r="B65" s="46" t="s">
        <v>413</v>
      </c>
      <c r="C65" s="58" t="s">
        <v>101</v>
      </c>
      <c r="D65" s="46"/>
      <c r="E65" s="46">
        <v>2016</v>
      </c>
      <c r="F65" s="46" t="s">
        <v>24</v>
      </c>
      <c r="G65" s="46" t="s">
        <v>24</v>
      </c>
      <c r="H65" s="46" t="s">
        <v>24</v>
      </c>
      <c r="I65" s="46" t="s">
        <v>24</v>
      </c>
      <c r="J65" s="46" t="s">
        <v>24</v>
      </c>
      <c r="K65" s="46" t="s">
        <v>24</v>
      </c>
      <c r="L65" s="46" t="s">
        <v>24</v>
      </c>
      <c r="M65" s="46" t="s">
        <v>24</v>
      </c>
      <c r="N65" s="46" t="s">
        <v>24</v>
      </c>
      <c r="O65" s="46" t="s">
        <v>24</v>
      </c>
      <c r="P65" s="46" t="s">
        <v>24</v>
      </c>
      <c r="Q65" s="46" t="s">
        <v>24</v>
      </c>
    </row>
    <row r="66" spans="1:17" x14ac:dyDescent="0.25">
      <c r="A66" s="46">
        <v>214</v>
      </c>
      <c r="B66" s="46" t="s">
        <v>419</v>
      </c>
      <c r="C66" s="58" t="s">
        <v>1236</v>
      </c>
      <c r="D66" s="46" t="s">
        <v>344</v>
      </c>
      <c r="E66" s="46">
        <v>2016</v>
      </c>
      <c r="F66" s="46" t="s">
        <v>24</v>
      </c>
      <c r="G66" s="46" t="s">
        <v>24</v>
      </c>
      <c r="H66" s="46" t="s">
        <v>24</v>
      </c>
      <c r="I66" s="46" t="s">
        <v>24</v>
      </c>
      <c r="J66" s="46" t="s">
        <v>24</v>
      </c>
      <c r="K66" s="46" t="s">
        <v>24</v>
      </c>
      <c r="L66" s="46" t="s">
        <v>24</v>
      </c>
      <c r="M66" s="46" t="s">
        <v>24</v>
      </c>
      <c r="N66" s="46" t="s">
        <v>24</v>
      </c>
      <c r="O66" s="46"/>
      <c r="P66" s="46"/>
      <c r="Q66" s="46"/>
    </row>
    <row r="67" spans="1:17" x14ac:dyDescent="0.25">
      <c r="A67" s="46">
        <v>265</v>
      </c>
      <c r="B67" s="46" t="s">
        <v>505</v>
      </c>
      <c r="C67" s="58" t="s">
        <v>1224</v>
      </c>
      <c r="D67" s="46" t="s">
        <v>483</v>
      </c>
      <c r="E67" s="46">
        <v>2016</v>
      </c>
      <c r="F67" s="46" t="s">
        <v>24</v>
      </c>
      <c r="G67" s="46" t="s">
        <v>24</v>
      </c>
      <c r="H67" s="46" t="s">
        <v>24</v>
      </c>
      <c r="I67" s="46" t="s">
        <v>24</v>
      </c>
      <c r="J67" s="46" t="s">
        <v>24</v>
      </c>
      <c r="K67" s="46" t="s">
        <v>24</v>
      </c>
      <c r="L67" s="46" t="s">
        <v>24</v>
      </c>
      <c r="M67" s="46" t="s">
        <v>24</v>
      </c>
      <c r="N67" s="46" t="s">
        <v>24</v>
      </c>
      <c r="O67" s="46" t="s">
        <v>24</v>
      </c>
      <c r="P67" s="46" t="s">
        <v>24</v>
      </c>
      <c r="Q67" s="46" t="s">
        <v>24</v>
      </c>
    </row>
    <row r="68" spans="1:17" x14ac:dyDescent="0.25">
      <c r="A68" s="46">
        <v>267</v>
      </c>
      <c r="B68" s="46" t="s">
        <v>507</v>
      </c>
      <c r="C68" s="58" t="s">
        <v>1224</v>
      </c>
      <c r="D68" s="46" t="s">
        <v>508</v>
      </c>
      <c r="E68" s="46">
        <v>2016</v>
      </c>
      <c r="F68" s="46" t="s">
        <v>24</v>
      </c>
      <c r="G68" s="46" t="s">
        <v>24</v>
      </c>
      <c r="H68" s="46"/>
      <c r="I68" s="46"/>
      <c r="J68" s="46"/>
      <c r="K68" s="46"/>
      <c r="L68" s="46"/>
      <c r="M68" s="46"/>
      <c r="N68" s="46"/>
      <c r="O68" s="46"/>
      <c r="P68" s="46"/>
      <c r="Q68" s="46"/>
    </row>
    <row r="69" spans="1:17" x14ac:dyDescent="0.25">
      <c r="A69" s="46">
        <v>274</v>
      </c>
      <c r="B69" s="46" t="s">
        <v>520</v>
      </c>
      <c r="C69" s="58"/>
      <c r="D69" s="46" t="s">
        <v>521</v>
      </c>
      <c r="E69" s="46">
        <v>2016</v>
      </c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</row>
    <row r="70" spans="1:17" x14ac:dyDescent="0.25">
      <c r="A70" s="46">
        <v>275</v>
      </c>
      <c r="B70" s="46" t="s">
        <v>522</v>
      </c>
      <c r="C70" s="58" t="s">
        <v>1224</v>
      </c>
      <c r="D70" s="46" t="s">
        <v>246</v>
      </c>
      <c r="E70" s="46">
        <v>2016</v>
      </c>
      <c r="F70" s="46" t="s">
        <v>24</v>
      </c>
      <c r="G70" s="46" t="s">
        <v>24</v>
      </c>
      <c r="H70" s="46" t="s">
        <v>24</v>
      </c>
      <c r="I70" s="46" t="s">
        <v>24</v>
      </c>
      <c r="J70" s="46" t="s">
        <v>24</v>
      </c>
      <c r="K70" s="46" t="s">
        <v>24</v>
      </c>
      <c r="L70" s="46" t="s">
        <v>24</v>
      </c>
      <c r="M70" s="46" t="s">
        <v>24</v>
      </c>
      <c r="N70" s="46" t="s">
        <v>24</v>
      </c>
      <c r="O70" s="46" t="s">
        <v>24</v>
      </c>
      <c r="P70" s="46" t="s">
        <v>24</v>
      </c>
      <c r="Q70" s="46" t="s">
        <v>24</v>
      </c>
    </row>
    <row r="71" spans="1:17" x14ac:dyDescent="0.25">
      <c r="A71" s="46">
        <v>287</v>
      </c>
      <c r="B71" s="46" t="s">
        <v>541</v>
      </c>
      <c r="C71" s="58"/>
      <c r="D71" s="46" t="s">
        <v>542</v>
      </c>
      <c r="E71" s="46">
        <v>2016</v>
      </c>
      <c r="F71" s="46" t="s">
        <v>24</v>
      </c>
      <c r="G71" s="46" t="s">
        <v>37</v>
      </c>
      <c r="H71" s="46" t="s">
        <v>37</v>
      </c>
      <c r="I71" s="46" t="s">
        <v>543</v>
      </c>
      <c r="J71" s="46" t="s">
        <v>37</v>
      </c>
      <c r="K71" s="46" t="s">
        <v>24</v>
      </c>
      <c r="L71" s="46" t="s">
        <v>24</v>
      </c>
      <c r="M71" s="46"/>
      <c r="N71" s="46"/>
      <c r="O71" s="46"/>
      <c r="P71" s="46"/>
      <c r="Q71" s="46"/>
    </row>
    <row r="72" spans="1:17" x14ac:dyDescent="0.25">
      <c r="A72" s="46">
        <v>292</v>
      </c>
      <c r="B72" s="46" t="s">
        <v>550</v>
      </c>
      <c r="C72" s="58" t="s">
        <v>24</v>
      </c>
      <c r="D72" s="46" t="s">
        <v>483</v>
      </c>
      <c r="E72" s="46">
        <v>2016</v>
      </c>
      <c r="F72" s="46" t="s">
        <v>24</v>
      </c>
      <c r="G72" s="46" t="s">
        <v>180</v>
      </c>
      <c r="H72" s="46" t="s">
        <v>24</v>
      </c>
      <c r="I72" s="46" t="s">
        <v>24</v>
      </c>
      <c r="J72" s="46" t="s">
        <v>24</v>
      </c>
      <c r="K72" s="46" t="s">
        <v>24</v>
      </c>
      <c r="L72" s="46" t="s">
        <v>24</v>
      </c>
      <c r="M72" s="46"/>
      <c r="N72" s="46"/>
      <c r="O72" s="46"/>
      <c r="P72" s="46"/>
      <c r="Q72" s="46"/>
    </row>
    <row r="73" spans="1:17" s="4" customFormat="1" x14ac:dyDescent="0.25">
      <c r="A73" s="53">
        <v>298</v>
      </c>
      <c r="B73" s="53" t="s">
        <v>559</v>
      </c>
      <c r="C73" s="59" t="s">
        <v>101</v>
      </c>
      <c r="D73" s="53" t="s">
        <v>357</v>
      </c>
      <c r="E73" s="53">
        <v>2016</v>
      </c>
      <c r="F73" s="53" t="s">
        <v>24</v>
      </c>
      <c r="G73" s="53" t="s">
        <v>24</v>
      </c>
      <c r="H73" s="53" t="s">
        <v>24</v>
      </c>
      <c r="I73" s="53" t="s">
        <v>24</v>
      </c>
      <c r="J73" s="53" t="s">
        <v>24</v>
      </c>
      <c r="K73" s="53" t="s">
        <v>24</v>
      </c>
      <c r="L73" s="53" t="s">
        <v>24</v>
      </c>
      <c r="M73" s="53" t="s">
        <v>24</v>
      </c>
      <c r="N73" s="53" t="s">
        <v>24</v>
      </c>
      <c r="O73" s="53" t="s">
        <v>24</v>
      </c>
      <c r="P73" s="53" t="s">
        <v>24</v>
      </c>
      <c r="Q73" s="53" t="s">
        <v>24</v>
      </c>
    </row>
    <row r="74" spans="1:17" x14ac:dyDescent="0.25">
      <c r="A74" s="46">
        <v>305</v>
      </c>
      <c r="B74" s="46" t="s">
        <v>567</v>
      </c>
      <c r="C74" s="58" t="s">
        <v>1224</v>
      </c>
      <c r="D74" s="46" t="s">
        <v>344</v>
      </c>
      <c r="E74" s="46">
        <v>2016</v>
      </c>
      <c r="F74" s="46" t="s">
        <v>24</v>
      </c>
      <c r="G74" s="46" t="s">
        <v>24</v>
      </c>
      <c r="H74" s="46" t="s">
        <v>24</v>
      </c>
      <c r="I74" s="46" t="s">
        <v>24</v>
      </c>
      <c r="J74" s="46" t="s">
        <v>24</v>
      </c>
      <c r="K74" s="46" t="s">
        <v>24</v>
      </c>
      <c r="L74" s="46" t="s">
        <v>24</v>
      </c>
      <c r="M74" s="46" t="s">
        <v>24</v>
      </c>
      <c r="N74" s="46" t="s">
        <v>24</v>
      </c>
      <c r="O74" s="46"/>
      <c r="P74" s="46"/>
      <c r="Q74" s="46"/>
    </row>
    <row r="75" spans="1:17" x14ac:dyDescent="0.25">
      <c r="A75" s="46">
        <v>328</v>
      </c>
      <c r="B75" s="46" t="s">
        <v>597</v>
      </c>
      <c r="C75" s="58" t="s">
        <v>101</v>
      </c>
      <c r="D75" s="46" t="s">
        <v>598</v>
      </c>
      <c r="E75" s="46">
        <v>2016</v>
      </c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</row>
    <row r="76" spans="1:17" x14ac:dyDescent="0.25">
      <c r="A76" s="46">
        <v>335</v>
      </c>
      <c r="B76" s="46" t="s">
        <v>609</v>
      </c>
      <c r="C76" s="58" t="s">
        <v>1237</v>
      </c>
      <c r="D76" s="46" t="s">
        <v>610</v>
      </c>
      <c r="E76" s="46">
        <v>2016</v>
      </c>
      <c r="F76" s="46" t="s">
        <v>24</v>
      </c>
      <c r="G76" s="46" t="s">
        <v>24</v>
      </c>
      <c r="H76" s="46" t="s">
        <v>24</v>
      </c>
      <c r="I76" s="46" t="s">
        <v>24</v>
      </c>
      <c r="J76" s="46" t="s">
        <v>24</v>
      </c>
      <c r="K76" s="46" t="s">
        <v>24</v>
      </c>
      <c r="L76" s="46" t="s">
        <v>24</v>
      </c>
      <c r="M76" s="46"/>
      <c r="N76" s="46"/>
      <c r="O76" s="46"/>
      <c r="P76" s="46"/>
      <c r="Q76" s="46"/>
    </row>
    <row r="77" spans="1:17" x14ac:dyDescent="0.25">
      <c r="A77" s="46">
        <v>336</v>
      </c>
      <c r="B77" s="46" t="s">
        <v>611</v>
      </c>
      <c r="C77" s="58"/>
      <c r="D77" s="46" t="s">
        <v>612</v>
      </c>
      <c r="E77" s="46">
        <v>2016</v>
      </c>
      <c r="F77" s="46" t="s">
        <v>24</v>
      </c>
      <c r="G77" s="46" t="s">
        <v>24</v>
      </c>
      <c r="H77" s="46" t="s">
        <v>613</v>
      </c>
      <c r="I77" s="46" t="s">
        <v>24</v>
      </c>
      <c r="J77" s="46" t="s">
        <v>24</v>
      </c>
      <c r="K77" s="46" t="s">
        <v>24</v>
      </c>
      <c r="L77" s="46" t="s">
        <v>24</v>
      </c>
      <c r="M77" s="46" t="s">
        <v>24</v>
      </c>
      <c r="N77" s="46" t="s">
        <v>24</v>
      </c>
      <c r="O77" s="46" t="s">
        <v>24</v>
      </c>
      <c r="P77" s="46"/>
      <c r="Q77" s="46"/>
    </row>
    <row r="78" spans="1:17" x14ac:dyDescent="0.25">
      <c r="A78" s="46">
        <v>359</v>
      </c>
      <c r="B78" s="52" t="s">
        <v>652</v>
      </c>
      <c r="C78" s="58"/>
      <c r="D78" s="46"/>
      <c r="E78" s="46">
        <v>2016</v>
      </c>
      <c r="F78" s="46"/>
      <c r="G78" s="46"/>
      <c r="H78" s="46"/>
      <c r="I78" s="46"/>
      <c r="J78" s="46"/>
      <c r="K78" s="46"/>
      <c r="L78" s="46"/>
      <c r="M78" s="46" t="s">
        <v>653</v>
      </c>
      <c r="N78" s="46"/>
      <c r="O78" s="46"/>
      <c r="P78" s="46"/>
      <c r="Q78" s="46"/>
    </row>
    <row r="79" spans="1:17" x14ac:dyDescent="0.25">
      <c r="A79" s="46">
        <v>393</v>
      </c>
      <c r="B79" s="52" t="s">
        <v>713</v>
      </c>
      <c r="C79" s="58"/>
      <c r="D79" s="46" t="s">
        <v>714</v>
      </c>
      <c r="E79" s="46">
        <v>2016</v>
      </c>
      <c r="F79" s="46"/>
      <c r="G79" s="46"/>
      <c r="H79" s="46"/>
      <c r="I79" s="46"/>
      <c r="J79" s="46"/>
      <c r="K79" s="46"/>
      <c r="L79" s="46" t="s">
        <v>402</v>
      </c>
      <c r="M79" s="46"/>
      <c r="N79" s="46"/>
      <c r="O79" s="46"/>
      <c r="P79" s="46"/>
      <c r="Q79" s="46"/>
    </row>
    <row r="80" spans="1:17" x14ac:dyDescent="0.25">
      <c r="A80" s="46">
        <v>421</v>
      </c>
      <c r="B80" s="46" t="s">
        <v>759</v>
      </c>
      <c r="C80" s="58"/>
      <c r="D80" s="46" t="s">
        <v>758</v>
      </c>
      <c r="E80" s="46">
        <v>2016</v>
      </c>
      <c r="F80" s="46" t="s">
        <v>24</v>
      </c>
      <c r="G80" s="46" t="s">
        <v>24</v>
      </c>
      <c r="H80" s="46" t="s">
        <v>24</v>
      </c>
      <c r="I80" s="46" t="s">
        <v>24</v>
      </c>
      <c r="J80" s="46" t="s">
        <v>24</v>
      </c>
      <c r="K80" s="46"/>
      <c r="L80" s="46"/>
      <c r="M80" s="46"/>
      <c r="N80" s="46"/>
      <c r="O80" s="46"/>
      <c r="P80" s="46"/>
      <c r="Q80" s="46"/>
    </row>
    <row r="81" spans="1:17" x14ac:dyDescent="0.25">
      <c r="A81" s="46">
        <v>431</v>
      </c>
      <c r="B81" s="46" t="s">
        <v>773</v>
      </c>
      <c r="C81" s="58"/>
      <c r="D81" s="46" t="s">
        <v>758</v>
      </c>
      <c r="E81" s="46">
        <v>2016</v>
      </c>
      <c r="F81" s="46" t="s">
        <v>24</v>
      </c>
      <c r="G81" s="46" t="s">
        <v>24</v>
      </c>
      <c r="H81" s="46" t="s">
        <v>24</v>
      </c>
      <c r="I81" s="46" t="s">
        <v>24</v>
      </c>
      <c r="J81" s="46" t="s">
        <v>24</v>
      </c>
      <c r="K81" s="46" t="s">
        <v>24</v>
      </c>
      <c r="L81" s="46"/>
      <c r="M81" s="46"/>
      <c r="N81" s="46"/>
      <c r="O81" s="46"/>
      <c r="P81" s="46"/>
      <c r="Q81" s="46"/>
    </row>
    <row r="82" spans="1:17" x14ac:dyDescent="0.25">
      <c r="A82" s="46">
        <v>433</v>
      </c>
      <c r="B82" s="46" t="s">
        <v>776</v>
      </c>
      <c r="C82" s="58"/>
      <c r="D82" s="46" t="s">
        <v>777</v>
      </c>
      <c r="E82" s="46">
        <v>2016</v>
      </c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</row>
    <row r="83" spans="1:17" x14ac:dyDescent="0.25">
      <c r="A83" s="46">
        <v>468</v>
      </c>
      <c r="B83" s="46" t="s">
        <v>837</v>
      </c>
      <c r="C83" s="58"/>
      <c r="D83" s="46" t="s">
        <v>628</v>
      </c>
      <c r="E83" s="46">
        <v>2016</v>
      </c>
      <c r="F83" s="46" t="s">
        <v>24</v>
      </c>
      <c r="G83" s="46" t="s">
        <v>24</v>
      </c>
      <c r="H83" s="46" t="s">
        <v>24</v>
      </c>
      <c r="I83" s="46" t="s">
        <v>24</v>
      </c>
      <c r="J83" s="46" t="s">
        <v>24</v>
      </c>
      <c r="K83" s="46"/>
      <c r="L83" s="46"/>
      <c r="M83" s="46"/>
      <c r="N83" s="46"/>
      <c r="O83" s="46"/>
      <c r="P83" s="46"/>
      <c r="Q83" s="46"/>
    </row>
    <row r="84" spans="1:17" x14ac:dyDescent="0.25">
      <c r="A84" s="46">
        <v>469</v>
      </c>
      <c r="B84" s="46" t="s">
        <v>838</v>
      </c>
      <c r="C84" s="58"/>
      <c r="D84" s="46" t="s">
        <v>839</v>
      </c>
      <c r="E84" s="46">
        <v>2016</v>
      </c>
      <c r="F84" s="46" t="s">
        <v>27</v>
      </c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</row>
    <row r="85" spans="1:17" x14ac:dyDescent="0.25">
      <c r="A85" s="46">
        <v>474</v>
      </c>
      <c r="B85" s="46" t="s">
        <v>849</v>
      </c>
      <c r="C85" s="58"/>
      <c r="D85" s="46" t="s">
        <v>850</v>
      </c>
      <c r="E85" s="46">
        <v>2016</v>
      </c>
      <c r="F85" s="46" t="s">
        <v>24</v>
      </c>
      <c r="G85" s="46" t="s">
        <v>24</v>
      </c>
      <c r="H85" s="46" t="s">
        <v>24</v>
      </c>
      <c r="I85" s="46"/>
      <c r="J85" s="46"/>
      <c r="K85" s="46"/>
      <c r="L85" s="46"/>
      <c r="M85" s="46"/>
      <c r="N85" s="46"/>
      <c r="O85" s="46"/>
      <c r="P85" s="46"/>
      <c r="Q85" s="46"/>
    </row>
    <row r="86" spans="1:17" x14ac:dyDescent="0.25">
      <c r="A86" s="46">
        <v>485</v>
      </c>
      <c r="B86" s="46" t="s">
        <v>863</v>
      </c>
      <c r="C86" s="58" t="s">
        <v>1224</v>
      </c>
      <c r="D86" s="46" t="s">
        <v>852</v>
      </c>
      <c r="E86" s="46">
        <v>2016</v>
      </c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</row>
    <row r="87" spans="1:17" x14ac:dyDescent="0.25">
      <c r="A87" s="46">
        <v>511</v>
      </c>
      <c r="B87" s="46" t="s">
        <v>905</v>
      </c>
      <c r="C87" s="58" t="s">
        <v>101</v>
      </c>
      <c r="D87" s="46" t="s">
        <v>906</v>
      </c>
      <c r="E87" s="46">
        <v>2016</v>
      </c>
      <c r="F87" s="46" t="s">
        <v>24</v>
      </c>
      <c r="G87" s="46" t="s">
        <v>24</v>
      </c>
      <c r="H87" s="46" t="s">
        <v>24</v>
      </c>
      <c r="I87" s="46" t="s">
        <v>24</v>
      </c>
      <c r="J87" s="46" t="s">
        <v>24</v>
      </c>
      <c r="K87" s="46"/>
      <c r="L87" s="46"/>
      <c r="M87" s="46"/>
      <c r="N87" s="46"/>
      <c r="O87" s="46"/>
      <c r="P87" s="46"/>
      <c r="Q87" s="46"/>
    </row>
    <row r="88" spans="1:17" x14ac:dyDescent="0.25">
      <c r="A88" s="46">
        <v>564</v>
      </c>
      <c r="B88" s="46" t="s">
        <v>991</v>
      </c>
      <c r="C88" s="58" t="s">
        <v>1224</v>
      </c>
      <c r="D88" s="46" t="s">
        <v>399</v>
      </c>
      <c r="E88" s="46">
        <v>2016</v>
      </c>
      <c r="F88" s="46" t="s">
        <v>24</v>
      </c>
      <c r="G88" s="46" t="s">
        <v>24</v>
      </c>
      <c r="H88" s="46" t="s">
        <v>24</v>
      </c>
      <c r="I88" s="46" t="s">
        <v>24</v>
      </c>
      <c r="J88" s="46" t="s">
        <v>24</v>
      </c>
      <c r="K88" s="46" t="s">
        <v>24</v>
      </c>
      <c r="L88" s="46" t="s">
        <v>24</v>
      </c>
      <c r="M88" s="46" t="s">
        <v>24</v>
      </c>
      <c r="N88" s="46" t="s">
        <v>24</v>
      </c>
      <c r="O88" s="46" t="s">
        <v>24</v>
      </c>
      <c r="P88" s="46" t="s">
        <v>24</v>
      </c>
      <c r="Q88" s="46" t="s">
        <v>24</v>
      </c>
    </row>
    <row r="89" spans="1:17" x14ac:dyDescent="0.25">
      <c r="A89" s="46">
        <v>567</v>
      </c>
      <c r="B89" s="46" t="s">
        <v>996</v>
      </c>
      <c r="C89" s="58"/>
      <c r="D89" s="46" t="s">
        <v>997</v>
      </c>
      <c r="E89" s="46">
        <v>2016</v>
      </c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</row>
    <row r="90" spans="1:17" x14ac:dyDescent="0.25">
      <c r="A90" s="46">
        <v>568</v>
      </c>
      <c r="B90" s="46" t="s">
        <v>998</v>
      </c>
      <c r="C90" s="58"/>
      <c r="D90" s="46" t="s">
        <v>999</v>
      </c>
      <c r="E90" s="46">
        <v>2016</v>
      </c>
      <c r="F90" s="46"/>
      <c r="G90" s="46"/>
      <c r="H90" s="46"/>
      <c r="I90" s="46" t="s">
        <v>1000</v>
      </c>
      <c r="J90" s="46"/>
      <c r="K90" s="46"/>
      <c r="L90" s="46"/>
      <c r="M90" s="46"/>
      <c r="N90" s="46"/>
      <c r="O90" s="46"/>
      <c r="P90" s="46"/>
      <c r="Q90" s="46"/>
    </row>
    <row r="91" spans="1:17" x14ac:dyDescent="0.25">
      <c r="A91" s="46">
        <v>570</v>
      </c>
      <c r="B91" s="46" t="s">
        <v>1003</v>
      </c>
      <c r="C91" s="58" t="s">
        <v>1238</v>
      </c>
      <c r="D91" s="46" t="s">
        <v>1004</v>
      </c>
      <c r="E91" s="46">
        <v>2016</v>
      </c>
      <c r="F91" s="46" t="s">
        <v>27</v>
      </c>
      <c r="G91" s="46" t="s">
        <v>27</v>
      </c>
      <c r="H91" s="46"/>
      <c r="I91" s="46"/>
      <c r="J91" s="46"/>
      <c r="K91" s="46"/>
      <c r="L91" s="46"/>
      <c r="M91" s="46"/>
      <c r="N91" s="46"/>
      <c r="O91" s="46"/>
      <c r="P91" s="46"/>
      <c r="Q91" s="46"/>
    </row>
    <row r="92" spans="1:17" x14ac:dyDescent="0.25">
      <c r="A92" s="46">
        <v>575</v>
      </c>
      <c r="B92" s="46" t="s">
        <v>1013</v>
      </c>
      <c r="C92" s="58" t="s">
        <v>101</v>
      </c>
      <c r="D92" s="46" t="s">
        <v>1014</v>
      </c>
      <c r="E92" s="46">
        <v>2016</v>
      </c>
      <c r="F92" s="46"/>
      <c r="G92" s="46"/>
      <c r="H92" s="46"/>
      <c r="I92" s="46"/>
      <c r="J92" s="46"/>
      <c r="K92" s="46"/>
      <c r="L92" s="46" t="s">
        <v>1015</v>
      </c>
      <c r="M92" s="46"/>
      <c r="N92" s="46"/>
      <c r="O92" s="46"/>
      <c r="P92" s="46"/>
      <c r="Q92" s="46"/>
    </row>
    <row r="93" spans="1:17" x14ac:dyDescent="0.25">
      <c r="A93" s="46">
        <v>590</v>
      </c>
      <c r="B93" s="46" t="s">
        <v>1044</v>
      </c>
      <c r="C93" s="58" t="s">
        <v>1239</v>
      </c>
      <c r="D93" s="46" t="s">
        <v>1045</v>
      </c>
      <c r="E93" s="46">
        <v>2016</v>
      </c>
      <c r="F93" s="46" t="s">
        <v>24</v>
      </c>
      <c r="G93" s="46" t="s">
        <v>24</v>
      </c>
      <c r="H93" s="46" t="s">
        <v>24</v>
      </c>
      <c r="I93" s="46" t="s">
        <v>24</v>
      </c>
      <c r="J93" s="46" t="s">
        <v>24</v>
      </c>
      <c r="K93" s="46" t="s">
        <v>24</v>
      </c>
      <c r="L93" s="46"/>
      <c r="M93" s="46"/>
      <c r="N93" s="46"/>
      <c r="O93" s="46"/>
      <c r="P93" s="46"/>
      <c r="Q93" s="46"/>
    </row>
    <row r="94" spans="1:17" x14ac:dyDescent="0.25">
      <c r="A94" s="46">
        <v>591</v>
      </c>
      <c r="B94" s="46" t="s">
        <v>1046</v>
      </c>
      <c r="C94" s="58" t="s">
        <v>1240</v>
      </c>
      <c r="D94" s="46" t="s">
        <v>1047</v>
      </c>
      <c r="E94" s="46">
        <v>2016</v>
      </c>
      <c r="F94" s="46" t="s">
        <v>24</v>
      </c>
      <c r="G94" s="46" t="s">
        <v>24</v>
      </c>
      <c r="H94" s="46" t="s">
        <v>24</v>
      </c>
      <c r="I94" s="46" t="s">
        <v>24</v>
      </c>
      <c r="J94" s="46" t="s">
        <v>24</v>
      </c>
      <c r="K94" s="46" t="s">
        <v>24</v>
      </c>
      <c r="L94" s="46" t="s">
        <v>24</v>
      </c>
      <c r="M94" s="46"/>
      <c r="N94" s="46"/>
      <c r="O94" s="46"/>
      <c r="P94" s="46"/>
      <c r="Q94" s="46"/>
    </row>
    <row r="95" spans="1:17" x14ac:dyDescent="0.25">
      <c r="A95" s="46">
        <v>1</v>
      </c>
      <c r="B95" s="46" t="s">
        <v>22</v>
      </c>
      <c r="C95" s="58" t="s">
        <v>1224</v>
      </c>
      <c r="D95" s="46" t="s">
        <v>23</v>
      </c>
      <c r="E95" s="46">
        <v>2017</v>
      </c>
      <c r="F95" s="46" t="s">
        <v>24</v>
      </c>
      <c r="G95" s="46" t="s">
        <v>24</v>
      </c>
      <c r="H95" s="46" t="s">
        <v>24</v>
      </c>
      <c r="I95" s="46" t="s">
        <v>24</v>
      </c>
      <c r="J95" s="46" t="s">
        <v>24</v>
      </c>
      <c r="K95" s="46" t="s">
        <v>24</v>
      </c>
      <c r="L95" s="46" t="s">
        <v>24</v>
      </c>
      <c r="M95" s="46" t="s">
        <v>24</v>
      </c>
      <c r="N95" s="46" t="s">
        <v>24</v>
      </c>
      <c r="O95" s="46" t="s">
        <v>24</v>
      </c>
      <c r="P95" s="46" t="s">
        <v>24</v>
      </c>
      <c r="Q95" s="46" t="s">
        <v>24</v>
      </c>
    </row>
    <row r="96" spans="1:17" x14ac:dyDescent="0.25">
      <c r="A96" s="46">
        <v>2</v>
      </c>
      <c r="B96" s="46" t="s">
        <v>25</v>
      </c>
      <c r="C96" s="58"/>
      <c r="D96" s="46" t="s">
        <v>26</v>
      </c>
      <c r="E96" s="46">
        <v>2017</v>
      </c>
      <c r="F96" s="46" t="s">
        <v>24</v>
      </c>
      <c r="G96" s="46" t="s">
        <v>24</v>
      </c>
      <c r="H96" s="46" t="s">
        <v>24</v>
      </c>
      <c r="I96" s="46" t="s">
        <v>24</v>
      </c>
      <c r="J96" s="46" t="s">
        <v>24</v>
      </c>
      <c r="K96" s="46" t="s">
        <v>24</v>
      </c>
      <c r="L96" s="46"/>
      <c r="M96" s="46"/>
      <c r="N96" s="46"/>
      <c r="O96" s="46"/>
      <c r="P96" s="46"/>
      <c r="Q96" s="46"/>
    </row>
    <row r="97" spans="1:17" x14ac:dyDescent="0.25">
      <c r="A97" s="46">
        <v>3</v>
      </c>
      <c r="B97" s="46" t="s">
        <v>28</v>
      </c>
      <c r="C97" s="58" t="s">
        <v>24</v>
      </c>
      <c r="D97" s="46" t="s">
        <v>29</v>
      </c>
      <c r="E97" s="46">
        <v>2017</v>
      </c>
      <c r="F97" s="46" t="s">
        <v>24</v>
      </c>
      <c r="G97" s="46" t="s">
        <v>24</v>
      </c>
      <c r="H97" s="46" t="s">
        <v>24</v>
      </c>
      <c r="I97" s="46" t="s">
        <v>24</v>
      </c>
      <c r="J97" s="46" t="s">
        <v>24</v>
      </c>
      <c r="K97" s="46" t="s">
        <v>24</v>
      </c>
      <c r="L97" s="46" t="s">
        <v>24</v>
      </c>
      <c r="M97" s="46" t="s">
        <v>24</v>
      </c>
      <c r="N97" s="46" t="s">
        <v>24</v>
      </c>
      <c r="O97" s="46" t="s">
        <v>24</v>
      </c>
      <c r="P97" s="46"/>
      <c r="Q97" s="46"/>
    </row>
    <row r="98" spans="1:17" x14ac:dyDescent="0.25">
      <c r="A98" s="46">
        <v>8</v>
      </c>
      <c r="B98" s="46" t="s">
        <v>40</v>
      </c>
      <c r="C98" s="58" t="s">
        <v>1224</v>
      </c>
      <c r="D98" s="46" t="s">
        <v>26</v>
      </c>
      <c r="E98" s="46">
        <v>2017</v>
      </c>
      <c r="F98" s="46" t="s">
        <v>24</v>
      </c>
      <c r="G98" s="46" t="s">
        <v>24</v>
      </c>
      <c r="H98" s="46" t="s">
        <v>24</v>
      </c>
      <c r="I98" s="46" t="s">
        <v>24</v>
      </c>
      <c r="J98" s="46" t="s">
        <v>24</v>
      </c>
      <c r="K98" s="46" t="s">
        <v>24</v>
      </c>
      <c r="L98" s="46" t="s">
        <v>24</v>
      </c>
      <c r="M98" s="46" t="s">
        <v>24</v>
      </c>
      <c r="N98" s="46" t="s">
        <v>24</v>
      </c>
      <c r="O98" s="46"/>
      <c r="P98" s="46"/>
      <c r="Q98" s="46"/>
    </row>
    <row r="99" spans="1:17" x14ac:dyDescent="0.25">
      <c r="A99" s="46">
        <v>16</v>
      </c>
      <c r="B99" s="46" t="s">
        <v>1114</v>
      </c>
      <c r="C99" s="58"/>
      <c r="D99" s="46" t="s">
        <v>55</v>
      </c>
      <c r="E99" s="46">
        <v>2017</v>
      </c>
      <c r="F99" s="46" t="s">
        <v>24</v>
      </c>
      <c r="G99" s="46" t="s">
        <v>24</v>
      </c>
      <c r="H99" s="46" t="s">
        <v>24</v>
      </c>
      <c r="I99" s="46" t="s">
        <v>24</v>
      </c>
      <c r="J99" s="46" t="s">
        <v>24</v>
      </c>
      <c r="K99" s="46" t="s">
        <v>24</v>
      </c>
      <c r="L99" s="46" t="s">
        <v>24</v>
      </c>
      <c r="M99" s="46" t="s">
        <v>24</v>
      </c>
      <c r="N99" s="46" t="s">
        <v>24</v>
      </c>
      <c r="O99" s="46" t="s">
        <v>24</v>
      </c>
      <c r="P99" s="46" t="s">
        <v>24</v>
      </c>
      <c r="Q99" s="46" t="s">
        <v>24</v>
      </c>
    </row>
    <row r="100" spans="1:17" x14ac:dyDescent="0.25">
      <c r="A100" s="46">
        <v>20</v>
      </c>
      <c r="B100" s="46" t="s">
        <v>66</v>
      </c>
      <c r="C100" s="58"/>
      <c r="D100" s="46" t="s">
        <v>67</v>
      </c>
      <c r="E100" s="46">
        <v>2017</v>
      </c>
      <c r="F100" s="46" t="s">
        <v>24</v>
      </c>
      <c r="G100" s="46" t="s">
        <v>24</v>
      </c>
      <c r="H100" s="46" t="s">
        <v>24</v>
      </c>
      <c r="I100" s="46" t="s">
        <v>24</v>
      </c>
      <c r="J100" s="46" t="s">
        <v>24</v>
      </c>
      <c r="K100" s="46" t="s">
        <v>24</v>
      </c>
      <c r="L100" s="46" t="s">
        <v>24</v>
      </c>
      <c r="M100" s="46" t="s">
        <v>24</v>
      </c>
      <c r="N100" s="46" t="s">
        <v>24</v>
      </c>
      <c r="O100" s="46" t="s">
        <v>24</v>
      </c>
      <c r="P100" s="46" t="s">
        <v>24</v>
      </c>
      <c r="Q100" s="46"/>
    </row>
    <row r="101" spans="1:17" x14ac:dyDescent="0.25">
      <c r="A101" s="46">
        <v>30</v>
      </c>
      <c r="B101" s="46" t="s">
        <v>84</v>
      </c>
      <c r="C101" s="58" t="s">
        <v>1241</v>
      </c>
      <c r="D101" s="46" t="s">
        <v>85</v>
      </c>
      <c r="E101" s="46">
        <v>2017</v>
      </c>
      <c r="F101" s="46" t="s">
        <v>24</v>
      </c>
      <c r="G101" s="46" t="s">
        <v>24</v>
      </c>
      <c r="H101" s="46" t="s">
        <v>24</v>
      </c>
      <c r="I101" s="46" t="s">
        <v>24</v>
      </c>
      <c r="J101" s="46" t="s">
        <v>24</v>
      </c>
      <c r="K101" s="46" t="s">
        <v>24</v>
      </c>
      <c r="L101" s="46" t="s">
        <v>24</v>
      </c>
      <c r="M101" s="46" t="s">
        <v>24</v>
      </c>
      <c r="N101" s="46" t="s">
        <v>24</v>
      </c>
      <c r="O101" s="46"/>
      <c r="P101" s="46"/>
      <c r="Q101" s="46"/>
    </row>
    <row r="102" spans="1:17" s="4" customFormat="1" x14ac:dyDescent="0.25">
      <c r="A102" s="53">
        <v>56</v>
      </c>
      <c r="B102" s="53" t="s">
        <v>1144</v>
      </c>
      <c r="C102" s="59" t="s">
        <v>1242</v>
      </c>
      <c r="D102" s="53" t="s">
        <v>1145</v>
      </c>
      <c r="E102" s="53">
        <v>2017</v>
      </c>
      <c r="F102" s="53" t="s">
        <v>24</v>
      </c>
      <c r="G102" s="53" t="s">
        <v>24</v>
      </c>
      <c r="H102" s="53" t="s">
        <v>24</v>
      </c>
      <c r="I102" s="53" t="s">
        <v>24</v>
      </c>
      <c r="J102" s="53" t="s">
        <v>24</v>
      </c>
      <c r="K102" s="53" t="s">
        <v>24</v>
      </c>
      <c r="L102" s="53" t="s">
        <v>24</v>
      </c>
      <c r="M102" s="53"/>
      <c r="N102" s="53"/>
      <c r="O102" s="53"/>
      <c r="P102" s="53"/>
      <c r="Q102" s="53"/>
    </row>
    <row r="103" spans="1:17" x14ac:dyDescent="0.25">
      <c r="A103" s="46">
        <v>65</v>
      </c>
      <c r="B103" s="46" t="s">
        <v>149</v>
      </c>
      <c r="C103" s="58" t="s">
        <v>1224</v>
      </c>
      <c r="D103" s="46" t="s">
        <v>150</v>
      </c>
      <c r="E103" s="46">
        <v>2017</v>
      </c>
      <c r="F103" s="46" t="s">
        <v>24</v>
      </c>
      <c r="G103" s="46" t="s">
        <v>24</v>
      </c>
      <c r="H103" s="46" t="s">
        <v>24</v>
      </c>
      <c r="I103" s="46" t="s">
        <v>24</v>
      </c>
      <c r="J103" s="46" t="s">
        <v>24</v>
      </c>
      <c r="K103" s="46" t="s">
        <v>24</v>
      </c>
      <c r="L103" s="46" t="s">
        <v>24</v>
      </c>
      <c r="M103" s="46" t="s">
        <v>24</v>
      </c>
      <c r="N103" s="46" t="s">
        <v>24</v>
      </c>
      <c r="O103" s="46" t="s">
        <v>24</v>
      </c>
      <c r="P103" s="46" t="s">
        <v>24</v>
      </c>
      <c r="Q103" s="46" t="s">
        <v>24</v>
      </c>
    </row>
    <row r="104" spans="1:17" x14ac:dyDescent="0.25">
      <c r="A104" s="46">
        <v>81</v>
      </c>
      <c r="B104" s="46" t="s">
        <v>175</v>
      </c>
      <c r="C104" s="58"/>
      <c r="D104" s="46" t="s">
        <v>176</v>
      </c>
      <c r="E104" s="46">
        <v>2017</v>
      </c>
      <c r="F104" s="46" t="s">
        <v>24</v>
      </c>
      <c r="G104" s="46" t="s">
        <v>24</v>
      </c>
      <c r="H104" s="46" t="s">
        <v>24</v>
      </c>
      <c r="I104" s="46" t="s">
        <v>24</v>
      </c>
      <c r="J104" s="46" t="s">
        <v>24</v>
      </c>
      <c r="K104" s="46" t="s">
        <v>24</v>
      </c>
      <c r="L104" s="46" t="s">
        <v>24</v>
      </c>
      <c r="M104" s="46" t="s">
        <v>24</v>
      </c>
      <c r="N104" s="46" t="s">
        <v>24</v>
      </c>
      <c r="O104" s="46" t="s">
        <v>24</v>
      </c>
      <c r="P104" s="46" t="s">
        <v>24</v>
      </c>
      <c r="Q104" s="46" t="s">
        <v>24</v>
      </c>
    </row>
    <row r="105" spans="1:17" x14ac:dyDescent="0.25">
      <c r="A105" s="46">
        <v>103</v>
      </c>
      <c r="B105" s="46" t="s">
        <v>218</v>
      </c>
      <c r="C105" s="58" t="s">
        <v>1224</v>
      </c>
      <c r="D105" s="46" t="s">
        <v>194</v>
      </c>
      <c r="E105" s="46">
        <v>2017</v>
      </c>
      <c r="F105" s="46" t="s">
        <v>90</v>
      </c>
      <c r="G105" s="46" t="s">
        <v>90</v>
      </c>
      <c r="H105" s="46" t="s">
        <v>90</v>
      </c>
      <c r="I105" s="46" t="s">
        <v>90</v>
      </c>
      <c r="J105" s="46" t="s">
        <v>90</v>
      </c>
      <c r="K105" s="46" t="s">
        <v>90</v>
      </c>
      <c r="L105" s="46" t="s">
        <v>90</v>
      </c>
      <c r="M105" s="46" t="s">
        <v>90</v>
      </c>
      <c r="N105" s="46" t="s">
        <v>90</v>
      </c>
      <c r="O105" s="46" t="s">
        <v>90</v>
      </c>
      <c r="P105" s="46" t="s">
        <v>90</v>
      </c>
      <c r="Q105" s="46" t="s">
        <v>90</v>
      </c>
    </row>
    <row r="106" spans="1:17" x14ac:dyDescent="0.25">
      <c r="A106" s="46">
        <v>121</v>
      </c>
      <c r="B106" s="46" t="s">
        <v>252</v>
      </c>
      <c r="C106" s="58" t="s">
        <v>1243</v>
      </c>
      <c r="D106" s="46" t="s">
        <v>249</v>
      </c>
      <c r="E106" s="46">
        <v>2017</v>
      </c>
      <c r="F106" s="46" t="s">
        <v>24</v>
      </c>
      <c r="G106" s="46" t="s">
        <v>24</v>
      </c>
      <c r="H106" s="46" t="s">
        <v>24</v>
      </c>
      <c r="I106" s="46" t="s">
        <v>24</v>
      </c>
      <c r="J106" s="46" t="s">
        <v>24</v>
      </c>
      <c r="K106" s="46" t="s">
        <v>24</v>
      </c>
      <c r="L106" s="46"/>
      <c r="M106" s="46"/>
      <c r="N106" s="46"/>
      <c r="O106" s="46"/>
      <c r="P106" s="46"/>
      <c r="Q106" s="46"/>
    </row>
    <row r="107" spans="1:17" x14ac:dyDescent="0.25">
      <c r="A107" s="46">
        <v>125</v>
      </c>
      <c r="B107" s="52" t="s">
        <v>258</v>
      </c>
      <c r="C107" s="58" t="s">
        <v>24</v>
      </c>
      <c r="D107" s="46" t="s">
        <v>259</v>
      </c>
      <c r="E107" s="46">
        <v>2017</v>
      </c>
      <c r="F107" s="46" t="s">
        <v>24</v>
      </c>
      <c r="G107" s="46" t="s">
        <v>24</v>
      </c>
      <c r="H107" s="46" t="s">
        <v>24</v>
      </c>
      <c r="I107" s="46" t="s">
        <v>24</v>
      </c>
      <c r="J107" s="46"/>
      <c r="K107" s="46"/>
      <c r="L107" s="46"/>
      <c r="M107" s="46"/>
      <c r="N107" s="46"/>
      <c r="O107" s="46"/>
      <c r="P107" s="46"/>
      <c r="Q107" s="46"/>
    </row>
    <row r="108" spans="1:17" x14ac:dyDescent="0.25">
      <c r="A108" s="46">
        <v>160</v>
      </c>
      <c r="B108" s="55" t="s">
        <v>326</v>
      </c>
      <c r="C108" s="58" t="s">
        <v>1244</v>
      </c>
      <c r="D108" s="46" t="s">
        <v>327</v>
      </c>
      <c r="E108" s="46">
        <v>2017</v>
      </c>
      <c r="F108" s="46" t="s">
        <v>24</v>
      </c>
      <c r="G108" s="46" t="s">
        <v>24</v>
      </c>
      <c r="H108" s="46" t="s">
        <v>24</v>
      </c>
      <c r="I108" s="46" t="s">
        <v>24</v>
      </c>
      <c r="J108" s="46" t="s">
        <v>24</v>
      </c>
      <c r="K108" s="46"/>
      <c r="L108" s="46"/>
      <c r="M108" s="46"/>
      <c r="N108" s="46"/>
      <c r="O108" s="46"/>
      <c r="P108" s="46"/>
      <c r="Q108" s="46"/>
    </row>
    <row r="109" spans="1:17" x14ac:dyDescent="0.25">
      <c r="A109" s="46">
        <v>175</v>
      </c>
      <c r="B109" s="46" t="s">
        <v>351</v>
      </c>
      <c r="C109" s="60" t="s">
        <v>1245</v>
      </c>
      <c r="D109" s="46" t="s">
        <v>32</v>
      </c>
      <c r="E109" s="46">
        <v>2017</v>
      </c>
      <c r="F109" s="46" t="s">
        <v>90</v>
      </c>
      <c r="G109" s="46" t="s">
        <v>90</v>
      </c>
      <c r="H109" s="46" t="s">
        <v>64</v>
      </c>
      <c r="I109" s="46" t="s">
        <v>64</v>
      </c>
      <c r="J109" s="46" t="s">
        <v>90</v>
      </c>
      <c r="K109" s="46" t="s">
        <v>24</v>
      </c>
      <c r="L109" s="46" t="s">
        <v>24</v>
      </c>
      <c r="M109" s="46" t="s">
        <v>24</v>
      </c>
      <c r="N109" s="46" t="s">
        <v>24</v>
      </c>
      <c r="O109" s="46" t="s">
        <v>24</v>
      </c>
      <c r="P109" s="46" t="s">
        <v>24</v>
      </c>
      <c r="Q109" s="46" t="s">
        <v>24</v>
      </c>
    </row>
    <row r="110" spans="1:17" x14ac:dyDescent="0.25">
      <c r="A110" s="46">
        <v>196</v>
      </c>
      <c r="B110" s="46" t="s">
        <v>390</v>
      </c>
      <c r="C110" s="58" t="s">
        <v>24</v>
      </c>
      <c r="D110" s="46" t="s">
        <v>1164</v>
      </c>
      <c r="E110" s="46">
        <v>2017</v>
      </c>
      <c r="F110" s="46" t="s">
        <v>24</v>
      </c>
      <c r="G110" s="46" t="s">
        <v>24</v>
      </c>
      <c r="H110" s="46" t="s">
        <v>24</v>
      </c>
      <c r="I110" s="46" t="s">
        <v>24</v>
      </c>
      <c r="J110" s="46" t="s">
        <v>24</v>
      </c>
      <c r="K110" s="46" t="s">
        <v>24</v>
      </c>
      <c r="L110" s="46"/>
      <c r="M110" s="46"/>
      <c r="N110" s="46"/>
      <c r="O110" s="46"/>
      <c r="P110" s="46"/>
      <c r="Q110" s="46"/>
    </row>
    <row r="111" spans="1:17" x14ac:dyDescent="0.25">
      <c r="A111" s="46">
        <v>207</v>
      </c>
      <c r="B111" s="46" t="s">
        <v>409</v>
      </c>
      <c r="C111" s="58" t="s">
        <v>1224</v>
      </c>
      <c r="D111" s="46" t="s">
        <v>355</v>
      </c>
      <c r="E111" s="46">
        <v>2017</v>
      </c>
      <c r="F111" s="46" t="s">
        <v>24</v>
      </c>
      <c r="G111" s="46" t="s">
        <v>24</v>
      </c>
      <c r="H111" s="46" t="s">
        <v>24</v>
      </c>
      <c r="I111" s="46" t="s">
        <v>24</v>
      </c>
      <c r="J111" s="46" t="s">
        <v>24</v>
      </c>
      <c r="K111" s="46"/>
      <c r="L111" s="46"/>
      <c r="M111" s="46"/>
      <c r="N111" s="46"/>
      <c r="O111" s="46"/>
      <c r="P111" s="46"/>
      <c r="Q111" s="46"/>
    </row>
    <row r="112" spans="1:17" x14ac:dyDescent="0.25">
      <c r="A112" s="46">
        <v>211</v>
      </c>
      <c r="B112" s="46" t="s">
        <v>414</v>
      </c>
      <c r="C112" s="58"/>
      <c r="D112" s="46" t="s">
        <v>415</v>
      </c>
      <c r="E112" s="46">
        <v>2017</v>
      </c>
      <c r="F112" s="46" t="s">
        <v>24</v>
      </c>
      <c r="G112" s="46" t="s">
        <v>24</v>
      </c>
      <c r="H112" s="46" t="s">
        <v>24</v>
      </c>
      <c r="I112" s="46" t="s">
        <v>24</v>
      </c>
      <c r="J112" s="46" t="s">
        <v>24</v>
      </c>
      <c r="K112" s="46" t="s">
        <v>24</v>
      </c>
      <c r="L112" s="46" t="s">
        <v>24</v>
      </c>
      <c r="M112" s="46" t="s">
        <v>24</v>
      </c>
      <c r="N112" s="46" t="s">
        <v>24</v>
      </c>
      <c r="O112" s="46" t="s">
        <v>24</v>
      </c>
      <c r="P112" s="46" t="s">
        <v>24</v>
      </c>
      <c r="Q112" s="46" t="s">
        <v>24</v>
      </c>
    </row>
    <row r="113" spans="1:17" x14ac:dyDescent="0.25">
      <c r="A113" s="46">
        <v>219</v>
      </c>
      <c r="B113" s="46" t="s">
        <v>427</v>
      </c>
      <c r="C113" s="58" t="s">
        <v>1246</v>
      </c>
      <c r="D113" s="46" t="s">
        <v>428</v>
      </c>
      <c r="E113" s="46">
        <v>2017</v>
      </c>
      <c r="F113" s="46" t="s">
        <v>24</v>
      </c>
      <c r="G113" s="46" t="s">
        <v>24</v>
      </c>
      <c r="H113" s="46" t="s">
        <v>24</v>
      </c>
      <c r="I113" s="46" t="s">
        <v>24</v>
      </c>
      <c r="J113" s="46" t="s">
        <v>24</v>
      </c>
      <c r="K113" s="46" t="s">
        <v>24</v>
      </c>
      <c r="L113" s="46" t="s">
        <v>24</v>
      </c>
      <c r="M113" s="46" t="s">
        <v>24</v>
      </c>
      <c r="N113" s="46"/>
      <c r="O113" s="46"/>
      <c r="P113" s="46"/>
      <c r="Q113" s="46"/>
    </row>
    <row r="114" spans="1:17" x14ac:dyDescent="0.25">
      <c r="A114" s="46">
        <v>223</v>
      </c>
      <c r="B114" s="46" t="s">
        <v>435</v>
      </c>
      <c r="C114" s="58" t="s">
        <v>1224</v>
      </c>
      <c r="D114" s="46" t="s">
        <v>436</v>
      </c>
      <c r="E114" s="46">
        <v>2017</v>
      </c>
      <c r="F114" s="46" t="s">
        <v>24</v>
      </c>
      <c r="G114" s="46" t="s">
        <v>24</v>
      </c>
      <c r="H114" s="46" t="s">
        <v>24</v>
      </c>
      <c r="I114" s="46" t="s">
        <v>24</v>
      </c>
      <c r="J114" s="46" t="s">
        <v>24</v>
      </c>
      <c r="K114" s="46"/>
      <c r="L114" s="46"/>
      <c r="M114" s="46"/>
      <c r="N114" s="46"/>
      <c r="O114" s="46"/>
      <c r="P114" s="46"/>
      <c r="Q114" s="46"/>
    </row>
    <row r="115" spans="1:17" x14ac:dyDescent="0.25">
      <c r="A115" s="46">
        <v>224</v>
      </c>
      <c r="B115" s="46" t="s">
        <v>437</v>
      </c>
      <c r="C115" s="58" t="s">
        <v>1247</v>
      </c>
      <c r="D115" s="46" t="s">
        <v>438</v>
      </c>
      <c r="E115" s="46">
        <v>2017</v>
      </c>
      <c r="F115" s="46" t="s">
        <v>24</v>
      </c>
      <c r="G115" s="46" t="s">
        <v>24</v>
      </c>
      <c r="H115" s="46" t="s">
        <v>24</v>
      </c>
      <c r="I115" s="46" t="s">
        <v>24</v>
      </c>
      <c r="J115" s="46" t="s">
        <v>24</v>
      </c>
      <c r="K115" s="46"/>
      <c r="L115" s="46"/>
      <c r="M115" s="46"/>
      <c r="N115" s="46"/>
      <c r="O115" s="46"/>
      <c r="P115" s="46"/>
      <c r="Q115" s="46"/>
    </row>
    <row r="116" spans="1:17" x14ac:dyDescent="0.25">
      <c r="A116" s="46">
        <v>229</v>
      </c>
      <c r="B116" s="46" t="s">
        <v>445</v>
      </c>
      <c r="C116" s="58" t="s">
        <v>1248</v>
      </c>
      <c r="D116" s="46" t="s">
        <v>428</v>
      </c>
      <c r="E116" s="46">
        <v>2017</v>
      </c>
      <c r="F116" s="46" t="s">
        <v>24</v>
      </c>
      <c r="G116" s="46" t="s">
        <v>24</v>
      </c>
      <c r="H116" s="46"/>
      <c r="I116" s="46"/>
      <c r="J116" s="46"/>
      <c r="K116" s="46"/>
      <c r="L116" s="46"/>
      <c r="M116" s="46"/>
      <c r="N116" s="46"/>
      <c r="O116" s="46"/>
      <c r="P116" s="46"/>
      <c r="Q116" s="46"/>
    </row>
    <row r="117" spans="1:17" x14ac:dyDescent="0.25">
      <c r="A117" s="51">
        <v>240</v>
      </c>
      <c r="B117" s="46" t="s">
        <v>462</v>
      </c>
      <c r="C117" s="58" t="s">
        <v>24</v>
      </c>
      <c r="D117" s="46" t="s">
        <v>53</v>
      </c>
      <c r="E117" s="46">
        <v>2017</v>
      </c>
      <c r="F117" s="46" t="s">
        <v>24</v>
      </c>
      <c r="G117" s="46" t="s">
        <v>24</v>
      </c>
      <c r="H117" s="46" t="s">
        <v>24</v>
      </c>
      <c r="I117" s="46" t="s">
        <v>24</v>
      </c>
      <c r="J117" s="46" t="s">
        <v>24</v>
      </c>
      <c r="K117" s="46" t="s">
        <v>24</v>
      </c>
      <c r="L117" s="46" t="s">
        <v>24</v>
      </c>
      <c r="M117" s="46" t="s">
        <v>24</v>
      </c>
      <c r="N117" s="46" t="s">
        <v>24</v>
      </c>
      <c r="O117" s="46" t="s">
        <v>24</v>
      </c>
      <c r="P117" s="46" t="s">
        <v>24</v>
      </c>
      <c r="Q117" s="46" t="s">
        <v>24</v>
      </c>
    </row>
    <row r="118" spans="1:17" x14ac:dyDescent="0.25">
      <c r="A118" s="46">
        <v>260</v>
      </c>
      <c r="B118" s="46" t="s">
        <v>498</v>
      </c>
      <c r="C118" s="58" t="s">
        <v>24</v>
      </c>
      <c r="D118" s="46" t="s">
        <v>289</v>
      </c>
      <c r="E118" s="46">
        <v>2017</v>
      </c>
      <c r="F118" s="46" t="s">
        <v>24</v>
      </c>
      <c r="G118" s="46" t="s">
        <v>24</v>
      </c>
      <c r="H118" s="46" t="s">
        <v>24</v>
      </c>
      <c r="I118" s="46" t="s">
        <v>24</v>
      </c>
      <c r="J118" s="46" t="s">
        <v>24</v>
      </c>
      <c r="K118" s="46" t="s">
        <v>24</v>
      </c>
      <c r="L118" s="46"/>
      <c r="M118" s="46"/>
      <c r="N118" s="46"/>
      <c r="O118" s="46"/>
      <c r="P118" s="46"/>
      <c r="Q118" s="46"/>
    </row>
    <row r="119" spans="1:17" x14ac:dyDescent="0.25">
      <c r="A119" s="46">
        <v>269</v>
      </c>
      <c r="B119" s="46" t="s">
        <v>511</v>
      </c>
      <c r="C119" s="58" t="s">
        <v>37</v>
      </c>
      <c r="D119" s="46" t="s">
        <v>306</v>
      </c>
      <c r="E119" s="46">
        <v>2017</v>
      </c>
      <c r="F119" s="46" t="s">
        <v>24</v>
      </c>
      <c r="G119" s="46" t="s">
        <v>24</v>
      </c>
      <c r="H119" s="46" t="s">
        <v>24</v>
      </c>
      <c r="I119" s="46" t="s">
        <v>24</v>
      </c>
      <c r="J119" s="46" t="s">
        <v>24</v>
      </c>
      <c r="K119" s="46" t="s">
        <v>24</v>
      </c>
      <c r="L119" s="46" t="s">
        <v>24</v>
      </c>
      <c r="M119" s="46" t="s">
        <v>24</v>
      </c>
      <c r="N119" s="46" t="s">
        <v>24</v>
      </c>
      <c r="O119" s="46" t="s">
        <v>24</v>
      </c>
      <c r="P119" s="46"/>
      <c r="Q119" s="46"/>
    </row>
    <row r="120" spans="1:17" x14ac:dyDescent="0.25">
      <c r="A120" s="46">
        <v>288</v>
      </c>
      <c r="B120" s="46" t="s">
        <v>544</v>
      </c>
      <c r="C120" s="58" t="s">
        <v>1249</v>
      </c>
      <c r="D120" s="46" t="s">
        <v>542</v>
      </c>
      <c r="E120" s="46">
        <v>2017</v>
      </c>
      <c r="F120" s="46" t="s">
        <v>24</v>
      </c>
      <c r="G120" s="46" t="s">
        <v>24</v>
      </c>
      <c r="H120" s="46" t="s">
        <v>24</v>
      </c>
      <c r="I120" s="46" t="s">
        <v>24</v>
      </c>
      <c r="J120" s="46" t="s">
        <v>24</v>
      </c>
      <c r="K120" s="46" t="s">
        <v>24</v>
      </c>
      <c r="L120" s="46"/>
      <c r="M120" s="46"/>
      <c r="N120" s="46"/>
      <c r="O120" s="46"/>
      <c r="P120" s="46"/>
      <c r="Q120" s="46"/>
    </row>
    <row r="121" spans="1:17" x14ac:dyDescent="0.25">
      <c r="A121" s="46">
        <v>301</v>
      </c>
      <c r="B121" s="46" t="s">
        <v>562</v>
      </c>
      <c r="C121" s="58"/>
      <c r="D121" s="46" t="s">
        <v>314</v>
      </c>
      <c r="E121" s="46">
        <v>2017</v>
      </c>
      <c r="F121" s="46" t="s">
        <v>24</v>
      </c>
      <c r="G121" s="46" t="s">
        <v>24</v>
      </c>
      <c r="H121" s="46" t="s">
        <v>24</v>
      </c>
      <c r="I121" s="46" t="s">
        <v>24</v>
      </c>
      <c r="J121" s="46" t="s">
        <v>24</v>
      </c>
      <c r="K121" s="46" t="s">
        <v>24</v>
      </c>
      <c r="L121" s="46" t="s">
        <v>24</v>
      </c>
      <c r="M121" s="46" t="s">
        <v>24</v>
      </c>
      <c r="N121" s="46" t="s">
        <v>24</v>
      </c>
      <c r="O121" s="46"/>
      <c r="P121" s="46"/>
      <c r="Q121" s="46"/>
    </row>
    <row r="122" spans="1:17" x14ac:dyDescent="0.25">
      <c r="A122" s="46">
        <v>333</v>
      </c>
      <c r="B122" s="46" t="s">
        <v>607</v>
      </c>
      <c r="C122" s="58" t="s">
        <v>1224</v>
      </c>
      <c r="D122" s="46" t="s">
        <v>566</v>
      </c>
      <c r="E122" s="46">
        <v>2017</v>
      </c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</row>
    <row r="123" spans="1:17" x14ac:dyDescent="0.25">
      <c r="A123" s="46">
        <v>334</v>
      </c>
      <c r="B123" s="46" t="s">
        <v>608</v>
      </c>
      <c r="C123" s="58" t="s">
        <v>1224</v>
      </c>
      <c r="D123" s="46" t="s">
        <v>591</v>
      </c>
      <c r="E123" s="46">
        <v>2017</v>
      </c>
      <c r="F123" s="46" t="s">
        <v>27</v>
      </c>
      <c r="G123" s="46" t="s">
        <v>27</v>
      </c>
      <c r="H123" s="46" t="s">
        <v>27</v>
      </c>
      <c r="I123" s="46" t="s">
        <v>27</v>
      </c>
      <c r="J123" s="46" t="s">
        <v>27</v>
      </c>
      <c r="K123" s="46" t="s">
        <v>27</v>
      </c>
      <c r="L123" s="46" t="s">
        <v>27</v>
      </c>
      <c r="M123" s="46" t="s">
        <v>27</v>
      </c>
      <c r="N123" s="46" t="s">
        <v>27</v>
      </c>
      <c r="O123" s="46" t="s">
        <v>27</v>
      </c>
      <c r="P123" s="46" t="s">
        <v>27</v>
      </c>
      <c r="Q123" s="46" t="s">
        <v>27</v>
      </c>
    </row>
    <row r="124" spans="1:17" x14ac:dyDescent="0.25">
      <c r="A124" s="46">
        <v>337</v>
      </c>
      <c r="B124" s="46" t="s">
        <v>614</v>
      </c>
      <c r="C124" s="58" t="s">
        <v>1250</v>
      </c>
      <c r="D124" s="46" t="s">
        <v>615</v>
      </c>
      <c r="E124" s="46">
        <v>2017</v>
      </c>
      <c r="F124" s="46" t="s">
        <v>24</v>
      </c>
      <c r="G124" s="46" t="s">
        <v>24</v>
      </c>
      <c r="H124" s="46" t="s">
        <v>24</v>
      </c>
      <c r="I124" s="46" t="s">
        <v>24</v>
      </c>
      <c r="J124" s="46" t="s">
        <v>24</v>
      </c>
      <c r="K124" s="46" t="s">
        <v>24</v>
      </c>
      <c r="L124" s="46" t="s">
        <v>24</v>
      </c>
      <c r="M124" s="46" t="s">
        <v>24</v>
      </c>
      <c r="N124" s="46" t="s">
        <v>24</v>
      </c>
      <c r="O124" s="46" t="s">
        <v>24</v>
      </c>
      <c r="P124" s="46" t="s">
        <v>24</v>
      </c>
      <c r="Q124" s="46" t="s">
        <v>24</v>
      </c>
    </row>
    <row r="125" spans="1:17" x14ac:dyDescent="0.25">
      <c r="A125" s="46">
        <v>344</v>
      </c>
      <c r="B125" s="46" t="s">
        <v>626</v>
      </c>
      <c r="C125" s="58" t="s">
        <v>1249</v>
      </c>
      <c r="D125" s="46" t="s">
        <v>619</v>
      </c>
      <c r="E125" s="46">
        <v>2017</v>
      </c>
      <c r="F125" s="46" t="s">
        <v>24</v>
      </c>
      <c r="G125" s="46" t="s">
        <v>24</v>
      </c>
      <c r="H125" s="46" t="s">
        <v>24</v>
      </c>
      <c r="I125" s="46" t="s">
        <v>24</v>
      </c>
      <c r="J125" s="46" t="s">
        <v>24</v>
      </c>
      <c r="K125" s="46" t="s">
        <v>24</v>
      </c>
      <c r="L125" s="46" t="s">
        <v>24</v>
      </c>
      <c r="M125" s="46" t="s">
        <v>24</v>
      </c>
      <c r="N125" s="46" t="s">
        <v>24</v>
      </c>
      <c r="O125" s="46" t="s">
        <v>24</v>
      </c>
      <c r="P125" s="46" t="s">
        <v>24</v>
      </c>
      <c r="Q125" s="46" t="s">
        <v>24</v>
      </c>
    </row>
    <row r="126" spans="1:17" x14ac:dyDescent="0.25">
      <c r="A126" s="46">
        <v>346</v>
      </c>
      <c r="B126" s="46" t="s">
        <v>629</v>
      </c>
      <c r="C126" s="58" t="s">
        <v>1224</v>
      </c>
      <c r="D126" s="46" t="s">
        <v>215</v>
      </c>
      <c r="E126" s="46">
        <v>2017</v>
      </c>
      <c r="F126" s="46" t="s">
        <v>24</v>
      </c>
      <c r="G126" s="46" t="s">
        <v>24</v>
      </c>
      <c r="H126" s="46" t="s">
        <v>24</v>
      </c>
      <c r="I126" s="46" t="s">
        <v>24</v>
      </c>
      <c r="J126" s="46" t="s">
        <v>24</v>
      </c>
      <c r="K126" s="46" t="s">
        <v>24</v>
      </c>
      <c r="L126" s="46"/>
      <c r="M126" s="46"/>
      <c r="N126" s="46"/>
      <c r="O126" s="46"/>
      <c r="P126" s="46"/>
      <c r="Q126" s="46"/>
    </row>
    <row r="127" spans="1:17" x14ac:dyDescent="0.25">
      <c r="A127" s="46">
        <v>351</v>
      </c>
      <c r="B127" s="46" t="s">
        <v>637</v>
      </c>
      <c r="C127" s="58"/>
      <c r="D127" s="46" t="s">
        <v>638</v>
      </c>
      <c r="E127" s="46">
        <v>2017</v>
      </c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</row>
    <row r="128" spans="1:17" x14ac:dyDescent="0.25">
      <c r="A128" s="46">
        <v>354</v>
      </c>
      <c r="B128" s="46" t="s">
        <v>642</v>
      </c>
      <c r="C128" s="58" t="s">
        <v>1251</v>
      </c>
      <c r="D128" s="46" t="s">
        <v>643</v>
      </c>
      <c r="E128" s="46">
        <v>2017</v>
      </c>
      <c r="F128" s="46" t="s">
        <v>24</v>
      </c>
      <c r="G128" s="46" t="s">
        <v>24</v>
      </c>
      <c r="H128" s="46" t="s">
        <v>24</v>
      </c>
      <c r="I128" s="46" t="s">
        <v>24</v>
      </c>
      <c r="J128" s="46" t="s">
        <v>24</v>
      </c>
      <c r="K128" s="46" t="s">
        <v>24</v>
      </c>
      <c r="L128" s="46" t="s">
        <v>24</v>
      </c>
      <c r="M128" s="46" t="s">
        <v>24</v>
      </c>
      <c r="N128" s="46" t="s">
        <v>24</v>
      </c>
      <c r="O128" s="46" t="s">
        <v>24</v>
      </c>
      <c r="P128" s="46" t="s">
        <v>24</v>
      </c>
      <c r="Q128" s="46" t="s">
        <v>24</v>
      </c>
    </row>
    <row r="129" spans="1:17" x14ac:dyDescent="0.25">
      <c r="A129" s="46">
        <v>356</v>
      </c>
      <c r="B129" s="46" t="s">
        <v>646</v>
      </c>
      <c r="C129" s="58"/>
      <c r="D129" s="46" t="s">
        <v>647</v>
      </c>
      <c r="E129" s="46">
        <v>2017</v>
      </c>
      <c r="F129" s="46" t="s">
        <v>24</v>
      </c>
      <c r="G129" s="46" t="s">
        <v>24</v>
      </c>
      <c r="H129" s="46" t="s">
        <v>24</v>
      </c>
      <c r="I129" s="46" t="s">
        <v>24</v>
      </c>
      <c r="J129" s="46" t="s">
        <v>24</v>
      </c>
      <c r="K129" s="46" t="s">
        <v>24</v>
      </c>
      <c r="L129" s="46" t="s">
        <v>24</v>
      </c>
      <c r="M129" s="46"/>
      <c r="N129" s="46"/>
      <c r="O129" s="46"/>
      <c r="P129" s="46"/>
      <c r="Q129" s="46"/>
    </row>
    <row r="130" spans="1:17" x14ac:dyDescent="0.25">
      <c r="A130" s="46">
        <v>362</v>
      </c>
      <c r="B130" s="46" t="s">
        <v>657</v>
      </c>
      <c r="C130" s="58" t="s">
        <v>101</v>
      </c>
      <c r="D130" s="46" t="s">
        <v>658</v>
      </c>
      <c r="E130" s="46">
        <v>2017</v>
      </c>
      <c r="F130" s="46" t="s">
        <v>24</v>
      </c>
      <c r="G130" s="46" t="s">
        <v>24</v>
      </c>
      <c r="H130" s="46" t="s">
        <v>24</v>
      </c>
      <c r="I130" s="46" t="s">
        <v>24</v>
      </c>
      <c r="J130" s="46" t="s">
        <v>24</v>
      </c>
      <c r="K130" s="46" t="s">
        <v>24</v>
      </c>
      <c r="L130" s="46" t="s">
        <v>24</v>
      </c>
      <c r="M130" s="46" t="s">
        <v>24</v>
      </c>
      <c r="N130" s="46" t="s">
        <v>24</v>
      </c>
      <c r="O130" s="46" t="s">
        <v>24</v>
      </c>
      <c r="P130" s="46" t="s">
        <v>24</v>
      </c>
      <c r="Q130" s="46" t="s">
        <v>24</v>
      </c>
    </row>
    <row r="131" spans="1:17" x14ac:dyDescent="0.25">
      <c r="A131" s="46">
        <v>383</v>
      </c>
      <c r="B131" s="46" t="s">
        <v>697</v>
      </c>
      <c r="C131" s="58"/>
      <c r="D131" s="46" t="s">
        <v>215</v>
      </c>
      <c r="E131" s="46">
        <v>2017</v>
      </c>
      <c r="F131" s="46" t="s">
        <v>24</v>
      </c>
      <c r="G131" s="46" t="s">
        <v>24</v>
      </c>
      <c r="H131" s="46" t="s">
        <v>24</v>
      </c>
      <c r="I131" s="46" t="s">
        <v>24</v>
      </c>
      <c r="J131" s="46" t="s">
        <v>24</v>
      </c>
      <c r="K131" s="46" t="s">
        <v>24</v>
      </c>
      <c r="L131" s="46" t="s">
        <v>24</v>
      </c>
      <c r="M131" s="46" t="s">
        <v>24</v>
      </c>
      <c r="N131" s="46" t="s">
        <v>24</v>
      </c>
      <c r="O131" s="46" t="s">
        <v>24</v>
      </c>
      <c r="P131" s="46" t="s">
        <v>24</v>
      </c>
      <c r="Q131" s="46" t="s">
        <v>24</v>
      </c>
    </row>
    <row r="132" spans="1:17" x14ac:dyDescent="0.25">
      <c r="A132" s="46">
        <v>385</v>
      </c>
      <c r="B132" s="46" t="s">
        <v>700</v>
      </c>
      <c r="C132" s="58" t="s">
        <v>37</v>
      </c>
      <c r="D132" s="46" t="s">
        <v>75</v>
      </c>
      <c r="E132" s="46">
        <v>2017</v>
      </c>
      <c r="F132" s="46" t="s">
        <v>24</v>
      </c>
      <c r="G132" s="46" t="s">
        <v>24</v>
      </c>
      <c r="H132" s="46" t="s">
        <v>24</v>
      </c>
      <c r="I132" s="46" t="s">
        <v>24</v>
      </c>
      <c r="J132" s="46" t="s">
        <v>24</v>
      </c>
      <c r="K132" s="46" t="s">
        <v>24</v>
      </c>
      <c r="L132" s="46"/>
      <c r="M132" s="46"/>
      <c r="N132" s="46"/>
      <c r="O132" s="46"/>
      <c r="P132" s="46"/>
      <c r="Q132" s="46"/>
    </row>
    <row r="133" spans="1:17" x14ac:dyDescent="0.25">
      <c r="A133" s="46">
        <v>387</v>
      </c>
      <c r="B133" s="46" t="s">
        <v>703</v>
      </c>
      <c r="C133" s="58"/>
      <c r="D133" s="46" t="s">
        <v>704</v>
      </c>
      <c r="E133" s="46">
        <v>2017</v>
      </c>
      <c r="F133" s="46" t="s">
        <v>24</v>
      </c>
      <c r="G133" s="46" t="s">
        <v>24</v>
      </c>
      <c r="H133" s="46"/>
      <c r="I133" s="46"/>
      <c r="J133" s="46"/>
      <c r="K133" s="46"/>
      <c r="L133" s="46"/>
      <c r="M133" s="46"/>
      <c r="N133" s="46"/>
      <c r="O133" s="46"/>
      <c r="P133" s="46"/>
      <c r="Q133" s="46"/>
    </row>
    <row r="134" spans="1:17" x14ac:dyDescent="0.25">
      <c r="A134" s="46">
        <v>392</v>
      </c>
      <c r="B134" s="46" t="s">
        <v>711</v>
      </c>
      <c r="C134" s="58"/>
      <c r="D134" s="46" t="s">
        <v>712</v>
      </c>
      <c r="E134" s="46">
        <v>2017</v>
      </c>
      <c r="F134" s="46" t="s">
        <v>24</v>
      </c>
      <c r="G134" s="46" t="s">
        <v>24</v>
      </c>
      <c r="H134" s="46" t="s">
        <v>24</v>
      </c>
      <c r="I134" s="46" t="s">
        <v>24</v>
      </c>
      <c r="J134" s="46" t="s">
        <v>24</v>
      </c>
      <c r="K134" s="46" t="s">
        <v>24</v>
      </c>
      <c r="L134" s="46"/>
      <c r="M134" s="46"/>
      <c r="N134" s="46"/>
      <c r="O134" s="46"/>
      <c r="P134" s="46"/>
      <c r="Q134" s="46"/>
    </row>
    <row r="135" spans="1:17" x14ac:dyDescent="0.25">
      <c r="A135" s="46">
        <v>394</v>
      </c>
      <c r="B135" s="46" t="s">
        <v>715</v>
      </c>
      <c r="C135" s="58"/>
      <c r="D135" s="46" t="s">
        <v>55</v>
      </c>
      <c r="E135" s="46">
        <v>2017</v>
      </c>
      <c r="F135" s="46" t="s">
        <v>24</v>
      </c>
      <c r="G135" s="46" t="s">
        <v>24</v>
      </c>
      <c r="H135" s="46" t="s">
        <v>24</v>
      </c>
      <c r="I135" s="46" t="s">
        <v>24</v>
      </c>
      <c r="J135" s="46" t="s">
        <v>24</v>
      </c>
      <c r="K135" s="46" t="s">
        <v>24</v>
      </c>
      <c r="L135" s="46" t="s">
        <v>24</v>
      </c>
      <c r="M135" s="46"/>
      <c r="N135" s="46"/>
      <c r="O135" s="46"/>
      <c r="P135" s="46"/>
      <c r="Q135" s="46"/>
    </row>
    <row r="136" spans="1:17" x14ac:dyDescent="0.25">
      <c r="A136" s="46">
        <v>399</v>
      </c>
      <c r="B136" s="46" t="s">
        <v>722</v>
      </c>
      <c r="C136" s="58"/>
      <c r="D136" s="46" t="s">
        <v>55</v>
      </c>
      <c r="E136" s="46">
        <v>2017</v>
      </c>
      <c r="F136" s="46" t="s">
        <v>24</v>
      </c>
      <c r="G136" s="46" t="s">
        <v>24</v>
      </c>
      <c r="H136" s="46" t="s">
        <v>24</v>
      </c>
      <c r="I136" s="46" t="s">
        <v>24</v>
      </c>
      <c r="J136" s="46" t="s">
        <v>24</v>
      </c>
      <c r="K136" s="46" t="s">
        <v>24</v>
      </c>
      <c r="L136" s="46" t="s">
        <v>24</v>
      </c>
      <c r="M136" s="46"/>
      <c r="N136" s="46"/>
      <c r="O136" s="46"/>
      <c r="P136" s="46"/>
      <c r="Q136" s="46"/>
    </row>
    <row r="137" spans="1:17" x14ac:dyDescent="0.25">
      <c r="A137" s="46">
        <v>418</v>
      </c>
      <c r="B137" s="51" t="s">
        <v>1127</v>
      </c>
      <c r="C137" s="58"/>
      <c r="D137" s="46" t="s">
        <v>754</v>
      </c>
      <c r="E137" s="46">
        <v>2017</v>
      </c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</row>
    <row r="138" spans="1:17" x14ac:dyDescent="0.25">
      <c r="A138" s="46">
        <v>419</v>
      </c>
      <c r="B138" s="56" t="s">
        <v>755</v>
      </c>
      <c r="C138" s="58"/>
      <c r="D138" s="46" t="s">
        <v>756</v>
      </c>
      <c r="E138" s="46">
        <v>2017</v>
      </c>
      <c r="F138" s="46"/>
      <c r="G138" s="46"/>
      <c r="H138" s="46"/>
      <c r="I138" s="46"/>
      <c r="J138" s="46"/>
      <c r="K138" s="46"/>
      <c r="L138" s="46"/>
      <c r="M138" s="46" t="s">
        <v>24</v>
      </c>
      <c r="N138" s="46" t="s">
        <v>24</v>
      </c>
      <c r="O138" s="46" t="s">
        <v>24</v>
      </c>
      <c r="P138" s="46"/>
      <c r="Q138" s="46"/>
    </row>
    <row r="139" spans="1:17" x14ac:dyDescent="0.25">
      <c r="A139" s="46">
        <v>427</v>
      </c>
      <c r="B139" s="46" t="s">
        <v>769</v>
      </c>
      <c r="C139" s="58" t="s">
        <v>24</v>
      </c>
      <c r="D139" s="46" t="s">
        <v>758</v>
      </c>
      <c r="E139" s="46">
        <v>2017</v>
      </c>
      <c r="F139" s="46" t="s">
        <v>24</v>
      </c>
      <c r="G139" s="46" t="s">
        <v>24</v>
      </c>
      <c r="H139" s="46" t="s">
        <v>24</v>
      </c>
      <c r="I139" s="46" t="s">
        <v>24</v>
      </c>
      <c r="J139" s="46" t="s">
        <v>24</v>
      </c>
      <c r="K139" s="46" t="s">
        <v>24</v>
      </c>
      <c r="L139" s="46" t="s">
        <v>24</v>
      </c>
      <c r="M139" s="46"/>
      <c r="N139" s="46"/>
      <c r="O139" s="46"/>
      <c r="P139" s="46"/>
      <c r="Q139" s="46"/>
    </row>
    <row r="140" spans="1:17" x14ac:dyDescent="0.25">
      <c r="A140" s="46">
        <v>429</v>
      </c>
      <c r="B140" s="46" t="s">
        <v>771</v>
      </c>
      <c r="C140" s="58"/>
      <c r="D140" s="46" t="s">
        <v>758</v>
      </c>
      <c r="E140" s="46">
        <v>2017</v>
      </c>
      <c r="F140" s="46" t="s">
        <v>24</v>
      </c>
      <c r="G140" s="46" t="s">
        <v>24</v>
      </c>
      <c r="H140" s="46" t="s">
        <v>24</v>
      </c>
      <c r="I140" s="46" t="s">
        <v>24</v>
      </c>
      <c r="J140" s="46" t="s">
        <v>24</v>
      </c>
      <c r="K140" s="46" t="s">
        <v>24</v>
      </c>
      <c r="L140" s="46" t="s">
        <v>24</v>
      </c>
      <c r="M140" s="46" t="s">
        <v>24</v>
      </c>
      <c r="N140" s="46" t="s">
        <v>24</v>
      </c>
      <c r="O140" s="46" t="s">
        <v>24</v>
      </c>
      <c r="P140" s="46" t="s">
        <v>24</v>
      </c>
      <c r="Q140" s="46" t="s">
        <v>24</v>
      </c>
    </row>
    <row r="141" spans="1:17" x14ac:dyDescent="0.25">
      <c r="A141" s="46">
        <v>438</v>
      </c>
      <c r="B141" s="46" t="s">
        <v>785</v>
      </c>
      <c r="C141" s="58"/>
      <c r="D141" s="46" t="s">
        <v>786</v>
      </c>
      <c r="E141" s="46">
        <v>2017</v>
      </c>
      <c r="F141" s="46" t="s">
        <v>787</v>
      </c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</row>
    <row r="142" spans="1:17" x14ac:dyDescent="0.25">
      <c r="A142" s="46">
        <v>440</v>
      </c>
      <c r="B142" s="52" t="s">
        <v>790</v>
      </c>
      <c r="C142" s="58"/>
      <c r="D142" s="46" t="s">
        <v>791</v>
      </c>
      <c r="E142" s="46">
        <v>2017</v>
      </c>
      <c r="F142" s="46" t="s">
        <v>24</v>
      </c>
      <c r="G142" s="46" t="s">
        <v>24</v>
      </c>
      <c r="H142" s="46" t="s">
        <v>24</v>
      </c>
      <c r="I142" s="46" t="s">
        <v>24</v>
      </c>
      <c r="J142" s="46" t="s">
        <v>24</v>
      </c>
      <c r="K142" s="46" t="s">
        <v>24</v>
      </c>
      <c r="L142" s="46" t="s">
        <v>24</v>
      </c>
      <c r="M142" s="46"/>
      <c r="N142" s="46"/>
      <c r="O142" s="46"/>
      <c r="P142" s="46"/>
      <c r="Q142" s="46"/>
    </row>
    <row r="143" spans="1:17" x14ac:dyDescent="0.25">
      <c r="A143" s="46">
        <v>457</v>
      </c>
      <c r="B143" s="46" t="s">
        <v>817</v>
      </c>
      <c r="C143" s="58" t="s">
        <v>24</v>
      </c>
      <c r="D143" s="46" t="s">
        <v>818</v>
      </c>
      <c r="E143" s="46">
        <v>2017</v>
      </c>
      <c r="F143" s="46" t="s">
        <v>24</v>
      </c>
      <c r="G143" s="46" t="s">
        <v>24</v>
      </c>
      <c r="H143" s="46" t="s">
        <v>24</v>
      </c>
      <c r="I143" s="46" t="s">
        <v>24</v>
      </c>
      <c r="J143" s="46" t="s">
        <v>24</v>
      </c>
      <c r="K143" s="46" t="s">
        <v>24</v>
      </c>
      <c r="L143" s="46" t="s">
        <v>24</v>
      </c>
      <c r="M143" s="46" t="s">
        <v>24</v>
      </c>
      <c r="N143" s="46" t="s">
        <v>24</v>
      </c>
      <c r="O143" s="46" t="s">
        <v>24</v>
      </c>
      <c r="P143" s="46" t="s">
        <v>24</v>
      </c>
      <c r="Q143" s="46" t="s">
        <v>24</v>
      </c>
    </row>
    <row r="144" spans="1:17" x14ac:dyDescent="0.25">
      <c r="A144" s="46">
        <v>462</v>
      </c>
      <c r="B144" s="46" t="s">
        <v>827</v>
      </c>
      <c r="C144" s="58" t="s">
        <v>1224</v>
      </c>
      <c r="D144" s="46" t="s">
        <v>72</v>
      </c>
      <c r="E144" s="46">
        <v>2017</v>
      </c>
      <c r="F144" s="46" t="s">
        <v>24</v>
      </c>
      <c r="G144" s="46" t="s">
        <v>24</v>
      </c>
      <c r="H144" s="46" t="s">
        <v>24</v>
      </c>
      <c r="I144" s="46" t="s">
        <v>24</v>
      </c>
      <c r="J144" s="46" t="s">
        <v>24</v>
      </c>
      <c r="K144" s="46" t="s">
        <v>24</v>
      </c>
      <c r="L144" s="46" t="s">
        <v>24</v>
      </c>
      <c r="M144" s="46" t="s">
        <v>24</v>
      </c>
      <c r="N144" s="46" t="s">
        <v>24</v>
      </c>
      <c r="O144" s="46" t="s">
        <v>24</v>
      </c>
      <c r="P144" s="46" t="s">
        <v>24</v>
      </c>
      <c r="Q144" s="46" t="s">
        <v>24</v>
      </c>
    </row>
    <row r="145" spans="1:17" x14ac:dyDescent="0.25">
      <c r="A145" s="46">
        <v>470</v>
      </c>
      <c r="B145" s="46" t="s">
        <v>840</v>
      </c>
      <c r="C145" s="58"/>
      <c r="D145" s="46" t="s">
        <v>842</v>
      </c>
      <c r="E145" s="46">
        <v>2017</v>
      </c>
      <c r="F145" s="46" t="s">
        <v>24</v>
      </c>
      <c r="G145" s="46" t="s">
        <v>24</v>
      </c>
      <c r="H145" s="46" t="s">
        <v>24</v>
      </c>
      <c r="I145" s="46" t="s">
        <v>24</v>
      </c>
      <c r="J145" s="46" t="s">
        <v>24</v>
      </c>
      <c r="K145" s="46" t="s">
        <v>24</v>
      </c>
      <c r="L145" s="46"/>
      <c r="M145" s="46"/>
      <c r="N145" s="46"/>
      <c r="O145" s="46"/>
      <c r="P145" s="46"/>
      <c r="Q145" s="46"/>
    </row>
    <row r="146" spans="1:17" x14ac:dyDescent="0.25">
      <c r="A146" s="46">
        <v>480</v>
      </c>
      <c r="B146" s="46" t="s">
        <v>856</v>
      </c>
      <c r="C146" s="58"/>
      <c r="D146" s="46" t="s">
        <v>852</v>
      </c>
      <c r="E146" s="46">
        <v>2017</v>
      </c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</row>
    <row r="147" spans="1:17" x14ac:dyDescent="0.25">
      <c r="A147" s="46">
        <v>481</v>
      </c>
      <c r="B147" s="46" t="s">
        <v>857</v>
      </c>
      <c r="C147" s="58"/>
      <c r="D147" s="46" t="s">
        <v>852</v>
      </c>
      <c r="E147" s="46">
        <v>2017</v>
      </c>
      <c r="F147" s="46" t="s">
        <v>24</v>
      </c>
      <c r="G147" s="46" t="s">
        <v>24</v>
      </c>
      <c r="H147" s="46" t="s">
        <v>24</v>
      </c>
      <c r="I147" s="46" t="s">
        <v>24</v>
      </c>
      <c r="J147" s="46" t="s">
        <v>24</v>
      </c>
      <c r="K147" s="46" t="s">
        <v>24</v>
      </c>
      <c r="L147" s="46" t="s">
        <v>24</v>
      </c>
      <c r="M147" s="46" t="s">
        <v>24</v>
      </c>
      <c r="N147" s="46" t="s">
        <v>24</v>
      </c>
      <c r="O147" s="46"/>
      <c r="P147" s="46"/>
      <c r="Q147" s="46"/>
    </row>
    <row r="148" spans="1:17" x14ac:dyDescent="0.25">
      <c r="A148" s="46">
        <v>483</v>
      </c>
      <c r="B148" s="46" t="s">
        <v>859</v>
      </c>
      <c r="C148" s="58"/>
      <c r="D148" s="46" t="s">
        <v>860</v>
      </c>
      <c r="E148" s="46">
        <v>2017</v>
      </c>
      <c r="F148" s="46" t="s">
        <v>24</v>
      </c>
      <c r="G148" s="46" t="s">
        <v>24</v>
      </c>
      <c r="H148" s="46" t="s">
        <v>24</v>
      </c>
      <c r="I148" s="46" t="s">
        <v>24</v>
      </c>
      <c r="J148" s="46" t="s">
        <v>24</v>
      </c>
      <c r="K148" s="46" t="s">
        <v>24</v>
      </c>
      <c r="L148" s="46" t="s">
        <v>24</v>
      </c>
      <c r="M148" s="46" t="s">
        <v>24</v>
      </c>
      <c r="N148" s="46" t="s">
        <v>24</v>
      </c>
      <c r="O148" s="46" t="s">
        <v>24</v>
      </c>
      <c r="P148" s="46" t="s">
        <v>24</v>
      </c>
      <c r="Q148" s="46" t="s">
        <v>24</v>
      </c>
    </row>
    <row r="149" spans="1:17" x14ac:dyDescent="0.25">
      <c r="A149" s="46">
        <v>484</v>
      </c>
      <c r="B149" s="46" t="s">
        <v>861</v>
      </c>
      <c r="C149" s="58"/>
      <c r="D149" s="46" t="s">
        <v>862</v>
      </c>
      <c r="E149" s="46">
        <v>2017</v>
      </c>
      <c r="F149" s="46" t="s">
        <v>24</v>
      </c>
      <c r="G149" s="46" t="s">
        <v>24</v>
      </c>
      <c r="H149" s="46" t="s">
        <v>24</v>
      </c>
      <c r="I149" s="46" t="s">
        <v>24</v>
      </c>
      <c r="J149" s="46" t="s">
        <v>24</v>
      </c>
      <c r="K149" s="46" t="s">
        <v>24</v>
      </c>
      <c r="L149" s="46" t="s">
        <v>24</v>
      </c>
      <c r="M149" s="46" t="s">
        <v>24</v>
      </c>
      <c r="N149" s="46" t="s">
        <v>24</v>
      </c>
      <c r="O149" s="46" t="s">
        <v>24</v>
      </c>
      <c r="P149" s="46" t="s">
        <v>24</v>
      </c>
      <c r="Q149" s="46" t="s">
        <v>24</v>
      </c>
    </row>
    <row r="150" spans="1:17" x14ac:dyDescent="0.25">
      <c r="A150" s="46">
        <v>512</v>
      </c>
      <c r="B150" s="46" t="s">
        <v>907</v>
      </c>
      <c r="C150" s="58" t="s">
        <v>1224</v>
      </c>
      <c r="D150" s="46" t="s">
        <v>485</v>
      </c>
      <c r="E150" s="46">
        <v>2017</v>
      </c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</row>
    <row r="151" spans="1:17" x14ac:dyDescent="0.25">
      <c r="A151" s="46">
        <v>517</v>
      </c>
      <c r="B151" s="46" t="s">
        <v>915</v>
      </c>
      <c r="C151" s="58"/>
      <c r="D151" s="46" t="s">
        <v>916</v>
      </c>
      <c r="E151" s="46">
        <v>2017</v>
      </c>
      <c r="F151" s="46" t="s">
        <v>24</v>
      </c>
      <c r="G151" s="46" t="s">
        <v>24</v>
      </c>
      <c r="H151" s="46" t="s">
        <v>24</v>
      </c>
      <c r="I151" s="46" t="s">
        <v>24</v>
      </c>
      <c r="J151" s="46" t="s">
        <v>24</v>
      </c>
      <c r="K151" s="46" t="s">
        <v>24</v>
      </c>
      <c r="L151" s="46" t="s">
        <v>24</v>
      </c>
      <c r="M151" s="46"/>
      <c r="N151" s="46"/>
      <c r="O151" s="46"/>
      <c r="P151" s="46"/>
      <c r="Q151" s="46"/>
    </row>
    <row r="152" spans="1:17" x14ac:dyDescent="0.25">
      <c r="A152" s="46">
        <v>531</v>
      </c>
      <c r="B152" s="46" t="s">
        <v>939</v>
      </c>
      <c r="C152" s="58"/>
      <c r="D152" s="46" t="s">
        <v>938</v>
      </c>
      <c r="E152" s="46">
        <v>2017</v>
      </c>
      <c r="F152" s="46" t="s">
        <v>24</v>
      </c>
      <c r="G152" s="46" t="s">
        <v>24</v>
      </c>
      <c r="H152" s="46" t="s">
        <v>24</v>
      </c>
      <c r="I152" s="46" t="s">
        <v>24</v>
      </c>
      <c r="J152" s="46" t="s">
        <v>24</v>
      </c>
      <c r="K152" s="46" t="s">
        <v>24</v>
      </c>
      <c r="L152" s="46" t="s">
        <v>24</v>
      </c>
      <c r="M152" s="46" t="s">
        <v>24</v>
      </c>
      <c r="N152" s="46" t="s">
        <v>24</v>
      </c>
      <c r="O152" s="46" t="s">
        <v>24</v>
      </c>
      <c r="P152" s="46" t="s">
        <v>24</v>
      </c>
      <c r="Q152" s="46" t="s">
        <v>24</v>
      </c>
    </row>
    <row r="153" spans="1:17" x14ac:dyDescent="0.25">
      <c r="A153" s="46">
        <v>555</v>
      </c>
      <c r="B153" s="46" t="s">
        <v>977</v>
      </c>
      <c r="C153" s="58" t="s">
        <v>1224</v>
      </c>
      <c r="D153" s="46" t="s">
        <v>344</v>
      </c>
      <c r="E153" s="46">
        <v>2017</v>
      </c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</row>
    <row r="154" spans="1:17" x14ac:dyDescent="0.25">
      <c r="A154" s="46">
        <v>574</v>
      </c>
      <c r="B154" s="46" t="s">
        <v>1010</v>
      </c>
      <c r="C154" s="58" t="s">
        <v>1223</v>
      </c>
      <c r="D154" s="46" t="s">
        <v>1011</v>
      </c>
      <c r="E154" s="46">
        <v>2017</v>
      </c>
      <c r="F154" s="46" t="s">
        <v>24</v>
      </c>
      <c r="G154" s="46" t="s">
        <v>24</v>
      </c>
      <c r="H154" s="46" t="s">
        <v>24</v>
      </c>
      <c r="I154" s="46" t="s">
        <v>24</v>
      </c>
      <c r="J154" s="46" t="s">
        <v>24</v>
      </c>
      <c r="K154" s="46" t="s">
        <v>24</v>
      </c>
      <c r="L154" s="46" t="s">
        <v>24</v>
      </c>
      <c r="M154" s="46" t="s">
        <v>24</v>
      </c>
      <c r="N154" s="46" t="s">
        <v>24</v>
      </c>
      <c r="O154" s="46" t="s">
        <v>24</v>
      </c>
      <c r="P154" s="46"/>
      <c r="Q154" s="46"/>
    </row>
    <row r="155" spans="1:17" x14ac:dyDescent="0.25">
      <c r="A155" s="46">
        <v>581</v>
      </c>
      <c r="B155" s="46" t="s">
        <v>1024</v>
      </c>
      <c r="C155" s="58"/>
      <c r="D155" s="46" t="s">
        <v>1025</v>
      </c>
      <c r="E155" s="46">
        <v>2017</v>
      </c>
      <c r="F155" s="46" t="s">
        <v>24</v>
      </c>
      <c r="G155" s="46"/>
      <c r="H155" s="46"/>
      <c r="I155" s="46"/>
      <c r="J155" s="46"/>
      <c r="K155" s="46" t="s">
        <v>1026</v>
      </c>
      <c r="L155" s="46"/>
      <c r="M155" s="46"/>
      <c r="N155" s="46"/>
      <c r="O155" s="46"/>
      <c r="P155" s="46"/>
      <c r="Q155" s="46"/>
    </row>
    <row r="156" spans="1:17" x14ac:dyDescent="0.25">
      <c r="A156" s="53">
        <v>586</v>
      </c>
      <c r="B156" s="53" t="s">
        <v>1036</v>
      </c>
      <c r="C156" s="58" t="s">
        <v>1249</v>
      </c>
      <c r="D156" s="53" t="s">
        <v>1134</v>
      </c>
      <c r="E156" s="53">
        <v>2017</v>
      </c>
      <c r="F156" s="53" t="s">
        <v>24</v>
      </c>
      <c r="G156" s="53" t="s">
        <v>24</v>
      </c>
      <c r="H156" s="53" t="s">
        <v>24</v>
      </c>
      <c r="I156" s="53" t="s">
        <v>24</v>
      </c>
      <c r="J156" s="53" t="s">
        <v>24</v>
      </c>
      <c r="K156" s="53" t="s">
        <v>24</v>
      </c>
      <c r="L156" s="53" t="s">
        <v>24</v>
      </c>
      <c r="M156" s="53" t="s">
        <v>24</v>
      </c>
      <c r="N156" s="53" t="s">
        <v>24</v>
      </c>
      <c r="O156" s="53" t="s">
        <v>24</v>
      </c>
      <c r="P156" s="53" t="s">
        <v>24</v>
      </c>
      <c r="Q156" s="53" t="s">
        <v>24</v>
      </c>
    </row>
    <row r="157" spans="1:17" x14ac:dyDescent="0.25">
      <c r="A157" s="46">
        <v>594</v>
      </c>
      <c r="B157" s="46" t="s">
        <v>1051</v>
      </c>
      <c r="C157" s="58"/>
      <c r="D157" s="46" t="s">
        <v>1052</v>
      </c>
      <c r="E157" s="46">
        <v>2017</v>
      </c>
      <c r="F157" s="46"/>
      <c r="G157" s="46"/>
      <c r="H157" s="46"/>
      <c r="I157" s="46" t="s">
        <v>1053</v>
      </c>
      <c r="J157" s="46" t="s">
        <v>24</v>
      </c>
      <c r="K157" s="46" t="s">
        <v>24</v>
      </c>
      <c r="L157" s="46" t="s">
        <v>24</v>
      </c>
      <c r="M157" s="46" t="s">
        <v>24</v>
      </c>
      <c r="N157" s="46" t="s">
        <v>24</v>
      </c>
      <c r="O157" s="46" t="s">
        <v>24</v>
      </c>
      <c r="P157" s="46" t="s">
        <v>24</v>
      </c>
      <c r="Q157" s="46" t="s">
        <v>24</v>
      </c>
    </row>
    <row r="158" spans="1:17" x14ac:dyDescent="0.25">
      <c r="A158" s="46">
        <v>183</v>
      </c>
      <c r="B158" s="42" t="s">
        <v>364</v>
      </c>
      <c r="C158" s="58"/>
      <c r="D158" s="46" t="s">
        <v>365</v>
      </c>
      <c r="E158" s="46" t="s">
        <v>587</v>
      </c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</row>
    <row r="159" spans="1:17" x14ac:dyDescent="0.25">
      <c r="A159" s="46">
        <v>199</v>
      </c>
      <c r="B159" s="46" t="s">
        <v>393</v>
      </c>
      <c r="C159" s="58" t="s">
        <v>1249</v>
      </c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</row>
    <row r="160" spans="1:17" x14ac:dyDescent="0.25">
      <c r="A160" s="46">
        <v>597</v>
      </c>
      <c r="B160" s="46" t="s">
        <v>1058</v>
      </c>
      <c r="C160" s="58" t="s">
        <v>1252</v>
      </c>
      <c r="D160" s="46" t="s">
        <v>1038</v>
      </c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</row>
  </sheetData>
  <pageMargins left="0.7" right="0.7" top="0.75" bottom="0.75" header="0.3" footer="0.3"/>
  <pageSetup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5</vt:i4>
      </vt:variant>
    </vt:vector>
  </HeadingPairs>
  <TitlesOfParts>
    <vt:vector size="22" baseType="lpstr">
      <vt:lpstr>lista usuarios</vt:lpstr>
      <vt:lpstr>BASE DE DATOS</vt:lpstr>
      <vt:lpstr>RECIBO NUEVO</vt:lpstr>
      <vt:lpstr>RECIBO CON RECARGOS</vt:lpstr>
      <vt:lpstr>RECIBO 2025</vt:lpstr>
      <vt:lpstr>RECIBO PARA LLENAR</vt:lpstr>
      <vt:lpstr>RECIBO</vt:lpstr>
      <vt:lpstr>Hoja3</vt:lpstr>
      <vt:lpstr>Hoja2</vt:lpstr>
      <vt:lpstr>Hoja11</vt:lpstr>
      <vt:lpstr>Hoja1</vt:lpstr>
      <vt:lpstr>PAGOS 2011 A 2015</vt:lpstr>
      <vt:lpstr>CANCELADAS</vt:lpstr>
      <vt:lpstr>PAGOS 2016, 2017</vt:lpstr>
      <vt:lpstr>PAGOS 2018</vt:lpstr>
      <vt:lpstr>PAGOS 2019</vt:lpstr>
      <vt:lpstr>Hoja4</vt:lpstr>
      <vt:lpstr>RECIBO!Área_de_impresión</vt:lpstr>
      <vt:lpstr>'RECIBO 2025'!Área_de_impresión</vt:lpstr>
      <vt:lpstr>'RECIBO CON RECARGOS'!Área_de_impresión</vt:lpstr>
      <vt:lpstr>'RECIBO NUEVO'!Área_de_impresión</vt:lpstr>
      <vt:lpstr>'RECIBO PARA LLENAR'!Área_de_impresión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Gámez</dc:creator>
  <cp:lastModifiedBy>Adriana Gámez</cp:lastModifiedBy>
  <cp:lastPrinted>2025-09-19T04:08:16Z</cp:lastPrinted>
  <dcterms:created xsi:type="dcterms:W3CDTF">2018-11-07T00:40:40Z</dcterms:created>
  <dcterms:modified xsi:type="dcterms:W3CDTF">2025-09-19T04:08:22Z</dcterms:modified>
</cp:coreProperties>
</file>