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entral-Metro-Shares\UMMC-Business\SHAREDIR\Food Service\Nutrition Administration\Finances\Month-end\2021\Dr's Lounge Stock Forms EAST BANK\2021\"/>
    </mc:Choice>
  </mc:AlternateContent>
  <xr:revisionPtr revIDLastSave="0" documentId="13_ncr:1_{B72D95C2-6CED-4322-A9AE-4FD953CE1401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Cover Sheet" sheetId="10" r:id="rId1"/>
    <sheet name="Data" sheetId="11" r:id="rId2"/>
    <sheet name="Week 1" sheetId="2" r:id="rId3"/>
    <sheet name="Week 2" sheetId="6" r:id="rId4"/>
    <sheet name="Week 3" sheetId="5" r:id="rId5"/>
    <sheet name="Week 4" sheetId="8" r:id="rId6"/>
    <sheet name="Week 5" sheetId="7" r:id="rId7"/>
  </sheets>
  <definedNames>
    <definedName name="_xlnm.Print_Area" localSheetId="2">'Week 1'!$A$1:$J$76</definedName>
    <definedName name="_xlnm.Print_Area" localSheetId="3">'Week 2'!$A$1:$J$76</definedName>
    <definedName name="_xlnm.Print_Area" localSheetId="4">'Week 3'!$A$1:$J$76</definedName>
    <definedName name="_xlnm.Print_Area" localSheetId="5">'Week 4'!$A$1:$J$76</definedName>
    <definedName name="_xlnm.Print_Area" localSheetId="6">'Week 5'!$A$1:$J$76</definedName>
    <definedName name="_xlnm.Print_Titles" localSheetId="2">'Week 1'!$1:$4</definedName>
    <definedName name="_xlnm.Print_Titles" localSheetId="3">'Week 2'!$1:$4</definedName>
    <definedName name="_xlnm.Print_Titles" localSheetId="4">'Week 3'!$1:$4</definedName>
    <definedName name="_xlnm.Print_Titles" localSheetId="5">'Week 4'!$1:$4</definedName>
    <definedName name="_xlnm.Print_Titles" localSheetId="6">'Week 5'!$1:$4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2" l="1"/>
  <c r="E3" i="2" l="1"/>
  <c r="F3" i="2" s="1"/>
  <c r="G3" i="2" s="1"/>
  <c r="H3" i="2" s="1"/>
  <c r="I3" i="2" s="1"/>
  <c r="J3" i="2" s="1"/>
  <c r="K75" i="2" l="1"/>
  <c r="K74" i="2"/>
  <c r="K73" i="2"/>
  <c r="K72" i="2"/>
  <c r="K71" i="2"/>
  <c r="K70" i="2"/>
  <c r="K69" i="2"/>
  <c r="K68" i="2"/>
  <c r="K67" i="2"/>
  <c r="K66" i="2"/>
  <c r="K65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7" i="2"/>
  <c r="K46" i="2"/>
  <c r="K45" i="2"/>
  <c r="K44" i="2"/>
  <c r="K43" i="2"/>
  <c r="K42" i="2"/>
  <c r="K41" i="2"/>
  <c r="K40" i="2"/>
  <c r="K39" i="2"/>
  <c r="K38" i="2"/>
  <c r="K37" i="2"/>
  <c r="K36" i="2"/>
  <c r="K34" i="2"/>
  <c r="K33" i="2"/>
  <c r="K32" i="2"/>
  <c r="K31" i="2"/>
  <c r="K29" i="2"/>
  <c r="K28" i="2"/>
  <c r="K27" i="2"/>
  <c r="K26" i="2"/>
  <c r="K25" i="2"/>
  <c r="K24" i="2"/>
  <c r="K23" i="2"/>
  <c r="K22" i="2"/>
  <c r="K21" i="2"/>
  <c r="K20" i="2"/>
  <c r="K19" i="2"/>
  <c r="K18" i="2"/>
  <c r="K16" i="2"/>
  <c r="K15" i="2"/>
  <c r="K14" i="2"/>
  <c r="K13" i="2"/>
  <c r="K12" i="2"/>
  <c r="K11" i="2"/>
  <c r="K10" i="2"/>
  <c r="K9" i="2"/>
  <c r="K8" i="2"/>
  <c r="K7" i="2"/>
  <c r="K6" i="2"/>
  <c r="K75" i="6"/>
  <c r="K74" i="6"/>
  <c r="K73" i="6"/>
  <c r="K72" i="6"/>
  <c r="K71" i="6"/>
  <c r="K70" i="6"/>
  <c r="K69" i="6"/>
  <c r="K68" i="6"/>
  <c r="K67" i="6"/>
  <c r="K66" i="6"/>
  <c r="K65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29" i="6"/>
  <c r="K28" i="6"/>
  <c r="K27" i="6"/>
  <c r="K26" i="6"/>
  <c r="K25" i="6"/>
  <c r="K24" i="6"/>
  <c r="K23" i="6"/>
  <c r="K22" i="6"/>
  <c r="K21" i="6"/>
  <c r="K20" i="6"/>
  <c r="K19" i="6"/>
  <c r="K18" i="6"/>
  <c r="K16" i="6"/>
  <c r="K15" i="6"/>
  <c r="K14" i="6"/>
  <c r="K13" i="6"/>
  <c r="K12" i="6"/>
  <c r="K11" i="6"/>
  <c r="K10" i="6"/>
  <c r="K9" i="6"/>
  <c r="K8" i="6"/>
  <c r="K7" i="6"/>
  <c r="K6" i="6"/>
  <c r="K75" i="5"/>
  <c r="K74" i="5"/>
  <c r="K73" i="5"/>
  <c r="K72" i="5"/>
  <c r="K71" i="5"/>
  <c r="K70" i="5"/>
  <c r="K69" i="5"/>
  <c r="K68" i="5"/>
  <c r="K67" i="5"/>
  <c r="K66" i="5"/>
  <c r="K65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29" i="5"/>
  <c r="K28" i="5"/>
  <c r="K27" i="5"/>
  <c r="K26" i="5"/>
  <c r="K25" i="5"/>
  <c r="K24" i="5"/>
  <c r="K23" i="5"/>
  <c r="K22" i="5"/>
  <c r="K21" i="5"/>
  <c r="K20" i="5"/>
  <c r="K19" i="5"/>
  <c r="K18" i="5"/>
  <c r="K16" i="5"/>
  <c r="K15" i="5"/>
  <c r="K14" i="5"/>
  <c r="K13" i="5"/>
  <c r="K12" i="5"/>
  <c r="K11" i="5"/>
  <c r="K10" i="5"/>
  <c r="K9" i="5"/>
  <c r="K8" i="5"/>
  <c r="K7" i="5"/>
  <c r="K6" i="5"/>
  <c r="K75" i="8"/>
  <c r="K74" i="8"/>
  <c r="K73" i="8"/>
  <c r="K72" i="8"/>
  <c r="K71" i="8"/>
  <c r="K70" i="8"/>
  <c r="K69" i="8"/>
  <c r="K68" i="8"/>
  <c r="K67" i="8"/>
  <c r="K66" i="8"/>
  <c r="K65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29" i="8"/>
  <c r="K28" i="8"/>
  <c r="K27" i="8"/>
  <c r="K26" i="8"/>
  <c r="K25" i="8"/>
  <c r="K24" i="8"/>
  <c r="K23" i="8"/>
  <c r="K22" i="8"/>
  <c r="K21" i="8"/>
  <c r="K20" i="8"/>
  <c r="K19" i="8"/>
  <c r="K18" i="8"/>
  <c r="K16" i="8"/>
  <c r="K15" i="8"/>
  <c r="K14" i="8"/>
  <c r="K13" i="8"/>
  <c r="K12" i="8"/>
  <c r="K11" i="8"/>
  <c r="K10" i="8"/>
  <c r="K9" i="8"/>
  <c r="K8" i="8"/>
  <c r="K7" i="8"/>
  <c r="K6" i="8"/>
  <c r="K77" i="8" l="1"/>
  <c r="K77" i="5"/>
  <c r="K77" i="6"/>
  <c r="K77" i="2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4" i="2" l="1"/>
  <c r="D4" i="2"/>
  <c r="F4" i="2" l="1"/>
  <c r="G4" i="2" l="1"/>
  <c r="H4" i="2" l="1"/>
  <c r="J4" i="2" l="1"/>
  <c r="I4" i="2"/>
  <c r="D3" i="6" l="1"/>
  <c r="E3" i="6" s="1"/>
  <c r="F3" i="6" s="1"/>
  <c r="G3" i="6" s="1"/>
  <c r="H3" i="6" s="1"/>
  <c r="I3" i="6" s="1"/>
  <c r="J3" i="6" s="1"/>
  <c r="K75" i="7"/>
  <c r="K74" i="7"/>
  <c r="K73" i="7"/>
  <c r="K72" i="7"/>
  <c r="K71" i="7"/>
  <c r="K70" i="7"/>
  <c r="K69" i="7"/>
  <c r="K68" i="7"/>
  <c r="K67" i="7"/>
  <c r="K66" i="7"/>
  <c r="K65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29" i="7"/>
  <c r="K28" i="7"/>
  <c r="K27" i="7"/>
  <c r="K26" i="7"/>
  <c r="K25" i="7"/>
  <c r="K24" i="7"/>
  <c r="K23" i="7"/>
  <c r="K22" i="7"/>
  <c r="K21" i="7"/>
  <c r="K20" i="7"/>
  <c r="K19" i="7"/>
  <c r="K18" i="7"/>
  <c r="K16" i="7"/>
  <c r="K15" i="7"/>
  <c r="K14" i="7"/>
  <c r="K13" i="7"/>
  <c r="K12" i="7"/>
  <c r="K11" i="7"/>
  <c r="K10" i="7"/>
  <c r="K9" i="7"/>
  <c r="K8" i="7"/>
  <c r="K7" i="7"/>
  <c r="K6" i="7"/>
  <c r="L67" i="7" l="1"/>
  <c r="L67" i="8"/>
  <c r="L67" i="5"/>
  <c r="L67" i="6"/>
  <c r="L67" i="2"/>
  <c r="L68" i="7"/>
  <c r="L68" i="5"/>
  <c r="L68" i="6"/>
  <c r="L68" i="2"/>
  <c r="L68" i="8"/>
  <c r="L75" i="7"/>
  <c r="L75" i="2"/>
  <c r="L75" i="8"/>
  <c r="L75" i="5"/>
  <c r="L75" i="6"/>
  <c r="L71" i="7"/>
  <c r="L71" i="5"/>
  <c r="L71" i="8"/>
  <c r="L71" i="6"/>
  <c r="L71" i="2"/>
  <c r="L73" i="7"/>
  <c r="L73" i="8"/>
  <c r="L73" i="5"/>
  <c r="L73" i="6"/>
  <c r="L73" i="2"/>
  <c r="L74" i="7"/>
  <c r="L74" i="5"/>
  <c r="L74" i="6"/>
  <c r="L74" i="2"/>
  <c r="L74" i="8"/>
  <c r="L69" i="7"/>
  <c r="L69" i="2"/>
  <c r="L69" i="8"/>
  <c r="L69" i="5"/>
  <c r="L69" i="6"/>
  <c r="L70" i="7"/>
  <c r="L70" i="8"/>
  <c r="L70" i="5"/>
  <c r="L70" i="6"/>
  <c r="L70" i="2"/>
  <c r="L65" i="7"/>
  <c r="L65" i="5"/>
  <c r="L65" i="6"/>
  <c r="L65" i="8"/>
  <c r="L65" i="2"/>
  <c r="L66" i="7"/>
  <c r="L66" i="2"/>
  <c r="L66" i="8"/>
  <c r="L66" i="5"/>
  <c r="L66" i="6"/>
  <c r="L72" i="7"/>
  <c r="L72" i="2"/>
  <c r="L72" i="8"/>
  <c r="L72" i="5"/>
  <c r="L72" i="6"/>
  <c r="L54" i="7"/>
  <c r="L54" i="5"/>
  <c r="L54" i="8"/>
  <c r="L54" i="2"/>
  <c r="L54" i="6"/>
  <c r="L55" i="7"/>
  <c r="L55" i="8"/>
  <c r="L55" i="2"/>
  <c r="L55" i="6"/>
  <c r="L55" i="5"/>
  <c r="L56" i="7"/>
  <c r="L56" i="2"/>
  <c r="L56" i="6"/>
  <c r="L56" i="5"/>
  <c r="L56" i="8"/>
  <c r="L58" i="7"/>
  <c r="L58" i="8"/>
  <c r="L58" i="2"/>
  <c r="L58" i="6"/>
  <c r="L58" i="5"/>
  <c r="L60" i="7"/>
  <c r="L60" i="5"/>
  <c r="L60" i="8"/>
  <c r="L60" i="2"/>
  <c r="L60" i="6"/>
  <c r="L49" i="7"/>
  <c r="L49" i="8"/>
  <c r="L49" i="2"/>
  <c r="L49" i="6"/>
  <c r="L49" i="5"/>
  <c r="L61" i="2"/>
  <c r="L61" i="8"/>
  <c r="L61" i="6"/>
  <c r="L61" i="5"/>
  <c r="L50" i="7"/>
  <c r="L50" i="2"/>
  <c r="L50" i="6"/>
  <c r="L50" i="5"/>
  <c r="L50" i="8"/>
  <c r="L62" i="7"/>
  <c r="L62" i="2"/>
  <c r="L62" i="6"/>
  <c r="L62" i="5"/>
  <c r="L62" i="8"/>
  <c r="L51" i="7"/>
  <c r="L51" i="5"/>
  <c r="L51" i="8"/>
  <c r="L51" i="2"/>
  <c r="L51" i="6"/>
  <c r="L57" i="7"/>
  <c r="L57" i="5"/>
  <c r="L57" i="8"/>
  <c r="L57" i="2"/>
  <c r="L57" i="6"/>
  <c r="L63" i="7"/>
  <c r="L63" i="5"/>
  <c r="L63" i="8"/>
  <c r="L63" i="2"/>
  <c r="L63" i="6"/>
  <c r="L52" i="7"/>
  <c r="L52" i="2"/>
  <c r="L52" i="6"/>
  <c r="L52" i="5"/>
  <c r="L52" i="8"/>
  <c r="L53" i="7"/>
  <c r="L53" i="2"/>
  <c r="L53" i="6"/>
  <c r="L53" i="5"/>
  <c r="L53" i="8"/>
  <c r="L59" i="7"/>
  <c r="L59" i="2"/>
  <c r="L59" i="6"/>
  <c r="L59" i="5"/>
  <c r="L59" i="8"/>
  <c r="L35" i="7"/>
  <c r="L35" i="2"/>
  <c r="L35" i="6"/>
  <c r="L35" i="5"/>
  <c r="L35" i="8"/>
  <c r="L47" i="7"/>
  <c r="L47" i="2"/>
  <c r="L47" i="6"/>
  <c r="L47" i="5"/>
  <c r="L47" i="8"/>
  <c r="L42" i="7"/>
  <c r="L42" i="5"/>
  <c r="L42" i="2"/>
  <c r="L42" i="6"/>
  <c r="L42" i="8"/>
  <c r="L37" i="7"/>
  <c r="L37" i="8"/>
  <c r="L37" i="2"/>
  <c r="L37" i="6"/>
  <c r="L37" i="5"/>
  <c r="L32" i="7"/>
  <c r="L32" i="6"/>
  <c r="L32" i="5"/>
  <c r="L32" i="8"/>
  <c r="L32" i="2"/>
  <c r="L45" i="7"/>
  <c r="L45" i="2"/>
  <c r="L45" i="6"/>
  <c r="L45" i="8"/>
  <c r="L45" i="5"/>
  <c r="L41" i="7"/>
  <c r="L41" i="2"/>
  <c r="L41" i="6"/>
  <c r="L41" i="5"/>
  <c r="L41" i="8"/>
  <c r="L36" i="7"/>
  <c r="L36" i="2"/>
  <c r="L36" i="5"/>
  <c r="L36" i="6"/>
  <c r="L36" i="8"/>
  <c r="L31" i="7"/>
  <c r="L31" i="8"/>
  <c r="L31" i="2"/>
  <c r="L31" i="6"/>
  <c r="L31" i="5"/>
  <c r="L43" i="7"/>
  <c r="L43" i="2"/>
  <c r="L43" i="6"/>
  <c r="L43" i="5"/>
  <c r="L43" i="8"/>
  <c r="L38" i="7"/>
  <c r="L38" i="5"/>
  <c r="L38" i="8"/>
  <c r="L38" i="2"/>
  <c r="L38" i="6"/>
  <c r="L44" i="7"/>
  <c r="L44" i="6"/>
  <c r="L44" i="5"/>
  <c r="L44" i="8"/>
  <c r="L44" i="2"/>
  <c r="L33" i="7"/>
  <c r="L33" i="6"/>
  <c r="L33" i="8"/>
  <c r="L33" i="2"/>
  <c r="L33" i="5"/>
  <c r="L39" i="7"/>
  <c r="L39" i="2"/>
  <c r="L39" i="6"/>
  <c r="L39" i="8"/>
  <c r="L39" i="5"/>
  <c r="L34" i="7"/>
  <c r="L34" i="8"/>
  <c r="L34" i="5"/>
  <c r="L34" i="2"/>
  <c r="L34" i="6"/>
  <c r="L40" i="7"/>
  <c r="L40" i="8"/>
  <c r="L40" i="2"/>
  <c r="L40" i="6"/>
  <c r="L40" i="5"/>
  <c r="L46" i="7"/>
  <c r="L46" i="8"/>
  <c r="L46" i="2"/>
  <c r="L46" i="6"/>
  <c r="L46" i="5"/>
  <c r="L21" i="7"/>
  <c r="L21" i="2"/>
  <c r="L21" i="6"/>
  <c r="L21" i="5"/>
  <c r="L21" i="8"/>
  <c r="L27" i="7"/>
  <c r="L27" i="2"/>
  <c r="L27" i="6"/>
  <c r="L27" i="5"/>
  <c r="L27" i="8"/>
  <c r="L22" i="7"/>
  <c r="L22" i="6"/>
  <c r="L22" i="2"/>
  <c r="L22" i="5"/>
  <c r="L22" i="8"/>
  <c r="L28" i="7"/>
  <c r="L28" i="8"/>
  <c r="L28" i="6"/>
  <c r="L28" i="5"/>
  <c r="L28" i="2"/>
  <c r="L23" i="7"/>
  <c r="L23" i="2"/>
  <c r="L23" i="6"/>
  <c r="L23" i="5"/>
  <c r="L23" i="8"/>
  <c r="L29" i="7"/>
  <c r="L29" i="2"/>
  <c r="L29" i="8"/>
  <c r="L29" i="6"/>
  <c r="L29" i="5"/>
  <c r="L18" i="7"/>
  <c r="L18" i="2"/>
  <c r="L18" i="6"/>
  <c r="L18" i="5"/>
  <c r="L18" i="8"/>
  <c r="L24" i="7"/>
  <c r="L24" i="2"/>
  <c r="L24" i="6"/>
  <c r="L24" i="5"/>
  <c r="L24" i="8"/>
  <c r="L19" i="7"/>
  <c r="L19" i="5"/>
  <c r="L19" i="8"/>
  <c r="L19" i="2"/>
  <c r="L19" i="6"/>
  <c r="L25" i="7"/>
  <c r="L25" i="8"/>
  <c r="L25" i="2"/>
  <c r="L25" i="6"/>
  <c r="L25" i="5"/>
  <c r="L20" i="7"/>
  <c r="L20" i="2"/>
  <c r="L20" i="6"/>
  <c r="L20" i="5"/>
  <c r="L20" i="8"/>
  <c r="L26" i="7"/>
  <c r="L26" i="6"/>
  <c r="L26" i="5"/>
  <c r="L26" i="2"/>
  <c r="L26" i="8"/>
  <c r="L9" i="7"/>
  <c r="L9" i="8"/>
  <c r="L9" i="5"/>
  <c r="L9" i="6"/>
  <c r="L9" i="2"/>
  <c r="L16" i="7"/>
  <c r="L16" i="6"/>
  <c r="L16" i="2"/>
  <c r="L16" i="8"/>
  <c r="L16" i="5"/>
  <c r="L11" i="7"/>
  <c r="L11" i="8"/>
  <c r="L11" i="6"/>
  <c r="L11" i="2"/>
  <c r="L11" i="5"/>
  <c r="L13" i="7"/>
  <c r="L13" i="6"/>
  <c r="L13" i="2"/>
  <c r="L13" i="8"/>
  <c r="L13" i="5"/>
  <c r="L15" i="7"/>
  <c r="L15" i="8"/>
  <c r="L15" i="5"/>
  <c r="L15" i="6"/>
  <c r="L15" i="2"/>
  <c r="L10" i="7"/>
  <c r="L10" i="6"/>
  <c r="L10" i="2"/>
  <c r="L10" i="8"/>
  <c r="L10" i="5"/>
  <c r="L6" i="7"/>
  <c r="L6" i="8"/>
  <c r="L6" i="6"/>
  <c r="L6" i="2"/>
  <c r="L6" i="5"/>
  <c r="L12" i="7"/>
  <c r="L12" i="8"/>
  <c r="L12" i="5"/>
  <c r="L12" i="6"/>
  <c r="L12" i="2"/>
  <c r="L7" i="7"/>
  <c r="L7" i="6"/>
  <c r="L7" i="2"/>
  <c r="L7" i="8"/>
  <c r="L7" i="5"/>
  <c r="L8" i="7"/>
  <c r="L8" i="8"/>
  <c r="L8" i="5"/>
  <c r="L8" i="6"/>
  <c r="L8" i="2"/>
  <c r="L14" i="7"/>
  <c r="L14" i="8"/>
  <c r="L14" i="5"/>
  <c r="L14" i="6"/>
  <c r="L14" i="2"/>
  <c r="G61" i="10"/>
  <c r="L61" i="7"/>
  <c r="D4" i="6"/>
  <c r="E20" i="10"/>
  <c r="K77" i="7"/>
  <c r="D6" i="10"/>
  <c r="E6" i="10"/>
  <c r="G66" i="10"/>
  <c r="G67" i="10"/>
  <c r="G68" i="10"/>
  <c r="G69" i="10"/>
  <c r="G70" i="10"/>
  <c r="G71" i="10"/>
  <c r="G72" i="10"/>
  <c r="G73" i="10"/>
  <c r="G74" i="10"/>
  <c r="G75" i="10"/>
  <c r="F66" i="10"/>
  <c r="F67" i="10"/>
  <c r="F68" i="10"/>
  <c r="F69" i="10"/>
  <c r="F70" i="10"/>
  <c r="F71" i="10"/>
  <c r="F72" i="10"/>
  <c r="F73" i="10"/>
  <c r="F74" i="10"/>
  <c r="F75" i="10"/>
  <c r="E66" i="10"/>
  <c r="E67" i="10"/>
  <c r="E68" i="10"/>
  <c r="E69" i="10"/>
  <c r="E70" i="10"/>
  <c r="E71" i="10"/>
  <c r="E72" i="10"/>
  <c r="E73" i="10"/>
  <c r="E74" i="10"/>
  <c r="E75" i="10"/>
  <c r="D66" i="10"/>
  <c r="D67" i="10"/>
  <c r="D68" i="10"/>
  <c r="D69" i="10"/>
  <c r="D70" i="10"/>
  <c r="D71" i="10"/>
  <c r="D72" i="10"/>
  <c r="D73" i="10"/>
  <c r="D74" i="10"/>
  <c r="D75" i="10"/>
  <c r="G65" i="10"/>
  <c r="F65" i="10"/>
  <c r="E65" i="10"/>
  <c r="D65" i="10"/>
  <c r="G50" i="10"/>
  <c r="G51" i="10"/>
  <c r="G52" i="10"/>
  <c r="G53" i="10"/>
  <c r="G54" i="10"/>
  <c r="G55" i="10"/>
  <c r="G56" i="10"/>
  <c r="G57" i="10"/>
  <c r="G58" i="10"/>
  <c r="G59" i="10"/>
  <c r="G60" i="10"/>
  <c r="G62" i="10"/>
  <c r="G63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G49" i="10"/>
  <c r="F49" i="10"/>
  <c r="E49" i="10"/>
  <c r="D49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G31" i="10"/>
  <c r="E31" i="10"/>
  <c r="F31" i="10"/>
  <c r="D31" i="10"/>
  <c r="G19" i="10"/>
  <c r="G20" i="10"/>
  <c r="G21" i="10"/>
  <c r="G22" i="10"/>
  <c r="G23" i="10"/>
  <c r="G24" i="10"/>
  <c r="G25" i="10"/>
  <c r="G26" i="10"/>
  <c r="G27" i="10"/>
  <c r="G28" i="10"/>
  <c r="G29" i="10"/>
  <c r="F19" i="10"/>
  <c r="F20" i="10"/>
  <c r="F21" i="10"/>
  <c r="F22" i="10"/>
  <c r="F23" i="10"/>
  <c r="F24" i="10"/>
  <c r="F25" i="10"/>
  <c r="F26" i="10"/>
  <c r="F27" i="10"/>
  <c r="F28" i="10"/>
  <c r="F29" i="10"/>
  <c r="E19" i="10"/>
  <c r="E21" i="10"/>
  <c r="E22" i="10"/>
  <c r="E23" i="10"/>
  <c r="E24" i="10"/>
  <c r="E25" i="10"/>
  <c r="E26" i="10"/>
  <c r="E27" i="10"/>
  <c r="E28" i="10"/>
  <c r="E29" i="10"/>
  <c r="D19" i="10"/>
  <c r="D20" i="10"/>
  <c r="D21" i="10"/>
  <c r="D22" i="10"/>
  <c r="D23" i="10"/>
  <c r="D24" i="10"/>
  <c r="D25" i="10"/>
  <c r="D26" i="10"/>
  <c r="D27" i="10"/>
  <c r="D28" i="10"/>
  <c r="D29" i="10"/>
  <c r="G18" i="10"/>
  <c r="F18" i="10"/>
  <c r="E18" i="10"/>
  <c r="G7" i="10"/>
  <c r="G8" i="10"/>
  <c r="G9" i="10"/>
  <c r="G10" i="10"/>
  <c r="G11" i="10"/>
  <c r="G12" i="10"/>
  <c r="G13" i="10"/>
  <c r="G14" i="10"/>
  <c r="G15" i="10"/>
  <c r="G16" i="10"/>
  <c r="F7" i="10"/>
  <c r="F8" i="10"/>
  <c r="F9" i="10"/>
  <c r="F10" i="10"/>
  <c r="F11" i="10"/>
  <c r="F12" i="10"/>
  <c r="F13" i="10"/>
  <c r="F14" i="10"/>
  <c r="F15" i="10"/>
  <c r="F16" i="10"/>
  <c r="E7" i="10"/>
  <c r="E8" i="10"/>
  <c r="E9" i="10"/>
  <c r="E10" i="10"/>
  <c r="E11" i="10"/>
  <c r="E12" i="10"/>
  <c r="E13" i="10"/>
  <c r="E14" i="10"/>
  <c r="E15" i="10"/>
  <c r="E16" i="10"/>
  <c r="D7" i="10"/>
  <c r="D8" i="10"/>
  <c r="D9" i="10"/>
  <c r="D10" i="10"/>
  <c r="D11" i="10"/>
  <c r="D12" i="10"/>
  <c r="D13" i="10"/>
  <c r="D14" i="10"/>
  <c r="D15" i="10"/>
  <c r="D16" i="10"/>
  <c r="G6" i="10"/>
  <c r="F6" i="10"/>
  <c r="C50" i="10"/>
  <c r="C52" i="10"/>
  <c r="C54" i="10"/>
  <c r="C55" i="10"/>
  <c r="C56" i="10"/>
  <c r="C57" i="10"/>
  <c r="C58" i="10"/>
  <c r="C61" i="10"/>
  <c r="C62" i="10"/>
  <c r="C7" i="10"/>
  <c r="C8" i="10"/>
  <c r="C9" i="10"/>
  <c r="C10" i="10"/>
  <c r="C11" i="10"/>
  <c r="C12" i="10"/>
  <c r="C13" i="10"/>
  <c r="C14" i="10"/>
  <c r="C15" i="10"/>
  <c r="C16" i="10"/>
  <c r="C19" i="10"/>
  <c r="C20" i="10"/>
  <c r="C18" i="10"/>
  <c r="C21" i="10"/>
  <c r="C22" i="10"/>
  <c r="C23" i="10"/>
  <c r="C24" i="10"/>
  <c r="C25" i="10"/>
  <c r="C26" i="10"/>
  <c r="C27" i="10"/>
  <c r="C28" i="10"/>
  <c r="C29" i="10"/>
  <c r="C31" i="10"/>
  <c r="C32" i="10"/>
  <c r="C33" i="10"/>
  <c r="C34" i="10"/>
  <c r="C35" i="10"/>
  <c r="C36" i="10"/>
  <c r="C37" i="10"/>
  <c r="C38" i="10"/>
  <c r="C39" i="10"/>
  <c r="C40" i="10"/>
  <c r="C41" i="10"/>
  <c r="C43" i="10"/>
  <c r="C44" i="10"/>
  <c r="C45" i="10"/>
  <c r="C46" i="10"/>
  <c r="C47" i="10"/>
  <c r="C65" i="10"/>
  <c r="C66" i="10"/>
  <c r="C67" i="10"/>
  <c r="C68" i="10"/>
  <c r="C69" i="10"/>
  <c r="C70" i="10"/>
  <c r="C71" i="10"/>
  <c r="C72" i="10"/>
  <c r="C73" i="10"/>
  <c r="C75" i="10"/>
  <c r="C6" i="10"/>
  <c r="M13" i="10" l="1"/>
  <c r="L77" i="6"/>
  <c r="L77" i="5"/>
  <c r="L77" i="2"/>
  <c r="L77" i="7"/>
  <c r="L77" i="8"/>
  <c r="P13" i="10"/>
  <c r="H19" i="10"/>
  <c r="I19" i="10" s="1"/>
  <c r="E4" i="6"/>
  <c r="H20" i="10"/>
  <c r="I20" i="10" s="1"/>
  <c r="N13" i="10"/>
  <c r="C74" i="10"/>
  <c r="H74" i="10" s="1"/>
  <c r="I74" i="10" s="1"/>
  <c r="K9" i="10"/>
  <c r="O13" i="10"/>
  <c r="H66" i="10"/>
  <c r="I66" i="10" s="1"/>
  <c r="C49" i="10"/>
  <c r="H49" i="10" s="1"/>
  <c r="I49" i="10" s="1"/>
  <c r="C42" i="10"/>
  <c r="H42" i="10" s="1"/>
  <c r="I42" i="10" s="1"/>
  <c r="C63" i="10"/>
  <c r="H63" i="10" s="1"/>
  <c r="I63" i="10" s="1"/>
  <c r="C51" i="10"/>
  <c r="H51" i="10" s="1"/>
  <c r="I51" i="10" s="1"/>
  <c r="C60" i="10"/>
  <c r="H60" i="10" s="1"/>
  <c r="I60" i="10" s="1"/>
  <c r="C59" i="10"/>
  <c r="H59" i="10" s="1"/>
  <c r="I59" i="10" s="1"/>
  <c r="C53" i="10"/>
  <c r="H53" i="10" s="1"/>
  <c r="I53" i="10" s="1"/>
  <c r="H50" i="10"/>
  <c r="I50" i="10" s="1"/>
  <c r="H36" i="10"/>
  <c r="I36" i="10" s="1"/>
  <c r="H25" i="10"/>
  <c r="I25" i="10" s="1"/>
  <c r="H31" i="10"/>
  <c r="I31" i="10" s="1"/>
  <c r="H27" i="10"/>
  <c r="I27" i="10" s="1"/>
  <c r="H39" i="10"/>
  <c r="I39" i="10" s="1"/>
  <c r="H57" i="10"/>
  <c r="I57" i="10" s="1"/>
  <c r="H44" i="10"/>
  <c r="I44" i="10" s="1"/>
  <c r="H33" i="10"/>
  <c r="I33" i="10" s="1"/>
  <c r="H11" i="10"/>
  <c r="I11" i="10" s="1"/>
  <c r="H29" i="10"/>
  <c r="I29" i="10" s="1"/>
  <c r="H28" i="10"/>
  <c r="I28" i="10" s="1"/>
  <c r="H58" i="10"/>
  <c r="I58" i="10" s="1"/>
  <c r="H21" i="10"/>
  <c r="I21" i="10" s="1"/>
  <c r="H47" i="10"/>
  <c r="I47" i="10" s="1"/>
  <c r="H41" i="10"/>
  <c r="I41" i="10" s="1"/>
  <c r="H35" i="10"/>
  <c r="I35" i="10" s="1"/>
  <c r="H23" i="10"/>
  <c r="I23" i="10" s="1"/>
  <c r="H22" i="10"/>
  <c r="I22" i="10" s="1"/>
  <c r="H52" i="10"/>
  <c r="I52" i="10" s="1"/>
  <c r="H16" i="10"/>
  <c r="I16" i="10" s="1"/>
  <c r="H10" i="10"/>
  <c r="I10" i="10" s="1"/>
  <c r="H46" i="10"/>
  <c r="I46" i="10" s="1"/>
  <c r="H40" i="10"/>
  <c r="I40" i="10" s="1"/>
  <c r="H34" i="10"/>
  <c r="I34" i="10" s="1"/>
  <c r="H62" i="10"/>
  <c r="I62" i="10" s="1"/>
  <c r="H45" i="10"/>
  <c r="I45" i="10" s="1"/>
  <c r="H56" i="10"/>
  <c r="I56" i="10" s="1"/>
  <c r="H13" i="10"/>
  <c r="I13" i="10" s="1"/>
  <c r="H7" i="10"/>
  <c r="I7" i="10" s="1"/>
  <c r="H70" i="10"/>
  <c r="I70" i="10" s="1"/>
  <c r="H72" i="10"/>
  <c r="I72" i="10" s="1"/>
  <c r="H14" i="10"/>
  <c r="I14" i="10" s="1"/>
  <c r="H8" i="10"/>
  <c r="I8" i="10" s="1"/>
  <c r="H6" i="10"/>
  <c r="I6" i="10" s="1"/>
  <c r="D18" i="10"/>
  <c r="H18" i="10" s="1"/>
  <c r="I18" i="10" s="1"/>
  <c r="H73" i="10"/>
  <c r="I73" i="10" s="1"/>
  <c r="H68" i="10"/>
  <c r="I68" i="10" s="1"/>
  <c r="H67" i="10"/>
  <c r="I67" i="10" s="1"/>
  <c r="H75" i="10"/>
  <c r="I75" i="10" s="1"/>
  <c r="H69" i="10"/>
  <c r="I69" i="10" s="1"/>
  <c r="H71" i="10"/>
  <c r="I71" i="10" s="1"/>
  <c r="H65" i="10"/>
  <c r="I65" i="10" s="1"/>
  <c r="H54" i="10"/>
  <c r="I54" i="10" s="1"/>
  <c r="H55" i="10"/>
  <c r="I55" i="10" s="1"/>
  <c r="H32" i="10"/>
  <c r="I32" i="10" s="1"/>
  <c r="H38" i="10"/>
  <c r="I38" i="10" s="1"/>
  <c r="H43" i="10"/>
  <c r="I43" i="10" s="1"/>
  <c r="H37" i="10"/>
  <c r="I37" i="10" s="1"/>
  <c r="H26" i="10"/>
  <c r="I26" i="10" s="1"/>
  <c r="H24" i="10"/>
  <c r="I24" i="10" s="1"/>
  <c r="H15" i="10"/>
  <c r="I15" i="10" s="1"/>
  <c r="H9" i="10"/>
  <c r="I9" i="10" s="1"/>
  <c r="H12" i="10"/>
  <c r="I12" i="10" s="1"/>
  <c r="F4" i="6" l="1"/>
  <c r="L13" i="10"/>
  <c r="N9" i="10" s="1"/>
  <c r="H61" i="10"/>
  <c r="I61" i="10" s="1"/>
  <c r="G4" i="6" l="1"/>
  <c r="H4" i="6" l="1"/>
  <c r="I4" i="6" l="1"/>
  <c r="D3" i="5" l="1"/>
  <c r="J4" i="6"/>
  <c r="E3" i="5" l="1"/>
  <c r="D4" i="5"/>
  <c r="F3" i="5" l="1"/>
  <c r="E4" i="5"/>
  <c r="G3" i="5" l="1"/>
  <c r="F4" i="5"/>
  <c r="H3" i="5" l="1"/>
  <c r="G4" i="5"/>
  <c r="I3" i="5" l="1"/>
  <c r="H4" i="5"/>
  <c r="J3" i="5" l="1"/>
  <c r="I4" i="5"/>
  <c r="D3" i="8" l="1"/>
  <c r="E3" i="8" s="1"/>
  <c r="F3" i="8" s="1"/>
  <c r="G3" i="8" s="1"/>
  <c r="H3" i="8" s="1"/>
  <c r="I3" i="8" s="1"/>
  <c r="J3" i="8" s="1"/>
  <c r="D3" i="7" s="1"/>
  <c r="J4" i="5"/>
  <c r="E3" i="7" l="1"/>
  <c r="D4" i="7"/>
  <c r="F3" i="7" l="1"/>
  <c r="E4" i="7"/>
  <c r="G3" i="7" l="1"/>
  <c r="F4" i="7"/>
  <c r="H3" i="7" l="1"/>
  <c r="G4" i="7"/>
  <c r="H4" i="7" l="1"/>
  <c r="I3" i="7"/>
  <c r="J3" i="7" l="1"/>
  <c r="J4" i="7" s="1"/>
  <c r="I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Heyrman, Sarah E</author>
  </authors>
  <commentList>
    <comment ref="D2" authorId="0" shapeId="0" xr:uid="{20A8C116-4828-4B97-AD7F-EC635B8EA1EC}">
      <text>
        <r>
          <rPr>
            <b/>
            <sz val="9"/>
            <color indexed="81"/>
            <rFont val="Tahoma"/>
            <family val="2"/>
          </rPr>
          <t>Heyrman, Sarah E:</t>
        </r>
        <r>
          <rPr>
            <sz val="9"/>
            <color indexed="81"/>
            <rFont val="Tahoma"/>
            <family val="2"/>
          </rPr>
          <t xml:space="preserve">
Enter Monday's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Heyrman, Sarah E</author>
  </authors>
  <commentList>
    <comment ref="D2" authorId="0" shapeId="0" xr:uid="{5D0ABD25-6A4F-4296-8A32-C3DE124E6AD8}">
      <text>
        <r>
          <rPr>
            <b/>
            <sz val="9"/>
            <color indexed="81"/>
            <rFont val="Tahoma"/>
            <family val="2"/>
          </rPr>
          <t>Heyrman, Sarah E:</t>
        </r>
        <r>
          <rPr>
            <sz val="9"/>
            <color indexed="81"/>
            <rFont val="Tahoma"/>
            <family val="2"/>
          </rPr>
          <t xml:space="preserve">
Enter Monday's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Heyrman, Sarah E</author>
  </authors>
  <commentList>
    <comment ref="D2" authorId="0" shapeId="0" xr:uid="{46FFF3FB-1FC0-448A-A71A-122714A2759E}">
      <text>
        <r>
          <rPr>
            <b/>
            <sz val="9"/>
            <color indexed="81"/>
            <rFont val="Tahoma"/>
            <family val="2"/>
          </rPr>
          <t>Heyrman, Sarah E:</t>
        </r>
        <r>
          <rPr>
            <sz val="9"/>
            <color indexed="81"/>
            <rFont val="Tahoma"/>
            <family val="2"/>
          </rPr>
          <t xml:space="preserve">
Enter Monday's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Heyrman, Sarah E</author>
  </authors>
  <commentList>
    <comment ref="D2" authorId="0" shapeId="0" xr:uid="{A1C286F3-2288-4095-B8DE-CE743F729F9F}">
      <text>
        <r>
          <rPr>
            <b/>
            <sz val="9"/>
            <color indexed="81"/>
            <rFont val="Tahoma"/>
            <family val="2"/>
          </rPr>
          <t>Heyrman, Sarah E:</t>
        </r>
        <r>
          <rPr>
            <sz val="9"/>
            <color indexed="81"/>
            <rFont val="Tahoma"/>
            <family val="2"/>
          </rPr>
          <t xml:space="preserve">
Enter Monday's date</t>
        </r>
      </text>
    </comment>
  </commentList>
</comments>
</file>

<file path=xl/sharedStrings.xml><?xml version="1.0" encoding="utf-8"?>
<sst xmlns="http://schemas.openxmlformats.org/spreadsheetml/2006/main" count="715" uniqueCount="170">
  <si>
    <t>8th Floor Dr. Lounge Stocking</t>
  </si>
  <si>
    <t>Par</t>
  </si>
  <si>
    <t>box</t>
  </si>
  <si>
    <t>Condiments</t>
  </si>
  <si>
    <t>Bag</t>
  </si>
  <si>
    <t>Each</t>
  </si>
  <si>
    <t>Assorted Jelly</t>
  </si>
  <si>
    <t>Muffins</t>
  </si>
  <si>
    <t>Bagels</t>
  </si>
  <si>
    <t>Beverages</t>
  </si>
  <si>
    <t>Coffee</t>
  </si>
  <si>
    <t>Snacks</t>
  </si>
  <si>
    <t>Disposables</t>
  </si>
  <si>
    <t>Desserts</t>
  </si>
  <si>
    <t>Case</t>
  </si>
  <si>
    <t>Unit</t>
  </si>
  <si>
    <t>Size</t>
  </si>
  <si>
    <t>Measure</t>
  </si>
  <si>
    <t xml:space="preserve">Caribou Coffee Decaf </t>
  </si>
  <si>
    <t>42 / 2 oz</t>
  </si>
  <si>
    <t>Caribou Coffee French</t>
  </si>
  <si>
    <t>Caribou Coffee Daybreak</t>
  </si>
  <si>
    <t>Coffee Kcup Breakfast Blend</t>
  </si>
  <si>
    <t>4 / 24 CT</t>
  </si>
  <si>
    <t>Box</t>
  </si>
  <si>
    <t>4 / 24CT</t>
  </si>
  <si>
    <t xml:space="preserve">Coffee Kcup Daybreak </t>
  </si>
  <si>
    <t>Coffee Kcup Caribou Blend</t>
  </si>
  <si>
    <t>Coffee Kcup Dark magic</t>
  </si>
  <si>
    <t>Coffee Kcup French Roast</t>
  </si>
  <si>
    <t>Coffee Kcup French Vanilla</t>
  </si>
  <si>
    <t>Coffe French Roast</t>
  </si>
  <si>
    <t>Coffee House Blend DC</t>
  </si>
  <si>
    <t>Skim Milk (Kemps)</t>
  </si>
  <si>
    <t>50 / 8 oz</t>
  </si>
  <si>
    <t>1% Milk (Kemps)</t>
  </si>
  <si>
    <t>Cocoa Mix</t>
  </si>
  <si>
    <t>6 / 50 CT</t>
  </si>
  <si>
    <t>Cocoa Mix No Sugar Added</t>
  </si>
  <si>
    <t>6 / 24 CT</t>
  </si>
  <si>
    <t>Carbou Black Tea</t>
  </si>
  <si>
    <t>11195 (Caribou)</t>
  </si>
  <si>
    <t>6 / 20 ct</t>
  </si>
  <si>
    <t>Carbou Early Gray</t>
  </si>
  <si>
    <t>11192 (Caribou)</t>
  </si>
  <si>
    <t>Carbou Hibiscus Tea</t>
  </si>
  <si>
    <t>11196 (Caribou)</t>
  </si>
  <si>
    <t>Carbou Tropical Green</t>
  </si>
  <si>
    <t>11197 (Caribou)</t>
  </si>
  <si>
    <t>Carbou Cinnamon Tea</t>
  </si>
  <si>
    <t>11193 (Caribou)</t>
  </si>
  <si>
    <t>Carbou Mint Tea</t>
  </si>
  <si>
    <t>11194 (Caribou)</t>
  </si>
  <si>
    <t>Cheese &amp; Pepperoni</t>
  </si>
  <si>
    <t>67953 (FMS)</t>
  </si>
  <si>
    <t>-</t>
  </si>
  <si>
    <t>9 OZ</t>
  </si>
  <si>
    <t xml:space="preserve">Egg, Hard Boiled </t>
  </si>
  <si>
    <t>90877 (FMS)</t>
  </si>
  <si>
    <t>Yogurt Variety</t>
  </si>
  <si>
    <t>Cheese, Sliced or String</t>
  </si>
  <si>
    <t>160 / 1oz</t>
  </si>
  <si>
    <t>Apple, Gala</t>
  </si>
  <si>
    <t>Bix (01070)</t>
  </si>
  <si>
    <t>113 Ct</t>
  </si>
  <si>
    <t>Orange</t>
  </si>
  <si>
    <t>Bix (03490)</t>
  </si>
  <si>
    <t>Banana</t>
  </si>
  <si>
    <t>Bix (02180)</t>
  </si>
  <si>
    <t>1/40 lb</t>
  </si>
  <si>
    <t>62803 (FMS)</t>
  </si>
  <si>
    <t>12ct</t>
  </si>
  <si>
    <t>Variety Pastries</t>
  </si>
  <si>
    <t>Rush City</t>
  </si>
  <si>
    <t>2690 (PanOGold)</t>
  </si>
  <si>
    <t>6 CT</t>
  </si>
  <si>
    <t>PKG</t>
  </si>
  <si>
    <t>Cereal Cheerios + Assorted (Ea)</t>
  </si>
  <si>
    <t>95 / .688OZ</t>
  </si>
  <si>
    <t>Candy Mint</t>
  </si>
  <si>
    <t>1 / 30 LB</t>
  </si>
  <si>
    <t>Nut Cashew</t>
  </si>
  <si>
    <t>48 / 2.25OZ</t>
  </si>
  <si>
    <t>Nut Mixed</t>
  </si>
  <si>
    <t>Bar Granola Trail Mix</t>
  </si>
  <si>
    <t>6 / 12 ct</t>
  </si>
  <si>
    <t>Chocolate Milk (Kemps)</t>
  </si>
  <si>
    <t>Half&amp;Half Creamer pcs</t>
  </si>
  <si>
    <t>Saltine Crackers (Ea)</t>
  </si>
  <si>
    <t>500/2pk</t>
  </si>
  <si>
    <t>2000/.11oz</t>
  </si>
  <si>
    <t>Sugar Packet (Cs)</t>
  </si>
  <si>
    <t>Oatmeal Packets (Cs)</t>
  </si>
  <si>
    <t>64/.98oz</t>
  </si>
  <si>
    <t>Graham Crackers</t>
  </si>
  <si>
    <t>200/.75oz</t>
  </si>
  <si>
    <t>Peanut Butter (Cs)</t>
  </si>
  <si>
    <t>400/.5oz</t>
  </si>
  <si>
    <t>200/9 GM</t>
  </si>
  <si>
    <t>Honey Pc (Cs)</t>
  </si>
  <si>
    <t>2000/1GM</t>
  </si>
  <si>
    <t>Sugar Yellow Packet (Cs)</t>
  </si>
  <si>
    <t>Sugar Pink Packet (CS)</t>
  </si>
  <si>
    <t>Salt Packet</t>
  </si>
  <si>
    <t>3/1000 CT</t>
  </si>
  <si>
    <t>Pepper Packet</t>
  </si>
  <si>
    <t>Cream Cheese PCs</t>
  </si>
  <si>
    <t>100/1oz</t>
  </si>
  <si>
    <t>Margarine</t>
  </si>
  <si>
    <t>600/5GM</t>
  </si>
  <si>
    <t>Butter (Ea)</t>
  </si>
  <si>
    <t>90ct</t>
  </si>
  <si>
    <t>Plastic Fork (Cs)</t>
  </si>
  <si>
    <t>24/40ct</t>
  </si>
  <si>
    <t>Plastic Knife</t>
  </si>
  <si>
    <t>Sleeve</t>
  </si>
  <si>
    <t>Plastic Spoon (Cs)</t>
  </si>
  <si>
    <t>12oz coffee cups</t>
  </si>
  <si>
    <t>20/50ct</t>
  </si>
  <si>
    <t>coffee sleeves</t>
  </si>
  <si>
    <t>1380/ct</t>
  </si>
  <si>
    <t>coffee lids/100</t>
  </si>
  <si>
    <t>800ct</t>
  </si>
  <si>
    <t>napkins (Cs)</t>
  </si>
  <si>
    <t>12/500ct</t>
  </si>
  <si>
    <t>Soup bowls, 12 oz</t>
  </si>
  <si>
    <t>20/25ct</t>
  </si>
  <si>
    <t>Soup bowl lids</t>
  </si>
  <si>
    <t>6 inch plates (Sleeves)</t>
  </si>
  <si>
    <t>8/125ct</t>
  </si>
  <si>
    <t>SKU/Fms</t>
  </si>
  <si>
    <t>Sku</t>
  </si>
  <si>
    <t>Cost</t>
  </si>
  <si>
    <t>Price</t>
  </si>
  <si>
    <t>Stock Name</t>
  </si>
  <si>
    <t>1/384</t>
  </si>
  <si>
    <t>Pkg</t>
  </si>
  <si>
    <t>24/400ct</t>
  </si>
  <si>
    <t>Straw Plas Wrpd Flex Wht 7.25</t>
  </si>
  <si>
    <t>Weekly Product Usage</t>
  </si>
  <si>
    <t>Total Cost</t>
  </si>
  <si>
    <t>Monthly Usage</t>
  </si>
  <si>
    <t>Week 1</t>
  </si>
  <si>
    <t>Week 2</t>
  </si>
  <si>
    <t>Week 3</t>
  </si>
  <si>
    <t>Week 4</t>
  </si>
  <si>
    <t>Week 5</t>
  </si>
  <si>
    <t>Total Items Stocked</t>
  </si>
  <si>
    <t>Total Monthly Value</t>
  </si>
  <si>
    <t>UMMC East Bank Doctors Lounge</t>
  </si>
  <si>
    <t>Mon.</t>
  </si>
  <si>
    <t>Tues.</t>
  </si>
  <si>
    <t>Thurs.</t>
  </si>
  <si>
    <t xml:space="preserve">Wed. </t>
  </si>
  <si>
    <t xml:space="preserve">Fri. </t>
  </si>
  <si>
    <t>Sat.</t>
  </si>
  <si>
    <t>Sun.</t>
  </si>
  <si>
    <t>Totals</t>
  </si>
  <si>
    <t>Item Name</t>
  </si>
  <si>
    <t>Totals Sheet</t>
  </si>
  <si>
    <t>Coffee Kcup BB Decafe</t>
  </si>
  <si>
    <t>Month Of</t>
  </si>
  <si>
    <t>Size2</t>
  </si>
  <si>
    <t>Bread Slice</t>
  </si>
  <si>
    <t>96 / 1oz</t>
  </si>
  <si>
    <t>9523986</t>
  </si>
  <si>
    <t>2093213</t>
  </si>
  <si>
    <t>150/3ct</t>
  </si>
  <si>
    <t>24 / 4 oz</t>
  </si>
  <si>
    <t>7590227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</si>
</sst>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General;General;;@"/>
    <numFmt numFmtId="166" formatCode="m/d;@"/>
    <numFmt numFmtId="167" formatCode="mmmm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Gotham"/>
    </font>
    <font>
      <sz val="11"/>
      <color theme="1"/>
      <name val="Gotham"/>
    </font>
    <font>
      <sz val="10"/>
      <color rgb="FF000000"/>
      <name val="Gotham"/>
    </font>
    <font>
      <sz val="11"/>
      <name val="Gotham"/>
    </font>
    <font>
      <sz val="10"/>
      <name val="Gotham"/>
    </font>
    <font>
      <sz val="10"/>
      <color theme="1"/>
      <name val="Gotham"/>
    </font>
    <font>
      <b/>
      <sz val="11"/>
      <color theme="0"/>
      <name val="Gotham"/>
    </font>
    <font>
      <b/>
      <sz val="18"/>
      <color theme="0"/>
      <name val="Gotham"/>
    </font>
    <font>
      <b/>
      <sz val="18"/>
      <color theme="1"/>
      <name val="Gotham"/>
    </font>
    <font>
      <sz val="20"/>
      <color theme="0"/>
      <name val="Calibri"/>
      <family val="2"/>
      <scheme val="minor"/>
    </font>
    <font>
      <b/>
      <sz val="11"/>
      <color theme="0"/>
      <name val="Arial"/>
      <family val="2"/>
    </font>
    <font>
      <sz val="48"/>
      <color theme="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A0019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900021"/>
        <bgColor indexed="64"/>
      </patternFill>
    </fill>
    <fill>
      <patternFill patternType="solid">
        <fgColor rgb="FFFFDE7A"/>
        <bgColor indexed="64"/>
      </patternFill>
    </fill>
    <fill>
      <patternFill patternType="solid">
        <fgColor rgb="FF777678"/>
        <bgColor indexed="64"/>
      </patternFill>
    </fill>
    <fill>
      <patternFill patternType="solid">
        <fgColor rgb="FF34333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232">
    <xf numFmtId="0" fontId="0" fillId="0" borderId="0" xfId="0"/>
    <xf numFmtId="0" fontId="3" fillId="0" borderId="1" xfId="1" applyFont="1" applyBorder="1"/>
    <xf numFmtId="0" fontId="0" fillId="0" borderId="1" xfId="0" applyBorder="1"/>
    <xf numFmtId="0" fontId="3" fillId="2" borderId="1" xfId="1" applyFont="1" applyFill="1" applyBorder="1" applyAlignment="1">
      <alignment horizontal="right"/>
    </xf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16" fillId="0" borderId="1" xfId="0" applyFont="1" applyBorder="1"/>
    <xf numFmtId="0" fontId="17" fillId="0" borderId="1" xfId="0" applyFont="1" applyFill="1" applyBorder="1" applyAlignment="1"/>
    <xf numFmtId="164" fontId="17" fillId="0" borderId="1" xfId="0" applyNumberFormat="1" applyFont="1" applyFill="1" applyBorder="1" applyAlignment="1">
      <alignment wrapText="1"/>
    </xf>
    <xf numFmtId="1" fontId="17" fillId="0" borderId="1" xfId="0" applyNumberFormat="1" applyFont="1" applyFill="1" applyBorder="1" applyAlignment="1"/>
    <xf numFmtId="165" fontId="18" fillId="2" borderId="1" xfId="1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1" fontId="17" fillId="0" borderId="1" xfId="0" applyNumberFormat="1" applyFont="1" applyFill="1" applyBorder="1" applyAlignment="1">
      <alignment wrapText="1"/>
    </xf>
    <xf numFmtId="0" fontId="19" fillId="0" borderId="1" xfId="0" applyFont="1" applyFill="1" applyBorder="1" applyAlignment="1">
      <alignment vertical="center"/>
    </xf>
    <xf numFmtId="1" fontId="19" fillId="0" borderId="1" xfId="2" applyNumberFormat="1" applyFont="1" applyFill="1" applyBorder="1" applyAlignment="1">
      <alignment vertical="center"/>
    </xf>
    <xf numFmtId="0" fontId="17" fillId="0" borderId="1" xfId="0" applyFont="1" applyFill="1" applyBorder="1"/>
    <xf numFmtId="165" fontId="16" fillId="0" borderId="1" xfId="0" applyNumberFormat="1" applyFont="1" applyBorder="1" applyAlignment="1">
      <alignment horizontal="center"/>
    </xf>
    <xf numFmtId="0" fontId="17" fillId="0" borderId="1" xfId="0" applyFont="1" applyFill="1" applyBorder="1" applyAlignment="1">
      <alignment vertical="center"/>
    </xf>
    <xf numFmtId="44" fontId="17" fillId="0" borderId="1" xfId="2" applyFont="1" applyFill="1" applyBorder="1" applyAlignment="1">
      <alignment vertical="center"/>
    </xf>
    <xf numFmtId="1" fontId="17" fillId="0" borderId="1" xfId="2" applyNumberFormat="1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1" fontId="17" fillId="3" borderId="1" xfId="2" applyNumberFormat="1" applyFont="1" applyFill="1" applyBorder="1" applyAlignment="1">
      <alignment vertical="center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vertical="center"/>
    </xf>
    <xf numFmtId="1" fontId="17" fillId="0" borderId="1" xfId="2" applyNumberFormat="1" applyFont="1" applyFill="1" applyBorder="1"/>
    <xf numFmtId="0" fontId="19" fillId="2" borderId="1" xfId="0" applyFont="1" applyFill="1" applyBorder="1" applyAlignment="1">
      <alignment vertical="center"/>
    </xf>
    <xf numFmtId="1" fontId="19" fillId="2" borderId="1" xfId="2" applyNumberFormat="1" applyFont="1" applyFill="1" applyBorder="1" applyAlignment="1">
      <alignment vertical="center"/>
    </xf>
    <xf numFmtId="37" fontId="17" fillId="0" borderId="1" xfId="2" applyNumberFormat="1" applyFont="1" applyFill="1" applyBorder="1" applyAlignment="1">
      <alignment vertical="center"/>
    </xf>
    <xf numFmtId="37" fontId="19" fillId="0" borderId="1" xfId="2" applyNumberFormat="1" applyFont="1" applyFill="1" applyBorder="1" applyAlignment="1">
      <alignment vertical="center"/>
    </xf>
    <xf numFmtId="165" fontId="16" fillId="7" borderId="1" xfId="0" applyNumberFormat="1" applyFont="1" applyFill="1" applyBorder="1" applyAlignment="1">
      <alignment horizontal="center"/>
    </xf>
    <xf numFmtId="165" fontId="18" fillId="7" borderId="1" xfId="1" applyNumberFormat="1" applyFont="1" applyFill="1" applyBorder="1" applyAlignment="1">
      <alignment horizontal="center"/>
    </xf>
    <xf numFmtId="0" fontId="16" fillId="0" borderId="6" xfId="0" applyFont="1" applyBorder="1"/>
    <xf numFmtId="0" fontId="16" fillId="0" borderId="5" xfId="0" applyFont="1" applyBorder="1"/>
    <xf numFmtId="44" fontId="16" fillId="0" borderId="25" xfId="2" applyFont="1" applyBorder="1"/>
    <xf numFmtId="165" fontId="16" fillId="7" borderId="6" xfId="0" applyNumberFormat="1" applyFont="1" applyFill="1" applyBorder="1" applyAlignment="1">
      <alignment horizontal="center"/>
    </xf>
    <xf numFmtId="165" fontId="18" fillId="2" borderId="6" xfId="1" applyNumberFormat="1" applyFont="1" applyFill="1" applyBorder="1" applyAlignment="1">
      <alignment horizontal="center"/>
    </xf>
    <xf numFmtId="0" fontId="21" fillId="9" borderId="15" xfId="1" applyFont="1" applyFill="1" applyBorder="1" applyAlignment="1">
      <alignment horizontal="left"/>
    </xf>
    <xf numFmtId="0" fontId="21" fillId="9" borderId="5" xfId="1" applyFont="1" applyFill="1" applyBorder="1" applyAlignment="1">
      <alignment horizontal="left"/>
    </xf>
    <xf numFmtId="0" fontId="16" fillId="8" borderId="31" xfId="0" applyFont="1" applyFill="1" applyBorder="1" applyAlignment="1">
      <alignment horizontal="center" wrapText="1"/>
    </xf>
    <xf numFmtId="0" fontId="16" fillId="8" borderId="32" xfId="0" applyFont="1" applyFill="1" applyBorder="1" applyAlignment="1">
      <alignment horizontal="center" wrapText="1"/>
    </xf>
    <xf numFmtId="165" fontId="16" fillId="7" borderId="5" xfId="0" applyNumberFormat="1" applyFont="1" applyFill="1" applyBorder="1" applyAlignment="1">
      <alignment horizontal="center"/>
    </xf>
    <xf numFmtId="165" fontId="18" fillId="2" borderId="5" xfId="1" applyNumberFormat="1" applyFont="1" applyFill="1" applyBorder="1" applyAlignment="1">
      <alignment horizontal="center"/>
    </xf>
    <xf numFmtId="165" fontId="16" fillId="0" borderId="6" xfId="0" applyNumberFormat="1" applyFont="1" applyBorder="1" applyAlignment="1">
      <alignment horizontal="center"/>
    </xf>
    <xf numFmtId="0" fontId="16" fillId="8" borderId="31" xfId="0" applyFont="1" applyFill="1" applyBorder="1"/>
    <xf numFmtId="44" fontId="16" fillId="8" borderId="32" xfId="2" applyFont="1" applyFill="1" applyBorder="1"/>
    <xf numFmtId="165" fontId="16" fillId="0" borderId="5" xfId="0" applyNumberFormat="1" applyFont="1" applyBorder="1" applyAlignment="1">
      <alignment horizontal="center"/>
    </xf>
    <xf numFmtId="165" fontId="18" fillId="7" borderId="6" xfId="1" applyNumberFormat="1" applyFont="1" applyFill="1" applyBorder="1" applyAlignment="1">
      <alignment horizontal="center"/>
    </xf>
    <xf numFmtId="0" fontId="20" fillId="0" borderId="5" xfId="0" applyFont="1" applyBorder="1"/>
    <xf numFmtId="0" fontId="19" fillId="0" borderId="5" xfId="1" applyFont="1" applyBorder="1"/>
    <xf numFmtId="44" fontId="19" fillId="0" borderId="5" xfId="1" applyNumberFormat="1" applyFont="1" applyBorder="1"/>
    <xf numFmtId="165" fontId="18" fillId="7" borderId="5" xfId="1" applyNumberFormat="1" applyFont="1" applyFill="1" applyBorder="1" applyAlignment="1">
      <alignment horizontal="center"/>
    </xf>
    <xf numFmtId="0" fontId="17" fillId="0" borderId="3" xfId="0" applyFont="1" applyFill="1" applyBorder="1" applyAlignment="1"/>
    <xf numFmtId="0" fontId="17" fillId="0" borderId="2" xfId="0" applyFont="1" applyFill="1" applyBorder="1" applyAlignment="1"/>
    <xf numFmtId="0" fontId="19" fillId="0" borderId="2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7" fillId="0" borderId="4" xfId="0" applyFont="1" applyFill="1" applyBorder="1" applyAlignment="1"/>
    <xf numFmtId="0" fontId="17" fillId="0" borderId="3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wrapText="1"/>
    </xf>
    <xf numFmtId="0" fontId="19" fillId="2" borderId="2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/>
    </xf>
    <xf numFmtId="0" fontId="19" fillId="0" borderId="4" xfId="1" applyFont="1" applyFill="1" applyBorder="1"/>
    <xf numFmtId="0" fontId="0" fillId="5" borderId="8" xfId="0" applyFill="1" applyBorder="1"/>
    <xf numFmtId="0" fontId="3" fillId="2" borderId="5" xfId="1" applyFont="1" applyFill="1" applyBorder="1" applyAlignment="1">
      <alignment horizontal="right"/>
    </xf>
    <xf numFmtId="0" fontId="0" fillId="0" borderId="5" xfId="0" applyBorder="1"/>
    <xf numFmtId="0" fontId="3" fillId="0" borderId="5" xfId="1" applyFont="1" applyBorder="1"/>
    <xf numFmtId="0" fontId="3" fillId="2" borderId="6" xfId="1" applyFont="1" applyFill="1" applyBorder="1" applyAlignment="1">
      <alignment horizontal="right"/>
    </xf>
    <xf numFmtId="0" fontId="0" fillId="0" borderId="6" xfId="0" applyBorder="1"/>
    <xf numFmtId="44" fontId="0" fillId="0" borderId="25" xfId="2" applyFont="1" applyBorder="1"/>
    <xf numFmtId="0" fontId="3" fillId="0" borderId="6" xfId="1" applyFont="1" applyBorder="1"/>
    <xf numFmtId="0" fontId="0" fillId="8" borderId="31" xfId="0" applyFill="1" applyBorder="1"/>
    <xf numFmtId="0" fontId="0" fillId="8" borderId="32" xfId="0" applyFill="1" applyBorder="1"/>
    <xf numFmtId="44" fontId="0" fillId="8" borderId="32" xfId="2" applyFont="1" applyFill="1" applyBorder="1"/>
    <xf numFmtId="0" fontId="9" fillId="0" borderId="3" xfId="0" applyFont="1" applyFill="1" applyBorder="1" applyAlignment="1"/>
    <xf numFmtId="0" fontId="9" fillId="0" borderId="2" xfId="0" applyFont="1" applyFill="1" applyBorder="1" applyAlignment="1"/>
    <xf numFmtId="0" fontId="11" fillId="0" borderId="2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9" fillId="0" borderId="4" xfId="0" applyFont="1" applyFill="1" applyBorder="1" applyAlignment="1"/>
    <xf numFmtId="0" fontId="9" fillId="0" borderId="3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wrapText="1"/>
    </xf>
    <xf numFmtId="0" fontId="10" fillId="2" borderId="2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1" fillId="0" borderId="4" xfId="1" applyFont="1" applyFill="1" applyBorder="1"/>
    <xf numFmtId="0" fontId="25" fillId="9" borderId="12" xfId="1" applyFont="1" applyFill="1" applyBorder="1" applyAlignment="1">
      <alignment horizontal="center"/>
    </xf>
    <xf numFmtId="0" fontId="25" fillId="9" borderId="42" xfId="1" applyFont="1" applyFill="1" applyBorder="1" applyAlignment="1">
      <alignment horizontal="center"/>
    </xf>
    <xf numFmtId="0" fontId="0" fillId="5" borderId="11" xfId="0" applyFill="1" applyBorder="1"/>
    <xf numFmtId="0" fontId="21" fillId="9" borderId="14" xfId="1" applyFont="1" applyFill="1" applyBorder="1" applyAlignment="1">
      <alignment horizontal="right" wrapText="1"/>
    </xf>
    <xf numFmtId="0" fontId="21" fillId="9" borderId="15" xfId="1" applyFont="1" applyFill="1" applyBorder="1" applyAlignment="1">
      <alignment wrapText="1"/>
    </xf>
    <xf numFmtId="0" fontId="21" fillId="9" borderId="16" xfId="1" applyFont="1" applyFill="1" applyBorder="1" applyAlignment="1">
      <alignment wrapText="1"/>
    </xf>
    <xf numFmtId="0" fontId="21" fillId="9" borderId="19" xfId="1" applyFont="1" applyFill="1" applyBorder="1" applyAlignment="1">
      <alignment horizontal="right" wrapText="1"/>
    </xf>
    <xf numFmtId="44" fontId="21" fillId="9" borderId="20" xfId="1" applyNumberFormat="1" applyFont="1" applyFill="1" applyBorder="1" applyAlignment="1">
      <alignment wrapText="1"/>
    </xf>
    <xf numFmtId="44" fontId="21" fillId="9" borderId="21" xfId="1" applyNumberFormat="1" applyFont="1" applyFill="1" applyBorder="1" applyAlignment="1">
      <alignment wrapText="1"/>
    </xf>
    <xf numFmtId="0" fontId="16" fillId="0" borderId="0" xfId="0" applyFont="1" applyFill="1" applyBorder="1"/>
    <xf numFmtId="0" fontId="0" fillId="0" borderId="0" xfId="0" applyFill="1" applyBorder="1"/>
    <xf numFmtId="44" fontId="0" fillId="0" borderId="0" xfId="0" applyNumberFormat="1"/>
    <xf numFmtId="0" fontId="4" fillId="7" borderId="6" xfId="0" applyFont="1" applyFill="1" applyBorder="1" applyAlignment="1" applyProtection="1">
      <alignment horizontal="center"/>
    </xf>
    <xf numFmtId="0" fontId="4" fillId="7" borderId="1" xfId="0" applyFont="1" applyFill="1" applyBorder="1" applyAlignment="1" applyProtection="1">
      <alignment horizontal="center"/>
    </xf>
    <xf numFmtId="0" fontId="4" fillId="7" borderId="5" xfId="0" applyFont="1" applyFill="1" applyBorder="1" applyAlignment="1" applyProtection="1">
      <alignment horizontal="center"/>
    </xf>
    <xf numFmtId="0" fontId="3" fillId="2" borderId="6" xfId="1" applyFont="1" applyFill="1" applyBorder="1" applyAlignment="1" applyProtection="1">
      <alignment horizontal="center"/>
    </xf>
    <xf numFmtId="0" fontId="3" fillId="2" borderId="1" xfId="1" applyFont="1" applyFill="1" applyBorder="1" applyAlignment="1" applyProtection="1">
      <alignment horizontal="center"/>
    </xf>
    <xf numFmtId="0" fontId="3" fillId="2" borderId="5" xfId="1" applyFont="1" applyFill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3" fillId="7" borderId="6" xfId="1" applyFont="1" applyFill="1" applyBorder="1" applyAlignment="1" applyProtection="1">
      <alignment horizontal="center"/>
    </xf>
    <xf numFmtId="0" fontId="3" fillId="7" borderId="1" xfId="1" applyFont="1" applyFill="1" applyBorder="1" applyAlignment="1" applyProtection="1">
      <alignment horizontal="center"/>
    </xf>
    <xf numFmtId="0" fontId="3" fillId="7" borderId="5" xfId="1" applyFont="1" applyFill="1" applyBorder="1" applyAlignment="1" applyProtection="1">
      <alignment horizontal="center"/>
    </xf>
    <xf numFmtId="0" fontId="28" fillId="7" borderId="6" xfId="0" applyFont="1" applyFill="1" applyBorder="1" applyAlignment="1" applyProtection="1">
      <alignment horizontal="center"/>
    </xf>
    <xf numFmtId="0" fontId="28" fillId="7" borderId="1" xfId="0" applyFont="1" applyFill="1" applyBorder="1" applyAlignment="1" applyProtection="1">
      <alignment horizontal="center"/>
    </xf>
    <xf numFmtId="0" fontId="27" fillId="2" borderId="1" xfId="1" applyFont="1" applyFill="1" applyBorder="1" applyAlignment="1" applyProtection="1">
      <alignment horizontal="center"/>
    </xf>
    <xf numFmtId="0" fontId="28" fillId="0" borderId="6" xfId="0" applyFont="1" applyBorder="1" applyAlignment="1" applyProtection="1">
      <alignment horizontal="center"/>
    </xf>
    <xf numFmtId="0" fontId="28" fillId="0" borderId="1" xfId="0" applyFont="1" applyBorder="1" applyAlignment="1" applyProtection="1">
      <alignment horizontal="center"/>
    </xf>
    <xf numFmtId="0" fontId="29" fillId="5" borderId="8" xfId="0" applyFont="1" applyFill="1" applyBorder="1"/>
    <xf numFmtId="0" fontId="29" fillId="5" borderId="11" xfId="0" applyFont="1" applyFill="1" applyBorder="1"/>
    <xf numFmtId="0" fontId="31" fillId="9" borderId="12" xfId="1" applyFont="1" applyFill="1" applyBorder="1" applyAlignment="1">
      <alignment horizontal="center"/>
    </xf>
    <xf numFmtId="166" fontId="25" fillId="9" borderId="9" xfId="1" applyNumberFormat="1" applyFont="1" applyFill="1" applyBorder="1" applyAlignment="1">
      <alignment horizontal="center"/>
    </xf>
    <xf numFmtId="166" fontId="31" fillId="9" borderId="9" xfId="1" applyNumberFormat="1" applyFont="1" applyFill="1" applyBorder="1" applyAlignment="1">
      <alignment horizontal="center"/>
    </xf>
    <xf numFmtId="164" fontId="17" fillId="0" borderId="44" xfId="0" applyNumberFormat="1" applyFont="1" applyFill="1" applyBorder="1" applyAlignment="1"/>
    <xf numFmtId="164" fontId="17" fillId="0" borderId="44" xfId="0" applyNumberFormat="1" applyFont="1" applyFill="1" applyBorder="1" applyAlignment="1">
      <alignment wrapText="1"/>
    </xf>
    <xf numFmtId="164" fontId="19" fillId="0" borderId="44" xfId="2" applyNumberFormat="1" applyFont="1" applyFill="1" applyBorder="1" applyAlignment="1">
      <alignment vertical="center"/>
    </xf>
    <xf numFmtId="44" fontId="17" fillId="0" borderId="44" xfId="2" applyFont="1" applyFill="1" applyBorder="1" applyAlignment="1">
      <alignment vertical="center"/>
    </xf>
    <xf numFmtId="44" fontId="17" fillId="3" borderId="44" xfId="2" applyFont="1" applyFill="1" applyBorder="1" applyAlignment="1">
      <alignment vertical="center"/>
    </xf>
    <xf numFmtId="0" fontId="17" fillId="0" borderId="44" xfId="0" applyFont="1" applyFill="1" applyBorder="1" applyAlignment="1">
      <alignment wrapText="1"/>
    </xf>
    <xf numFmtId="44" fontId="19" fillId="2" borderId="44" xfId="2" applyFont="1" applyFill="1" applyBorder="1" applyAlignment="1">
      <alignment vertical="center"/>
    </xf>
    <xf numFmtId="44" fontId="19" fillId="0" borderId="44" xfId="2" applyFont="1" applyFill="1" applyBorder="1" applyAlignment="1">
      <alignment vertical="center"/>
    </xf>
    <xf numFmtId="0" fontId="19" fillId="0" borderId="45" xfId="1" applyFont="1" applyBorder="1"/>
    <xf numFmtId="0" fontId="21" fillId="9" borderId="26" xfId="1" applyFont="1" applyFill="1" applyBorder="1" applyAlignment="1">
      <alignment wrapText="1"/>
    </xf>
    <xf numFmtId="49" fontId="17" fillId="0" borderId="1" xfId="0" applyNumberFormat="1" applyFont="1" applyFill="1" applyBorder="1" applyAlignment="1">
      <alignment horizontal="right"/>
    </xf>
    <xf numFmtId="49" fontId="17" fillId="0" borderId="1" xfId="0" applyNumberFormat="1" applyFont="1" applyFill="1" applyBorder="1" applyAlignment="1">
      <alignment horizontal="right" wrapText="1"/>
    </xf>
    <xf numFmtId="49" fontId="19" fillId="0" borderId="1" xfId="0" applyNumberFormat="1" applyFont="1" applyFill="1" applyBorder="1" applyAlignment="1">
      <alignment horizontal="right" vertical="center"/>
    </xf>
    <xf numFmtId="49" fontId="17" fillId="0" borderId="1" xfId="0" applyNumberFormat="1" applyFont="1" applyFill="1" applyBorder="1" applyAlignment="1">
      <alignment horizontal="right" vertical="center"/>
    </xf>
    <xf numFmtId="49" fontId="17" fillId="3" borderId="1" xfId="0" applyNumberFormat="1" applyFont="1" applyFill="1" applyBorder="1" applyAlignment="1">
      <alignment horizontal="right" vertical="center"/>
    </xf>
    <xf numFmtId="49" fontId="17" fillId="0" borderId="1" xfId="0" applyNumberFormat="1" applyFont="1" applyBorder="1" applyAlignment="1">
      <alignment horizontal="right" wrapText="1"/>
    </xf>
    <xf numFmtId="49" fontId="19" fillId="2" borderId="1" xfId="0" applyNumberFormat="1" applyFont="1" applyFill="1" applyBorder="1" applyAlignment="1">
      <alignment horizontal="right" vertical="center"/>
    </xf>
    <xf numFmtId="49" fontId="20" fillId="0" borderId="5" xfId="0" applyNumberFormat="1" applyFont="1" applyBorder="1" applyAlignment="1">
      <alignment horizontal="right"/>
    </xf>
    <xf numFmtId="0" fontId="0" fillId="8" borderId="31" xfId="0" applyFill="1" applyBorder="1" applyAlignment="1"/>
    <xf numFmtId="0" fontId="2" fillId="8" borderId="31" xfId="1" applyFont="1" applyFill="1" applyBorder="1" applyAlignment="1"/>
    <xf numFmtId="0" fontId="0" fillId="8" borderId="32" xfId="0" applyFill="1" applyBorder="1" applyAlignment="1"/>
    <xf numFmtId="0" fontId="0" fillId="5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5" fillId="8" borderId="31" xfId="1" applyFont="1" applyFill="1" applyBorder="1" applyAlignment="1">
      <alignment horizontal="center"/>
    </xf>
    <xf numFmtId="0" fontId="23" fillId="5" borderId="9" xfId="1" applyFont="1" applyFill="1" applyBorder="1" applyAlignment="1">
      <alignment horizontal="center" vertical="center"/>
    </xf>
    <xf numFmtId="0" fontId="23" fillId="5" borderId="12" xfId="1" applyFont="1" applyFill="1" applyBorder="1" applyAlignment="1">
      <alignment horizontal="center" vertical="center"/>
    </xf>
    <xf numFmtId="0" fontId="22" fillId="6" borderId="9" xfId="1" applyFont="1" applyFill="1" applyBorder="1" applyAlignment="1">
      <alignment horizontal="center" vertical="center"/>
    </xf>
    <xf numFmtId="0" fontId="22" fillId="6" borderId="12" xfId="1" applyFont="1" applyFill="1" applyBorder="1" applyAlignment="1">
      <alignment horizontal="center" vertical="center"/>
    </xf>
    <xf numFmtId="0" fontId="26" fillId="6" borderId="36" xfId="0" applyFont="1" applyFill="1" applyBorder="1" applyAlignment="1">
      <alignment horizontal="center" vertical="center" textRotation="90"/>
    </xf>
    <xf numFmtId="0" fontId="26" fillId="6" borderId="37" xfId="0" applyFont="1" applyFill="1" applyBorder="1" applyAlignment="1">
      <alignment horizontal="center" vertical="center" textRotation="90"/>
    </xf>
    <xf numFmtId="0" fontId="26" fillId="6" borderId="38" xfId="0" applyFont="1" applyFill="1" applyBorder="1" applyAlignment="1">
      <alignment horizontal="center" vertical="center" textRotation="90"/>
    </xf>
    <xf numFmtId="0" fontId="21" fillId="9" borderId="26" xfId="1" applyFont="1" applyFill="1" applyBorder="1" applyAlignment="1">
      <alignment horizontal="center" wrapText="1"/>
    </xf>
    <xf numFmtId="0" fontId="21" fillId="9" borderId="39" xfId="1" applyFont="1" applyFill="1" applyBorder="1" applyAlignment="1">
      <alignment horizontal="center" wrapText="1"/>
    </xf>
    <xf numFmtId="0" fontId="21" fillId="9" borderId="27" xfId="1" applyFont="1" applyFill="1" applyBorder="1" applyAlignment="1">
      <alignment horizontal="center" wrapText="1"/>
    </xf>
    <xf numFmtId="0" fontId="21" fillId="9" borderId="41" xfId="1" applyFont="1" applyFill="1" applyBorder="1" applyAlignment="1">
      <alignment horizontal="center" wrapText="1"/>
    </xf>
    <xf numFmtId="0" fontId="21" fillId="9" borderId="9" xfId="1" applyFont="1" applyFill="1" applyBorder="1" applyAlignment="1">
      <alignment horizontal="center" wrapText="1"/>
    </xf>
    <xf numFmtId="0" fontId="21" fillId="9" borderId="12" xfId="1" applyFont="1" applyFill="1" applyBorder="1" applyAlignment="1">
      <alignment horizontal="center" wrapText="1"/>
    </xf>
    <xf numFmtId="0" fontId="22" fillId="4" borderId="9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/>
    </xf>
    <xf numFmtId="0" fontId="22" fillId="7" borderId="10" xfId="1" applyFont="1" applyFill="1" applyBorder="1" applyAlignment="1">
      <alignment horizontal="center" vertical="center"/>
    </xf>
    <xf numFmtId="0" fontId="22" fillId="7" borderId="13" xfId="1" applyFont="1" applyFill="1" applyBorder="1" applyAlignment="1">
      <alignment horizontal="center" vertical="center"/>
    </xf>
    <xf numFmtId="0" fontId="21" fillId="9" borderId="28" xfId="1" applyFont="1" applyFill="1" applyBorder="1" applyAlignment="1">
      <alignment horizontal="center" wrapText="1"/>
    </xf>
    <xf numFmtId="0" fontId="21" fillId="9" borderId="42" xfId="1" applyFont="1" applyFill="1" applyBorder="1" applyAlignment="1">
      <alignment horizontal="center" wrapText="1"/>
    </xf>
    <xf numFmtId="0" fontId="14" fillId="5" borderId="14" xfId="0" applyFont="1" applyFill="1" applyBorder="1" applyAlignment="1">
      <alignment horizontal="center" wrapText="1"/>
    </xf>
    <xf numFmtId="0" fontId="14" fillId="5" borderId="15" xfId="0" applyFont="1" applyFill="1" applyBorder="1" applyAlignment="1">
      <alignment horizontal="center" wrapText="1"/>
    </xf>
    <xf numFmtId="0" fontId="14" fillId="5" borderId="17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center" wrapText="1"/>
    </xf>
    <xf numFmtId="0" fontId="14" fillId="5" borderId="22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0" fontId="14" fillId="5" borderId="16" xfId="0" applyFont="1" applyFill="1" applyBorder="1" applyAlignment="1">
      <alignment horizontal="center" wrapText="1"/>
    </xf>
    <xf numFmtId="0" fontId="14" fillId="5" borderId="18" xfId="0" applyFont="1" applyFill="1" applyBorder="1" applyAlignment="1">
      <alignment horizontal="center" wrapText="1"/>
    </xf>
    <xf numFmtId="0" fontId="14" fillId="5" borderId="23" xfId="0" applyFont="1" applyFill="1" applyBorder="1" applyAlignment="1">
      <alignment horizontal="center" wrapText="1"/>
    </xf>
    <xf numFmtId="0" fontId="33" fillId="6" borderId="36" xfId="0" applyFont="1" applyFill="1" applyBorder="1" applyAlignment="1">
      <alignment horizontal="center"/>
    </xf>
    <xf numFmtId="0" fontId="33" fillId="6" borderId="38" xfId="0" applyFont="1" applyFill="1" applyBorder="1" applyAlignment="1">
      <alignment horizontal="center"/>
    </xf>
    <xf numFmtId="167" fontId="32" fillId="6" borderId="10" xfId="0" applyNumberFormat="1" applyFont="1" applyFill="1" applyBorder="1" applyAlignment="1">
      <alignment horizontal="center"/>
    </xf>
    <xf numFmtId="167" fontId="32" fillId="6" borderId="13" xfId="0" applyNumberFormat="1" applyFont="1" applyFill="1" applyBorder="1" applyAlignment="1">
      <alignment horizontal="center"/>
    </xf>
    <xf numFmtId="0" fontId="24" fillId="4" borderId="14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22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44" fontId="24" fillId="4" borderId="15" xfId="0" applyNumberFormat="1" applyFont="1" applyFill="1" applyBorder="1" applyAlignment="1">
      <alignment horizontal="center" vertical="center"/>
    </xf>
    <xf numFmtId="44" fontId="24" fillId="4" borderId="16" xfId="0" applyNumberFormat="1" applyFont="1" applyFill="1" applyBorder="1" applyAlignment="1">
      <alignment horizontal="center" vertical="center"/>
    </xf>
    <xf numFmtId="44" fontId="24" fillId="4" borderId="1" xfId="0" applyNumberFormat="1" applyFont="1" applyFill="1" applyBorder="1" applyAlignment="1">
      <alignment horizontal="center" vertical="center"/>
    </xf>
    <xf numFmtId="44" fontId="24" fillId="4" borderId="18" xfId="0" applyNumberFormat="1" applyFont="1" applyFill="1" applyBorder="1" applyAlignment="1">
      <alignment horizontal="center" vertical="center"/>
    </xf>
    <xf numFmtId="44" fontId="24" fillId="4" borderId="5" xfId="0" applyNumberFormat="1" applyFont="1" applyFill="1" applyBorder="1" applyAlignment="1">
      <alignment horizontal="center" vertical="center"/>
    </xf>
    <xf numFmtId="44" fontId="24" fillId="4" borderId="23" xfId="0" applyNumberFormat="1" applyFont="1" applyFill="1" applyBorder="1" applyAlignment="1">
      <alignment horizontal="center" vertical="center"/>
    </xf>
    <xf numFmtId="0" fontId="21" fillId="9" borderId="29" xfId="0" applyFont="1" applyFill="1" applyBorder="1" applyAlignment="1">
      <alignment horizontal="center" wrapText="1"/>
    </xf>
    <xf numFmtId="0" fontId="21" fillId="9" borderId="7" xfId="0" applyFont="1" applyFill="1" applyBorder="1" applyAlignment="1">
      <alignment horizontal="center" wrapText="1"/>
    </xf>
    <xf numFmtId="0" fontId="21" fillId="9" borderId="30" xfId="0" applyFont="1" applyFill="1" applyBorder="1" applyAlignment="1">
      <alignment horizontal="center" wrapText="1"/>
    </xf>
    <xf numFmtId="0" fontId="21" fillId="9" borderId="24" xfId="0" applyFont="1" applyFill="1" applyBorder="1" applyAlignment="1">
      <alignment horizontal="center" wrapText="1"/>
    </xf>
    <xf numFmtId="0" fontId="15" fillId="8" borderId="35" xfId="1" applyFont="1" applyFill="1" applyBorder="1" applyAlignment="1">
      <alignment horizontal="center"/>
    </xf>
    <xf numFmtId="0" fontId="15" fillId="8" borderId="33" xfId="1" applyFont="1" applyFill="1" applyBorder="1" applyAlignment="1">
      <alignment horizontal="center"/>
    </xf>
    <xf numFmtId="0" fontId="15" fillId="8" borderId="34" xfId="1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29" fillId="6" borderId="9" xfId="0" applyFont="1" applyFill="1" applyBorder="1" applyAlignment="1">
      <alignment horizontal="center"/>
    </xf>
    <xf numFmtId="0" fontId="29" fillId="6" borderId="12" xfId="0" applyFont="1" applyFill="1" applyBorder="1" applyAlignment="1">
      <alignment horizontal="center"/>
    </xf>
    <xf numFmtId="0" fontId="29" fillId="4" borderId="9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" fillId="8" borderId="31" xfId="1" applyFont="1" applyFill="1" applyBorder="1" applyAlignment="1">
      <alignment horizontal="left"/>
    </xf>
    <xf numFmtId="0" fontId="0" fillId="0" borderId="0" xfId="0" applyAlignment="1">
      <alignment horizontal="center"/>
    </xf>
    <xf numFmtId="0" fontId="29" fillId="7" borderId="10" xfId="0" applyFont="1" applyFill="1" applyBorder="1" applyAlignment="1">
      <alignment horizontal="center"/>
    </xf>
    <xf numFmtId="0" fontId="29" fillId="7" borderId="13" xfId="0" applyFont="1" applyFill="1" applyBorder="1" applyAlignment="1">
      <alignment horizontal="center"/>
    </xf>
    <xf numFmtId="0" fontId="31" fillId="9" borderId="26" xfId="1" applyFont="1" applyFill="1" applyBorder="1" applyAlignment="1">
      <alignment horizontal="center" wrapText="1"/>
    </xf>
    <xf numFmtId="0" fontId="31" fillId="9" borderId="39" xfId="1" applyFont="1" applyFill="1" applyBorder="1" applyAlignment="1">
      <alignment horizontal="center" wrapText="1"/>
    </xf>
    <xf numFmtId="0" fontId="31" fillId="9" borderId="27" xfId="1" applyFont="1" applyFill="1" applyBorder="1" applyAlignment="1">
      <alignment horizontal="center"/>
    </xf>
    <xf numFmtId="0" fontId="31" fillId="9" borderId="41" xfId="1" applyFont="1" applyFill="1" applyBorder="1" applyAlignment="1">
      <alignment horizontal="center"/>
    </xf>
    <xf numFmtId="0" fontId="30" fillId="9" borderId="29" xfId="0" applyFont="1" applyFill="1" applyBorder="1" applyAlignment="1">
      <alignment horizontal="center" wrapText="1"/>
    </xf>
    <xf numFmtId="0" fontId="30" fillId="9" borderId="40" xfId="0" applyFont="1" applyFill="1" applyBorder="1" applyAlignment="1">
      <alignment horizontal="center" wrapText="1"/>
    </xf>
    <xf numFmtId="0" fontId="30" fillId="9" borderId="30" xfId="0" applyFont="1" applyFill="1" applyBorder="1" applyAlignment="1">
      <alignment horizontal="center"/>
    </xf>
    <xf numFmtId="0" fontId="30" fillId="9" borderId="43" xfId="0" applyFont="1" applyFill="1" applyBorder="1" applyAlignment="1">
      <alignment horizontal="center"/>
    </xf>
    <xf numFmtId="0" fontId="2" fillId="8" borderId="31" xfId="1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5" fillId="9" borderId="27" xfId="1" applyFont="1" applyFill="1" applyBorder="1" applyAlignment="1">
      <alignment horizontal="center"/>
    </xf>
    <xf numFmtId="0" fontId="25" fillId="9" borderId="41" xfId="1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 wrapText="1"/>
    </xf>
    <xf numFmtId="0" fontId="13" fillId="9" borderId="40" xfId="0" applyFont="1" applyFill="1" applyBorder="1" applyAlignment="1">
      <alignment horizontal="center" wrapText="1"/>
    </xf>
    <xf numFmtId="0" fontId="13" fillId="9" borderId="30" xfId="0" applyFont="1" applyFill="1" applyBorder="1" applyAlignment="1">
      <alignment horizontal="center"/>
    </xf>
    <xf numFmtId="0" fontId="13" fillId="9" borderId="43" xfId="0" applyFont="1" applyFill="1" applyBorder="1" applyAlignment="1">
      <alignment horizontal="center"/>
    </xf>
    <xf numFmtId="0" fontId="25" fillId="9" borderId="26" xfId="1" applyFont="1" applyFill="1" applyBorder="1" applyAlignment="1">
      <alignment horizontal="center" wrapText="1"/>
    </xf>
    <xf numFmtId="0" fontId="25" fillId="9" borderId="39" xfId="1" applyFont="1" applyFill="1" applyBorder="1" applyAlignment="1">
      <alignment horizontal="center"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otha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otham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Gotha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otha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otha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otham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otha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otham"/>
        <scheme val="none"/>
      </font>
      <fill>
        <patternFill patternType="solid">
          <fgColor indexed="64"/>
          <bgColor rgb="FF34333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00021"/>
      <color rgb="FF777678"/>
      <color rgb="FFFFDE7A"/>
      <color rgb="FF343333"/>
      <color rgb="FFFFCC33"/>
      <color rgb="FF7A0019"/>
      <color rgb="FF5A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3DAAEC-B9F7-4804-A052-55048F261F72}" name="Table1" displayName="Table1" ref="B2:H68" totalsRowShown="0" headerRowDxfId="10" headerRowBorderDxfId="9" tableBorderDxfId="8" totalsRowBorderDxfId="7" headerRowCellStyle="Normal 2">
  <autoFilter ref="B2:H68" xr:uid="{9F1C34CF-4694-42B8-9529-4FFD32E7F4F5}"/>
  <tableColumns count="7">
    <tableColumn id="1" xr3:uid="{FE15D26F-F833-41AD-BB38-3F7CE9FF6FA3}" name="Item Name" dataDxfId="6"/>
    <tableColumn id="2" xr3:uid="{141E9A30-E96E-4369-9C87-3042A68DE142}" name="Sku" dataDxfId="5"/>
    <tableColumn id="3" xr3:uid="{B2993388-BDB0-4BC0-BE58-CB9EFFD5101F}" name="Size" dataDxfId="4"/>
    <tableColumn id="4" xr3:uid="{B28231DF-AEE0-4E67-9F79-CDD179AEFFA9}" name="Measure" dataDxfId="3"/>
    <tableColumn id="5" xr3:uid="{E0F20CA2-56F7-4E72-A91C-D474600E711B}" name="Cost" dataDxfId="2" dataCellStyle="Currency">
      <calculatedColumnFormula>SUM(H3/G3)</calculatedColumnFormula>
    </tableColumn>
    <tableColumn id="6" xr3:uid="{7917418D-C28A-41EC-A3E3-0DC5EE3BDEF0}" name="Size2" dataDxfId="1" dataCellStyle="Currency"/>
    <tableColumn id="7" xr3:uid="{D2D8791A-5BAC-4BDF-8677-7F845365A47F}" name="Pric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D67-9087-4F71-AD64-53DC35451AFF}">
  <dimension ref="A1:P77"/>
  <sheetViews>
    <sheetView topLeftCell="A7" workbookViewId="0">
      <selection activeCell="G14" sqref="G14"/>
    </sheetView>
  </sheetViews>
  <sheetFormatPr defaultRowHeight="14.5"/>
  <cols>
    <col min="2" max="2" width="28" customWidth="1"/>
    <col min="3" max="7" width="9.81640625" customWidth="1"/>
    <col min="9" max="9" width="12.453125" customWidth="1"/>
    <col min="10" max="10" width="4.81640625" customWidth="1"/>
    <col min="11" max="11" width="11" customWidth="1"/>
    <col min="12" max="12" width="12" customWidth="1"/>
    <col min="13" max="13" width="12.1796875" customWidth="1"/>
    <col min="14" max="14" width="11.453125" customWidth="1"/>
    <col min="15" max="15" width="11.54296875" customWidth="1"/>
    <col min="16" max="16" width="11.7265625" customWidth="1"/>
  </cols>
  <sheetData>
    <row r="1" spans="1:16" ht="15" customHeight="1">
      <c r="A1" s="143"/>
      <c r="B1" s="146" t="s">
        <v>149</v>
      </c>
      <c r="C1" s="146"/>
      <c r="D1" s="146"/>
      <c r="E1" s="146"/>
      <c r="F1" s="146"/>
      <c r="G1" s="148"/>
      <c r="H1" s="159"/>
      <c r="I1" s="161"/>
      <c r="J1" s="4"/>
      <c r="K1" s="174" t="s">
        <v>161</v>
      </c>
      <c r="L1" s="176">
        <v>44378</v>
      </c>
    </row>
    <row r="2" spans="1:16" ht="15" customHeight="1" thickBot="1">
      <c r="A2" s="144"/>
      <c r="B2" s="147"/>
      <c r="C2" s="147"/>
      <c r="D2" s="147"/>
      <c r="E2" s="147"/>
      <c r="F2" s="147"/>
      <c r="G2" s="149"/>
      <c r="H2" s="160"/>
      <c r="I2" s="162"/>
      <c r="J2" s="5"/>
      <c r="K2" s="175"/>
      <c r="L2" s="177"/>
    </row>
    <row r="3" spans="1:16" ht="15" thickBot="1">
      <c r="A3" s="150" t="s">
        <v>159</v>
      </c>
      <c r="B3" s="153" t="s">
        <v>158</v>
      </c>
      <c r="C3" s="155" t="s">
        <v>142</v>
      </c>
      <c r="D3" s="157" t="s">
        <v>143</v>
      </c>
      <c r="E3" s="157" t="s">
        <v>144</v>
      </c>
      <c r="F3" s="157" t="s">
        <v>145</v>
      </c>
      <c r="G3" s="163" t="s">
        <v>146</v>
      </c>
      <c r="H3" s="190" t="s">
        <v>141</v>
      </c>
      <c r="I3" s="192" t="s">
        <v>140</v>
      </c>
    </row>
    <row r="4" spans="1:16" ht="15" thickBot="1">
      <c r="A4" s="151"/>
      <c r="B4" s="154"/>
      <c r="C4" s="156"/>
      <c r="D4" s="158"/>
      <c r="E4" s="158"/>
      <c r="F4" s="158"/>
      <c r="G4" s="164"/>
      <c r="H4" s="191"/>
      <c r="I4" s="193"/>
      <c r="K4" s="165" t="s">
        <v>147</v>
      </c>
      <c r="L4" s="166"/>
      <c r="M4" s="166"/>
      <c r="N4" s="166" t="s">
        <v>148</v>
      </c>
      <c r="O4" s="166"/>
      <c r="P4" s="171"/>
    </row>
    <row r="5" spans="1:16" ht="15" thickBot="1">
      <c r="A5" s="151"/>
      <c r="B5" s="145" t="s">
        <v>9</v>
      </c>
      <c r="C5" s="145"/>
      <c r="D5" s="145"/>
      <c r="E5" s="145"/>
      <c r="F5" s="145"/>
      <c r="G5" s="145"/>
      <c r="H5" s="38"/>
      <c r="I5" s="39"/>
      <c r="K5" s="167"/>
      <c r="L5" s="168"/>
      <c r="M5" s="168"/>
      <c r="N5" s="168"/>
      <c r="O5" s="168"/>
      <c r="P5" s="172"/>
    </row>
    <row r="6" spans="1:16" ht="15" customHeight="1">
      <c r="A6" s="151"/>
      <c r="B6" s="51" t="s">
        <v>86</v>
      </c>
      <c r="C6" s="34">
        <f>'Week 1'!K6</f>
        <v>0</v>
      </c>
      <c r="D6" s="35">
        <f>'Week 2'!K6</f>
        <v>0</v>
      </c>
      <c r="E6" s="34">
        <f>'Week 3'!K6</f>
        <v>0</v>
      </c>
      <c r="F6" s="35">
        <f>'Week 4'!K6</f>
        <v>0</v>
      </c>
      <c r="G6" s="34">
        <f>'Week 5'!K6</f>
        <v>0</v>
      </c>
      <c r="H6" s="31">
        <f t="shared" ref="H6:H16" si="0">SUM(C6:G6)</f>
        <v>0</v>
      </c>
      <c r="I6" s="33">
        <f>_xlfn.XLOOKUP(B6,Table1[Item Name],Table1[Cost])*H6</f>
        <v>0</v>
      </c>
      <c r="K6" s="167"/>
      <c r="L6" s="168"/>
      <c r="M6" s="168"/>
      <c r="N6" s="168"/>
      <c r="O6" s="168"/>
      <c r="P6" s="172"/>
    </row>
    <row r="7" spans="1:16" ht="15" customHeight="1">
      <c r="A7" s="151"/>
      <c r="B7" s="52" t="s">
        <v>33</v>
      </c>
      <c r="C7" s="29">
        <f>'Week 1'!K7</f>
        <v>525</v>
      </c>
      <c r="D7" s="10">
        <f>'Week 2'!K7</f>
        <v>75</v>
      </c>
      <c r="E7" s="29">
        <f>'Week 3'!K7</f>
        <v>0</v>
      </c>
      <c r="F7" s="10">
        <f>'Week 4'!K7</f>
        <v>0</v>
      </c>
      <c r="G7" s="29">
        <f>'Week 5'!K7</f>
        <v>0</v>
      </c>
      <c r="H7" s="6">
        <f t="shared" si="0"/>
        <v>600</v>
      </c>
      <c r="I7" s="33">
        <f>_xlfn.XLOOKUP(B7,Table1[Item Name],Table1[Cost])*H7</f>
        <v>149.4</v>
      </c>
      <c r="K7" s="167"/>
      <c r="L7" s="168"/>
      <c r="M7" s="168"/>
      <c r="N7" s="168"/>
      <c r="O7" s="168"/>
      <c r="P7" s="172"/>
    </row>
    <row r="8" spans="1:16" ht="15" customHeight="1" thickBot="1">
      <c r="A8" s="151"/>
      <c r="B8" s="52" t="s">
        <v>35</v>
      </c>
      <c r="C8" s="29">
        <f>'Week 1'!K8</f>
        <v>525</v>
      </c>
      <c r="D8" s="10">
        <f>'Week 2'!K8</f>
        <v>75</v>
      </c>
      <c r="E8" s="29">
        <f>'Week 3'!K8</f>
        <v>0</v>
      </c>
      <c r="F8" s="10">
        <f>'Week 4'!K8</f>
        <v>0</v>
      </c>
      <c r="G8" s="29">
        <f>'Week 5'!K8</f>
        <v>0</v>
      </c>
      <c r="H8" s="6">
        <f t="shared" si="0"/>
        <v>600</v>
      </c>
      <c r="I8" s="33">
        <f>_xlfn.XLOOKUP(B8,Table1[Item Name],Table1[Cost])*H8</f>
        <v>151.19999999999999</v>
      </c>
      <c r="K8" s="169"/>
      <c r="L8" s="170"/>
      <c r="M8" s="170"/>
      <c r="N8" s="170"/>
      <c r="O8" s="170"/>
      <c r="P8" s="173"/>
    </row>
    <row r="9" spans="1:16" ht="15" customHeight="1">
      <c r="A9" s="151"/>
      <c r="B9" s="52" t="s">
        <v>36</v>
      </c>
      <c r="C9" s="29">
        <f>'Week 1'!K9</f>
        <v>0</v>
      </c>
      <c r="D9" s="10">
        <f>'Week 2'!K9</f>
        <v>0</v>
      </c>
      <c r="E9" s="29">
        <f>'Week 3'!K9</f>
        <v>0</v>
      </c>
      <c r="F9" s="10">
        <f>'Week 4'!K9</f>
        <v>0</v>
      </c>
      <c r="G9" s="29">
        <f>'Week 5'!K9</f>
        <v>0</v>
      </c>
      <c r="H9" s="6">
        <f t="shared" si="0"/>
        <v>0</v>
      </c>
      <c r="I9" s="33">
        <f>_xlfn.XLOOKUP(B9,Table1[Item Name],Table1[Cost])*H9</f>
        <v>0</v>
      </c>
      <c r="K9" s="178">
        <f>SUM('Week 1'!K77,'Week 2'!K77,'Week 3'!K77,'Week 4'!K77,'Week 5'!K77)</f>
        <v>3471</v>
      </c>
      <c r="L9" s="179"/>
      <c r="M9" s="179"/>
      <c r="N9" s="184">
        <f>SUM(L13:P13)</f>
        <v>0</v>
      </c>
      <c r="O9" s="184"/>
      <c r="P9" s="185"/>
    </row>
    <row r="10" spans="1:16" ht="15" customHeight="1">
      <c r="A10" s="151"/>
      <c r="B10" s="52" t="s">
        <v>38</v>
      </c>
      <c r="C10" s="29">
        <f>'Week 1'!K10</f>
        <v>0</v>
      </c>
      <c r="D10" s="10">
        <f>'Week 2'!K10</f>
        <v>0</v>
      </c>
      <c r="E10" s="29">
        <f>'Week 3'!K10</f>
        <v>0</v>
      </c>
      <c r="F10" s="10">
        <f>'Week 4'!K10</f>
        <v>0</v>
      </c>
      <c r="G10" s="29">
        <f>'Week 5'!K10</f>
        <v>0</v>
      </c>
      <c r="H10" s="6">
        <f t="shared" si="0"/>
        <v>0</v>
      </c>
      <c r="I10" s="33">
        <f>_xlfn.XLOOKUP(B10,Table1[Item Name],Table1[Cost])*H10</f>
        <v>0</v>
      </c>
      <c r="K10" s="180"/>
      <c r="L10" s="181"/>
      <c r="M10" s="181"/>
      <c r="N10" s="186"/>
      <c r="O10" s="186"/>
      <c r="P10" s="187"/>
    </row>
    <row r="11" spans="1:16" ht="15" customHeight="1" thickBot="1">
      <c r="A11" s="151"/>
      <c r="B11" s="53" t="s">
        <v>40</v>
      </c>
      <c r="C11" s="29">
        <f>'Week 1'!K11</f>
        <v>0</v>
      </c>
      <c r="D11" s="10">
        <f>'Week 2'!K11</f>
        <v>2</v>
      </c>
      <c r="E11" s="29">
        <f>'Week 3'!K11</f>
        <v>0</v>
      </c>
      <c r="F11" s="10">
        <f>'Week 4'!K11</f>
        <v>0</v>
      </c>
      <c r="G11" s="29">
        <f>'Week 5'!K11</f>
        <v>0</v>
      </c>
      <c r="H11" s="6">
        <f t="shared" si="0"/>
        <v>2</v>
      </c>
      <c r="I11" s="33">
        <f>_xlfn.XLOOKUP(B11,Table1[Item Name],Table1[Cost])*H11</f>
        <v>6.9266666666666667</v>
      </c>
      <c r="K11" s="182"/>
      <c r="L11" s="183"/>
      <c r="M11" s="183"/>
      <c r="N11" s="188"/>
      <c r="O11" s="188"/>
      <c r="P11" s="189"/>
    </row>
    <row r="12" spans="1:16" ht="15" customHeight="1">
      <c r="A12" s="151"/>
      <c r="B12" s="53" t="s">
        <v>43</v>
      </c>
      <c r="C12" s="29">
        <f>'Week 1'!K12</f>
        <v>0</v>
      </c>
      <c r="D12" s="10">
        <f>'Week 2'!K12</f>
        <v>0</v>
      </c>
      <c r="E12" s="29">
        <f>'Week 3'!K12</f>
        <v>0</v>
      </c>
      <c r="F12" s="10">
        <f>'Week 4'!K12</f>
        <v>0</v>
      </c>
      <c r="G12" s="29">
        <f>'Week 5'!K12</f>
        <v>0</v>
      </c>
      <c r="H12" s="6">
        <f t="shared" si="0"/>
        <v>0</v>
      </c>
      <c r="I12" s="33">
        <f>_xlfn.XLOOKUP(B12,Table1[Item Name],Table1[Cost])*H12</f>
        <v>0</v>
      </c>
      <c r="K12" s="91"/>
      <c r="L12" s="92" t="s">
        <v>142</v>
      </c>
      <c r="M12" s="92" t="s">
        <v>143</v>
      </c>
      <c r="N12" s="92" t="s">
        <v>144</v>
      </c>
      <c r="O12" s="92" t="s">
        <v>145</v>
      </c>
      <c r="P12" s="93" t="s">
        <v>146</v>
      </c>
    </row>
    <row r="13" spans="1:16" ht="15" customHeight="1" thickBot="1">
      <c r="A13" s="151"/>
      <c r="B13" s="53" t="s">
        <v>45</v>
      </c>
      <c r="C13" s="29">
        <f>'Week 1'!K13</f>
        <v>0</v>
      </c>
      <c r="D13" s="10">
        <f>'Week 2'!K13</f>
        <v>1</v>
      </c>
      <c r="E13" s="29">
        <f>'Week 3'!K13</f>
        <v>0</v>
      </c>
      <c r="F13" s="10">
        <f>'Week 4'!K13</f>
        <v>0</v>
      </c>
      <c r="G13" s="29">
        <f>'Week 5'!K13</f>
        <v>0</v>
      </c>
      <c r="H13" s="6">
        <f t="shared" si="0"/>
        <v>1</v>
      </c>
      <c r="I13" s="33">
        <f>_xlfn.XLOOKUP(B13,Table1[Item Name],Table1[Cost])*H13</f>
        <v>3.4633333333333334</v>
      </c>
      <c r="K13" s="94" t="s">
        <v>157</v>
      </c>
      <c r="L13" s="95">
        <f>SUM('Week 1'!L6:L75)</f>
        <v>0</v>
      </c>
      <c r="M13" s="95">
        <f>SUM('Week 2'!L6:L75)</f>
        <v>0</v>
      </c>
      <c r="N13" s="95">
        <f>SUM('Week 3'!L6:L75)</f>
        <v>0</v>
      </c>
      <c r="O13" s="95">
        <f>SUM('Week 4'!L6:L75)</f>
        <v>0</v>
      </c>
      <c r="P13" s="96">
        <f>SUM('Week 5'!L6:L75)</f>
        <v>0</v>
      </c>
    </row>
    <row r="14" spans="1:16" ht="15" customHeight="1">
      <c r="A14" s="151"/>
      <c r="B14" s="53" t="s">
        <v>47</v>
      </c>
      <c r="C14" s="29">
        <f>'Week 1'!K14</f>
        <v>0</v>
      </c>
      <c r="D14" s="10">
        <f>'Week 2'!K14</f>
        <v>1</v>
      </c>
      <c r="E14" s="29">
        <f>'Week 3'!K14</f>
        <v>0</v>
      </c>
      <c r="F14" s="10">
        <f>'Week 4'!K14</f>
        <v>0</v>
      </c>
      <c r="G14" s="29">
        <f>'Week 5'!K14</f>
        <v>0</v>
      </c>
      <c r="H14" s="6">
        <f t="shared" si="0"/>
        <v>1</v>
      </c>
      <c r="I14" s="33">
        <f>_xlfn.XLOOKUP(B14,Table1[Item Name],Table1[Cost])*H14</f>
        <v>3.4633333333333334</v>
      </c>
    </row>
    <row r="15" spans="1:16" ht="15" customHeight="1">
      <c r="A15" s="151"/>
      <c r="B15" s="53" t="s">
        <v>49</v>
      </c>
      <c r="C15" s="29">
        <f>'Week 1'!K15</f>
        <v>0</v>
      </c>
      <c r="D15" s="10">
        <f>'Week 2'!K15</f>
        <v>1</v>
      </c>
      <c r="E15" s="29">
        <f>'Week 3'!K15</f>
        <v>0</v>
      </c>
      <c r="F15" s="10">
        <f>'Week 4'!K15</f>
        <v>0</v>
      </c>
      <c r="G15" s="29">
        <f>'Week 5'!K15</f>
        <v>0</v>
      </c>
      <c r="H15" s="6">
        <f t="shared" si="0"/>
        <v>1</v>
      </c>
      <c r="I15" s="33">
        <f>_xlfn.XLOOKUP(B15,Table1[Item Name],Table1[Cost])*H15</f>
        <v>3.4633333333333334</v>
      </c>
    </row>
    <row r="16" spans="1:16" ht="15" customHeight="1" thickBot="1">
      <c r="A16" s="151"/>
      <c r="B16" s="54" t="s">
        <v>51</v>
      </c>
      <c r="C16" s="40">
        <f>'Week 1'!K16</f>
        <v>0</v>
      </c>
      <c r="D16" s="41">
        <f>'Week 2'!K16</f>
        <v>0</v>
      </c>
      <c r="E16" s="40">
        <f>'Week 3'!K16</f>
        <v>0</v>
      </c>
      <c r="F16" s="41">
        <f>'Week 4'!K16</f>
        <v>0</v>
      </c>
      <c r="G16" s="40">
        <f>'Week 5'!K16</f>
        <v>0</v>
      </c>
      <c r="H16" s="32">
        <f t="shared" si="0"/>
        <v>0</v>
      </c>
      <c r="I16" s="33">
        <f>_xlfn.XLOOKUP(B16,Table1[Item Name],Table1[Cost])*H16</f>
        <v>0</v>
      </c>
    </row>
    <row r="17" spans="1:9" ht="15" customHeight="1" thickBot="1">
      <c r="A17" s="151"/>
      <c r="B17" s="194" t="s">
        <v>10</v>
      </c>
      <c r="C17" s="195"/>
      <c r="D17" s="195"/>
      <c r="E17" s="195"/>
      <c r="F17" s="195"/>
      <c r="G17" s="196"/>
      <c r="H17" s="43"/>
      <c r="I17" s="44"/>
    </row>
    <row r="18" spans="1:9" ht="15" customHeight="1">
      <c r="A18" s="151"/>
      <c r="B18" s="51" t="s">
        <v>18</v>
      </c>
      <c r="C18" s="34">
        <f>'Week 1'!K18</f>
        <v>45</v>
      </c>
      <c r="D18" s="42">
        <f>'Week 2'!K18</f>
        <v>9</v>
      </c>
      <c r="E18" s="34">
        <f>'Week 3'!K18</f>
        <v>0</v>
      </c>
      <c r="F18" s="42">
        <f>'Week 4'!K18</f>
        <v>0</v>
      </c>
      <c r="G18" s="34">
        <f>'Week 5'!K18</f>
        <v>0</v>
      </c>
      <c r="H18" s="31">
        <f>SUM(C18:G18)</f>
        <v>54</v>
      </c>
      <c r="I18" s="33">
        <f>_xlfn.XLOOKUP(B18,Table1[Item Name],Table1[Cost])*H18</f>
        <v>54.874285714285712</v>
      </c>
    </row>
    <row r="19" spans="1:9" ht="15" customHeight="1">
      <c r="A19" s="151"/>
      <c r="B19" s="52" t="s">
        <v>20</v>
      </c>
      <c r="C19" s="29">
        <f>'Week 1'!K19</f>
        <v>75</v>
      </c>
      <c r="D19" s="16">
        <f>'Week 2'!K19</f>
        <v>15</v>
      </c>
      <c r="E19" s="29">
        <f>'Week 3'!K19</f>
        <v>0</v>
      </c>
      <c r="F19" s="16">
        <f>'Week 4'!K19</f>
        <v>0</v>
      </c>
      <c r="G19" s="29">
        <f>'Week 5'!K19</f>
        <v>0</v>
      </c>
      <c r="H19" s="31">
        <f t="shared" ref="H19:H20" si="1">SUM(C19:G19)</f>
        <v>90</v>
      </c>
      <c r="I19" s="33">
        <f>_xlfn.XLOOKUP(B19,Table1[Item Name],Table1[Cost])*H19</f>
        <v>88.30714285714285</v>
      </c>
    </row>
    <row r="20" spans="1:9" ht="15" customHeight="1">
      <c r="A20" s="151"/>
      <c r="B20" s="52" t="s">
        <v>21</v>
      </c>
      <c r="C20" s="29">
        <f>'Week 1'!K20</f>
        <v>75</v>
      </c>
      <c r="D20" s="16">
        <f>'Week 2'!K20</f>
        <v>15</v>
      </c>
      <c r="E20" s="29">
        <f>'Week 3'!K20</f>
        <v>0</v>
      </c>
      <c r="F20" s="16">
        <f>'Week 4'!K20</f>
        <v>0</v>
      </c>
      <c r="G20" s="29">
        <f>'Week 5'!K20</f>
        <v>0</v>
      </c>
      <c r="H20" s="31">
        <f t="shared" si="1"/>
        <v>90</v>
      </c>
      <c r="I20" s="33">
        <f>_xlfn.XLOOKUP(B20,Table1[Item Name],Table1[Cost])*H20</f>
        <v>91.457142857142841</v>
      </c>
    </row>
    <row r="21" spans="1:9" ht="15" customHeight="1">
      <c r="A21" s="151"/>
      <c r="B21" s="52" t="s">
        <v>22</v>
      </c>
      <c r="C21" s="29">
        <f>'Week 1'!K21</f>
        <v>2</v>
      </c>
      <c r="D21" s="16">
        <f>'Week 2'!K21</f>
        <v>1</v>
      </c>
      <c r="E21" s="29">
        <f>'Week 3'!K21</f>
        <v>0</v>
      </c>
      <c r="F21" s="16">
        <f>'Week 4'!K21</f>
        <v>0</v>
      </c>
      <c r="G21" s="29">
        <f>'Week 5'!K21</f>
        <v>0</v>
      </c>
      <c r="H21" s="6">
        <f t="shared" ref="H21:H29" si="2">SUM(C21:G21)</f>
        <v>3</v>
      </c>
      <c r="I21" s="33">
        <f>_xlfn.XLOOKUP(B21,Table1[Item Name],Table1[Cost])*H21</f>
        <v>35.602499999999999</v>
      </c>
    </row>
    <row r="22" spans="1:9" ht="15" customHeight="1">
      <c r="A22" s="151"/>
      <c r="B22" s="52" t="s">
        <v>160</v>
      </c>
      <c r="C22" s="29">
        <f>'Week 1'!K22</f>
        <v>0</v>
      </c>
      <c r="D22" s="16">
        <f>'Week 2'!K22</f>
        <v>1</v>
      </c>
      <c r="E22" s="29">
        <f>'Week 3'!K22</f>
        <v>0</v>
      </c>
      <c r="F22" s="16">
        <f>'Week 4'!K22</f>
        <v>0</v>
      </c>
      <c r="G22" s="29">
        <f>'Week 5'!K22</f>
        <v>0</v>
      </c>
      <c r="H22" s="6">
        <f t="shared" si="2"/>
        <v>1</v>
      </c>
      <c r="I22" s="33">
        <f>_xlfn.XLOOKUP(B22,Table1[Item Name],Table1[Cost])*H22</f>
        <v>11.87</v>
      </c>
    </row>
    <row r="23" spans="1:9" ht="15" customHeight="1">
      <c r="A23" s="151"/>
      <c r="B23" s="52" t="s">
        <v>26</v>
      </c>
      <c r="C23" s="29">
        <f>'Week 1'!K23</f>
        <v>3</v>
      </c>
      <c r="D23" s="16">
        <f>'Week 2'!K23</f>
        <v>0</v>
      </c>
      <c r="E23" s="29">
        <f>'Week 3'!K23</f>
        <v>0</v>
      </c>
      <c r="F23" s="16">
        <f>'Week 4'!K23</f>
        <v>0</v>
      </c>
      <c r="G23" s="29">
        <f>'Week 5'!K23</f>
        <v>0</v>
      </c>
      <c r="H23" s="6">
        <f t="shared" si="2"/>
        <v>3</v>
      </c>
      <c r="I23" s="33">
        <f>_xlfn.XLOOKUP(B23,Table1[Item Name],Table1[Cost])*H23</f>
        <v>36.802500000000002</v>
      </c>
    </row>
    <row r="24" spans="1:9" ht="15" customHeight="1">
      <c r="A24" s="151"/>
      <c r="B24" s="52" t="s">
        <v>27</v>
      </c>
      <c r="C24" s="29">
        <f>'Week 1'!K24</f>
        <v>3</v>
      </c>
      <c r="D24" s="16">
        <f>'Week 2'!K24</f>
        <v>1</v>
      </c>
      <c r="E24" s="29">
        <f>'Week 3'!K24</f>
        <v>0</v>
      </c>
      <c r="F24" s="16">
        <f>'Week 4'!K24</f>
        <v>0</v>
      </c>
      <c r="G24" s="29">
        <f>'Week 5'!K24</f>
        <v>0</v>
      </c>
      <c r="H24" s="6">
        <f t="shared" si="2"/>
        <v>4</v>
      </c>
      <c r="I24" s="33">
        <f>_xlfn.XLOOKUP(B24,Table1[Item Name],Table1[Cost])*H24</f>
        <v>47.57</v>
      </c>
    </row>
    <row r="25" spans="1:9" ht="15" customHeight="1">
      <c r="A25" s="151"/>
      <c r="B25" s="52" t="s">
        <v>28</v>
      </c>
      <c r="C25" s="29">
        <f>'Week 1'!K25</f>
        <v>1</v>
      </c>
      <c r="D25" s="16">
        <f>'Week 2'!K25</f>
        <v>0</v>
      </c>
      <c r="E25" s="29">
        <f>'Week 3'!K25</f>
        <v>0</v>
      </c>
      <c r="F25" s="16">
        <f>'Week 4'!K25</f>
        <v>0</v>
      </c>
      <c r="G25" s="29">
        <f>'Week 5'!K25</f>
        <v>0</v>
      </c>
      <c r="H25" s="6">
        <f t="shared" si="2"/>
        <v>1</v>
      </c>
      <c r="I25" s="33">
        <f>_xlfn.XLOOKUP(B25,Table1[Item Name],Table1[Cost])*H25</f>
        <v>11.887499999999999</v>
      </c>
    </row>
    <row r="26" spans="1:9" ht="15" customHeight="1">
      <c r="A26" s="151"/>
      <c r="B26" s="52" t="s">
        <v>29</v>
      </c>
      <c r="C26" s="29">
        <f>'Week 1'!K26</f>
        <v>0</v>
      </c>
      <c r="D26" s="16">
        <f>'Week 2'!K26</f>
        <v>0</v>
      </c>
      <c r="E26" s="29">
        <f>'Week 3'!K26</f>
        <v>0</v>
      </c>
      <c r="F26" s="16">
        <f>'Week 4'!K26</f>
        <v>0</v>
      </c>
      <c r="G26" s="29">
        <f>'Week 5'!K26</f>
        <v>0</v>
      </c>
      <c r="H26" s="6">
        <f t="shared" si="2"/>
        <v>0</v>
      </c>
      <c r="I26" s="33">
        <f>_xlfn.XLOOKUP(B26,Table1[Item Name],Table1[Cost])*H26</f>
        <v>0</v>
      </c>
    </row>
    <row r="27" spans="1:9" ht="15" customHeight="1">
      <c r="A27" s="151"/>
      <c r="B27" s="52" t="s">
        <v>30</v>
      </c>
      <c r="C27" s="29">
        <f>'Week 1'!K27</f>
        <v>0</v>
      </c>
      <c r="D27" s="16">
        <f>'Week 2'!K27</f>
        <v>1</v>
      </c>
      <c r="E27" s="29">
        <f>'Week 3'!K27</f>
        <v>0</v>
      </c>
      <c r="F27" s="16">
        <f>'Week 4'!K27</f>
        <v>0</v>
      </c>
      <c r="G27" s="29">
        <f>'Week 5'!K27</f>
        <v>0</v>
      </c>
      <c r="H27" s="6">
        <f t="shared" si="2"/>
        <v>1</v>
      </c>
      <c r="I27" s="33">
        <f>_xlfn.XLOOKUP(B27,Table1[Item Name],Table1[Cost])*H27</f>
        <v>12.2675</v>
      </c>
    </row>
    <row r="28" spans="1:9" ht="15" customHeight="1">
      <c r="A28" s="151"/>
      <c r="B28" s="52" t="s">
        <v>31</v>
      </c>
      <c r="C28" s="29">
        <f>'Week 1'!K28</f>
        <v>0</v>
      </c>
      <c r="D28" s="16">
        <f>'Week 2'!K28</f>
        <v>0</v>
      </c>
      <c r="E28" s="29">
        <f>'Week 3'!K28</f>
        <v>0</v>
      </c>
      <c r="F28" s="16">
        <f>'Week 4'!K28</f>
        <v>0</v>
      </c>
      <c r="G28" s="29">
        <f>'Week 5'!K28</f>
        <v>0</v>
      </c>
      <c r="H28" s="6">
        <f t="shared" si="2"/>
        <v>0</v>
      </c>
      <c r="I28" s="33">
        <f>_xlfn.XLOOKUP(B28,Table1[Item Name],Table1[Cost])*H28</f>
        <v>0</v>
      </c>
    </row>
    <row r="29" spans="1:9" ht="15" customHeight="1" thickBot="1">
      <c r="A29" s="151"/>
      <c r="B29" s="55" t="s">
        <v>32</v>
      </c>
      <c r="C29" s="40">
        <f>'Week 1'!K29</f>
        <v>0</v>
      </c>
      <c r="D29" s="45">
        <f>'Week 2'!K29</f>
        <v>0</v>
      </c>
      <c r="E29" s="40">
        <f>'Week 3'!K29</f>
        <v>0</v>
      </c>
      <c r="F29" s="45">
        <f>'Week 4'!K29</f>
        <v>0</v>
      </c>
      <c r="G29" s="40">
        <f>'Week 5'!K29</f>
        <v>0</v>
      </c>
      <c r="H29" s="32">
        <f t="shared" si="2"/>
        <v>0</v>
      </c>
      <c r="I29" s="33">
        <f>_xlfn.XLOOKUP(B29,Table1[Item Name],Table1[Cost])*H29</f>
        <v>0</v>
      </c>
    </row>
    <row r="30" spans="1:9" ht="15" customHeight="1" thickBot="1">
      <c r="A30" s="151"/>
      <c r="B30" s="194" t="s">
        <v>11</v>
      </c>
      <c r="C30" s="195"/>
      <c r="D30" s="195"/>
      <c r="E30" s="195"/>
      <c r="F30" s="195"/>
      <c r="G30" s="196"/>
      <c r="H30" s="43"/>
      <c r="I30" s="44"/>
    </row>
    <row r="31" spans="1:9" ht="15" customHeight="1">
      <c r="A31" s="151"/>
      <c r="B31" s="56" t="s">
        <v>53</v>
      </c>
      <c r="C31" s="34">
        <f>'Week 1'!K31</f>
        <v>56</v>
      </c>
      <c r="D31" s="42">
        <f>'Week 2'!K31</f>
        <v>8</v>
      </c>
      <c r="E31" s="34">
        <f>'Week 3'!K31</f>
        <v>0</v>
      </c>
      <c r="F31" s="42">
        <f>'Week 4'!K31</f>
        <v>0</v>
      </c>
      <c r="G31" s="34">
        <f>'Week 5'!K31</f>
        <v>0</v>
      </c>
      <c r="H31" s="31">
        <f t="shared" ref="H31:H47" si="3">SUM(C31:G31)</f>
        <v>64</v>
      </c>
      <c r="I31" s="33">
        <f>_xlfn.XLOOKUP(B31,Table1[Item Name],Table1[Cost])*H31</f>
        <v>199.04</v>
      </c>
    </row>
    <row r="32" spans="1:9" ht="15" customHeight="1">
      <c r="A32" s="151"/>
      <c r="B32" s="57" t="s">
        <v>57</v>
      </c>
      <c r="C32" s="29">
        <f>'Week 1'!K32</f>
        <v>56</v>
      </c>
      <c r="D32" s="16">
        <f>'Week 2'!K32</f>
        <v>8</v>
      </c>
      <c r="E32" s="29">
        <f>'Week 3'!K32</f>
        <v>0</v>
      </c>
      <c r="F32" s="16">
        <f>'Week 4'!K32</f>
        <v>0</v>
      </c>
      <c r="G32" s="29">
        <f>'Week 5'!K32</f>
        <v>0</v>
      </c>
      <c r="H32" s="6">
        <f t="shared" si="3"/>
        <v>64</v>
      </c>
      <c r="I32" s="33">
        <f>_xlfn.XLOOKUP(B32,Table1[Item Name],Table1[Cost])*H32</f>
        <v>82.56</v>
      </c>
    </row>
    <row r="33" spans="1:9" ht="15" customHeight="1">
      <c r="A33" s="151"/>
      <c r="B33" s="52" t="s">
        <v>59</v>
      </c>
      <c r="C33" s="29">
        <f>'Week 1'!K33</f>
        <v>4</v>
      </c>
      <c r="D33" s="16">
        <f>'Week 2'!K33</f>
        <v>3</v>
      </c>
      <c r="E33" s="29">
        <f>'Week 3'!K33</f>
        <v>0</v>
      </c>
      <c r="F33" s="16">
        <f>'Week 4'!K33</f>
        <v>0</v>
      </c>
      <c r="G33" s="29">
        <f>'Week 5'!K33</f>
        <v>0</v>
      </c>
      <c r="H33" s="6">
        <f t="shared" si="3"/>
        <v>7</v>
      </c>
      <c r="I33" s="33">
        <f>_xlfn.XLOOKUP(B33,Table1[Item Name],Table1[Cost])*H33</f>
        <v>6.2941666666666656</v>
      </c>
    </row>
    <row r="34" spans="1:9" ht="15" customHeight="1">
      <c r="A34" s="151"/>
      <c r="B34" s="57" t="s">
        <v>60</v>
      </c>
      <c r="C34" s="29">
        <f>'Week 1'!K34</f>
        <v>56</v>
      </c>
      <c r="D34" s="16">
        <f>'Week 2'!K34</f>
        <v>8</v>
      </c>
      <c r="E34" s="29">
        <f>'Week 3'!K34</f>
        <v>0</v>
      </c>
      <c r="F34" s="16">
        <f>'Week 4'!K34</f>
        <v>0</v>
      </c>
      <c r="G34" s="29">
        <f>'Week 5'!K34</f>
        <v>0</v>
      </c>
      <c r="H34" s="6">
        <f t="shared" si="3"/>
        <v>64</v>
      </c>
      <c r="I34" s="33">
        <f>_xlfn.XLOOKUP(B34,Table1[Item Name],Table1[Cost])*H34</f>
        <v>12.635999999999999</v>
      </c>
    </row>
    <row r="35" spans="1:9" ht="15" customHeight="1">
      <c r="A35" s="151"/>
      <c r="B35" s="57" t="s">
        <v>62</v>
      </c>
      <c r="C35" s="29">
        <f>'Week 1'!K35</f>
        <v>210</v>
      </c>
      <c r="D35" s="16">
        <f>'Week 2'!K35</f>
        <v>30</v>
      </c>
      <c r="E35" s="29">
        <f>'Week 3'!K35</f>
        <v>0</v>
      </c>
      <c r="F35" s="16">
        <f>'Week 4'!K35</f>
        <v>0</v>
      </c>
      <c r="G35" s="29">
        <f>'Week 5'!K35</f>
        <v>0</v>
      </c>
      <c r="H35" s="6">
        <f t="shared" si="3"/>
        <v>240</v>
      </c>
      <c r="I35" s="33">
        <f>_xlfn.XLOOKUP(B35,Table1[Item Name],Table1[Cost])*H35</f>
        <v>73.189380530973452</v>
      </c>
    </row>
    <row r="36" spans="1:9" ht="15" customHeight="1">
      <c r="A36" s="151"/>
      <c r="B36" s="57" t="s">
        <v>65</v>
      </c>
      <c r="C36" s="29">
        <f>'Week 1'!K36</f>
        <v>210</v>
      </c>
      <c r="D36" s="16">
        <f>'Week 2'!K36</f>
        <v>30</v>
      </c>
      <c r="E36" s="29">
        <f>'Week 3'!K36</f>
        <v>0</v>
      </c>
      <c r="F36" s="16">
        <f>'Week 4'!K36</f>
        <v>0</v>
      </c>
      <c r="G36" s="29">
        <f>'Week 5'!K36</f>
        <v>0</v>
      </c>
      <c r="H36" s="6">
        <f t="shared" si="3"/>
        <v>240</v>
      </c>
      <c r="I36" s="33">
        <f>_xlfn.XLOOKUP(B36,Table1[Item Name],Table1[Cost])*H36</f>
        <v>55.008849557522119</v>
      </c>
    </row>
    <row r="37" spans="1:9" ht="15" customHeight="1">
      <c r="A37" s="151"/>
      <c r="B37" s="57" t="s">
        <v>67</v>
      </c>
      <c r="C37" s="29">
        <f>'Week 1'!K37</f>
        <v>525</v>
      </c>
      <c r="D37" s="16">
        <f>'Week 2'!K37</f>
        <v>75</v>
      </c>
      <c r="E37" s="29">
        <f>'Week 3'!K37</f>
        <v>0</v>
      </c>
      <c r="F37" s="16">
        <f>'Week 4'!K37</f>
        <v>0</v>
      </c>
      <c r="G37" s="29">
        <f>'Week 5'!K37</f>
        <v>0</v>
      </c>
      <c r="H37" s="6">
        <f t="shared" si="3"/>
        <v>600</v>
      </c>
      <c r="I37" s="33">
        <f>_xlfn.XLOOKUP(B37,Table1[Item Name],Table1[Cost])*H37</f>
        <v>144.5</v>
      </c>
    </row>
    <row r="38" spans="1:9" ht="15" customHeight="1">
      <c r="A38" s="151"/>
      <c r="B38" s="58" t="s">
        <v>7</v>
      </c>
      <c r="C38" s="29">
        <f>'Week 1'!K38</f>
        <v>0</v>
      </c>
      <c r="D38" s="16">
        <f>'Week 2'!K38</f>
        <v>0</v>
      </c>
      <c r="E38" s="29">
        <f>'Week 3'!K38</f>
        <v>0</v>
      </c>
      <c r="F38" s="16">
        <f>'Week 4'!K38</f>
        <v>0</v>
      </c>
      <c r="G38" s="29">
        <f>'Week 5'!K38</f>
        <v>0</v>
      </c>
      <c r="H38" s="6">
        <f t="shared" si="3"/>
        <v>0</v>
      </c>
      <c r="I38" s="33">
        <f>_xlfn.XLOOKUP(B38,Table1[Item Name],Table1[Cost])*H38</f>
        <v>0</v>
      </c>
    </row>
    <row r="39" spans="1:9" ht="15" customHeight="1">
      <c r="A39" s="151"/>
      <c r="B39" s="57" t="s">
        <v>72</v>
      </c>
      <c r="C39" s="29">
        <f>'Week 1'!K39</f>
        <v>200</v>
      </c>
      <c r="D39" s="16">
        <f>'Week 2'!K39</f>
        <v>40</v>
      </c>
      <c r="E39" s="29">
        <f>'Week 3'!K39</f>
        <v>0</v>
      </c>
      <c r="F39" s="16">
        <f>'Week 4'!K39</f>
        <v>0</v>
      </c>
      <c r="G39" s="29">
        <f>'Week 5'!K39</f>
        <v>0</v>
      </c>
      <c r="H39" s="6">
        <f t="shared" si="3"/>
        <v>240</v>
      </c>
      <c r="I39" s="33">
        <f>_xlfn.XLOOKUP(B39,Table1[Item Name],Table1[Cost])*H39</f>
        <v>405.59999999999997</v>
      </c>
    </row>
    <row r="40" spans="1:9" ht="15" customHeight="1">
      <c r="A40" s="151"/>
      <c r="B40" s="58" t="s">
        <v>8</v>
      </c>
      <c r="C40" s="29">
        <f>'Week 1'!K40</f>
        <v>0</v>
      </c>
      <c r="D40" s="16">
        <f>'Week 2'!K40</f>
        <v>0</v>
      </c>
      <c r="E40" s="29">
        <f>'Week 3'!K40</f>
        <v>0</v>
      </c>
      <c r="F40" s="16">
        <f>'Week 4'!K40</f>
        <v>0</v>
      </c>
      <c r="G40" s="29">
        <f>'Week 5'!K40</f>
        <v>0</v>
      </c>
      <c r="H40" s="6">
        <f t="shared" si="3"/>
        <v>0</v>
      </c>
      <c r="I40" s="33">
        <f>_xlfn.XLOOKUP(B40,Table1[Item Name],Table1[Cost])*H40</f>
        <v>0</v>
      </c>
    </row>
    <row r="41" spans="1:9" ht="15" customHeight="1">
      <c r="A41" s="151"/>
      <c r="B41" s="58" t="s">
        <v>77</v>
      </c>
      <c r="C41" s="29">
        <f>'Week 1'!K41</f>
        <v>60</v>
      </c>
      <c r="D41" s="16">
        <f>'Week 2'!K41</f>
        <v>76</v>
      </c>
      <c r="E41" s="29">
        <f>'Week 3'!K41</f>
        <v>0</v>
      </c>
      <c r="F41" s="16">
        <f>'Week 4'!K41</f>
        <v>0</v>
      </c>
      <c r="G41" s="29">
        <f>'Week 5'!K41</f>
        <v>0</v>
      </c>
      <c r="H41" s="6">
        <f t="shared" si="3"/>
        <v>136</v>
      </c>
      <c r="I41" s="33">
        <f>_xlfn.XLOOKUP(B41,Table1[Item Name],Table1[Cost])*H41</f>
        <v>55.631157894736845</v>
      </c>
    </row>
    <row r="42" spans="1:9" ht="15" customHeight="1">
      <c r="A42" s="151"/>
      <c r="B42" s="52" t="s">
        <v>79</v>
      </c>
      <c r="C42" s="29">
        <f>'Week 1'!K42</f>
        <v>0</v>
      </c>
      <c r="D42" s="16">
        <f>'Week 2'!K42</f>
        <v>0</v>
      </c>
      <c r="E42" s="29">
        <f>'Week 3'!K42</f>
        <v>0</v>
      </c>
      <c r="F42" s="16">
        <f>'Week 4'!K42</f>
        <v>0</v>
      </c>
      <c r="G42" s="29">
        <f>'Week 5'!K42</f>
        <v>0</v>
      </c>
      <c r="H42" s="6">
        <f t="shared" si="3"/>
        <v>0</v>
      </c>
      <c r="I42" s="33">
        <f>_xlfn.XLOOKUP(B42,Table1[Item Name],Table1[Cost])*H42</f>
        <v>0</v>
      </c>
    </row>
    <row r="43" spans="1:9" ht="15" customHeight="1">
      <c r="A43" s="151"/>
      <c r="B43" s="59" t="s">
        <v>81</v>
      </c>
      <c r="C43" s="29">
        <f>'Week 1'!K43</f>
        <v>56</v>
      </c>
      <c r="D43" s="16">
        <f>'Week 2'!K43</f>
        <v>8</v>
      </c>
      <c r="E43" s="29">
        <f>'Week 3'!K43</f>
        <v>0</v>
      </c>
      <c r="F43" s="16">
        <f>'Week 4'!K43</f>
        <v>0</v>
      </c>
      <c r="G43" s="29">
        <f>'Week 5'!K43</f>
        <v>0</v>
      </c>
      <c r="H43" s="6">
        <f t="shared" si="3"/>
        <v>64</v>
      </c>
      <c r="I43" s="33">
        <f>_xlfn.XLOOKUP(B43,Table1[Item Name],Table1[Cost])*H43</f>
        <v>87.09333333333332</v>
      </c>
    </row>
    <row r="44" spans="1:9" ht="15" customHeight="1">
      <c r="A44" s="151"/>
      <c r="B44" s="59" t="s">
        <v>83</v>
      </c>
      <c r="C44" s="29">
        <f>'Week 1'!K44</f>
        <v>56</v>
      </c>
      <c r="D44" s="16">
        <f>'Week 2'!K44</f>
        <v>8</v>
      </c>
      <c r="E44" s="29">
        <f>'Week 3'!K44</f>
        <v>0</v>
      </c>
      <c r="F44" s="16">
        <f>'Week 4'!K44</f>
        <v>0</v>
      </c>
      <c r="G44" s="29">
        <f>'Week 5'!K44</f>
        <v>0</v>
      </c>
      <c r="H44" s="6">
        <f t="shared" si="3"/>
        <v>64</v>
      </c>
      <c r="I44" s="33">
        <f>_xlfn.XLOOKUP(B44,Table1[Item Name],Table1[Cost])*H44</f>
        <v>82.36</v>
      </c>
    </row>
    <row r="45" spans="1:9" ht="15" customHeight="1">
      <c r="A45" s="151"/>
      <c r="B45" s="60" t="s">
        <v>84</v>
      </c>
      <c r="C45" s="29">
        <f>'Week 1'!K45</f>
        <v>0</v>
      </c>
      <c r="D45" s="16">
        <f>'Week 2'!K45</f>
        <v>0</v>
      </c>
      <c r="E45" s="29">
        <f>'Week 3'!K45</f>
        <v>0</v>
      </c>
      <c r="F45" s="16">
        <f>'Week 4'!K45</f>
        <v>0</v>
      </c>
      <c r="G45" s="29">
        <f>'Week 5'!K45</f>
        <v>0</v>
      </c>
      <c r="H45" s="6">
        <f t="shared" si="3"/>
        <v>0</v>
      </c>
      <c r="I45" s="33">
        <f>_xlfn.XLOOKUP(B45,Table1[Item Name],Table1[Cost])*H45</f>
        <v>0</v>
      </c>
    </row>
    <row r="46" spans="1:9" ht="15" customHeight="1">
      <c r="A46" s="151"/>
      <c r="B46" s="52" t="s">
        <v>79</v>
      </c>
      <c r="C46" s="29">
        <f>'Week 1'!K46</f>
        <v>0</v>
      </c>
      <c r="D46" s="16">
        <f>'Week 2'!K46</f>
        <v>0</v>
      </c>
      <c r="E46" s="29">
        <f>'Week 3'!K46</f>
        <v>0</v>
      </c>
      <c r="F46" s="16">
        <f>'Week 4'!K46</f>
        <v>0</v>
      </c>
      <c r="G46" s="29">
        <f>'Week 5'!K46</f>
        <v>0</v>
      </c>
      <c r="H46" s="6">
        <f t="shared" si="3"/>
        <v>0</v>
      </c>
      <c r="I46" s="33">
        <f>_xlfn.XLOOKUP(B46,Table1[Item Name],Table1[Cost])*H46</f>
        <v>0</v>
      </c>
    </row>
    <row r="47" spans="1:9" ht="15" customHeight="1" thickBot="1">
      <c r="A47" s="151"/>
      <c r="B47" s="61" t="s">
        <v>163</v>
      </c>
      <c r="C47" s="40">
        <f>'Week 1'!K47</f>
        <v>84</v>
      </c>
      <c r="D47" s="45">
        <f>'Week 2'!K47</f>
        <v>84</v>
      </c>
      <c r="E47" s="40">
        <f>'Week 3'!K47</f>
        <v>0</v>
      </c>
      <c r="F47" s="45">
        <f>'Week 4'!K47</f>
        <v>0</v>
      </c>
      <c r="G47" s="40">
        <f>'Week 5'!K47</f>
        <v>0</v>
      </c>
      <c r="H47" s="32">
        <f t="shared" si="3"/>
        <v>168</v>
      </c>
      <c r="I47" s="33">
        <f>_xlfn.XLOOKUP(B47,Table1[Item Name],Table1[Cost])*H47</f>
        <v>39.445</v>
      </c>
    </row>
    <row r="48" spans="1:9" ht="15" customHeight="1" thickBot="1">
      <c r="A48" s="151"/>
      <c r="B48" s="194" t="s">
        <v>3</v>
      </c>
      <c r="C48" s="195"/>
      <c r="D48" s="195"/>
      <c r="E48" s="195"/>
      <c r="F48" s="195"/>
      <c r="G48" s="196"/>
      <c r="H48" s="43"/>
      <c r="I48" s="44"/>
    </row>
    <row r="49" spans="1:9" ht="15" customHeight="1">
      <c r="A49" s="151"/>
      <c r="B49" s="56" t="s">
        <v>87</v>
      </c>
      <c r="C49" s="34">
        <f>'Week 1'!K49</f>
        <v>1</v>
      </c>
      <c r="D49" s="42">
        <f>'Week 2'!K49</f>
        <v>2</v>
      </c>
      <c r="E49" s="34">
        <f>'Week 3'!K49</f>
        <v>0</v>
      </c>
      <c r="F49" s="42">
        <f>'Week 4'!K49</f>
        <v>0</v>
      </c>
      <c r="G49" s="34">
        <f>'Week 5'!K49</f>
        <v>0</v>
      </c>
      <c r="H49" s="31">
        <f t="shared" ref="H49:H63" si="4">SUM(C49:G49)</f>
        <v>3</v>
      </c>
      <c r="I49" s="33">
        <f>_xlfn.XLOOKUP(B49,Table1[Item Name],Table1[Cost])*H49</f>
        <v>0.10015625</v>
      </c>
    </row>
    <row r="50" spans="1:9" ht="15" customHeight="1">
      <c r="A50" s="151"/>
      <c r="B50" s="57" t="s">
        <v>108</v>
      </c>
      <c r="C50" s="29">
        <f>'Week 1'!K50</f>
        <v>0</v>
      </c>
      <c r="D50" s="16">
        <f>'Week 2'!K50</f>
        <v>0</v>
      </c>
      <c r="E50" s="29">
        <f>'Week 3'!K50</f>
        <v>0</v>
      </c>
      <c r="F50" s="16">
        <f>'Week 4'!K50</f>
        <v>0</v>
      </c>
      <c r="G50" s="29">
        <f>'Week 5'!K50</f>
        <v>0</v>
      </c>
      <c r="H50" s="6">
        <f t="shared" si="4"/>
        <v>0</v>
      </c>
      <c r="I50" s="33">
        <f>_xlfn.XLOOKUP(B50,Table1[Item Name],Table1[Cost])*H50</f>
        <v>0</v>
      </c>
    </row>
    <row r="51" spans="1:9" ht="15" customHeight="1">
      <c r="A51" s="151"/>
      <c r="B51" s="57" t="s">
        <v>110</v>
      </c>
      <c r="C51" s="29">
        <f>'Week 1'!K51</f>
        <v>0</v>
      </c>
      <c r="D51" s="16">
        <f>'Week 2'!K51</f>
        <v>0</v>
      </c>
      <c r="E51" s="29">
        <f>'Week 3'!K51</f>
        <v>0</v>
      </c>
      <c r="F51" s="16">
        <f>'Week 4'!K51</f>
        <v>0</v>
      </c>
      <c r="G51" s="29">
        <f>'Week 5'!K51</f>
        <v>0</v>
      </c>
      <c r="H51" s="6">
        <f t="shared" si="4"/>
        <v>0</v>
      </c>
      <c r="I51" s="33">
        <f>_xlfn.XLOOKUP(B51,Table1[Item Name],Table1[Cost])*H51</f>
        <v>0</v>
      </c>
    </row>
    <row r="52" spans="1:9" ht="15" customHeight="1">
      <c r="A52" s="151"/>
      <c r="B52" s="57" t="s">
        <v>88</v>
      </c>
      <c r="C52" s="29">
        <f>'Week 1'!K52</f>
        <v>0</v>
      </c>
      <c r="D52" s="16">
        <f>'Week 2'!K52</f>
        <v>0</v>
      </c>
      <c r="E52" s="29">
        <f>'Week 3'!K52</f>
        <v>0</v>
      </c>
      <c r="F52" s="16">
        <f>'Week 4'!K52</f>
        <v>0</v>
      </c>
      <c r="G52" s="29">
        <f>'Week 5'!K52</f>
        <v>0</v>
      </c>
      <c r="H52" s="6">
        <f t="shared" si="4"/>
        <v>0</v>
      </c>
      <c r="I52" s="33">
        <f>_xlfn.XLOOKUP(B52,Table1[Item Name],Table1[Cost])*H52</f>
        <v>0</v>
      </c>
    </row>
    <row r="53" spans="1:9" ht="15" customHeight="1">
      <c r="A53" s="151"/>
      <c r="B53" s="57" t="s">
        <v>94</v>
      </c>
      <c r="C53" s="29">
        <f>'Week 1'!K53</f>
        <v>1</v>
      </c>
      <c r="D53" s="16">
        <f>'Week 2'!K53</f>
        <v>1</v>
      </c>
      <c r="E53" s="29">
        <f>'Week 3'!K53</f>
        <v>0</v>
      </c>
      <c r="F53" s="16">
        <f>'Week 4'!K53</f>
        <v>0</v>
      </c>
      <c r="G53" s="29">
        <f>'Week 5'!K53</f>
        <v>0</v>
      </c>
      <c r="H53" s="6">
        <f t="shared" si="4"/>
        <v>2</v>
      </c>
      <c r="I53" s="33">
        <f>_xlfn.XLOOKUP(B53,Table1[Item Name],Table1[Cost])*H53</f>
        <v>0.30759999999999998</v>
      </c>
    </row>
    <row r="54" spans="1:9" ht="15" customHeight="1">
      <c r="A54" s="151"/>
      <c r="B54" s="57" t="s">
        <v>103</v>
      </c>
      <c r="C54" s="29">
        <f>'Week 1'!K54</f>
        <v>0</v>
      </c>
      <c r="D54" s="16">
        <f>'Week 2'!K54</f>
        <v>0</v>
      </c>
      <c r="E54" s="29">
        <f>'Week 3'!K54</f>
        <v>0</v>
      </c>
      <c r="F54" s="16">
        <f>'Week 4'!K54</f>
        <v>0</v>
      </c>
      <c r="G54" s="29">
        <f>'Week 5'!K54</f>
        <v>0</v>
      </c>
      <c r="H54" s="6">
        <f t="shared" si="4"/>
        <v>0</v>
      </c>
      <c r="I54" s="33">
        <f>_xlfn.XLOOKUP(B54,Table1[Item Name],Table1[Cost])*H54</f>
        <v>0</v>
      </c>
    </row>
    <row r="55" spans="1:9" ht="15" customHeight="1">
      <c r="A55" s="151"/>
      <c r="B55" s="57" t="s">
        <v>105</v>
      </c>
      <c r="C55" s="29">
        <f>'Week 1'!K55</f>
        <v>0</v>
      </c>
      <c r="D55" s="16">
        <f>'Week 2'!K55</f>
        <v>0</v>
      </c>
      <c r="E55" s="29">
        <f>'Week 3'!K55</f>
        <v>0</v>
      </c>
      <c r="F55" s="16">
        <f>'Week 4'!K55</f>
        <v>0</v>
      </c>
      <c r="G55" s="29">
        <f>'Week 5'!K55</f>
        <v>0</v>
      </c>
      <c r="H55" s="6">
        <f t="shared" si="4"/>
        <v>0</v>
      </c>
      <c r="I55" s="33">
        <f>_xlfn.XLOOKUP(B55,Table1[Item Name],Table1[Cost])*H55</f>
        <v>0</v>
      </c>
    </row>
    <row r="56" spans="1:9" ht="15" customHeight="1">
      <c r="A56" s="151"/>
      <c r="B56" s="57" t="s">
        <v>91</v>
      </c>
      <c r="C56" s="29">
        <f>'Week 1'!K56</f>
        <v>0</v>
      </c>
      <c r="D56" s="16">
        <f>'Week 2'!K56</f>
        <v>0</v>
      </c>
      <c r="E56" s="29">
        <f>'Week 3'!K56</f>
        <v>0</v>
      </c>
      <c r="F56" s="16">
        <f>'Week 4'!K56</f>
        <v>0</v>
      </c>
      <c r="G56" s="29">
        <f>'Week 5'!K56</f>
        <v>0</v>
      </c>
      <c r="H56" s="6">
        <f t="shared" si="4"/>
        <v>0</v>
      </c>
      <c r="I56" s="33">
        <f>_xlfn.XLOOKUP(B56,Table1[Item Name],Table1[Cost])*H56</f>
        <v>0</v>
      </c>
    </row>
    <row r="57" spans="1:9" ht="15" customHeight="1">
      <c r="A57" s="151"/>
      <c r="B57" s="57" t="s">
        <v>101</v>
      </c>
      <c r="C57" s="29">
        <f>'Week 1'!K57</f>
        <v>0</v>
      </c>
      <c r="D57" s="16">
        <f>'Week 2'!K57</f>
        <v>0</v>
      </c>
      <c r="E57" s="29">
        <f>'Week 3'!K57</f>
        <v>0</v>
      </c>
      <c r="F57" s="16">
        <f>'Week 4'!K57</f>
        <v>0</v>
      </c>
      <c r="G57" s="29">
        <f>'Week 5'!K57</f>
        <v>0</v>
      </c>
      <c r="H57" s="6">
        <f t="shared" si="4"/>
        <v>0</v>
      </c>
      <c r="I57" s="33">
        <f>_xlfn.XLOOKUP(B57,Table1[Item Name],Table1[Cost])*H57</f>
        <v>0</v>
      </c>
    </row>
    <row r="58" spans="1:9" ht="15" customHeight="1">
      <c r="A58" s="151"/>
      <c r="B58" s="57" t="s">
        <v>102</v>
      </c>
      <c r="C58" s="29">
        <f>'Week 1'!K58</f>
        <v>0</v>
      </c>
      <c r="D58" s="16">
        <f>'Week 2'!K58</f>
        <v>1</v>
      </c>
      <c r="E58" s="29">
        <f>'Week 3'!K58</f>
        <v>0</v>
      </c>
      <c r="F58" s="16">
        <f>'Week 4'!K58</f>
        <v>0</v>
      </c>
      <c r="G58" s="29">
        <f>'Week 5'!K58</f>
        <v>0</v>
      </c>
      <c r="H58" s="6">
        <f t="shared" si="4"/>
        <v>1</v>
      </c>
      <c r="I58" s="33">
        <f>_xlfn.XLOOKUP(B58,Table1[Item Name],Table1[Cost])*H58</f>
        <v>15.67</v>
      </c>
    </row>
    <row r="59" spans="1:9" ht="15" customHeight="1">
      <c r="A59" s="151"/>
      <c r="B59" s="57" t="s">
        <v>96</v>
      </c>
      <c r="C59" s="29">
        <f>'Week 1'!K59</f>
        <v>0</v>
      </c>
      <c r="D59" s="16">
        <f>'Week 2'!K59</f>
        <v>0</v>
      </c>
      <c r="E59" s="29">
        <f>'Week 3'!K59</f>
        <v>0</v>
      </c>
      <c r="F59" s="16">
        <f>'Week 4'!K59</f>
        <v>0</v>
      </c>
      <c r="G59" s="29">
        <f>'Week 5'!K59</f>
        <v>0</v>
      </c>
      <c r="H59" s="6">
        <f t="shared" si="4"/>
        <v>0</v>
      </c>
      <c r="I59" s="33">
        <f>_xlfn.XLOOKUP(B59,Table1[Item Name],Table1[Cost])*H59</f>
        <v>0</v>
      </c>
    </row>
    <row r="60" spans="1:9" ht="15" customHeight="1">
      <c r="A60" s="151"/>
      <c r="B60" s="57" t="s">
        <v>6</v>
      </c>
      <c r="C60" s="29">
        <f>'Week 1'!K60</f>
        <v>0</v>
      </c>
      <c r="D60" s="16">
        <f>'Week 2'!K60</f>
        <v>0</v>
      </c>
      <c r="E60" s="29">
        <f>'Week 3'!K60</f>
        <v>0</v>
      </c>
      <c r="F60" s="16">
        <f>'Week 4'!K60</f>
        <v>0</v>
      </c>
      <c r="G60" s="29">
        <f>'Week 5'!K60</f>
        <v>0</v>
      </c>
      <c r="H60" s="6">
        <f t="shared" si="4"/>
        <v>0</v>
      </c>
      <c r="I60" s="33">
        <f>_xlfn.XLOOKUP(B60,Table1[Item Name],Table1[Cost])*H60</f>
        <v>0</v>
      </c>
    </row>
    <row r="61" spans="1:9" ht="15" customHeight="1">
      <c r="A61" s="151"/>
      <c r="B61" s="53" t="s">
        <v>99</v>
      </c>
      <c r="C61" s="29">
        <f>'Week 1'!K61</f>
        <v>0</v>
      </c>
      <c r="D61" s="16">
        <f>'Week 2'!K61</f>
        <v>0</v>
      </c>
      <c r="E61" s="29">
        <f>'Week 3'!K61</f>
        <v>0</v>
      </c>
      <c r="F61" s="16">
        <f>'Week 4'!K61</f>
        <v>0</v>
      </c>
      <c r="G61" s="29">
        <f>'Week 5'!K61</f>
        <v>0</v>
      </c>
      <c r="H61" s="6">
        <f t="shared" si="4"/>
        <v>0</v>
      </c>
      <c r="I61" s="33">
        <f>_xlfn.XLOOKUP(B61,Table1[Item Name],Table1[Cost])*H61</f>
        <v>0</v>
      </c>
    </row>
    <row r="62" spans="1:9" ht="15" customHeight="1">
      <c r="A62" s="151"/>
      <c r="B62" s="53" t="s">
        <v>106</v>
      </c>
      <c r="C62" s="29">
        <f>'Week 1'!K62</f>
        <v>0</v>
      </c>
      <c r="D62" s="16">
        <f>'Week 2'!K62</f>
        <v>0</v>
      </c>
      <c r="E62" s="29">
        <f>'Week 3'!K62</f>
        <v>0</v>
      </c>
      <c r="F62" s="16">
        <f>'Week 4'!K62</f>
        <v>0</v>
      </c>
      <c r="G62" s="29">
        <f>'Week 5'!K62</f>
        <v>0</v>
      </c>
      <c r="H62" s="6">
        <f t="shared" si="4"/>
        <v>0</v>
      </c>
      <c r="I62" s="33">
        <f>_xlfn.XLOOKUP(B62,Table1[Item Name],Table1[Cost])*H62</f>
        <v>0</v>
      </c>
    </row>
    <row r="63" spans="1:9" ht="15" customHeight="1" thickBot="1">
      <c r="A63" s="151"/>
      <c r="B63" s="54" t="s">
        <v>92</v>
      </c>
      <c r="C63" s="40">
        <f>'Week 1'!K63</f>
        <v>1</v>
      </c>
      <c r="D63" s="45">
        <f>'Week 2'!K63</f>
        <v>1</v>
      </c>
      <c r="E63" s="40">
        <f>'Week 3'!K63</f>
        <v>0</v>
      </c>
      <c r="F63" s="45">
        <f>'Week 4'!K63</f>
        <v>0</v>
      </c>
      <c r="G63" s="40">
        <f>'Week 5'!K63</f>
        <v>0</v>
      </c>
      <c r="H63" s="32">
        <f t="shared" si="4"/>
        <v>2</v>
      </c>
      <c r="I63" s="33">
        <f>_xlfn.XLOOKUP(B63,Table1[Item Name],Table1[Cost])*H63</f>
        <v>0.54249999999999998</v>
      </c>
    </row>
    <row r="64" spans="1:9" ht="15" customHeight="1" thickBot="1">
      <c r="A64" s="151"/>
      <c r="B64" s="194" t="s">
        <v>12</v>
      </c>
      <c r="C64" s="195"/>
      <c r="D64" s="195"/>
      <c r="E64" s="195"/>
      <c r="F64" s="195"/>
      <c r="G64" s="196"/>
      <c r="H64" s="43"/>
      <c r="I64" s="44"/>
    </row>
    <row r="65" spans="1:9" ht="15" customHeight="1">
      <c r="A65" s="151"/>
      <c r="B65" s="56" t="s">
        <v>112</v>
      </c>
      <c r="C65" s="46">
        <f>'Week 1'!K65</f>
        <v>0</v>
      </c>
      <c r="D65" s="35">
        <f>'Week 2'!K65</f>
        <v>1</v>
      </c>
      <c r="E65" s="46">
        <f>'Week 3'!K65</f>
        <v>0</v>
      </c>
      <c r="F65" s="35">
        <f>'Week 4'!K65</f>
        <v>0</v>
      </c>
      <c r="G65" s="46">
        <f>'Week 5'!K65</f>
        <v>0</v>
      </c>
      <c r="H65" s="31">
        <f t="shared" ref="H65:H75" si="5">SUM(C65:G65)</f>
        <v>1</v>
      </c>
      <c r="I65" s="33">
        <f>_xlfn.XLOOKUP(B65,Table1[Item Name],Table1[Cost])*H65</f>
        <v>1.2649999999999999</v>
      </c>
    </row>
    <row r="66" spans="1:9" ht="15" customHeight="1">
      <c r="A66" s="151"/>
      <c r="B66" s="57" t="s">
        <v>114</v>
      </c>
      <c r="C66" s="30">
        <f>'Week 1'!K66</f>
        <v>0</v>
      </c>
      <c r="D66" s="10">
        <f>'Week 2'!K66</f>
        <v>0</v>
      </c>
      <c r="E66" s="30">
        <f>'Week 3'!K66</f>
        <v>0</v>
      </c>
      <c r="F66" s="10">
        <f>'Week 4'!K66</f>
        <v>0</v>
      </c>
      <c r="G66" s="30">
        <f>'Week 5'!K66</f>
        <v>0</v>
      </c>
      <c r="H66" s="6">
        <f t="shared" si="5"/>
        <v>0</v>
      </c>
      <c r="I66" s="33">
        <f>_xlfn.XLOOKUP(B66,Table1[Item Name],Table1[Cost])*H66</f>
        <v>0</v>
      </c>
    </row>
    <row r="67" spans="1:9" ht="15" customHeight="1">
      <c r="A67" s="151"/>
      <c r="B67" s="57" t="s">
        <v>116</v>
      </c>
      <c r="C67" s="30">
        <f>'Week 1'!K67</f>
        <v>0</v>
      </c>
      <c r="D67" s="10">
        <f>'Week 2'!K67</f>
        <v>1</v>
      </c>
      <c r="E67" s="30">
        <f>'Week 3'!K67</f>
        <v>0</v>
      </c>
      <c r="F67" s="10">
        <f>'Week 4'!K67</f>
        <v>0</v>
      </c>
      <c r="G67" s="30">
        <f>'Week 5'!K67</f>
        <v>0</v>
      </c>
      <c r="H67" s="6">
        <f t="shared" si="5"/>
        <v>1</v>
      </c>
      <c r="I67" s="33">
        <f>_xlfn.XLOOKUP(B67,Table1[Item Name],Table1[Cost])*H67</f>
        <v>1.2649999999999999</v>
      </c>
    </row>
    <row r="68" spans="1:9" ht="15" customHeight="1">
      <c r="A68" s="151"/>
      <c r="B68" s="53" t="s">
        <v>117</v>
      </c>
      <c r="C68" s="30">
        <f>'Week 1'!K68</f>
        <v>15</v>
      </c>
      <c r="D68" s="10">
        <f>'Week 2'!K68</f>
        <v>19</v>
      </c>
      <c r="E68" s="30">
        <f>'Week 3'!K68</f>
        <v>0</v>
      </c>
      <c r="F68" s="10">
        <f>'Week 4'!K68</f>
        <v>0</v>
      </c>
      <c r="G68" s="30">
        <f>'Week 5'!K68</f>
        <v>0</v>
      </c>
      <c r="H68" s="6">
        <f t="shared" si="5"/>
        <v>34</v>
      </c>
      <c r="I68" s="33">
        <f>_xlfn.XLOOKUP(B68,Table1[Item Name],Table1[Cost])*H68</f>
        <v>110.48299999999999</v>
      </c>
    </row>
    <row r="69" spans="1:9" ht="15" customHeight="1">
      <c r="A69" s="151"/>
      <c r="B69" s="53" t="s">
        <v>119</v>
      </c>
      <c r="C69" s="30">
        <f>'Week 1'!K69</f>
        <v>0</v>
      </c>
      <c r="D69" s="10">
        <f>'Week 2'!K69</f>
        <v>0</v>
      </c>
      <c r="E69" s="30">
        <f>'Week 3'!K69</f>
        <v>0</v>
      </c>
      <c r="F69" s="10">
        <f>'Week 4'!K69</f>
        <v>0</v>
      </c>
      <c r="G69" s="30">
        <f>'Week 5'!K69</f>
        <v>0</v>
      </c>
      <c r="H69" s="6">
        <f t="shared" si="5"/>
        <v>0</v>
      </c>
      <c r="I69" s="33">
        <f>_xlfn.XLOOKUP(B69,Table1[Item Name],Table1[Cost])*H69</f>
        <v>0</v>
      </c>
    </row>
    <row r="70" spans="1:9" ht="15" customHeight="1">
      <c r="A70" s="151"/>
      <c r="B70" s="53" t="s">
        <v>121</v>
      </c>
      <c r="C70" s="30">
        <f>'Week 1'!K70</f>
        <v>8</v>
      </c>
      <c r="D70" s="10">
        <f>'Week 2'!K70</f>
        <v>5</v>
      </c>
      <c r="E70" s="30">
        <f>'Week 3'!K70</f>
        <v>0</v>
      </c>
      <c r="F70" s="10">
        <f>'Week 4'!K70</f>
        <v>0</v>
      </c>
      <c r="G70" s="30">
        <f>'Week 5'!K70</f>
        <v>0</v>
      </c>
      <c r="H70" s="6">
        <f t="shared" si="5"/>
        <v>13</v>
      </c>
      <c r="I70" s="33">
        <f>_xlfn.XLOOKUP(B70,Table1[Item Name],Table1[Cost])*H70</f>
        <v>52.804374999999993</v>
      </c>
    </row>
    <row r="71" spans="1:9" ht="15" customHeight="1">
      <c r="A71" s="151"/>
      <c r="B71" s="53" t="s">
        <v>123</v>
      </c>
      <c r="C71" s="30">
        <f>'Week 1'!K71</f>
        <v>3</v>
      </c>
      <c r="D71" s="10">
        <f>'Week 2'!K71</f>
        <v>0</v>
      </c>
      <c r="E71" s="30">
        <f>'Week 3'!K71</f>
        <v>0</v>
      </c>
      <c r="F71" s="10">
        <f>'Week 4'!K71</f>
        <v>0</v>
      </c>
      <c r="G71" s="30">
        <f>'Week 5'!K71</f>
        <v>0</v>
      </c>
      <c r="H71" s="6">
        <f t="shared" si="5"/>
        <v>3</v>
      </c>
      <c r="I71" s="33">
        <f>_xlfn.XLOOKUP(B71,Table1[Item Name],Table1[Cost])*H71</f>
        <v>10.23</v>
      </c>
    </row>
    <row r="72" spans="1:9" ht="15" customHeight="1">
      <c r="A72" s="151"/>
      <c r="B72" s="53" t="s">
        <v>125</v>
      </c>
      <c r="C72" s="30">
        <f>'Week 1'!K72</f>
        <v>0</v>
      </c>
      <c r="D72" s="10">
        <f>'Week 2'!K72</f>
        <v>6</v>
      </c>
      <c r="E72" s="30">
        <f>'Week 3'!K72</f>
        <v>0</v>
      </c>
      <c r="F72" s="10">
        <f>'Week 4'!K72</f>
        <v>0</v>
      </c>
      <c r="G72" s="30">
        <f>'Week 5'!K72</f>
        <v>0</v>
      </c>
      <c r="H72" s="6">
        <f t="shared" si="5"/>
        <v>6</v>
      </c>
      <c r="I72" s="33">
        <f>_xlfn.XLOOKUP(B72,Table1[Item Name],Table1[Cost])*H72</f>
        <v>22.002000000000002</v>
      </c>
    </row>
    <row r="73" spans="1:9" ht="15" customHeight="1">
      <c r="A73" s="151"/>
      <c r="B73" s="53" t="s">
        <v>127</v>
      </c>
      <c r="C73" s="30">
        <f>'Week 1'!K73</f>
        <v>0</v>
      </c>
      <c r="D73" s="10">
        <f>'Week 2'!K73</f>
        <v>0</v>
      </c>
      <c r="E73" s="30">
        <f>'Week 3'!K73</f>
        <v>0</v>
      </c>
      <c r="F73" s="10">
        <f>'Week 4'!K73</f>
        <v>0</v>
      </c>
      <c r="G73" s="30">
        <f>'Week 5'!K73</f>
        <v>0</v>
      </c>
      <c r="H73" s="6">
        <f t="shared" si="5"/>
        <v>0</v>
      </c>
      <c r="I73" s="33">
        <f>_xlfn.XLOOKUP(B73,Table1[Item Name],Table1[Cost])*H73</f>
        <v>0</v>
      </c>
    </row>
    <row r="74" spans="1:9" ht="15" customHeight="1">
      <c r="A74" s="151"/>
      <c r="B74" s="53" t="s">
        <v>128</v>
      </c>
      <c r="C74" s="30">
        <f>'Week 1'!K74</f>
        <v>0</v>
      </c>
      <c r="D74" s="10">
        <f>'Week 2'!K74</f>
        <v>2</v>
      </c>
      <c r="E74" s="30">
        <f>'Week 3'!K74</f>
        <v>0</v>
      </c>
      <c r="F74" s="10">
        <f>'Week 4'!K74</f>
        <v>0</v>
      </c>
      <c r="G74" s="30">
        <f>'Week 5'!K74</f>
        <v>0</v>
      </c>
      <c r="H74" s="6">
        <f t="shared" si="5"/>
        <v>2</v>
      </c>
      <c r="I74" s="33">
        <f>_xlfn.XLOOKUP(B74,Table1[Item Name],Table1[Cost])*H74</f>
        <v>10.9475</v>
      </c>
    </row>
    <row r="75" spans="1:9" ht="15" customHeight="1" thickBot="1">
      <c r="A75" s="151"/>
      <c r="B75" s="62" t="s">
        <v>138</v>
      </c>
      <c r="C75" s="50">
        <f>'Week 1'!K75</f>
        <v>0</v>
      </c>
      <c r="D75" s="41">
        <f>'Week 2'!K75</f>
        <v>0</v>
      </c>
      <c r="E75" s="50">
        <f>'Week 3'!K75</f>
        <v>0</v>
      </c>
      <c r="F75" s="41">
        <f>'Week 4'!K75</f>
        <v>0</v>
      </c>
      <c r="G75" s="50">
        <f>'Week 5'!K75</f>
        <v>0</v>
      </c>
      <c r="H75" s="32">
        <f t="shared" si="5"/>
        <v>0</v>
      </c>
      <c r="I75" s="33">
        <f>_xlfn.XLOOKUP(B75,Table1[Item Name],Table1[Cost])*H75</f>
        <v>0</v>
      </c>
    </row>
    <row r="76" spans="1:9" ht="15" customHeight="1" thickBot="1">
      <c r="A76" s="152"/>
      <c r="B76" s="145" t="s">
        <v>13</v>
      </c>
      <c r="C76" s="145"/>
      <c r="D76" s="145"/>
      <c r="E76" s="145"/>
      <c r="F76" s="145"/>
      <c r="G76" s="145"/>
      <c r="H76" s="43"/>
      <c r="I76" s="44"/>
    </row>
    <row r="77" spans="1:9">
      <c r="H77" s="97"/>
    </row>
  </sheetData>
  <protectedRanges>
    <protectedRange sqref="L1:L2" name="Range1"/>
  </protectedRanges>
  <mergeCells count="26">
    <mergeCell ref="K9:M11"/>
    <mergeCell ref="N9:P11"/>
    <mergeCell ref="H3:H4"/>
    <mergeCell ref="I3:I4"/>
    <mergeCell ref="B76:G76"/>
    <mergeCell ref="B17:G17"/>
    <mergeCell ref="B30:G30"/>
    <mergeCell ref="B48:G48"/>
    <mergeCell ref="B64:G64"/>
    <mergeCell ref="F3:F4"/>
    <mergeCell ref="H1:H2"/>
    <mergeCell ref="I1:I2"/>
    <mergeCell ref="G3:G4"/>
    <mergeCell ref="K4:M8"/>
    <mergeCell ref="N4:P8"/>
    <mergeCell ref="K1:K2"/>
    <mergeCell ref="L1:L2"/>
    <mergeCell ref="A1:A2"/>
    <mergeCell ref="B5:G5"/>
    <mergeCell ref="B1:F2"/>
    <mergeCell ref="G1:G2"/>
    <mergeCell ref="A3:A76"/>
    <mergeCell ref="B3:B4"/>
    <mergeCell ref="C3:C4"/>
    <mergeCell ref="D3:D4"/>
    <mergeCell ref="E3:E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305C-4072-4F01-A237-D74E19478AEA}">
  <dimension ref="B1:H68"/>
  <sheetViews>
    <sheetView topLeftCell="A31" workbookViewId="0">
      <selection activeCell="G50" sqref="G50"/>
    </sheetView>
  </sheetViews>
  <sheetFormatPr defaultRowHeight="14.5"/>
  <cols>
    <col min="2" max="2" width="31.7265625" bestFit="1" customWidth="1"/>
    <col min="3" max="3" width="15.453125" bestFit="1" customWidth="1"/>
    <col min="4" max="4" width="11.1796875" customWidth="1"/>
    <col min="5" max="5" width="10.81640625" customWidth="1"/>
    <col min="6" max="6" width="10.1796875" customWidth="1"/>
    <col min="7" max="7" width="12.7265625" customWidth="1"/>
    <col min="8" max="8" width="11.26953125" customWidth="1"/>
  </cols>
  <sheetData>
    <row r="1" spans="2:8" ht="15" thickBot="1">
      <c r="B1" s="131"/>
      <c r="C1" s="36" t="s">
        <v>130</v>
      </c>
      <c r="D1" s="36" t="s">
        <v>14</v>
      </c>
      <c r="E1" s="36" t="s">
        <v>15</v>
      </c>
      <c r="F1" s="36" t="s">
        <v>15</v>
      </c>
      <c r="G1" s="36" t="s">
        <v>14</v>
      </c>
      <c r="H1" s="36" t="s">
        <v>14</v>
      </c>
    </row>
    <row r="2" spans="2:8">
      <c r="B2" s="131" t="s">
        <v>158</v>
      </c>
      <c r="C2" s="37" t="s">
        <v>131</v>
      </c>
      <c r="D2" s="37" t="s">
        <v>16</v>
      </c>
      <c r="E2" s="37" t="s">
        <v>17</v>
      </c>
      <c r="F2" s="37" t="s">
        <v>132</v>
      </c>
      <c r="G2" s="37" t="s">
        <v>162</v>
      </c>
      <c r="H2" s="37" t="s">
        <v>133</v>
      </c>
    </row>
    <row r="3" spans="2:8">
      <c r="B3" s="52" t="s">
        <v>86</v>
      </c>
      <c r="C3" s="132">
        <v>26378</v>
      </c>
      <c r="D3" s="7" t="s">
        <v>34</v>
      </c>
      <c r="E3" s="7" t="s">
        <v>5</v>
      </c>
      <c r="F3" s="8">
        <f t="shared" ref="F3" si="0">SUM(H3/G3)</f>
        <v>0.27399999999999997</v>
      </c>
      <c r="G3" s="9">
        <v>50</v>
      </c>
      <c r="H3" s="122">
        <v>13.7</v>
      </c>
    </row>
    <row r="4" spans="2:8">
      <c r="B4" s="52" t="s">
        <v>33</v>
      </c>
      <c r="C4" s="133">
        <v>26068</v>
      </c>
      <c r="D4" s="7" t="s">
        <v>34</v>
      </c>
      <c r="E4" s="7" t="s">
        <v>5</v>
      </c>
      <c r="F4" s="8">
        <f>SUM(H4/G4)</f>
        <v>0.249</v>
      </c>
      <c r="G4" s="9">
        <v>50</v>
      </c>
      <c r="H4" s="123">
        <v>12.45</v>
      </c>
    </row>
    <row r="5" spans="2:8">
      <c r="B5" s="52" t="s">
        <v>35</v>
      </c>
      <c r="C5" s="133">
        <v>26051</v>
      </c>
      <c r="D5" s="7" t="s">
        <v>34</v>
      </c>
      <c r="E5" s="7" t="s">
        <v>5</v>
      </c>
      <c r="F5" s="8">
        <f t="shared" ref="F5:F13" si="1">SUM(H5/G5)</f>
        <v>0.252</v>
      </c>
      <c r="G5" s="9">
        <v>50</v>
      </c>
      <c r="H5" s="123">
        <v>12.6</v>
      </c>
    </row>
    <row r="6" spans="2:8">
      <c r="B6" s="52" t="s">
        <v>36</v>
      </c>
      <c r="C6" s="133">
        <v>1739663</v>
      </c>
      <c r="D6" s="11" t="s">
        <v>37</v>
      </c>
      <c r="E6" s="11" t="s">
        <v>24</v>
      </c>
      <c r="F6" s="8">
        <f t="shared" si="1"/>
        <v>7.9666666666666659</v>
      </c>
      <c r="G6" s="12">
        <v>6</v>
      </c>
      <c r="H6" s="123">
        <v>47.8</v>
      </c>
    </row>
    <row r="7" spans="2:8">
      <c r="B7" s="52" t="s">
        <v>38</v>
      </c>
      <c r="C7" s="133">
        <v>4250775</v>
      </c>
      <c r="D7" s="11" t="s">
        <v>39</v>
      </c>
      <c r="E7" s="11" t="s">
        <v>24</v>
      </c>
      <c r="F7" s="8">
        <f t="shared" si="1"/>
        <v>6.5633333333333335</v>
      </c>
      <c r="G7" s="12">
        <v>6</v>
      </c>
      <c r="H7" s="123">
        <v>39.380000000000003</v>
      </c>
    </row>
    <row r="8" spans="2:8">
      <c r="B8" s="53" t="s">
        <v>40</v>
      </c>
      <c r="C8" s="134" t="s">
        <v>41</v>
      </c>
      <c r="D8" s="13" t="s">
        <v>42</v>
      </c>
      <c r="E8" s="13" t="s">
        <v>24</v>
      </c>
      <c r="F8" s="8">
        <f t="shared" si="1"/>
        <v>3.4633333333333334</v>
      </c>
      <c r="G8" s="14">
        <v>6</v>
      </c>
      <c r="H8" s="124">
        <v>20.78</v>
      </c>
    </row>
    <row r="9" spans="2:8">
      <c r="B9" s="53" t="s">
        <v>43</v>
      </c>
      <c r="C9" s="134" t="s">
        <v>44</v>
      </c>
      <c r="D9" s="13" t="s">
        <v>42</v>
      </c>
      <c r="E9" s="13" t="s">
        <v>24</v>
      </c>
      <c r="F9" s="8">
        <f t="shared" si="1"/>
        <v>3.4633333333333334</v>
      </c>
      <c r="G9" s="14">
        <v>6</v>
      </c>
      <c r="H9" s="124">
        <v>20.78</v>
      </c>
    </row>
    <row r="10" spans="2:8">
      <c r="B10" s="53" t="s">
        <v>45</v>
      </c>
      <c r="C10" s="134" t="s">
        <v>46</v>
      </c>
      <c r="D10" s="13" t="s">
        <v>42</v>
      </c>
      <c r="E10" s="13" t="s">
        <v>24</v>
      </c>
      <c r="F10" s="8">
        <f t="shared" si="1"/>
        <v>3.4633333333333334</v>
      </c>
      <c r="G10" s="14">
        <v>6</v>
      </c>
      <c r="H10" s="124">
        <v>20.78</v>
      </c>
    </row>
    <row r="11" spans="2:8">
      <c r="B11" s="53" t="s">
        <v>47</v>
      </c>
      <c r="C11" s="134" t="s">
        <v>48</v>
      </c>
      <c r="D11" s="13" t="s">
        <v>42</v>
      </c>
      <c r="E11" s="13" t="s">
        <v>24</v>
      </c>
      <c r="F11" s="8">
        <f t="shared" si="1"/>
        <v>3.4633333333333334</v>
      </c>
      <c r="G11" s="14">
        <v>6</v>
      </c>
      <c r="H11" s="124">
        <v>20.78</v>
      </c>
    </row>
    <row r="12" spans="2:8">
      <c r="B12" s="53" t="s">
        <v>49</v>
      </c>
      <c r="C12" s="134" t="s">
        <v>50</v>
      </c>
      <c r="D12" s="13" t="s">
        <v>42</v>
      </c>
      <c r="E12" s="13" t="s">
        <v>24</v>
      </c>
      <c r="F12" s="8">
        <f t="shared" si="1"/>
        <v>3.4633333333333334</v>
      </c>
      <c r="G12" s="14">
        <v>6</v>
      </c>
      <c r="H12" s="124">
        <v>20.78</v>
      </c>
    </row>
    <row r="13" spans="2:8">
      <c r="B13" s="53" t="s">
        <v>51</v>
      </c>
      <c r="C13" s="134" t="s">
        <v>52</v>
      </c>
      <c r="D13" s="13" t="s">
        <v>42</v>
      </c>
      <c r="E13" s="13" t="s">
        <v>24</v>
      </c>
      <c r="F13" s="8">
        <f t="shared" si="1"/>
        <v>3.4633333333333334</v>
      </c>
      <c r="G13" s="14">
        <v>6</v>
      </c>
      <c r="H13" s="124">
        <v>20.78</v>
      </c>
    </row>
    <row r="14" spans="2:8">
      <c r="B14" s="52" t="s">
        <v>18</v>
      </c>
      <c r="C14" s="132">
        <v>40607</v>
      </c>
      <c r="D14" s="15" t="s">
        <v>19</v>
      </c>
      <c r="E14" s="15" t="s">
        <v>5</v>
      </c>
      <c r="F14" s="8">
        <f>SUM(H14/G14)</f>
        <v>1.0161904761904761</v>
      </c>
      <c r="G14" s="14">
        <v>42</v>
      </c>
      <c r="H14" s="124">
        <v>42.68</v>
      </c>
    </row>
    <row r="15" spans="2:8">
      <c r="B15" s="52" t="s">
        <v>20</v>
      </c>
      <c r="C15" s="132">
        <v>40605</v>
      </c>
      <c r="D15" s="15" t="s">
        <v>19</v>
      </c>
      <c r="E15" s="15" t="s">
        <v>5</v>
      </c>
      <c r="F15" s="8">
        <f t="shared" ref="F15:F25" si="2">SUM(H15/G15)</f>
        <v>0.98119047619047617</v>
      </c>
      <c r="G15" s="14">
        <v>42</v>
      </c>
      <c r="H15" s="124">
        <v>41.21</v>
      </c>
    </row>
    <row r="16" spans="2:8">
      <c r="B16" s="52" t="s">
        <v>21</v>
      </c>
      <c r="C16" s="132">
        <v>40609</v>
      </c>
      <c r="D16" s="15" t="s">
        <v>19</v>
      </c>
      <c r="E16" s="15" t="s">
        <v>5</v>
      </c>
      <c r="F16" s="8">
        <f t="shared" si="2"/>
        <v>1.0161904761904761</v>
      </c>
      <c r="G16" s="14">
        <v>42</v>
      </c>
      <c r="H16" s="124">
        <v>42.68</v>
      </c>
    </row>
    <row r="17" spans="2:8">
      <c r="B17" s="52" t="s">
        <v>22</v>
      </c>
      <c r="C17" s="133">
        <v>2838045</v>
      </c>
      <c r="D17" s="11" t="s">
        <v>23</v>
      </c>
      <c r="E17" s="11" t="s">
        <v>24</v>
      </c>
      <c r="F17" s="8">
        <f t="shared" si="2"/>
        <v>11.8675</v>
      </c>
      <c r="G17" s="12">
        <v>4</v>
      </c>
      <c r="H17" s="123">
        <v>47.47</v>
      </c>
    </row>
    <row r="18" spans="2:8">
      <c r="B18" s="52" t="s">
        <v>160</v>
      </c>
      <c r="C18" s="133">
        <v>2838094</v>
      </c>
      <c r="D18" s="11" t="s">
        <v>25</v>
      </c>
      <c r="E18" s="15" t="s">
        <v>24</v>
      </c>
      <c r="F18" s="8">
        <f t="shared" si="2"/>
        <v>11.87</v>
      </c>
      <c r="G18" s="14">
        <v>4</v>
      </c>
      <c r="H18" s="124">
        <v>47.48</v>
      </c>
    </row>
    <row r="19" spans="2:8">
      <c r="B19" s="52" t="s">
        <v>26</v>
      </c>
      <c r="C19" s="132">
        <v>5308683</v>
      </c>
      <c r="D19" s="15" t="s">
        <v>23</v>
      </c>
      <c r="E19" s="15" t="s">
        <v>24</v>
      </c>
      <c r="F19" s="8">
        <f t="shared" si="2"/>
        <v>12.2675</v>
      </c>
      <c r="G19" s="14">
        <v>4</v>
      </c>
      <c r="H19" s="124">
        <v>49.07</v>
      </c>
    </row>
    <row r="20" spans="2:8">
      <c r="B20" s="52" t="s">
        <v>27</v>
      </c>
      <c r="C20" s="132">
        <v>5307984</v>
      </c>
      <c r="D20" s="15" t="s">
        <v>23</v>
      </c>
      <c r="E20" s="15" t="s">
        <v>24</v>
      </c>
      <c r="F20" s="8">
        <f t="shared" si="2"/>
        <v>11.8925</v>
      </c>
      <c r="G20" s="14">
        <v>4</v>
      </c>
      <c r="H20" s="124">
        <v>47.57</v>
      </c>
    </row>
    <row r="21" spans="2:8">
      <c r="B21" s="52" t="s">
        <v>28</v>
      </c>
      <c r="C21" s="133">
        <v>2838072</v>
      </c>
      <c r="D21" s="11" t="s">
        <v>23</v>
      </c>
      <c r="E21" s="15" t="s">
        <v>24</v>
      </c>
      <c r="F21" s="8">
        <f t="shared" si="2"/>
        <v>11.887499999999999</v>
      </c>
      <c r="G21" s="14">
        <v>4</v>
      </c>
      <c r="H21" s="124">
        <v>47.55</v>
      </c>
    </row>
    <row r="22" spans="2:8">
      <c r="B22" s="52" t="s">
        <v>29</v>
      </c>
      <c r="C22" s="133">
        <v>2854368</v>
      </c>
      <c r="D22" s="11" t="s">
        <v>25</v>
      </c>
      <c r="E22" s="15" t="s">
        <v>24</v>
      </c>
      <c r="F22" s="8">
        <f t="shared" si="2"/>
        <v>12.2675</v>
      </c>
      <c r="G22" s="14">
        <v>4</v>
      </c>
      <c r="H22" s="124">
        <v>49.07</v>
      </c>
    </row>
    <row r="23" spans="2:8">
      <c r="B23" s="52" t="s">
        <v>30</v>
      </c>
      <c r="C23" s="133">
        <v>2838124</v>
      </c>
      <c r="D23" s="11" t="s">
        <v>23</v>
      </c>
      <c r="E23" s="15" t="s">
        <v>24</v>
      </c>
      <c r="F23" s="8">
        <f t="shared" si="2"/>
        <v>12.2675</v>
      </c>
      <c r="G23" s="14">
        <v>4</v>
      </c>
      <c r="H23" s="124">
        <v>49.07</v>
      </c>
    </row>
    <row r="24" spans="2:8">
      <c r="B24" s="52" t="s">
        <v>31</v>
      </c>
      <c r="C24" s="132">
        <v>2849581</v>
      </c>
      <c r="D24" s="15" t="s">
        <v>23</v>
      </c>
      <c r="E24" s="15" t="s">
        <v>24</v>
      </c>
      <c r="F24" s="8">
        <f t="shared" si="2"/>
        <v>14.42</v>
      </c>
      <c r="G24" s="14">
        <v>4</v>
      </c>
      <c r="H24" s="124">
        <v>57.68</v>
      </c>
    </row>
    <row r="25" spans="2:8">
      <c r="B25" s="52" t="s">
        <v>32</v>
      </c>
      <c r="C25" s="132">
        <v>2849760</v>
      </c>
      <c r="D25" s="15" t="s">
        <v>23</v>
      </c>
      <c r="E25" s="15" t="s">
        <v>24</v>
      </c>
      <c r="F25" s="8">
        <f t="shared" si="2"/>
        <v>12.2675</v>
      </c>
      <c r="G25" s="14">
        <v>4</v>
      </c>
      <c r="H25" s="124">
        <v>49.07</v>
      </c>
    </row>
    <row r="26" spans="2:8">
      <c r="B26" s="57" t="s">
        <v>53</v>
      </c>
      <c r="C26" s="135" t="s">
        <v>54</v>
      </c>
      <c r="D26" s="17" t="s">
        <v>55</v>
      </c>
      <c r="E26" s="17" t="s">
        <v>56</v>
      </c>
      <c r="F26" s="18">
        <f>SUM(H26/G26)</f>
        <v>3.11</v>
      </c>
      <c r="G26" s="19">
        <v>1</v>
      </c>
      <c r="H26" s="125">
        <v>3.11</v>
      </c>
    </row>
    <row r="27" spans="2:8">
      <c r="B27" s="57" t="s">
        <v>57</v>
      </c>
      <c r="C27" s="135" t="s">
        <v>58</v>
      </c>
      <c r="D27" s="17" t="s">
        <v>55</v>
      </c>
      <c r="E27" s="17" t="s">
        <v>5</v>
      </c>
      <c r="F27" s="18">
        <f t="shared" ref="F27:F42" si="3">SUM(H27/G27)</f>
        <v>1.29</v>
      </c>
      <c r="G27" s="19">
        <v>1</v>
      </c>
      <c r="H27" s="125">
        <v>1.29</v>
      </c>
    </row>
    <row r="28" spans="2:8">
      <c r="B28" s="52" t="s">
        <v>59</v>
      </c>
      <c r="C28" s="135" t="s">
        <v>169</v>
      </c>
      <c r="D28" s="17" t="s">
        <v>168</v>
      </c>
      <c r="E28" s="17" t="s">
        <v>5</v>
      </c>
      <c r="F28" s="18">
        <f t="shared" si="3"/>
        <v>0.89916666666666656</v>
      </c>
      <c r="G28" s="19">
        <v>24</v>
      </c>
      <c r="H28" s="125">
        <v>21.58</v>
      </c>
    </row>
    <row r="29" spans="2:8">
      <c r="B29" s="57" t="s">
        <v>60</v>
      </c>
      <c r="C29" s="135">
        <v>1841939</v>
      </c>
      <c r="D29" s="17" t="s">
        <v>61</v>
      </c>
      <c r="E29" s="17" t="s">
        <v>5</v>
      </c>
      <c r="F29" s="18">
        <f t="shared" si="3"/>
        <v>0.19743749999999999</v>
      </c>
      <c r="G29" s="19">
        <v>160</v>
      </c>
      <c r="H29" s="125">
        <v>31.59</v>
      </c>
    </row>
    <row r="30" spans="2:8">
      <c r="B30" s="57" t="s">
        <v>62</v>
      </c>
      <c r="C30" s="135" t="s">
        <v>63</v>
      </c>
      <c r="D30" s="17" t="s">
        <v>64</v>
      </c>
      <c r="E30" s="17" t="s">
        <v>5</v>
      </c>
      <c r="F30" s="18">
        <f t="shared" si="3"/>
        <v>0.30495575221238941</v>
      </c>
      <c r="G30" s="19">
        <v>113</v>
      </c>
      <c r="H30" s="125">
        <v>34.46</v>
      </c>
    </row>
    <row r="31" spans="2:8">
      <c r="B31" s="57" t="s">
        <v>65</v>
      </c>
      <c r="C31" s="135" t="s">
        <v>66</v>
      </c>
      <c r="D31" s="17" t="s">
        <v>64</v>
      </c>
      <c r="E31" s="17" t="s">
        <v>5</v>
      </c>
      <c r="F31" s="18">
        <f t="shared" si="3"/>
        <v>0.22920353982300884</v>
      </c>
      <c r="G31" s="19">
        <v>113</v>
      </c>
      <c r="H31" s="125">
        <v>25.9</v>
      </c>
    </row>
    <row r="32" spans="2:8">
      <c r="B32" s="57" t="s">
        <v>67</v>
      </c>
      <c r="C32" s="135" t="s">
        <v>68</v>
      </c>
      <c r="D32" s="17" t="s">
        <v>69</v>
      </c>
      <c r="E32" s="17" t="s">
        <v>5</v>
      </c>
      <c r="F32" s="18">
        <f t="shared" si="3"/>
        <v>0.24083333333333332</v>
      </c>
      <c r="G32" s="19">
        <v>120</v>
      </c>
      <c r="H32" s="125">
        <v>28.9</v>
      </c>
    </row>
    <row r="33" spans="2:8">
      <c r="B33" s="58" t="s">
        <v>7</v>
      </c>
      <c r="C33" s="136" t="s">
        <v>70</v>
      </c>
      <c r="D33" s="20" t="s">
        <v>71</v>
      </c>
      <c r="E33" s="20" t="s">
        <v>5</v>
      </c>
      <c r="F33" s="18">
        <f t="shared" si="3"/>
        <v>1.59</v>
      </c>
      <c r="G33" s="21">
        <v>1</v>
      </c>
      <c r="H33" s="126">
        <v>1.59</v>
      </c>
    </row>
    <row r="34" spans="2:8">
      <c r="B34" s="57" t="s">
        <v>72</v>
      </c>
      <c r="C34" s="135" t="s">
        <v>73</v>
      </c>
      <c r="D34" s="17"/>
      <c r="E34" s="17" t="s">
        <v>5</v>
      </c>
      <c r="F34" s="18">
        <f t="shared" si="3"/>
        <v>1.69</v>
      </c>
      <c r="G34" s="19">
        <v>1</v>
      </c>
      <c r="H34" s="125">
        <v>1.69</v>
      </c>
    </row>
    <row r="35" spans="2:8">
      <c r="B35" s="58" t="s">
        <v>8</v>
      </c>
      <c r="C35" s="136" t="s">
        <v>74</v>
      </c>
      <c r="D35" s="20" t="s">
        <v>75</v>
      </c>
      <c r="E35" s="20" t="s">
        <v>76</v>
      </c>
      <c r="F35" s="18">
        <f t="shared" si="3"/>
        <v>2.06</v>
      </c>
      <c r="G35" s="21">
        <v>1</v>
      </c>
      <c r="H35" s="126">
        <v>2.06</v>
      </c>
    </row>
    <row r="36" spans="2:8">
      <c r="B36" s="58" t="s">
        <v>77</v>
      </c>
      <c r="C36" s="137">
        <v>4212221</v>
      </c>
      <c r="D36" s="22" t="s">
        <v>78</v>
      </c>
      <c r="E36" s="23" t="s">
        <v>5</v>
      </c>
      <c r="F36" s="18">
        <f t="shared" si="3"/>
        <v>0.40905263157894739</v>
      </c>
      <c r="G36" s="21">
        <v>95</v>
      </c>
      <c r="H36" s="126">
        <v>38.86</v>
      </c>
    </row>
    <row r="37" spans="2:8">
      <c r="B37" s="52" t="s">
        <v>79</v>
      </c>
      <c r="C37" s="133">
        <v>5193305</v>
      </c>
      <c r="D37" s="11" t="s">
        <v>80</v>
      </c>
      <c r="E37" s="15" t="s">
        <v>5</v>
      </c>
      <c r="F37" s="18">
        <f t="shared" si="3"/>
        <v>5.4820000000000001E-2</v>
      </c>
      <c r="G37" s="24">
        <v>1000</v>
      </c>
      <c r="H37" s="127">
        <v>54.82</v>
      </c>
    </row>
    <row r="38" spans="2:8">
      <c r="B38" s="59" t="s">
        <v>81</v>
      </c>
      <c r="C38" s="133">
        <v>5141932</v>
      </c>
      <c r="D38" s="11" t="s">
        <v>82</v>
      </c>
      <c r="E38" s="17" t="s">
        <v>5</v>
      </c>
      <c r="F38" s="18">
        <f t="shared" si="3"/>
        <v>1.3608333333333331</v>
      </c>
      <c r="G38" s="19">
        <v>48</v>
      </c>
      <c r="H38" s="125">
        <v>65.319999999999993</v>
      </c>
    </row>
    <row r="39" spans="2:8">
      <c r="B39" s="59" t="s">
        <v>83</v>
      </c>
      <c r="C39" s="133">
        <v>5141926</v>
      </c>
      <c r="D39" s="11" t="s">
        <v>82</v>
      </c>
      <c r="E39" s="25" t="s">
        <v>5</v>
      </c>
      <c r="F39" s="18">
        <f t="shared" si="3"/>
        <v>1.286875</v>
      </c>
      <c r="G39" s="26">
        <v>48</v>
      </c>
      <c r="H39" s="127">
        <v>61.77</v>
      </c>
    </row>
    <row r="40" spans="2:8">
      <c r="B40" s="60" t="s">
        <v>84</v>
      </c>
      <c r="C40" s="138">
        <v>6495593</v>
      </c>
      <c r="D40" s="25" t="s">
        <v>85</v>
      </c>
      <c r="E40" s="25" t="s">
        <v>5</v>
      </c>
      <c r="F40" s="18">
        <f t="shared" si="3"/>
        <v>0.63222222222222224</v>
      </c>
      <c r="G40" s="26">
        <v>72</v>
      </c>
      <c r="H40" s="128">
        <v>45.52</v>
      </c>
    </row>
    <row r="41" spans="2:8">
      <c r="B41" s="52" t="s">
        <v>79</v>
      </c>
      <c r="C41" s="133">
        <v>5193305</v>
      </c>
      <c r="D41" s="11" t="s">
        <v>80</v>
      </c>
      <c r="E41" s="15" t="s">
        <v>14</v>
      </c>
      <c r="F41" s="18">
        <f t="shared" si="3"/>
        <v>1.8273333333333333</v>
      </c>
      <c r="G41" s="24">
        <v>30</v>
      </c>
      <c r="H41" s="127">
        <v>54.82</v>
      </c>
    </row>
    <row r="42" spans="2:8">
      <c r="B42" s="58" t="s">
        <v>163</v>
      </c>
      <c r="C42" s="136" t="s">
        <v>165</v>
      </c>
      <c r="D42" s="20" t="s">
        <v>164</v>
      </c>
      <c r="E42" s="20" t="s">
        <v>5</v>
      </c>
      <c r="F42" s="18">
        <f t="shared" si="3"/>
        <v>0.23479166666666665</v>
      </c>
      <c r="G42" s="21">
        <v>96</v>
      </c>
      <c r="H42" s="126">
        <v>22.54</v>
      </c>
    </row>
    <row r="43" spans="2:8">
      <c r="B43" s="57" t="s">
        <v>87</v>
      </c>
      <c r="C43" s="135">
        <v>8328668</v>
      </c>
      <c r="D43" s="17" t="s">
        <v>135</v>
      </c>
      <c r="E43" s="17" t="s">
        <v>14</v>
      </c>
      <c r="F43" s="18">
        <f>SUM(H43/G43)</f>
        <v>3.3385416666666667E-2</v>
      </c>
      <c r="G43" s="27">
        <v>384</v>
      </c>
      <c r="H43" s="125">
        <v>12.82</v>
      </c>
    </row>
    <row r="44" spans="2:8">
      <c r="B44" s="57" t="s">
        <v>108</v>
      </c>
      <c r="C44" s="135">
        <v>6631347</v>
      </c>
      <c r="D44" s="17" t="s">
        <v>109</v>
      </c>
      <c r="E44" s="17" t="s">
        <v>14</v>
      </c>
      <c r="F44" s="18">
        <f t="shared" ref="F44:F57" si="4">SUM(H44/G44)</f>
        <v>3.3849999999999998E-2</v>
      </c>
      <c r="G44" s="27">
        <v>600</v>
      </c>
      <c r="H44" s="125">
        <v>20.309999999999999</v>
      </c>
    </row>
    <row r="45" spans="2:8">
      <c r="B45" s="57" t="s">
        <v>110</v>
      </c>
      <c r="C45" s="135">
        <v>5419353</v>
      </c>
      <c r="D45" s="17" t="s">
        <v>111</v>
      </c>
      <c r="E45" s="17" t="s">
        <v>14</v>
      </c>
      <c r="F45" s="18">
        <f t="shared" si="4"/>
        <v>3.3555555555555554E-2</v>
      </c>
      <c r="G45" s="27">
        <v>720</v>
      </c>
      <c r="H45" s="125">
        <v>24.16</v>
      </c>
    </row>
    <row r="46" spans="2:8">
      <c r="B46" s="57" t="s">
        <v>88</v>
      </c>
      <c r="C46" s="135">
        <v>4008536</v>
      </c>
      <c r="D46" s="17" t="s">
        <v>89</v>
      </c>
      <c r="E46" s="17" t="s">
        <v>14</v>
      </c>
      <c r="F46" s="18">
        <f t="shared" si="4"/>
        <v>3.1120000000000002E-2</v>
      </c>
      <c r="G46" s="27">
        <v>500</v>
      </c>
      <c r="H46" s="125">
        <v>15.56</v>
      </c>
    </row>
    <row r="47" spans="2:8">
      <c r="B47" s="57" t="s">
        <v>94</v>
      </c>
      <c r="C47" s="135" t="s">
        <v>166</v>
      </c>
      <c r="D47" s="17" t="s">
        <v>167</v>
      </c>
      <c r="E47" s="17" t="s">
        <v>14</v>
      </c>
      <c r="F47" s="18">
        <f t="shared" si="4"/>
        <v>0.15379999999999999</v>
      </c>
      <c r="G47" s="27">
        <v>150</v>
      </c>
      <c r="H47" s="125">
        <v>23.07</v>
      </c>
    </row>
    <row r="48" spans="2:8">
      <c r="B48" s="57" t="s">
        <v>103</v>
      </c>
      <c r="C48" s="135">
        <v>210447</v>
      </c>
      <c r="D48" s="17" t="s">
        <v>104</v>
      </c>
      <c r="E48" s="17" t="s">
        <v>4</v>
      </c>
      <c r="F48" s="18">
        <f t="shared" si="4"/>
        <v>2.2466666666666666</v>
      </c>
      <c r="G48" s="27">
        <v>3</v>
      </c>
      <c r="H48" s="125">
        <v>6.74</v>
      </c>
    </row>
    <row r="49" spans="2:8">
      <c r="B49" s="57" t="s">
        <v>105</v>
      </c>
      <c r="C49" s="135">
        <v>210417</v>
      </c>
      <c r="D49" s="17" t="s">
        <v>104</v>
      </c>
      <c r="E49" s="17" t="s">
        <v>4</v>
      </c>
      <c r="F49" s="18">
        <f t="shared" si="4"/>
        <v>3.4666666666666668</v>
      </c>
      <c r="G49" s="27">
        <v>3</v>
      </c>
      <c r="H49" s="125">
        <v>10.4</v>
      </c>
    </row>
    <row r="50" spans="2:8">
      <c r="B50" s="57" t="s">
        <v>91</v>
      </c>
      <c r="C50" s="135">
        <v>4879710</v>
      </c>
      <c r="D50" s="17" t="s">
        <v>90</v>
      </c>
      <c r="E50" s="17" t="s">
        <v>14</v>
      </c>
      <c r="F50" s="18">
        <f t="shared" si="4"/>
        <v>12.26</v>
      </c>
      <c r="G50" s="27">
        <v>1</v>
      </c>
      <c r="H50" s="125">
        <v>12.26</v>
      </c>
    </row>
    <row r="51" spans="2:8">
      <c r="B51" s="57" t="s">
        <v>101</v>
      </c>
      <c r="C51" s="135">
        <v>2647933</v>
      </c>
      <c r="D51" s="17" t="s">
        <v>100</v>
      </c>
      <c r="E51" s="17" t="s">
        <v>14</v>
      </c>
      <c r="F51" s="18">
        <f t="shared" si="4"/>
        <v>18.32</v>
      </c>
      <c r="G51" s="27">
        <v>1</v>
      </c>
      <c r="H51" s="125">
        <v>18.32</v>
      </c>
    </row>
    <row r="52" spans="2:8">
      <c r="B52" s="57" t="s">
        <v>102</v>
      </c>
      <c r="C52" s="135">
        <v>2647954</v>
      </c>
      <c r="D52" s="17" t="s">
        <v>100</v>
      </c>
      <c r="E52" s="17" t="s">
        <v>14</v>
      </c>
      <c r="F52" s="18">
        <f t="shared" si="4"/>
        <v>15.67</v>
      </c>
      <c r="G52" s="27">
        <v>1</v>
      </c>
      <c r="H52" s="125">
        <v>15.67</v>
      </c>
    </row>
    <row r="53" spans="2:8">
      <c r="B53" s="57" t="s">
        <v>96</v>
      </c>
      <c r="C53" s="135">
        <v>7087133</v>
      </c>
      <c r="D53" s="17" t="s">
        <v>95</v>
      </c>
      <c r="E53" s="17" t="s">
        <v>14</v>
      </c>
      <c r="F53" s="18">
        <f t="shared" si="4"/>
        <v>0.17019999999999999</v>
      </c>
      <c r="G53" s="27">
        <v>200</v>
      </c>
      <c r="H53" s="125">
        <v>34.04</v>
      </c>
    </row>
    <row r="54" spans="2:8">
      <c r="B54" s="57" t="s">
        <v>6</v>
      </c>
      <c r="C54" s="135">
        <v>4216040</v>
      </c>
      <c r="D54" s="17" t="s">
        <v>97</v>
      </c>
      <c r="E54" s="17" t="s">
        <v>14</v>
      </c>
      <c r="F54" s="18">
        <f t="shared" si="4"/>
        <v>4.1349999999999998E-2</v>
      </c>
      <c r="G54" s="27">
        <v>400</v>
      </c>
      <c r="H54" s="125">
        <v>16.54</v>
      </c>
    </row>
    <row r="55" spans="2:8">
      <c r="B55" s="53" t="s">
        <v>99</v>
      </c>
      <c r="C55" s="134">
        <v>5543871</v>
      </c>
      <c r="D55" s="13" t="s">
        <v>98</v>
      </c>
      <c r="E55" s="13" t="s">
        <v>14</v>
      </c>
      <c r="F55" s="18">
        <f t="shared" si="4"/>
        <v>0.12365</v>
      </c>
      <c r="G55" s="28">
        <v>200</v>
      </c>
      <c r="H55" s="129">
        <v>24.73</v>
      </c>
    </row>
    <row r="56" spans="2:8">
      <c r="B56" s="53" t="s">
        <v>106</v>
      </c>
      <c r="C56" s="134">
        <v>3717279</v>
      </c>
      <c r="D56" s="13" t="s">
        <v>107</v>
      </c>
      <c r="E56" s="13" t="s">
        <v>14</v>
      </c>
      <c r="F56" s="18">
        <f t="shared" si="4"/>
        <v>0.20319999999999999</v>
      </c>
      <c r="G56" s="28">
        <v>100</v>
      </c>
      <c r="H56" s="129">
        <v>20.32</v>
      </c>
    </row>
    <row r="57" spans="2:8">
      <c r="B57" s="53" t="s">
        <v>92</v>
      </c>
      <c r="C57" s="134">
        <v>1827433</v>
      </c>
      <c r="D57" s="13" t="s">
        <v>93</v>
      </c>
      <c r="E57" s="13" t="s">
        <v>14</v>
      </c>
      <c r="F57" s="18">
        <f t="shared" si="4"/>
        <v>0.27124999999999999</v>
      </c>
      <c r="G57" s="28">
        <v>64</v>
      </c>
      <c r="H57" s="129">
        <v>17.36</v>
      </c>
    </row>
    <row r="58" spans="2:8">
      <c r="B58" s="57" t="s">
        <v>112</v>
      </c>
      <c r="C58" s="135">
        <v>5718178</v>
      </c>
      <c r="D58" s="17" t="s">
        <v>113</v>
      </c>
      <c r="E58" s="17" t="s">
        <v>115</v>
      </c>
      <c r="F58" s="18">
        <f>SUM(H58/G58)</f>
        <v>1.2649999999999999</v>
      </c>
      <c r="G58" s="27">
        <v>24</v>
      </c>
      <c r="H58" s="125">
        <v>30.36</v>
      </c>
    </row>
    <row r="59" spans="2:8">
      <c r="B59" s="57" t="s">
        <v>114</v>
      </c>
      <c r="C59" s="135">
        <v>5718749</v>
      </c>
      <c r="D59" s="17" t="s">
        <v>113</v>
      </c>
      <c r="E59" s="17" t="s">
        <v>115</v>
      </c>
      <c r="F59" s="18">
        <f t="shared" ref="F59:F68" si="5">SUM(H59/G59)</f>
        <v>1.2649999999999999</v>
      </c>
      <c r="G59" s="27">
        <v>24</v>
      </c>
      <c r="H59" s="125">
        <v>30.36</v>
      </c>
    </row>
    <row r="60" spans="2:8">
      <c r="B60" s="57" t="s">
        <v>116</v>
      </c>
      <c r="C60" s="135">
        <v>5721461</v>
      </c>
      <c r="D60" s="17" t="s">
        <v>113</v>
      </c>
      <c r="E60" s="17" t="s">
        <v>115</v>
      </c>
      <c r="F60" s="18">
        <f t="shared" si="5"/>
        <v>1.2649999999999999</v>
      </c>
      <c r="G60" s="27">
        <v>24</v>
      </c>
      <c r="H60" s="125">
        <v>30.36</v>
      </c>
    </row>
    <row r="61" spans="2:8">
      <c r="B61" s="53" t="s">
        <v>117</v>
      </c>
      <c r="C61" s="134">
        <v>7064333</v>
      </c>
      <c r="D61" s="13" t="s">
        <v>118</v>
      </c>
      <c r="E61" s="13" t="s">
        <v>115</v>
      </c>
      <c r="F61" s="18">
        <f t="shared" si="5"/>
        <v>3.2494999999999998</v>
      </c>
      <c r="G61" s="28">
        <v>20</v>
      </c>
      <c r="H61" s="129">
        <v>64.989999999999995</v>
      </c>
    </row>
    <row r="62" spans="2:8">
      <c r="B62" s="53" t="s">
        <v>119</v>
      </c>
      <c r="C62" s="134">
        <v>1898364</v>
      </c>
      <c r="D62" s="13" t="s">
        <v>120</v>
      </c>
      <c r="E62" s="13" t="s">
        <v>14</v>
      </c>
      <c r="F62" s="18">
        <f t="shared" si="5"/>
        <v>4.8014492753623191E-2</v>
      </c>
      <c r="G62" s="28">
        <v>1380</v>
      </c>
      <c r="H62" s="129">
        <v>66.260000000000005</v>
      </c>
    </row>
    <row r="63" spans="2:8">
      <c r="B63" s="53" t="s">
        <v>121</v>
      </c>
      <c r="C63" s="134">
        <v>7495066</v>
      </c>
      <c r="D63" s="13" t="s">
        <v>122</v>
      </c>
      <c r="E63" s="13" t="s">
        <v>115</v>
      </c>
      <c r="F63" s="18">
        <f t="shared" si="5"/>
        <v>4.0618749999999997</v>
      </c>
      <c r="G63" s="28">
        <v>16</v>
      </c>
      <c r="H63" s="129">
        <v>64.989999999999995</v>
      </c>
    </row>
    <row r="64" spans="2:8">
      <c r="B64" s="53" t="s">
        <v>123</v>
      </c>
      <c r="C64" s="134">
        <v>1330687</v>
      </c>
      <c r="D64" s="13" t="s">
        <v>124</v>
      </c>
      <c r="E64" s="13" t="s">
        <v>136</v>
      </c>
      <c r="F64" s="18">
        <f t="shared" si="5"/>
        <v>3.41</v>
      </c>
      <c r="G64" s="28">
        <v>12</v>
      </c>
      <c r="H64" s="129">
        <v>40.92</v>
      </c>
    </row>
    <row r="65" spans="2:8">
      <c r="B65" s="53" t="s">
        <v>125</v>
      </c>
      <c r="C65" s="134">
        <v>7064444</v>
      </c>
      <c r="D65" s="13" t="s">
        <v>126</v>
      </c>
      <c r="E65" s="13" t="s">
        <v>115</v>
      </c>
      <c r="F65" s="18">
        <f t="shared" si="5"/>
        <v>3.6670000000000003</v>
      </c>
      <c r="G65" s="28">
        <v>20</v>
      </c>
      <c r="H65" s="129">
        <v>73.34</v>
      </c>
    </row>
    <row r="66" spans="2:8">
      <c r="B66" s="53" t="s">
        <v>127</v>
      </c>
      <c r="C66" s="135">
        <v>1438854</v>
      </c>
      <c r="D66" s="17" t="s">
        <v>118</v>
      </c>
      <c r="E66" s="13" t="s">
        <v>115</v>
      </c>
      <c r="F66" s="18">
        <f t="shared" si="5"/>
        <v>3.5090000000000003</v>
      </c>
      <c r="G66" s="28">
        <v>20</v>
      </c>
      <c r="H66" s="129">
        <v>70.180000000000007</v>
      </c>
    </row>
    <row r="67" spans="2:8">
      <c r="B67" s="53" t="s">
        <v>128</v>
      </c>
      <c r="C67" s="134">
        <v>8467359</v>
      </c>
      <c r="D67" s="13" t="s">
        <v>129</v>
      </c>
      <c r="E67" s="13" t="s">
        <v>115</v>
      </c>
      <c r="F67" s="18">
        <f t="shared" si="5"/>
        <v>5.4737499999999999</v>
      </c>
      <c r="G67" s="28">
        <v>8</v>
      </c>
      <c r="H67" s="129">
        <v>43.79</v>
      </c>
    </row>
    <row r="68" spans="2:8">
      <c r="B68" s="62" t="s">
        <v>138</v>
      </c>
      <c r="C68" s="139">
        <v>191397</v>
      </c>
      <c r="D68" s="47" t="s">
        <v>137</v>
      </c>
      <c r="E68" s="48" t="s">
        <v>2</v>
      </c>
      <c r="F68" s="49">
        <f t="shared" si="5"/>
        <v>2.5883333333333334</v>
      </c>
      <c r="G68" s="48">
        <v>24</v>
      </c>
      <c r="H68" s="130">
        <v>62.12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8"/>
  <sheetViews>
    <sheetView topLeftCell="A40" zoomScale="85" zoomScaleNormal="85" workbookViewId="0">
      <selection activeCell="P75" sqref="P75"/>
    </sheetView>
  </sheetViews>
  <sheetFormatPr defaultRowHeight="14.5"/>
  <cols>
    <col min="1" max="1" width="8.453125" customWidth="1"/>
    <col min="2" max="2" width="25" customWidth="1"/>
    <col min="3" max="3" width="5.81640625" customWidth="1"/>
    <col min="4" max="10" width="7.26953125" customWidth="1"/>
    <col min="11" max="11" width="8.1796875" customWidth="1"/>
    <col min="12" max="12" width="10.54296875" customWidth="1"/>
  </cols>
  <sheetData>
    <row r="1" spans="1:12" ht="15" customHeight="1">
      <c r="A1" s="117"/>
      <c r="B1" s="197" t="s">
        <v>0</v>
      </c>
      <c r="C1" s="197"/>
      <c r="D1" s="197"/>
      <c r="E1" s="197"/>
      <c r="F1" s="197"/>
      <c r="G1" s="197"/>
      <c r="H1" s="197"/>
      <c r="I1" s="197"/>
      <c r="J1" s="199"/>
      <c r="K1" s="201"/>
      <c r="L1" s="205"/>
    </row>
    <row r="2" spans="1:12" ht="15" customHeight="1" thickBot="1">
      <c r="A2" s="118"/>
      <c r="B2" s="198"/>
      <c r="C2" s="198"/>
      <c r="D2" s="198"/>
      <c r="E2" s="198"/>
      <c r="F2" s="198"/>
      <c r="G2" s="198"/>
      <c r="H2" s="198"/>
      <c r="I2" s="198"/>
      <c r="J2" s="200"/>
      <c r="K2" s="202"/>
      <c r="L2" s="206"/>
    </row>
    <row r="3" spans="1:12" ht="15" customHeight="1">
      <c r="A3" s="150" t="s">
        <v>142</v>
      </c>
      <c r="B3" s="207" t="s">
        <v>134</v>
      </c>
      <c r="C3" s="209" t="s">
        <v>1</v>
      </c>
      <c r="D3" s="121">
        <v>44409</v>
      </c>
      <c r="E3" s="121">
        <f t="shared" ref="E3:J3" si="0">D3+1</f>
        <v>44410</v>
      </c>
      <c r="F3" s="121">
        <f t="shared" si="0"/>
        <v>44411</v>
      </c>
      <c r="G3" s="121">
        <f t="shared" si="0"/>
        <v>44412</v>
      </c>
      <c r="H3" s="121">
        <f t="shared" si="0"/>
        <v>44413</v>
      </c>
      <c r="I3" s="121">
        <f t="shared" si="0"/>
        <v>44414</v>
      </c>
      <c r="J3" s="121">
        <f t="shared" si="0"/>
        <v>44415</v>
      </c>
      <c r="K3" s="211" t="s">
        <v>139</v>
      </c>
      <c r="L3" s="213" t="s">
        <v>140</v>
      </c>
    </row>
    <row r="4" spans="1:12" ht="20.25" customHeight="1" thickBot="1">
      <c r="A4" s="151"/>
      <c r="B4" s="208"/>
      <c r="C4" s="210"/>
      <c r="D4" s="119" t="str">
        <f>TEXT(D3,"DDD")</f>
        <v>Sun</v>
      </c>
      <c r="E4" s="119" t="str">
        <f t="shared" ref="E4:J4" si="1">TEXT(E3,"DDD")</f>
        <v>Mon</v>
      </c>
      <c r="F4" s="119" t="str">
        <f t="shared" si="1"/>
        <v>Tue</v>
      </c>
      <c r="G4" s="119" t="str">
        <f t="shared" si="1"/>
        <v>Wed</v>
      </c>
      <c r="H4" s="119" t="str">
        <f t="shared" si="1"/>
        <v>Thu</v>
      </c>
      <c r="I4" s="119" t="str">
        <f t="shared" si="1"/>
        <v>Fri</v>
      </c>
      <c r="J4" s="119" t="str">
        <f t="shared" si="1"/>
        <v>Sat</v>
      </c>
      <c r="K4" s="212"/>
      <c r="L4" s="214"/>
    </row>
    <row r="5" spans="1:12" ht="15" customHeight="1" thickBot="1">
      <c r="A5" s="151"/>
      <c r="B5" s="215" t="s">
        <v>9</v>
      </c>
      <c r="C5" s="215"/>
      <c r="D5" s="215"/>
      <c r="E5" s="215"/>
      <c r="F5" s="215"/>
      <c r="G5" s="215"/>
      <c r="H5" s="215"/>
      <c r="I5" s="215"/>
      <c r="J5" s="215"/>
      <c r="K5" s="71"/>
      <c r="L5" s="72"/>
    </row>
    <row r="6" spans="1:12" ht="15" customHeight="1">
      <c r="A6" s="151"/>
      <c r="B6" s="74" t="s">
        <v>86</v>
      </c>
      <c r="C6" s="67"/>
      <c r="D6" s="100"/>
      <c r="E6" s="103"/>
      <c r="F6" s="100"/>
      <c r="G6" s="103"/>
      <c r="H6" s="100"/>
      <c r="I6" s="103"/>
      <c r="J6" s="100"/>
      <c r="K6" s="68">
        <f>SUM(D6:J6)</f>
        <v>0</v>
      </c>
      <c r="L6" s="69">
        <f>_xlfn.XLOOKUP('Week 5'!B6,Table1[Item Name],Table1[Cost])*'Week 5'!K6</f>
        <v>0</v>
      </c>
    </row>
    <row r="7" spans="1:12" ht="15" customHeight="1">
      <c r="A7" s="151"/>
      <c r="B7" s="75" t="s">
        <v>33</v>
      </c>
      <c r="C7" s="3"/>
      <c r="D7" s="113">
        <v>75</v>
      </c>
      <c r="E7" s="113">
        <v>75</v>
      </c>
      <c r="F7" s="113">
        <v>75</v>
      </c>
      <c r="G7" s="113">
        <v>75</v>
      </c>
      <c r="H7" s="113">
        <v>75</v>
      </c>
      <c r="I7" s="113">
        <v>75</v>
      </c>
      <c r="J7" s="113">
        <v>75</v>
      </c>
      <c r="K7" s="2">
        <f t="shared" ref="K7:K16" si="2">SUM(D7:J7)</f>
        <v>525</v>
      </c>
      <c r="L7" s="69">
        <f>_xlfn.XLOOKUP('Week 5'!B7,Table1[Item Name],Table1[Cost])*'Week 5'!K7</f>
        <v>0</v>
      </c>
    </row>
    <row r="8" spans="1:12" ht="13.5" customHeight="1">
      <c r="A8" s="151"/>
      <c r="B8" s="75" t="s">
        <v>35</v>
      </c>
      <c r="C8" s="3"/>
      <c r="D8" s="113">
        <v>75</v>
      </c>
      <c r="E8" s="113">
        <v>75</v>
      </c>
      <c r="F8" s="113">
        <v>75</v>
      </c>
      <c r="G8" s="113">
        <v>75</v>
      </c>
      <c r="H8" s="113">
        <v>75</v>
      </c>
      <c r="I8" s="113">
        <v>75</v>
      </c>
      <c r="J8" s="113">
        <v>75</v>
      </c>
      <c r="K8" s="2">
        <f t="shared" si="2"/>
        <v>525</v>
      </c>
      <c r="L8" s="69">
        <f>_xlfn.XLOOKUP('Week 5'!B8,Table1[Item Name],Table1[Cost])*'Week 5'!K8</f>
        <v>0</v>
      </c>
    </row>
    <row r="9" spans="1:12" ht="13.5" customHeight="1">
      <c r="A9" s="151"/>
      <c r="B9" s="75" t="s">
        <v>36</v>
      </c>
      <c r="C9" s="3"/>
      <c r="D9" s="101"/>
      <c r="E9" s="104"/>
      <c r="F9" s="101"/>
      <c r="G9" s="104"/>
      <c r="H9" s="101"/>
      <c r="I9" s="104"/>
      <c r="J9" s="101"/>
      <c r="K9" s="2">
        <f t="shared" si="2"/>
        <v>0</v>
      </c>
      <c r="L9" s="69">
        <f>_xlfn.XLOOKUP('Week 5'!B9,Table1[Item Name],Table1[Cost])*'Week 5'!K9</f>
        <v>0</v>
      </c>
    </row>
    <row r="10" spans="1:12" ht="13.5" customHeight="1">
      <c r="A10" s="151"/>
      <c r="B10" s="75" t="s">
        <v>38</v>
      </c>
      <c r="C10" s="3"/>
      <c r="D10" s="101"/>
      <c r="E10" s="104"/>
      <c r="F10" s="101"/>
      <c r="G10" s="104"/>
      <c r="H10" s="101"/>
      <c r="I10" s="104"/>
      <c r="J10" s="101"/>
      <c r="K10" s="2">
        <f t="shared" si="2"/>
        <v>0</v>
      </c>
      <c r="L10" s="69">
        <f>_xlfn.XLOOKUP('Week 5'!B10,Table1[Item Name],Table1[Cost])*'Week 5'!K10</f>
        <v>0</v>
      </c>
    </row>
    <row r="11" spans="1:12" ht="13.5" customHeight="1">
      <c r="A11" s="151"/>
      <c r="B11" s="76" t="s">
        <v>40</v>
      </c>
      <c r="C11" s="3"/>
      <c r="D11" s="101"/>
      <c r="E11" s="104"/>
      <c r="F11" s="101"/>
      <c r="G11" s="104"/>
      <c r="H11" s="101"/>
      <c r="I11" s="104"/>
      <c r="J11" s="101"/>
      <c r="K11" s="2">
        <f t="shared" si="2"/>
        <v>0</v>
      </c>
      <c r="L11" s="69">
        <f>_xlfn.XLOOKUP('Week 5'!B11,Table1[Item Name],Table1[Cost])*'Week 5'!K11</f>
        <v>0</v>
      </c>
    </row>
    <row r="12" spans="1:12" ht="13.5" customHeight="1">
      <c r="A12" s="151"/>
      <c r="B12" s="76" t="s">
        <v>43</v>
      </c>
      <c r="C12" s="3"/>
      <c r="D12" s="101"/>
      <c r="E12" s="104"/>
      <c r="F12" s="101"/>
      <c r="G12" s="104"/>
      <c r="H12" s="101"/>
      <c r="I12" s="104"/>
      <c r="J12" s="101"/>
      <c r="K12" s="2">
        <f t="shared" si="2"/>
        <v>0</v>
      </c>
      <c r="L12" s="69">
        <f>_xlfn.XLOOKUP('Week 5'!B12,Table1[Item Name],Table1[Cost])*'Week 5'!K12</f>
        <v>0</v>
      </c>
    </row>
    <row r="13" spans="1:12" ht="12" customHeight="1">
      <c r="A13" s="151"/>
      <c r="B13" s="76" t="s">
        <v>45</v>
      </c>
      <c r="C13" s="3"/>
      <c r="D13" s="101"/>
      <c r="E13" s="104"/>
      <c r="F13" s="101"/>
      <c r="G13" s="104"/>
      <c r="H13" s="101"/>
      <c r="I13" s="104"/>
      <c r="J13" s="101"/>
      <c r="K13" s="2">
        <f t="shared" si="2"/>
        <v>0</v>
      </c>
      <c r="L13" s="69">
        <f>_xlfn.XLOOKUP('Week 5'!B13,Table1[Item Name],Table1[Cost])*'Week 5'!K13</f>
        <v>0</v>
      </c>
    </row>
    <row r="14" spans="1:12" ht="15" customHeight="1">
      <c r="A14" s="151"/>
      <c r="B14" s="76" t="s">
        <v>47</v>
      </c>
      <c r="C14" s="3"/>
      <c r="D14" s="101"/>
      <c r="E14" s="104"/>
      <c r="F14" s="101"/>
      <c r="G14" s="104"/>
      <c r="H14" s="101"/>
      <c r="I14" s="104"/>
      <c r="J14" s="101"/>
      <c r="K14" s="2">
        <f t="shared" si="2"/>
        <v>0</v>
      </c>
      <c r="L14" s="69">
        <f>_xlfn.XLOOKUP('Week 5'!B14,Table1[Item Name],Table1[Cost])*'Week 5'!K14</f>
        <v>0</v>
      </c>
    </row>
    <row r="15" spans="1:12" ht="15" customHeight="1">
      <c r="A15" s="151"/>
      <c r="B15" s="76" t="s">
        <v>49</v>
      </c>
      <c r="C15" s="3"/>
      <c r="D15" s="101"/>
      <c r="E15" s="104"/>
      <c r="F15" s="101"/>
      <c r="G15" s="104"/>
      <c r="H15" s="101"/>
      <c r="I15" s="104"/>
      <c r="J15" s="101"/>
      <c r="K15" s="2">
        <f t="shared" si="2"/>
        <v>0</v>
      </c>
      <c r="L15" s="69">
        <f>_xlfn.XLOOKUP('Week 5'!B15,Table1[Item Name],Table1[Cost])*'Week 5'!K15</f>
        <v>0</v>
      </c>
    </row>
    <row r="16" spans="1:12" ht="15" customHeight="1" thickBot="1">
      <c r="A16" s="151"/>
      <c r="B16" s="77" t="s">
        <v>51</v>
      </c>
      <c r="C16" s="64"/>
      <c r="D16" s="102"/>
      <c r="E16" s="105"/>
      <c r="F16" s="102"/>
      <c r="G16" s="105"/>
      <c r="H16" s="102"/>
      <c r="I16" s="105"/>
      <c r="J16" s="102"/>
      <c r="K16" s="65">
        <f t="shared" si="2"/>
        <v>0</v>
      </c>
      <c r="L16" s="69">
        <f>_xlfn.XLOOKUP('Week 5'!B16,Table1[Item Name],Table1[Cost])*'Week 5'!K16</f>
        <v>0</v>
      </c>
    </row>
    <row r="17" spans="1:12" ht="15" customHeight="1" thickBot="1">
      <c r="A17" s="151"/>
      <c r="B17" s="141" t="s">
        <v>10</v>
      </c>
      <c r="C17" s="141"/>
      <c r="D17" s="141"/>
      <c r="E17" s="141"/>
      <c r="F17" s="141"/>
      <c r="G17" s="141"/>
      <c r="H17" s="141"/>
      <c r="I17" s="141"/>
      <c r="J17" s="141"/>
      <c r="K17" s="140"/>
      <c r="L17" s="142"/>
    </row>
    <row r="18" spans="1:12" ht="15" customHeight="1">
      <c r="A18" s="151"/>
      <c r="B18" s="74" t="s">
        <v>18</v>
      </c>
      <c r="C18" s="70"/>
      <c r="D18" s="112"/>
      <c r="E18" s="115">
        <v>3</v>
      </c>
      <c r="F18" s="115">
        <v>3</v>
      </c>
      <c r="G18" s="115">
        <v>3</v>
      </c>
      <c r="H18" s="115">
        <v>3</v>
      </c>
      <c r="I18" s="115">
        <v>3</v>
      </c>
      <c r="J18" s="112"/>
      <c r="K18" s="68">
        <f>SUM(D18:J18)*3</f>
        <v>45</v>
      </c>
      <c r="L18" s="69">
        <f>_xlfn.XLOOKUP('Week 5'!B18,Table1[Item Name],Table1[Cost])*'Week 5'!K18</f>
        <v>0</v>
      </c>
    </row>
    <row r="19" spans="1:12" ht="15" customHeight="1">
      <c r="A19" s="151"/>
      <c r="B19" s="75" t="s">
        <v>20</v>
      </c>
      <c r="C19" s="1"/>
      <c r="D19" s="113"/>
      <c r="E19" s="116">
        <v>5</v>
      </c>
      <c r="F19" s="116">
        <v>5</v>
      </c>
      <c r="G19" s="116">
        <v>5</v>
      </c>
      <c r="H19" s="116">
        <v>5</v>
      </c>
      <c r="I19" s="116">
        <v>5</v>
      </c>
      <c r="J19" s="113"/>
      <c r="K19" s="2">
        <f t="shared" ref="K19:K20" si="3">SUM(D19:J19)*3</f>
        <v>75</v>
      </c>
      <c r="L19" s="69">
        <f>_xlfn.XLOOKUP('Week 5'!B19,Table1[Item Name],Table1[Cost])*'Week 5'!K19</f>
        <v>0</v>
      </c>
    </row>
    <row r="20" spans="1:12" ht="15" customHeight="1">
      <c r="A20" s="151"/>
      <c r="B20" s="75" t="s">
        <v>21</v>
      </c>
      <c r="C20" s="1"/>
      <c r="D20" s="113"/>
      <c r="E20" s="116">
        <v>5</v>
      </c>
      <c r="F20" s="116">
        <v>5</v>
      </c>
      <c r="G20" s="116">
        <v>5</v>
      </c>
      <c r="H20" s="116">
        <v>5</v>
      </c>
      <c r="I20" s="116">
        <v>5</v>
      </c>
      <c r="J20" s="113"/>
      <c r="K20" s="2">
        <f t="shared" si="3"/>
        <v>75</v>
      </c>
      <c r="L20" s="69">
        <f>_xlfn.XLOOKUP('Week 5'!B20,Table1[Item Name],Table1[Cost])*'Week 5'!K20</f>
        <v>0</v>
      </c>
    </row>
    <row r="21" spans="1:12" ht="15" customHeight="1">
      <c r="A21" s="151"/>
      <c r="B21" s="75" t="s">
        <v>22</v>
      </c>
      <c r="C21" s="1"/>
      <c r="D21" s="101">
        <v>2</v>
      </c>
      <c r="E21" s="107"/>
      <c r="F21" s="101"/>
      <c r="G21" s="107"/>
      <c r="H21" s="101"/>
      <c r="I21" s="107"/>
      <c r="J21" s="101"/>
      <c r="K21" s="2">
        <f t="shared" ref="K21:K63" si="4">SUM(D21:J21)</f>
        <v>2</v>
      </c>
      <c r="L21" s="69">
        <f>_xlfn.XLOOKUP('Week 5'!B21,Table1[Item Name],Table1[Cost])*'Week 5'!K21</f>
        <v>0</v>
      </c>
    </row>
    <row r="22" spans="1:12" ht="15" customHeight="1">
      <c r="A22" s="151"/>
      <c r="B22" s="75" t="s">
        <v>160</v>
      </c>
      <c r="C22" s="1"/>
      <c r="D22" s="101"/>
      <c r="E22" s="107"/>
      <c r="F22" s="101"/>
      <c r="G22" s="107"/>
      <c r="H22" s="101"/>
      <c r="I22" s="107"/>
      <c r="J22" s="101"/>
      <c r="K22" s="2">
        <f t="shared" si="4"/>
        <v>0</v>
      </c>
      <c r="L22" s="69">
        <f>_xlfn.XLOOKUP('Week 5'!B22,Table1[Item Name],Table1[Cost])*'Week 5'!K22</f>
        <v>0</v>
      </c>
    </row>
    <row r="23" spans="1:12" ht="15" customHeight="1">
      <c r="A23" s="151"/>
      <c r="B23" s="75" t="s">
        <v>26</v>
      </c>
      <c r="C23" s="1"/>
      <c r="D23" s="101">
        <v>2</v>
      </c>
      <c r="E23" s="107"/>
      <c r="F23" s="101"/>
      <c r="G23" s="107"/>
      <c r="H23" s="101"/>
      <c r="I23" s="107">
        <v>1</v>
      </c>
      <c r="J23" s="101"/>
      <c r="K23" s="2">
        <f t="shared" si="4"/>
        <v>3</v>
      </c>
      <c r="L23" s="69">
        <f>_xlfn.XLOOKUP('Week 5'!B23,Table1[Item Name],Table1[Cost])*'Week 5'!K23</f>
        <v>0</v>
      </c>
    </row>
    <row r="24" spans="1:12" ht="15" customHeight="1">
      <c r="A24" s="151"/>
      <c r="B24" s="75" t="s">
        <v>27</v>
      </c>
      <c r="C24" s="1"/>
      <c r="D24" s="101">
        <v>2</v>
      </c>
      <c r="E24" s="107"/>
      <c r="F24" s="101"/>
      <c r="G24" s="107"/>
      <c r="H24" s="101"/>
      <c r="I24" s="107">
        <v>1</v>
      </c>
      <c r="J24" s="101"/>
      <c r="K24" s="2">
        <f t="shared" si="4"/>
        <v>3</v>
      </c>
      <c r="L24" s="69">
        <f>_xlfn.XLOOKUP('Week 5'!B24,Table1[Item Name],Table1[Cost])*'Week 5'!K24</f>
        <v>0</v>
      </c>
    </row>
    <row r="25" spans="1:12" ht="15" customHeight="1">
      <c r="A25" s="151"/>
      <c r="B25" s="75" t="s">
        <v>28</v>
      </c>
      <c r="C25" s="1"/>
      <c r="D25" s="101"/>
      <c r="E25" s="107"/>
      <c r="F25" s="101"/>
      <c r="G25" s="107"/>
      <c r="H25" s="101"/>
      <c r="I25" s="107">
        <v>1</v>
      </c>
      <c r="J25" s="101"/>
      <c r="K25" s="2">
        <f t="shared" si="4"/>
        <v>1</v>
      </c>
      <c r="L25" s="69">
        <f>_xlfn.XLOOKUP('Week 5'!B25,Table1[Item Name],Table1[Cost])*'Week 5'!K25</f>
        <v>0</v>
      </c>
    </row>
    <row r="26" spans="1:12" ht="15" customHeight="1">
      <c r="A26" s="151"/>
      <c r="B26" s="75" t="s">
        <v>29</v>
      </c>
      <c r="C26" s="1"/>
      <c r="D26" s="101"/>
      <c r="E26" s="107"/>
      <c r="F26" s="101"/>
      <c r="G26" s="107"/>
      <c r="H26" s="101"/>
      <c r="I26" s="107"/>
      <c r="J26" s="101"/>
      <c r="K26" s="2">
        <f t="shared" si="4"/>
        <v>0</v>
      </c>
      <c r="L26" s="69">
        <f>_xlfn.XLOOKUP('Week 5'!B26,Table1[Item Name],Table1[Cost])*'Week 5'!K26</f>
        <v>0</v>
      </c>
    </row>
    <row r="27" spans="1:12" ht="15" customHeight="1">
      <c r="A27" s="151"/>
      <c r="B27" s="75" t="s">
        <v>30</v>
      </c>
      <c r="C27" s="1"/>
      <c r="D27" s="101"/>
      <c r="E27" s="107"/>
      <c r="F27" s="101"/>
      <c r="G27" s="107"/>
      <c r="H27" s="101"/>
      <c r="I27" s="107"/>
      <c r="J27" s="101"/>
      <c r="K27" s="2">
        <f t="shared" si="4"/>
        <v>0</v>
      </c>
      <c r="L27" s="69">
        <f>_xlfn.XLOOKUP('Week 5'!B27,Table1[Item Name],Table1[Cost])*'Week 5'!K27</f>
        <v>0</v>
      </c>
    </row>
    <row r="28" spans="1:12" ht="15" customHeight="1">
      <c r="A28" s="151"/>
      <c r="B28" s="75" t="s">
        <v>31</v>
      </c>
      <c r="C28" s="1"/>
      <c r="D28" s="101"/>
      <c r="E28" s="107"/>
      <c r="F28" s="101"/>
      <c r="G28" s="107"/>
      <c r="H28" s="101"/>
      <c r="I28" s="107"/>
      <c r="J28" s="101"/>
      <c r="K28" s="2">
        <f t="shared" si="4"/>
        <v>0</v>
      </c>
      <c r="L28" s="69">
        <f>_xlfn.XLOOKUP('Week 5'!B28,Table1[Item Name],Table1[Cost])*'Week 5'!K28</f>
        <v>0</v>
      </c>
    </row>
    <row r="29" spans="1:12" ht="15" customHeight="1" thickBot="1">
      <c r="A29" s="151"/>
      <c r="B29" s="78" t="s">
        <v>32</v>
      </c>
      <c r="C29" s="66"/>
      <c r="D29" s="102"/>
      <c r="E29" s="108"/>
      <c r="F29" s="102"/>
      <c r="G29" s="108"/>
      <c r="H29" s="102"/>
      <c r="I29" s="108"/>
      <c r="J29" s="102"/>
      <c r="K29" s="65">
        <f t="shared" si="4"/>
        <v>0</v>
      </c>
      <c r="L29" s="69">
        <f>_xlfn.XLOOKUP('Week 5'!B29,Table1[Item Name],Table1[Cost])*'Week 5'!K29</f>
        <v>0</v>
      </c>
    </row>
    <row r="30" spans="1:12" ht="15" customHeight="1" thickBot="1">
      <c r="A30" s="151"/>
      <c r="B30" s="203" t="s">
        <v>11</v>
      </c>
      <c r="C30" s="203"/>
      <c r="D30" s="203"/>
      <c r="E30" s="203"/>
      <c r="F30" s="203"/>
      <c r="G30" s="203"/>
      <c r="H30" s="203"/>
      <c r="I30" s="203"/>
      <c r="J30" s="203"/>
      <c r="K30" s="71"/>
      <c r="L30" s="142"/>
    </row>
    <row r="31" spans="1:12" ht="15" customHeight="1">
      <c r="A31" s="151"/>
      <c r="B31" s="79" t="s">
        <v>53</v>
      </c>
      <c r="C31" s="70"/>
      <c r="D31" s="100">
        <v>8</v>
      </c>
      <c r="E31" s="100">
        <v>8</v>
      </c>
      <c r="F31" s="100">
        <v>8</v>
      </c>
      <c r="G31" s="100">
        <v>8</v>
      </c>
      <c r="H31" s="100">
        <v>8</v>
      </c>
      <c r="I31" s="100">
        <v>8</v>
      </c>
      <c r="J31" s="100">
        <v>8</v>
      </c>
      <c r="K31" s="68">
        <f t="shared" si="4"/>
        <v>56</v>
      </c>
      <c r="L31" s="69">
        <f>_xlfn.XLOOKUP('Week 5'!B31,Table1[Item Name],Table1[Cost])*'Week 5'!K31</f>
        <v>0</v>
      </c>
    </row>
    <row r="32" spans="1:12" ht="15" customHeight="1">
      <c r="A32" s="151"/>
      <c r="B32" s="80" t="s">
        <v>57</v>
      </c>
      <c r="C32" s="1"/>
      <c r="D32" s="101">
        <v>8</v>
      </c>
      <c r="E32" s="101">
        <v>8</v>
      </c>
      <c r="F32" s="101">
        <v>8</v>
      </c>
      <c r="G32" s="101">
        <v>8</v>
      </c>
      <c r="H32" s="101">
        <v>8</v>
      </c>
      <c r="I32" s="101">
        <v>8</v>
      </c>
      <c r="J32" s="101">
        <v>8</v>
      </c>
      <c r="K32" s="2">
        <f t="shared" si="4"/>
        <v>56</v>
      </c>
      <c r="L32" s="69">
        <f>_xlfn.XLOOKUP('Week 5'!B32,Table1[Item Name],Table1[Cost])*'Week 5'!K32</f>
        <v>0</v>
      </c>
    </row>
    <row r="33" spans="1:12" ht="15" customHeight="1">
      <c r="A33" s="151"/>
      <c r="B33" s="75" t="s">
        <v>59</v>
      </c>
      <c r="C33" s="1"/>
      <c r="D33" s="101"/>
      <c r="E33" s="107">
        <v>2</v>
      </c>
      <c r="F33" s="101"/>
      <c r="G33" s="107"/>
      <c r="H33" s="101">
        <v>2</v>
      </c>
      <c r="I33" s="107"/>
      <c r="J33" s="101"/>
      <c r="K33" s="2">
        <f t="shared" si="4"/>
        <v>4</v>
      </c>
      <c r="L33" s="69">
        <f>_xlfn.XLOOKUP('Week 5'!B33,Table1[Item Name],Table1[Cost])*'Week 5'!K33</f>
        <v>0</v>
      </c>
    </row>
    <row r="34" spans="1:12" ht="15" customHeight="1">
      <c r="A34" s="151"/>
      <c r="B34" s="80" t="s">
        <v>60</v>
      </c>
      <c r="C34" s="1"/>
      <c r="D34" s="101">
        <v>8</v>
      </c>
      <c r="E34" s="101">
        <v>8</v>
      </c>
      <c r="F34" s="101">
        <v>8</v>
      </c>
      <c r="G34" s="101">
        <v>8</v>
      </c>
      <c r="H34" s="101">
        <v>8</v>
      </c>
      <c r="I34" s="101">
        <v>8</v>
      </c>
      <c r="J34" s="101">
        <v>8</v>
      </c>
      <c r="K34" s="2">
        <f t="shared" si="4"/>
        <v>56</v>
      </c>
      <c r="L34" s="69">
        <f>_xlfn.XLOOKUP('Week 5'!B34,Table1[Item Name],Table1[Cost])*'Week 5'!K34</f>
        <v>0</v>
      </c>
    </row>
    <row r="35" spans="1:12" ht="15" customHeight="1">
      <c r="A35" s="151"/>
      <c r="B35" s="80" t="s">
        <v>62</v>
      </c>
      <c r="C35" s="1"/>
      <c r="D35" s="101">
        <v>30</v>
      </c>
      <c r="E35" s="101">
        <v>30</v>
      </c>
      <c r="F35" s="101">
        <v>30</v>
      </c>
      <c r="G35" s="101">
        <v>30</v>
      </c>
      <c r="H35" s="101">
        <v>30</v>
      </c>
      <c r="I35" s="101">
        <v>30</v>
      </c>
      <c r="J35" s="101">
        <v>30</v>
      </c>
      <c r="K35" s="2">
        <f t="shared" si="4"/>
        <v>210</v>
      </c>
      <c r="L35" s="69">
        <f>_xlfn.XLOOKUP('Week 5'!B35,Table1[Item Name],Table1[Cost])*'Week 5'!K35</f>
        <v>0</v>
      </c>
    </row>
    <row r="36" spans="1:12" ht="15" customHeight="1">
      <c r="A36" s="151"/>
      <c r="B36" s="80" t="s">
        <v>65</v>
      </c>
      <c r="C36" s="1"/>
      <c r="D36" s="101">
        <v>30</v>
      </c>
      <c r="E36" s="101">
        <v>30</v>
      </c>
      <c r="F36" s="101">
        <v>30</v>
      </c>
      <c r="G36" s="101">
        <v>30</v>
      </c>
      <c r="H36" s="101">
        <v>30</v>
      </c>
      <c r="I36" s="101">
        <v>30</v>
      </c>
      <c r="J36" s="101">
        <v>30</v>
      </c>
      <c r="K36" s="2">
        <f t="shared" si="4"/>
        <v>210</v>
      </c>
      <c r="L36" s="69">
        <f>_xlfn.XLOOKUP('Week 5'!B36,Table1[Item Name],Table1[Cost])*'Week 5'!K36</f>
        <v>0</v>
      </c>
    </row>
    <row r="37" spans="1:12" ht="15" customHeight="1">
      <c r="A37" s="151"/>
      <c r="B37" s="80" t="s">
        <v>67</v>
      </c>
      <c r="C37" s="1"/>
      <c r="D37" s="101">
        <v>75</v>
      </c>
      <c r="E37" s="101">
        <v>75</v>
      </c>
      <c r="F37" s="101">
        <v>75</v>
      </c>
      <c r="G37" s="101">
        <v>75</v>
      </c>
      <c r="H37" s="101">
        <v>75</v>
      </c>
      <c r="I37" s="101">
        <v>75</v>
      </c>
      <c r="J37" s="101">
        <v>75</v>
      </c>
      <c r="K37" s="2">
        <f t="shared" si="4"/>
        <v>525</v>
      </c>
      <c r="L37" s="69">
        <f>_xlfn.XLOOKUP('Week 5'!B37,Table1[Item Name],Table1[Cost])*'Week 5'!K37</f>
        <v>0</v>
      </c>
    </row>
    <row r="38" spans="1:12" ht="15" customHeight="1">
      <c r="A38" s="151"/>
      <c r="B38" s="81" t="s">
        <v>7</v>
      </c>
      <c r="C38" s="1"/>
      <c r="D38" s="101"/>
      <c r="E38" s="107"/>
      <c r="F38" s="101"/>
      <c r="G38" s="107"/>
      <c r="H38" s="101"/>
      <c r="I38" s="107"/>
      <c r="J38" s="101"/>
      <c r="K38" s="2">
        <f t="shared" si="4"/>
        <v>0</v>
      </c>
      <c r="L38" s="69">
        <f>_xlfn.XLOOKUP('Week 5'!B38,Table1[Item Name],Table1[Cost])*'Week 5'!K38</f>
        <v>0</v>
      </c>
    </row>
    <row r="39" spans="1:12" ht="15" customHeight="1">
      <c r="A39" s="151"/>
      <c r="B39" s="80" t="s">
        <v>72</v>
      </c>
      <c r="C39" s="1"/>
      <c r="D39" s="101"/>
      <c r="E39" s="107">
        <v>40</v>
      </c>
      <c r="F39" s="107">
        <v>40</v>
      </c>
      <c r="G39" s="107">
        <v>40</v>
      </c>
      <c r="H39" s="107">
        <v>40</v>
      </c>
      <c r="I39" s="107">
        <v>40</v>
      </c>
      <c r="J39" s="101"/>
      <c r="K39" s="2">
        <f t="shared" si="4"/>
        <v>200</v>
      </c>
      <c r="L39" s="69">
        <f>_xlfn.XLOOKUP('Week 5'!B39,Table1[Item Name],Table1[Cost])*'Week 5'!K39</f>
        <v>0</v>
      </c>
    </row>
    <row r="40" spans="1:12" ht="15" customHeight="1">
      <c r="A40" s="151"/>
      <c r="B40" s="81" t="s">
        <v>8</v>
      </c>
      <c r="C40" s="1"/>
      <c r="D40" s="101"/>
      <c r="E40" s="107"/>
      <c r="F40" s="101"/>
      <c r="G40" s="107"/>
      <c r="H40" s="101"/>
      <c r="I40" s="107"/>
      <c r="J40" s="101"/>
      <c r="K40" s="2">
        <f t="shared" si="4"/>
        <v>0</v>
      </c>
      <c r="L40" s="69">
        <f>_xlfn.XLOOKUP('Week 5'!B40,Table1[Item Name],Table1[Cost])*'Week 5'!K40</f>
        <v>0</v>
      </c>
    </row>
    <row r="41" spans="1:12" ht="15" customHeight="1">
      <c r="A41" s="151"/>
      <c r="B41" s="81" t="s">
        <v>77</v>
      </c>
      <c r="C41" s="1"/>
      <c r="D41" s="101"/>
      <c r="E41" s="107">
        <v>30</v>
      </c>
      <c r="F41" s="101"/>
      <c r="G41" s="107"/>
      <c r="H41" s="101">
        <v>30</v>
      </c>
      <c r="I41" s="107"/>
      <c r="J41" s="101"/>
      <c r="K41" s="2">
        <f t="shared" si="4"/>
        <v>60</v>
      </c>
      <c r="L41" s="69">
        <f>_xlfn.XLOOKUP('Week 5'!B41,Table1[Item Name],Table1[Cost])*'Week 5'!K41</f>
        <v>0</v>
      </c>
    </row>
    <row r="42" spans="1:12" ht="15" customHeight="1">
      <c r="A42" s="151"/>
      <c r="B42" s="75" t="s">
        <v>79</v>
      </c>
      <c r="C42" s="1"/>
      <c r="D42" s="102"/>
      <c r="E42" s="108"/>
      <c r="F42" s="102"/>
      <c r="G42" s="108"/>
      <c r="H42" s="102"/>
      <c r="I42" s="108"/>
      <c r="J42" s="102"/>
      <c r="K42" s="2">
        <f t="shared" si="4"/>
        <v>0</v>
      </c>
      <c r="L42" s="69">
        <f>_xlfn.XLOOKUP('Week 5'!B42,Table1[Item Name],Table1[Cost])*'Week 5'!K42</f>
        <v>0</v>
      </c>
    </row>
    <row r="43" spans="1:12" ht="15" customHeight="1">
      <c r="A43" s="151"/>
      <c r="B43" s="82" t="s">
        <v>81</v>
      </c>
      <c r="C43" s="1"/>
      <c r="D43" s="101">
        <v>8</v>
      </c>
      <c r="E43" s="101">
        <v>8</v>
      </c>
      <c r="F43" s="101">
        <v>8</v>
      </c>
      <c r="G43" s="101">
        <v>8</v>
      </c>
      <c r="H43" s="101">
        <v>8</v>
      </c>
      <c r="I43" s="101">
        <v>8</v>
      </c>
      <c r="J43" s="101">
        <v>8</v>
      </c>
      <c r="K43" s="2">
        <f t="shared" si="4"/>
        <v>56</v>
      </c>
      <c r="L43" s="69">
        <f>_xlfn.XLOOKUP('Week 5'!B43,Table1[Item Name],Table1[Cost])*'Week 5'!K43</f>
        <v>0</v>
      </c>
    </row>
    <row r="44" spans="1:12" ht="15" customHeight="1">
      <c r="A44" s="151"/>
      <c r="B44" s="82" t="s">
        <v>83</v>
      </c>
      <c r="C44" s="1"/>
      <c r="D44" s="101">
        <v>8</v>
      </c>
      <c r="E44" s="101">
        <v>8</v>
      </c>
      <c r="F44" s="101">
        <v>8</v>
      </c>
      <c r="G44" s="101">
        <v>8</v>
      </c>
      <c r="H44" s="101">
        <v>8</v>
      </c>
      <c r="I44" s="101">
        <v>8</v>
      </c>
      <c r="J44" s="101">
        <v>8</v>
      </c>
      <c r="K44" s="2">
        <f t="shared" si="4"/>
        <v>56</v>
      </c>
      <c r="L44" s="69">
        <f>_xlfn.XLOOKUP('Week 5'!B44,Table1[Item Name],Table1[Cost])*'Week 5'!K44</f>
        <v>0</v>
      </c>
    </row>
    <row r="45" spans="1:12" ht="15" customHeight="1">
      <c r="A45" s="151"/>
      <c r="B45" s="83" t="s">
        <v>84</v>
      </c>
      <c r="C45" s="1"/>
      <c r="D45" s="101"/>
      <c r="E45" s="107"/>
      <c r="F45" s="101"/>
      <c r="G45" s="107"/>
      <c r="H45" s="101"/>
      <c r="I45" s="107"/>
      <c r="J45" s="101"/>
      <c r="K45" s="2">
        <f t="shared" si="4"/>
        <v>0</v>
      </c>
      <c r="L45" s="69">
        <f>_xlfn.XLOOKUP('Week 5'!B45,Table1[Item Name],Table1[Cost])*'Week 5'!K45</f>
        <v>0</v>
      </c>
    </row>
    <row r="46" spans="1:12" ht="15" customHeight="1">
      <c r="A46" s="151"/>
      <c r="B46" s="75" t="s">
        <v>79</v>
      </c>
      <c r="C46" s="1"/>
      <c r="D46" s="101"/>
      <c r="E46" s="107"/>
      <c r="F46" s="101"/>
      <c r="G46" s="107"/>
      <c r="H46" s="101"/>
      <c r="I46" s="107"/>
      <c r="J46" s="101"/>
      <c r="K46" s="2">
        <f t="shared" si="4"/>
        <v>0</v>
      </c>
      <c r="L46" s="69">
        <f>_xlfn.XLOOKUP('Week 5'!B46,Table1[Item Name],Table1[Cost])*'Week 5'!K46</f>
        <v>0</v>
      </c>
    </row>
    <row r="47" spans="1:12" ht="15" customHeight="1" thickBot="1">
      <c r="A47" s="151"/>
      <c r="B47" s="84" t="s">
        <v>163</v>
      </c>
      <c r="C47" s="66"/>
      <c r="D47" s="102">
        <v>12</v>
      </c>
      <c r="E47" s="102">
        <v>12</v>
      </c>
      <c r="F47" s="102">
        <v>12</v>
      </c>
      <c r="G47" s="102">
        <v>12</v>
      </c>
      <c r="H47" s="102">
        <v>12</v>
      </c>
      <c r="I47" s="102">
        <v>12</v>
      </c>
      <c r="J47" s="102">
        <v>12</v>
      </c>
      <c r="K47" s="65">
        <f t="shared" si="4"/>
        <v>84</v>
      </c>
      <c r="L47" s="69">
        <f>_xlfn.XLOOKUP('Week 5'!B47,Table1[Item Name],Table1[Cost])*'Week 5'!K47</f>
        <v>0</v>
      </c>
    </row>
    <row r="48" spans="1:12" ht="15" customHeight="1" thickBot="1">
      <c r="A48" s="151"/>
      <c r="B48" s="203" t="s">
        <v>3</v>
      </c>
      <c r="C48" s="203"/>
      <c r="D48" s="203"/>
      <c r="E48" s="203"/>
      <c r="F48" s="203"/>
      <c r="G48" s="203"/>
      <c r="H48" s="203"/>
      <c r="I48" s="203"/>
      <c r="J48" s="203"/>
      <c r="K48" s="71"/>
      <c r="L48" s="142"/>
    </row>
    <row r="49" spans="1:12" ht="15" customHeight="1">
      <c r="A49" s="151"/>
      <c r="B49" s="85" t="s">
        <v>87</v>
      </c>
      <c r="C49" s="70"/>
      <c r="D49" s="100"/>
      <c r="E49" s="106">
        <v>1</v>
      </c>
      <c r="F49" s="100"/>
      <c r="G49" s="106"/>
      <c r="H49" s="100"/>
      <c r="I49" s="106"/>
      <c r="J49" s="100"/>
      <c r="K49" s="68">
        <f t="shared" si="4"/>
        <v>1</v>
      </c>
      <c r="L49" s="69">
        <f>_xlfn.XLOOKUP('Week 5'!B49,Table1[Item Name],Table1[Cost])*'Week 5'!K49</f>
        <v>0</v>
      </c>
    </row>
    <row r="50" spans="1:12" ht="15" customHeight="1">
      <c r="A50" s="151"/>
      <c r="B50" s="86" t="s">
        <v>108</v>
      </c>
      <c r="C50" s="1"/>
      <c r="D50" s="101"/>
      <c r="E50" s="107"/>
      <c r="F50" s="101"/>
      <c r="G50" s="107"/>
      <c r="H50" s="101"/>
      <c r="I50" s="107"/>
      <c r="J50" s="101"/>
      <c r="K50" s="2">
        <f t="shared" si="4"/>
        <v>0</v>
      </c>
      <c r="L50" s="69">
        <f>_xlfn.XLOOKUP('Week 5'!B50,Table1[Item Name],Table1[Cost])*'Week 5'!K50</f>
        <v>0</v>
      </c>
    </row>
    <row r="51" spans="1:12" ht="15" customHeight="1">
      <c r="A51" s="151"/>
      <c r="B51" s="86" t="s">
        <v>110</v>
      </c>
      <c r="C51" s="1"/>
      <c r="D51" s="101"/>
      <c r="E51" s="107"/>
      <c r="F51" s="101"/>
      <c r="G51" s="107"/>
      <c r="H51" s="101"/>
      <c r="I51" s="107"/>
      <c r="J51" s="101"/>
      <c r="K51" s="2">
        <f t="shared" si="4"/>
        <v>0</v>
      </c>
      <c r="L51" s="69">
        <f>_xlfn.XLOOKUP('Week 5'!B51,Table1[Item Name],Table1[Cost])*'Week 5'!K51</f>
        <v>0</v>
      </c>
    </row>
    <row r="52" spans="1:12" ht="15" customHeight="1">
      <c r="A52" s="151"/>
      <c r="B52" s="86" t="s">
        <v>88</v>
      </c>
      <c r="C52" s="1"/>
      <c r="D52" s="101"/>
      <c r="E52" s="107"/>
      <c r="F52" s="101"/>
      <c r="G52" s="107"/>
      <c r="H52" s="101"/>
      <c r="I52" s="107"/>
      <c r="J52" s="101"/>
      <c r="K52" s="2">
        <f t="shared" si="4"/>
        <v>0</v>
      </c>
      <c r="L52" s="69">
        <f>_xlfn.XLOOKUP('Week 5'!B52,Table1[Item Name],Table1[Cost])*'Week 5'!K52</f>
        <v>0</v>
      </c>
    </row>
    <row r="53" spans="1:12" ht="15" customHeight="1">
      <c r="A53" s="151"/>
      <c r="B53" s="86" t="s">
        <v>94</v>
      </c>
      <c r="C53" s="1"/>
      <c r="D53" s="101"/>
      <c r="E53" s="107">
        <v>1</v>
      </c>
      <c r="F53" s="101"/>
      <c r="G53" s="107"/>
      <c r="H53" s="101"/>
      <c r="I53" s="107"/>
      <c r="J53" s="101"/>
      <c r="K53" s="2">
        <f t="shared" si="4"/>
        <v>1</v>
      </c>
      <c r="L53" s="69">
        <f>_xlfn.XLOOKUP('Week 5'!B53,Table1[Item Name],Table1[Cost])*'Week 5'!K53</f>
        <v>0</v>
      </c>
    </row>
    <row r="54" spans="1:12" ht="15" customHeight="1">
      <c r="A54" s="151"/>
      <c r="B54" s="86" t="s">
        <v>103</v>
      </c>
      <c r="C54" s="1"/>
      <c r="D54" s="101"/>
      <c r="E54" s="107"/>
      <c r="F54" s="101"/>
      <c r="G54" s="107"/>
      <c r="H54" s="101"/>
      <c r="I54" s="107"/>
      <c r="J54" s="101"/>
      <c r="K54" s="2">
        <f t="shared" si="4"/>
        <v>0</v>
      </c>
      <c r="L54" s="69">
        <f>_xlfn.XLOOKUP('Week 5'!B54,Table1[Item Name],Table1[Cost])*'Week 5'!K54</f>
        <v>0</v>
      </c>
    </row>
    <row r="55" spans="1:12" ht="15" customHeight="1">
      <c r="A55" s="151"/>
      <c r="B55" s="86" t="s">
        <v>105</v>
      </c>
      <c r="C55" s="1"/>
      <c r="D55" s="101"/>
      <c r="E55" s="107"/>
      <c r="F55" s="101"/>
      <c r="G55" s="107"/>
      <c r="H55" s="101"/>
      <c r="I55" s="107"/>
      <c r="J55" s="101"/>
      <c r="K55" s="2">
        <f t="shared" si="4"/>
        <v>0</v>
      </c>
      <c r="L55" s="69">
        <f>_xlfn.XLOOKUP('Week 5'!B55,Table1[Item Name],Table1[Cost])*'Week 5'!K55</f>
        <v>0</v>
      </c>
    </row>
    <row r="56" spans="1:12" ht="15" customHeight="1">
      <c r="A56" s="151"/>
      <c r="B56" s="86" t="s">
        <v>91</v>
      </c>
      <c r="C56" s="1"/>
      <c r="D56" s="101"/>
      <c r="E56" s="107"/>
      <c r="F56" s="101"/>
      <c r="G56" s="107"/>
      <c r="H56" s="101"/>
      <c r="I56" s="107"/>
      <c r="J56" s="101"/>
      <c r="K56" s="2">
        <f t="shared" si="4"/>
        <v>0</v>
      </c>
      <c r="L56" s="69">
        <f>_xlfn.XLOOKUP('Week 5'!B56,Table1[Item Name],Table1[Cost])*'Week 5'!K56</f>
        <v>0</v>
      </c>
    </row>
    <row r="57" spans="1:12" ht="15" customHeight="1">
      <c r="A57" s="151"/>
      <c r="B57" s="86" t="s">
        <v>101</v>
      </c>
      <c r="C57" s="1"/>
      <c r="D57" s="101"/>
      <c r="E57" s="107"/>
      <c r="F57" s="101"/>
      <c r="G57" s="107"/>
      <c r="H57" s="101"/>
      <c r="I57" s="107"/>
      <c r="J57" s="101"/>
      <c r="K57" s="2">
        <f t="shared" si="4"/>
        <v>0</v>
      </c>
      <c r="L57" s="69">
        <f>_xlfn.XLOOKUP('Week 5'!B57,Table1[Item Name],Table1[Cost])*'Week 5'!K57</f>
        <v>0</v>
      </c>
    </row>
    <row r="58" spans="1:12" ht="15" customHeight="1">
      <c r="A58" s="151"/>
      <c r="B58" s="86" t="s">
        <v>102</v>
      </c>
      <c r="C58" s="1"/>
      <c r="D58" s="101"/>
      <c r="E58" s="107"/>
      <c r="F58" s="101"/>
      <c r="G58" s="107"/>
      <c r="H58" s="101"/>
      <c r="I58" s="107"/>
      <c r="J58" s="101"/>
      <c r="K58" s="2">
        <f t="shared" si="4"/>
        <v>0</v>
      </c>
      <c r="L58" s="69">
        <f>_xlfn.XLOOKUP('Week 5'!B58,Table1[Item Name],Table1[Cost])*'Week 5'!K58</f>
        <v>0</v>
      </c>
    </row>
    <row r="59" spans="1:12" ht="15" customHeight="1">
      <c r="A59" s="151"/>
      <c r="B59" s="86" t="s">
        <v>96</v>
      </c>
      <c r="C59" s="1"/>
      <c r="D59" s="101"/>
      <c r="E59" s="107"/>
      <c r="F59" s="101"/>
      <c r="G59" s="107"/>
      <c r="H59" s="101"/>
      <c r="I59" s="107"/>
      <c r="J59" s="101"/>
      <c r="K59" s="2">
        <f t="shared" si="4"/>
        <v>0</v>
      </c>
      <c r="L59" s="69">
        <f>_xlfn.XLOOKUP('Week 5'!B59,Table1[Item Name],Table1[Cost])*'Week 5'!K59</f>
        <v>0</v>
      </c>
    </row>
    <row r="60" spans="1:12" ht="15" customHeight="1">
      <c r="A60" s="151"/>
      <c r="B60" s="86" t="s">
        <v>6</v>
      </c>
      <c r="C60" s="1"/>
      <c r="D60" s="102"/>
      <c r="E60" s="108"/>
      <c r="F60" s="102"/>
      <c r="G60" s="108"/>
      <c r="H60" s="102"/>
      <c r="I60" s="108"/>
      <c r="J60" s="102"/>
      <c r="K60" s="2">
        <f t="shared" si="4"/>
        <v>0</v>
      </c>
      <c r="L60" s="69">
        <f>_xlfn.XLOOKUP('Week 5'!B60,Table1[Item Name],Table1[Cost])*'Week 5'!K60</f>
        <v>0</v>
      </c>
    </row>
    <row r="61" spans="1:12" ht="15" customHeight="1">
      <c r="A61" s="151"/>
      <c r="B61" s="76" t="s">
        <v>99</v>
      </c>
      <c r="C61" s="1"/>
      <c r="D61" s="101"/>
      <c r="E61" s="107"/>
      <c r="F61" s="101"/>
      <c r="G61" s="107"/>
      <c r="H61" s="101"/>
      <c r="I61" s="107"/>
      <c r="J61" s="101"/>
      <c r="K61" s="2">
        <f t="shared" si="4"/>
        <v>0</v>
      </c>
      <c r="L61" s="69">
        <f>_xlfn.XLOOKUP('Week 5'!B61,Table1[Item Name],Table1[Cost])*'Week 5'!K61</f>
        <v>0</v>
      </c>
    </row>
    <row r="62" spans="1:12" ht="15" customHeight="1">
      <c r="A62" s="151"/>
      <c r="B62" s="76" t="s">
        <v>106</v>
      </c>
      <c r="C62" s="1"/>
      <c r="D62" s="101"/>
      <c r="E62" s="107"/>
      <c r="F62" s="101"/>
      <c r="G62" s="107"/>
      <c r="H62" s="101"/>
      <c r="I62" s="107"/>
      <c r="J62" s="101"/>
      <c r="K62" s="2">
        <f t="shared" si="4"/>
        <v>0</v>
      </c>
      <c r="L62" s="69">
        <f>_xlfn.XLOOKUP('Week 5'!B62,Table1[Item Name],Table1[Cost])*'Week 5'!K62</f>
        <v>0</v>
      </c>
    </row>
    <row r="63" spans="1:12" ht="15" customHeight="1" thickBot="1">
      <c r="A63" s="151"/>
      <c r="B63" s="77" t="s">
        <v>92</v>
      </c>
      <c r="C63" s="66"/>
      <c r="D63" s="102"/>
      <c r="E63" s="108">
        <v>1</v>
      </c>
      <c r="F63" s="102"/>
      <c r="G63" s="108"/>
      <c r="H63" s="102"/>
      <c r="I63" s="108"/>
      <c r="J63" s="102"/>
      <c r="K63" s="65">
        <f t="shared" si="4"/>
        <v>1</v>
      </c>
      <c r="L63" s="69">
        <f>_xlfn.XLOOKUP('Week 5'!B63,Table1[Item Name],Table1[Cost])*'Week 5'!K63</f>
        <v>0</v>
      </c>
    </row>
    <row r="64" spans="1:12" ht="15" customHeight="1" thickBot="1">
      <c r="A64" s="151"/>
      <c r="B64" s="203" t="s">
        <v>12</v>
      </c>
      <c r="C64" s="203"/>
      <c r="D64" s="203"/>
      <c r="E64" s="203"/>
      <c r="F64" s="203"/>
      <c r="G64" s="203"/>
      <c r="H64" s="203"/>
      <c r="I64" s="203"/>
      <c r="J64" s="203"/>
      <c r="K64" s="71"/>
      <c r="L64" s="142"/>
    </row>
    <row r="65" spans="1:12" ht="15" customHeight="1">
      <c r="A65" s="151"/>
      <c r="B65" s="85" t="s">
        <v>112</v>
      </c>
      <c r="C65" s="67"/>
      <c r="D65" s="109"/>
      <c r="E65" s="103"/>
      <c r="F65" s="109"/>
      <c r="G65" s="103"/>
      <c r="H65" s="109"/>
      <c r="I65" s="103"/>
      <c r="J65" s="109"/>
      <c r="K65" s="68">
        <f t="shared" ref="K65:K75" si="5">SUM(D65:J65)</f>
        <v>0</v>
      </c>
      <c r="L65" s="69">
        <f>_xlfn.XLOOKUP('Week 5'!B65,Table1[Item Name],Table1[Cost])*'Week 5'!K65</f>
        <v>0</v>
      </c>
    </row>
    <row r="66" spans="1:12" ht="15" customHeight="1">
      <c r="A66" s="151"/>
      <c r="B66" s="86" t="s">
        <v>114</v>
      </c>
      <c r="C66" s="3"/>
      <c r="D66" s="110"/>
      <c r="E66" s="104"/>
      <c r="F66" s="110"/>
      <c r="G66" s="104"/>
      <c r="H66" s="110"/>
      <c r="I66" s="104"/>
      <c r="J66" s="110"/>
      <c r="K66" s="2">
        <f t="shared" si="5"/>
        <v>0</v>
      </c>
      <c r="L66" s="69">
        <f>_xlfn.XLOOKUP('Week 5'!B66,Table1[Item Name],Table1[Cost])*'Week 5'!K66</f>
        <v>0</v>
      </c>
    </row>
    <row r="67" spans="1:12" ht="15" customHeight="1">
      <c r="A67" s="151"/>
      <c r="B67" s="86" t="s">
        <v>116</v>
      </c>
      <c r="C67" s="3"/>
      <c r="D67" s="110"/>
      <c r="E67" s="104"/>
      <c r="F67" s="110"/>
      <c r="G67" s="104"/>
      <c r="H67" s="110"/>
      <c r="I67" s="104"/>
      <c r="J67" s="110"/>
      <c r="K67" s="2">
        <f t="shared" si="5"/>
        <v>0</v>
      </c>
      <c r="L67" s="69">
        <f>_xlfn.XLOOKUP('Week 5'!B67,Table1[Item Name],Table1[Cost])*'Week 5'!K67</f>
        <v>0</v>
      </c>
    </row>
    <row r="68" spans="1:12" ht="15" customHeight="1">
      <c r="A68" s="151"/>
      <c r="B68" s="76" t="s">
        <v>117</v>
      </c>
      <c r="C68" s="3"/>
      <c r="D68" s="110"/>
      <c r="E68" s="104">
        <v>5</v>
      </c>
      <c r="F68" s="110">
        <v>5</v>
      </c>
      <c r="G68" s="104"/>
      <c r="H68" s="110">
        <v>5</v>
      </c>
      <c r="I68" s="104"/>
      <c r="J68" s="110"/>
      <c r="K68" s="2">
        <f t="shared" si="5"/>
        <v>15</v>
      </c>
      <c r="L68" s="69">
        <f>_xlfn.XLOOKUP('Week 5'!B68,Table1[Item Name],Table1[Cost])*'Week 5'!K68</f>
        <v>0</v>
      </c>
    </row>
    <row r="69" spans="1:12" ht="15" customHeight="1">
      <c r="A69" s="151"/>
      <c r="B69" s="76" t="s">
        <v>119</v>
      </c>
      <c r="C69" s="3"/>
      <c r="D69" s="110"/>
      <c r="E69" s="104"/>
      <c r="F69" s="110"/>
      <c r="G69" s="104"/>
      <c r="H69" s="110"/>
      <c r="I69" s="104"/>
      <c r="J69" s="110"/>
      <c r="K69" s="2">
        <f t="shared" si="5"/>
        <v>0</v>
      </c>
      <c r="L69" s="69">
        <f>_xlfn.XLOOKUP('Week 5'!B69,Table1[Item Name],Table1[Cost])*'Week 5'!K69</f>
        <v>0</v>
      </c>
    </row>
    <row r="70" spans="1:12" ht="15" customHeight="1">
      <c r="A70" s="151"/>
      <c r="B70" s="76" t="s">
        <v>121</v>
      </c>
      <c r="C70" s="3"/>
      <c r="D70" s="110"/>
      <c r="E70" s="104">
        <v>4</v>
      </c>
      <c r="F70" s="110"/>
      <c r="G70" s="104"/>
      <c r="H70" s="110">
        <v>4</v>
      </c>
      <c r="I70" s="104"/>
      <c r="J70" s="110"/>
      <c r="K70" s="2">
        <f t="shared" si="5"/>
        <v>8</v>
      </c>
      <c r="L70" s="69">
        <f>_xlfn.XLOOKUP('Week 5'!B70,Table1[Item Name],Table1[Cost])*'Week 5'!K70</f>
        <v>0</v>
      </c>
    </row>
    <row r="71" spans="1:12" ht="15" customHeight="1">
      <c r="A71" s="151"/>
      <c r="B71" s="76" t="s">
        <v>123</v>
      </c>
      <c r="C71" s="3"/>
      <c r="D71" s="110"/>
      <c r="E71" s="104">
        <v>3</v>
      </c>
      <c r="F71" s="110"/>
      <c r="G71" s="104"/>
      <c r="H71" s="110"/>
      <c r="I71" s="104"/>
      <c r="J71" s="110"/>
      <c r="K71" s="2">
        <f t="shared" si="5"/>
        <v>3</v>
      </c>
      <c r="L71" s="69">
        <f>_xlfn.XLOOKUP('Week 5'!B71,Table1[Item Name],Table1[Cost])*'Week 5'!K71</f>
        <v>0</v>
      </c>
    </row>
    <row r="72" spans="1:12" ht="15" customHeight="1">
      <c r="A72" s="151"/>
      <c r="B72" s="76" t="s">
        <v>125</v>
      </c>
      <c r="C72" s="3"/>
      <c r="D72" s="110"/>
      <c r="E72" s="104"/>
      <c r="F72" s="110"/>
      <c r="G72" s="104"/>
      <c r="H72" s="110"/>
      <c r="I72" s="104"/>
      <c r="J72" s="110"/>
      <c r="K72" s="2">
        <f t="shared" si="5"/>
        <v>0</v>
      </c>
      <c r="L72" s="69">
        <f>_xlfn.XLOOKUP('Week 5'!B72,Table1[Item Name],Table1[Cost])*'Week 5'!K72</f>
        <v>0</v>
      </c>
    </row>
    <row r="73" spans="1:12" ht="15" customHeight="1">
      <c r="A73" s="151"/>
      <c r="B73" s="76" t="s">
        <v>127</v>
      </c>
      <c r="C73" s="3"/>
      <c r="D73" s="110"/>
      <c r="E73" s="104"/>
      <c r="F73" s="110"/>
      <c r="G73" s="104"/>
      <c r="H73" s="110"/>
      <c r="I73" s="104"/>
      <c r="J73" s="110"/>
      <c r="K73" s="2">
        <f t="shared" si="5"/>
        <v>0</v>
      </c>
      <c r="L73" s="69">
        <f>_xlfn.XLOOKUP('Week 5'!B73,Table1[Item Name],Table1[Cost])*'Week 5'!K73</f>
        <v>0</v>
      </c>
    </row>
    <row r="74" spans="1:12" ht="15" customHeight="1">
      <c r="A74" s="151"/>
      <c r="B74" s="76" t="s">
        <v>128</v>
      </c>
      <c r="C74" s="3"/>
      <c r="D74" s="110"/>
      <c r="E74" s="104"/>
      <c r="F74" s="110"/>
      <c r="G74" s="104"/>
      <c r="H74" s="110"/>
      <c r="I74" s="104"/>
      <c r="J74" s="110"/>
      <c r="K74" s="2">
        <f t="shared" si="5"/>
        <v>0</v>
      </c>
      <c r="L74" s="69">
        <f>_xlfn.XLOOKUP('Week 5'!B74,Table1[Item Name],Table1[Cost])*'Week 5'!K74</f>
        <v>0</v>
      </c>
    </row>
    <row r="75" spans="1:12" ht="15" customHeight="1" thickBot="1">
      <c r="A75" s="151"/>
      <c r="B75" s="87" t="s">
        <v>138</v>
      </c>
      <c r="C75" s="64"/>
      <c r="D75" s="111"/>
      <c r="E75" s="105"/>
      <c r="F75" s="111"/>
      <c r="G75" s="105"/>
      <c r="H75" s="111"/>
      <c r="I75" s="105"/>
      <c r="J75" s="111"/>
      <c r="K75" s="65">
        <f t="shared" si="5"/>
        <v>0</v>
      </c>
      <c r="L75" s="69">
        <f>_xlfn.XLOOKUP('Week 5'!B75,Table1[Item Name],Table1[Cost])*'Week 5'!K75</f>
        <v>0</v>
      </c>
    </row>
    <row r="76" spans="1:12" ht="15" customHeight="1" thickBot="1">
      <c r="A76" s="152"/>
      <c r="B76" s="203" t="s">
        <v>13</v>
      </c>
      <c r="C76" s="203"/>
      <c r="D76" s="203"/>
      <c r="E76" s="203"/>
      <c r="F76" s="203"/>
      <c r="G76" s="203"/>
      <c r="H76" s="203"/>
      <c r="I76" s="203"/>
      <c r="J76" s="203"/>
      <c r="K76" s="71"/>
      <c r="L76" s="73"/>
    </row>
    <row r="77" spans="1:12">
      <c r="K77" s="98">
        <f>SUM(K6:K75)</f>
        <v>2856</v>
      </c>
      <c r="L77" s="99">
        <f>SUM(L6:L75)</f>
        <v>0</v>
      </c>
    </row>
    <row r="78" spans="1:12"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</row>
  </sheetData>
  <protectedRanges>
    <protectedRange sqref="D3:J3" name="Date"/>
    <protectedRange sqref="C49:J63 C65:J75 C6:J16 C18:J29 C31:J47" name="Range1_1"/>
  </protectedRanges>
  <mergeCells count="16">
    <mergeCell ref="B78:J78"/>
    <mergeCell ref="K78:L78"/>
    <mergeCell ref="L1:L2"/>
    <mergeCell ref="B30:J30"/>
    <mergeCell ref="B3:B4"/>
    <mergeCell ref="C3:C4"/>
    <mergeCell ref="K3:K4"/>
    <mergeCell ref="L3:L4"/>
    <mergeCell ref="B5:J5"/>
    <mergeCell ref="A3:A76"/>
    <mergeCell ref="B1:I2"/>
    <mergeCell ref="J1:J2"/>
    <mergeCell ref="K1:K2"/>
    <mergeCell ref="B48:J48"/>
    <mergeCell ref="B64:J64"/>
    <mergeCell ref="B76:J76"/>
  </mergeCells>
  <pageMargins left="0.7" right="0.7" top="0.75" bottom="0.75" header="0.3" footer="0.3"/>
  <pageSetup orientation="portrait" horizontalDpi="4294967295" verticalDpi="4294967295" r:id="rId1"/>
  <rowBreaks count="1" manualBreakCount="1"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6E54-398C-4127-9007-5D9A7DFD0256}">
  <dimension ref="A1:L77"/>
  <sheetViews>
    <sheetView tabSelected="1" topLeftCell="A10" workbookViewId="0">
      <selection activeCell="E74" sqref="E74"/>
    </sheetView>
  </sheetViews>
  <sheetFormatPr defaultRowHeight="14.5"/>
  <cols>
    <col min="2" max="2" width="23.7265625" customWidth="1"/>
    <col min="3" max="3" width="6" customWidth="1"/>
    <col min="4" max="10" width="7" customWidth="1"/>
    <col min="12" max="12" width="11.7265625" customWidth="1"/>
  </cols>
  <sheetData>
    <row r="1" spans="1:12" ht="15" customHeight="1">
      <c r="A1" s="63"/>
      <c r="B1" s="216" t="s">
        <v>0</v>
      </c>
      <c r="C1" s="216"/>
      <c r="D1" s="216"/>
      <c r="E1" s="216"/>
      <c r="F1" s="216"/>
      <c r="G1" s="216"/>
      <c r="H1" s="216"/>
      <c r="I1" s="216"/>
      <c r="J1" s="218"/>
      <c r="K1" s="220"/>
      <c r="L1" s="222"/>
    </row>
    <row r="2" spans="1:12" ht="15" customHeight="1" thickBot="1">
      <c r="A2" s="90"/>
      <c r="B2" s="217"/>
      <c r="C2" s="217"/>
      <c r="D2" s="217"/>
      <c r="E2" s="217"/>
      <c r="F2" s="217"/>
      <c r="G2" s="217"/>
      <c r="H2" s="217"/>
      <c r="I2" s="217"/>
      <c r="J2" s="219"/>
      <c r="K2" s="221"/>
      <c r="L2" s="223"/>
    </row>
    <row r="3" spans="1:12" ht="15" customHeight="1">
      <c r="A3" s="150" t="s">
        <v>143</v>
      </c>
      <c r="B3" s="230" t="s">
        <v>134</v>
      </c>
      <c r="C3" s="224" t="s">
        <v>1</v>
      </c>
      <c r="D3" s="120">
        <f>'Week 1'!J3+1</f>
        <v>44416</v>
      </c>
      <c r="E3" s="120">
        <f>D3+1</f>
        <v>44417</v>
      </c>
      <c r="F3" s="120">
        <f t="shared" ref="F3:J3" si="0">E3+1</f>
        <v>44418</v>
      </c>
      <c r="G3" s="120">
        <f t="shared" si="0"/>
        <v>44419</v>
      </c>
      <c r="H3" s="120">
        <f t="shared" si="0"/>
        <v>44420</v>
      </c>
      <c r="I3" s="120">
        <f t="shared" si="0"/>
        <v>44421</v>
      </c>
      <c r="J3" s="120">
        <f t="shared" si="0"/>
        <v>44422</v>
      </c>
      <c r="K3" s="226" t="s">
        <v>139</v>
      </c>
      <c r="L3" s="228" t="s">
        <v>140</v>
      </c>
    </row>
    <row r="4" spans="1:12" ht="15" customHeight="1" thickBot="1">
      <c r="A4" s="151"/>
      <c r="B4" s="231"/>
      <c r="C4" s="225"/>
      <c r="D4" s="88" t="str">
        <f>TEXT(D3,"DDD")</f>
        <v>Sun</v>
      </c>
      <c r="E4" s="88" t="str">
        <f t="shared" ref="E4:J4" si="1">TEXT(E3,"DDD")</f>
        <v>Mon</v>
      </c>
      <c r="F4" s="88" t="str">
        <f t="shared" si="1"/>
        <v>Tue</v>
      </c>
      <c r="G4" s="88" t="str">
        <f t="shared" si="1"/>
        <v>Wed</v>
      </c>
      <c r="H4" s="88" t="str">
        <f t="shared" si="1"/>
        <v>Thu</v>
      </c>
      <c r="I4" s="88" t="str">
        <f t="shared" si="1"/>
        <v>Fri</v>
      </c>
      <c r="J4" s="88" t="str">
        <f t="shared" si="1"/>
        <v>Sat</v>
      </c>
      <c r="K4" s="227"/>
      <c r="L4" s="229"/>
    </row>
    <row r="5" spans="1:12" ht="15" customHeight="1" thickBot="1">
      <c r="A5" s="151"/>
      <c r="B5" s="215" t="s">
        <v>9</v>
      </c>
      <c r="C5" s="215"/>
      <c r="D5" s="215"/>
      <c r="E5" s="215"/>
      <c r="F5" s="215"/>
      <c r="G5" s="215"/>
      <c r="H5" s="215"/>
      <c r="I5" s="215"/>
      <c r="J5" s="215"/>
      <c r="K5" s="71"/>
      <c r="L5" s="72"/>
    </row>
    <row r="6" spans="1:12" ht="15" customHeight="1">
      <c r="A6" s="151"/>
      <c r="B6" s="74" t="s">
        <v>86</v>
      </c>
      <c r="C6" s="67"/>
      <c r="D6" s="100"/>
      <c r="E6" s="103"/>
      <c r="F6" s="100"/>
      <c r="G6" s="103"/>
      <c r="H6" s="100"/>
      <c r="I6" s="103"/>
      <c r="J6" s="100"/>
      <c r="K6" s="68">
        <f>SUM(D6:J6)</f>
        <v>0</v>
      </c>
      <c r="L6" s="69">
        <f>_xlfn.XLOOKUP('Week 5'!B6,Table1[Item Name],Table1[Cost])*'Week 5'!K6</f>
        <v>0</v>
      </c>
    </row>
    <row r="7" spans="1:12" ht="15" customHeight="1">
      <c r="A7" s="151"/>
      <c r="B7" s="75" t="s">
        <v>33</v>
      </c>
      <c r="C7" s="3"/>
      <c r="D7" s="113">
        <v>75</v>
      </c>
      <c r="E7" s="114"/>
      <c r="F7" s="113"/>
      <c r="G7" s="114"/>
      <c r="H7" s="113"/>
      <c r="I7" s="114"/>
      <c r="J7" s="113"/>
      <c r="K7" s="2">
        <f t="shared" ref="K7:K16" si="2">SUM(D7:J7)</f>
        <v>75</v>
      </c>
      <c r="L7" s="69">
        <f>_xlfn.XLOOKUP('Week 5'!B7,Table1[Item Name],Table1[Cost])*'Week 5'!K7</f>
        <v>0</v>
      </c>
    </row>
    <row r="8" spans="1:12" ht="15" customHeight="1">
      <c r="A8" s="151"/>
      <c r="B8" s="75" t="s">
        <v>35</v>
      </c>
      <c r="C8" s="3"/>
      <c r="D8" s="113">
        <v>75</v>
      </c>
      <c r="E8" s="114"/>
      <c r="F8" s="113"/>
      <c r="G8" s="114"/>
      <c r="H8" s="113"/>
      <c r="I8" s="114"/>
      <c r="J8" s="113"/>
      <c r="K8" s="2">
        <f t="shared" si="2"/>
        <v>75</v>
      </c>
      <c r="L8" s="69">
        <f>_xlfn.XLOOKUP('Week 5'!B8,Table1[Item Name],Table1[Cost])*'Week 5'!K8</f>
        <v>0</v>
      </c>
    </row>
    <row r="9" spans="1:12" ht="15" customHeight="1">
      <c r="A9" s="151"/>
      <c r="B9" s="75" t="s">
        <v>36</v>
      </c>
      <c r="C9" s="3"/>
      <c r="D9" s="101"/>
      <c r="E9" s="104"/>
      <c r="F9" s="101"/>
      <c r="G9" s="104"/>
      <c r="H9" s="101"/>
      <c r="I9" s="104"/>
      <c r="J9" s="101"/>
      <c r="K9" s="2">
        <f t="shared" si="2"/>
        <v>0</v>
      </c>
      <c r="L9" s="69">
        <f>_xlfn.XLOOKUP('Week 5'!B9,Table1[Item Name],Table1[Cost])*'Week 5'!K9</f>
        <v>0</v>
      </c>
    </row>
    <row r="10" spans="1:12" ht="15" customHeight="1">
      <c r="A10" s="151"/>
      <c r="B10" s="75" t="s">
        <v>38</v>
      </c>
      <c r="C10" s="3"/>
      <c r="D10" s="101"/>
      <c r="E10" s="104"/>
      <c r="F10" s="101"/>
      <c r="G10" s="104"/>
      <c r="H10" s="101"/>
      <c r="I10" s="104"/>
      <c r="J10" s="101"/>
      <c r="K10" s="2">
        <f t="shared" si="2"/>
        <v>0</v>
      </c>
      <c r="L10" s="69">
        <f>_xlfn.XLOOKUP('Week 5'!B10,Table1[Item Name],Table1[Cost])*'Week 5'!K10</f>
        <v>0</v>
      </c>
    </row>
    <row r="11" spans="1:12" ht="15" customHeight="1">
      <c r="A11" s="151"/>
      <c r="B11" s="76" t="s">
        <v>40</v>
      </c>
      <c r="C11" s="3"/>
      <c r="D11" s="101"/>
      <c r="E11" s="104">
        <v>2</v>
      </c>
      <c r="F11" s="101"/>
      <c r="G11" s="104"/>
      <c r="H11" s="101"/>
      <c r="I11" s="104"/>
      <c r="J11" s="101"/>
      <c r="K11" s="2">
        <f t="shared" si="2"/>
        <v>2</v>
      </c>
      <c r="L11" s="69">
        <f>_xlfn.XLOOKUP('Week 5'!B11,Table1[Item Name],Table1[Cost])*'Week 5'!K11</f>
        <v>0</v>
      </c>
    </row>
    <row r="12" spans="1:12" ht="15" customHeight="1">
      <c r="A12" s="151"/>
      <c r="B12" s="76" t="s">
        <v>43</v>
      </c>
      <c r="C12" s="3"/>
      <c r="D12" s="101"/>
      <c r="E12" s="104"/>
      <c r="F12" s="101"/>
      <c r="G12" s="104"/>
      <c r="H12" s="101"/>
      <c r="I12" s="104"/>
      <c r="J12" s="101"/>
      <c r="K12" s="2">
        <f t="shared" si="2"/>
        <v>0</v>
      </c>
      <c r="L12" s="69">
        <f>_xlfn.XLOOKUP('Week 5'!B12,Table1[Item Name],Table1[Cost])*'Week 5'!K12</f>
        <v>0</v>
      </c>
    </row>
    <row r="13" spans="1:12" ht="15" customHeight="1">
      <c r="A13" s="151"/>
      <c r="B13" s="76" t="s">
        <v>45</v>
      </c>
      <c r="C13" s="3"/>
      <c r="D13" s="101"/>
      <c r="E13" s="104">
        <v>1</v>
      </c>
      <c r="F13" s="101"/>
      <c r="G13" s="104"/>
      <c r="H13" s="101"/>
      <c r="I13" s="104"/>
      <c r="J13" s="101"/>
      <c r="K13" s="2">
        <f t="shared" si="2"/>
        <v>1</v>
      </c>
      <c r="L13" s="69">
        <f>_xlfn.XLOOKUP('Week 5'!B13,Table1[Item Name],Table1[Cost])*'Week 5'!K13</f>
        <v>0</v>
      </c>
    </row>
    <row r="14" spans="1:12" ht="15" customHeight="1">
      <c r="A14" s="151"/>
      <c r="B14" s="76" t="s">
        <v>47</v>
      </c>
      <c r="C14" s="3"/>
      <c r="D14" s="101"/>
      <c r="E14" s="104">
        <v>1</v>
      </c>
      <c r="F14" s="101"/>
      <c r="G14" s="104"/>
      <c r="H14" s="101"/>
      <c r="I14" s="104"/>
      <c r="J14" s="101"/>
      <c r="K14" s="2">
        <f t="shared" si="2"/>
        <v>1</v>
      </c>
      <c r="L14" s="69">
        <f>_xlfn.XLOOKUP('Week 5'!B14,Table1[Item Name],Table1[Cost])*'Week 5'!K14</f>
        <v>0</v>
      </c>
    </row>
    <row r="15" spans="1:12" ht="15" customHeight="1">
      <c r="A15" s="151"/>
      <c r="B15" s="76" t="s">
        <v>49</v>
      </c>
      <c r="C15" s="3"/>
      <c r="D15" s="101"/>
      <c r="E15" s="104">
        <v>1</v>
      </c>
      <c r="F15" s="101"/>
      <c r="G15" s="104"/>
      <c r="H15" s="101"/>
      <c r="I15" s="104"/>
      <c r="J15" s="101"/>
      <c r="K15" s="2">
        <f t="shared" si="2"/>
        <v>1</v>
      </c>
      <c r="L15" s="69">
        <f>_xlfn.XLOOKUP('Week 5'!B15,Table1[Item Name],Table1[Cost])*'Week 5'!K15</f>
        <v>0</v>
      </c>
    </row>
    <row r="16" spans="1:12" ht="15" customHeight="1" thickBot="1">
      <c r="A16" s="151"/>
      <c r="B16" s="77" t="s">
        <v>51</v>
      </c>
      <c r="C16" s="64"/>
      <c r="D16" s="102"/>
      <c r="E16" s="105"/>
      <c r="F16" s="102"/>
      <c r="G16" s="105"/>
      <c r="H16" s="102"/>
      <c r="I16" s="105"/>
      <c r="J16" s="102"/>
      <c r="K16" s="65">
        <f t="shared" si="2"/>
        <v>0</v>
      </c>
      <c r="L16" s="69">
        <f>_xlfn.XLOOKUP('Week 5'!B16,Table1[Item Name],Table1[Cost])*'Week 5'!K16</f>
        <v>0</v>
      </c>
    </row>
    <row r="17" spans="1:12" ht="15" customHeight="1" thickBot="1">
      <c r="A17" s="151"/>
      <c r="B17" s="141" t="s">
        <v>10</v>
      </c>
      <c r="C17" s="141"/>
      <c r="D17" s="141"/>
      <c r="E17" s="141"/>
      <c r="F17" s="141"/>
      <c r="G17" s="141"/>
      <c r="H17" s="141"/>
      <c r="I17" s="141"/>
      <c r="J17" s="141"/>
      <c r="K17" s="140"/>
      <c r="L17" s="142"/>
    </row>
    <row r="18" spans="1:12" ht="15" customHeight="1">
      <c r="A18" s="151"/>
      <c r="B18" s="74" t="s">
        <v>18</v>
      </c>
      <c r="C18" s="70"/>
      <c r="D18" s="112"/>
      <c r="E18" s="115">
        <v>3</v>
      </c>
      <c r="F18" s="112"/>
      <c r="G18" s="115"/>
      <c r="H18" s="112"/>
      <c r="I18" s="115"/>
      <c r="J18" s="112"/>
      <c r="K18" s="68">
        <f>SUM(D18:J18)*3</f>
        <v>9</v>
      </c>
      <c r="L18" s="69">
        <f>_xlfn.XLOOKUP('Week 5'!B18,Table1[Item Name],Table1[Cost])*'Week 5'!K18</f>
        <v>0</v>
      </c>
    </row>
    <row r="19" spans="1:12" ht="15" customHeight="1">
      <c r="A19" s="151"/>
      <c r="B19" s="75" t="s">
        <v>20</v>
      </c>
      <c r="C19" s="1"/>
      <c r="D19" s="113"/>
      <c r="E19" s="116">
        <v>5</v>
      </c>
      <c r="F19" s="113"/>
      <c r="G19" s="116"/>
      <c r="H19" s="113"/>
      <c r="I19" s="116"/>
      <c r="J19" s="113"/>
      <c r="K19" s="2">
        <f t="shared" ref="K19:K20" si="3">SUM(D19:J19)*3</f>
        <v>15</v>
      </c>
      <c r="L19" s="69">
        <f>_xlfn.XLOOKUP('Week 5'!B19,Table1[Item Name],Table1[Cost])*'Week 5'!K19</f>
        <v>0</v>
      </c>
    </row>
    <row r="20" spans="1:12" ht="15" customHeight="1">
      <c r="A20" s="151"/>
      <c r="B20" s="75" t="s">
        <v>21</v>
      </c>
      <c r="C20" s="1"/>
      <c r="D20" s="113"/>
      <c r="E20" s="116">
        <v>5</v>
      </c>
      <c r="F20" s="113"/>
      <c r="G20" s="116"/>
      <c r="H20" s="113"/>
      <c r="I20" s="116"/>
      <c r="J20" s="113"/>
      <c r="K20" s="2">
        <f t="shared" si="3"/>
        <v>15</v>
      </c>
      <c r="L20" s="69">
        <f>_xlfn.XLOOKUP('Week 5'!B20,Table1[Item Name],Table1[Cost])*'Week 5'!K20</f>
        <v>0</v>
      </c>
    </row>
    <row r="21" spans="1:12" ht="15" customHeight="1">
      <c r="A21" s="151"/>
      <c r="B21" s="75" t="s">
        <v>22</v>
      </c>
      <c r="C21" s="1"/>
      <c r="D21" s="101"/>
      <c r="E21" s="107"/>
      <c r="F21" s="101"/>
      <c r="G21" s="107">
        <v>1</v>
      </c>
      <c r="H21" s="101"/>
      <c r="I21" s="107"/>
      <c r="J21" s="101"/>
      <c r="K21" s="2">
        <f t="shared" ref="K21:K63" si="4">SUM(D21:J21)</f>
        <v>1</v>
      </c>
      <c r="L21" s="69">
        <f>_xlfn.XLOOKUP('Week 5'!B21,Table1[Item Name],Table1[Cost])*'Week 5'!K21</f>
        <v>0</v>
      </c>
    </row>
    <row r="22" spans="1:12" ht="15" customHeight="1">
      <c r="A22" s="151"/>
      <c r="B22" s="75" t="s">
        <v>160</v>
      </c>
      <c r="C22" s="1"/>
      <c r="D22" s="101"/>
      <c r="E22" s="107"/>
      <c r="F22" s="101"/>
      <c r="G22" s="107">
        <v>1</v>
      </c>
      <c r="H22" s="101"/>
      <c r="I22" s="107"/>
      <c r="J22" s="101"/>
      <c r="K22" s="2">
        <f t="shared" si="4"/>
        <v>1</v>
      </c>
      <c r="L22" s="69">
        <f>_xlfn.XLOOKUP('Week 5'!B22,Table1[Item Name],Table1[Cost])*'Week 5'!K22</f>
        <v>0</v>
      </c>
    </row>
    <row r="23" spans="1:12" ht="15" customHeight="1">
      <c r="A23" s="151"/>
      <c r="B23" s="75" t="s">
        <v>26</v>
      </c>
      <c r="C23" s="1"/>
      <c r="D23" s="101"/>
      <c r="E23" s="107"/>
      <c r="F23" s="101"/>
      <c r="G23" s="107"/>
      <c r="H23" s="101"/>
      <c r="I23" s="107"/>
      <c r="J23" s="101"/>
      <c r="K23" s="2">
        <f t="shared" si="4"/>
        <v>0</v>
      </c>
      <c r="L23" s="69">
        <f>_xlfn.XLOOKUP('Week 5'!B23,Table1[Item Name],Table1[Cost])*'Week 5'!K23</f>
        <v>0</v>
      </c>
    </row>
    <row r="24" spans="1:12" ht="15" customHeight="1">
      <c r="A24" s="151"/>
      <c r="B24" s="75" t="s">
        <v>27</v>
      </c>
      <c r="C24" s="1"/>
      <c r="D24" s="101"/>
      <c r="E24" s="107"/>
      <c r="F24" s="101"/>
      <c r="G24" s="107">
        <v>1</v>
      </c>
      <c r="H24" s="101"/>
      <c r="I24" s="107"/>
      <c r="J24" s="101"/>
      <c r="K24" s="2">
        <f t="shared" si="4"/>
        <v>1</v>
      </c>
      <c r="L24" s="69">
        <f>_xlfn.XLOOKUP('Week 5'!B24,Table1[Item Name],Table1[Cost])*'Week 5'!K24</f>
        <v>0</v>
      </c>
    </row>
    <row r="25" spans="1:12" ht="15" customHeight="1">
      <c r="A25" s="151"/>
      <c r="B25" s="75" t="s">
        <v>28</v>
      </c>
      <c r="C25" s="1"/>
      <c r="D25" s="101"/>
      <c r="E25" s="107"/>
      <c r="F25" s="101"/>
      <c r="G25" s="107"/>
      <c r="H25" s="101"/>
      <c r="I25" s="107"/>
      <c r="J25" s="101"/>
      <c r="K25" s="2">
        <f t="shared" si="4"/>
        <v>0</v>
      </c>
      <c r="L25" s="69">
        <f>_xlfn.XLOOKUP('Week 5'!B25,Table1[Item Name],Table1[Cost])*'Week 5'!K25</f>
        <v>0</v>
      </c>
    </row>
    <row r="26" spans="1:12" ht="15" customHeight="1">
      <c r="A26" s="151"/>
      <c r="B26" s="75" t="s">
        <v>29</v>
      </c>
      <c r="C26" s="1"/>
      <c r="D26" s="101"/>
      <c r="E26" s="107"/>
      <c r="F26" s="101"/>
      <c r="G26" s="107"/>
      <c r="H26" s="101"/>
      <c r="I26" s="107"/>
      <c r="J26" s="101"/>
      <c r="K26" s="2">
        <f t="shared" si="4"/>
        <v>0</v>
      </c>
      <c r="L26" s="69">
        <f>_xlfn.XLOOKUP('Week 5'!B26,Table1[Item Name],Table1[Cost])*'Week 5'!K26</f>
        <v>0</v>
      </c>
    </row>
    <row r="27" spans="1:12" ht="15" customHeight="1">
      <c r="A27" s="151"/>
      <c r="B27" s="75" t="s">
        <v>30</v>
      </c>
      <c r="C27" s="1"/>
      <c r="D27" s="101"/>
      <c r="E27" s="107"/>
      <c r="F27" s="101"/>
      <c r="G27" s="107">
        <v>1</v>
      </c>
      <c r="H27" s="101"/>
      <c r="I27" s="107"/>
      <c r="J27" s="101"/>
      <c r="K27" s="2">
        <f t="shared" si="4"/>
        <v>1</v>
      </c>
      <c r="L27" s="69">
        <f>_xlfn.XLOOKUP('Week 5'!B27,Table1[Item Name],Table1[Cost])*'Week 5'!K27</f>
        <v>0</v>
      </c>
    </row>
    <row r="28" spans="1:12" ht="15" customHeight="1">
      <c r="A28" s="151"/>
      <c r="B28" s="75" t="s">
        <v>31</v>
      </c>
      <c r="C28" s="1"/>
      <c r="D28" s="101"/>
      <c r="E28" s="107"/>
      <c r="F28" s="101"/>
      <c r="G28" s="107"/>
      <c r="H28" s="101"/>
      <c r="I28" s="107"/>
      <c r="J28" s="101"/>
      <c r="K28" s="2">
        <f t="shared" si="4"/>
        <v>0</v>
      </c>
      <c r="L28" s="69">
        <f>_xlfn.XLOOKUP('Week 5'!B28,Table1[Item Name],Table1[Cost])*'Week 5'!K28</f>
        <v>0</v>
      </c>
    </row>
    <row r="29" spans="1:12" ht="15" customHeight="1" thickBot="1">
      <c r="A29" s="151"/>
      <c r="B29" s="78" t="s">
        <v>32</v>
      </c>
      <c r="C29" s="66"/>
      <c r="D29" s="102"/>
      <c r="E29" s="108"/>
      <c r="F29" s="102"/>
      <c r="G29" s="108"/>
      <c r="H29" s="102"/>
      <c r="I29" s="108"/>
      <c r="J29" s="102"/>
      <c r="K29" s="65">
        <f t="shared" si="4"/>
        <v>0</v>
      </c>
      <c r="L29" s="69">
        <f>_xlfn.XLOOKUP('Week 5'!B29,Table1[Item Name],Table1[Cost])*'Week 5'!K29</f>
        <v>0</v>
      </c>
    </row>
    <row r="30" spans="1:12" ht="15" customHeight="1" thickBot="1">
      <c r="A30" s="151"/>
      <c r="B30" s="203" t="s">
        <v>11</v>
      </c>
      <c r="C30" s="203"/>
      <c r="D30" s="203"/>
      <c r="E30" s="203"/>
      <c r="F30" s="203"/>
      <c r="G30" s="203"/>
      <c r="H30" s="203"/>
      <c r="I30" s="203"/>
      <c r="J30" s="203"/>
      <c r="K30" s="71"/>
      <c r="L30" s="142"/>
    </row>
    <row r="31" spans="1:12" ht="15" customHeight="1">
      <c r="A31" s="151"/>
      <c r="B31" s="79" t="s">
        <v>53</v>
      </c>
      <c r="C31" s="70"/>
      <c r="D31" s="100">
        <v>8</v>
      </c>
      <c r="E31" s="106"/>
      <c r="F31" s="100"/>
      <c r="G31" s="106"/>
      <c r="H31" s="100"/>
      <c r="I31" s="106"/>
      <c r="J31" s="100"/>
      <c r="K31" s="68">
        <f t="shared" si="4"/>
        <v>8</v>
      </c>
      <c r="L31" s="69">
        <f>_xlfn.XLOOKUP('Week 5'!B31,Table1[Item Name],Table1[Cost])*'Week 5'!K31</f>
        <v>0</v>
      </c>
    </row>
    <row r="32" spans="1:12" ht="15" customHeight="1">
      <c r="A32" s="151"/>
      <c r="B32" s="80" t="s">
        <v>57</v>
      </c>
      <c r="C32" s="1"/>
      <c r="D32" s="101">
        <v>8</v>
      </c>
      <c r="E32" s="107"/>
      <c r="F32" s="101"/>
      <c r="G32" s="107"/>
      <c r="H32" s="101"/>
      <c r="I32" s="107"/>
      <c r="J32" s="101"/>
      <c r="K32" s="2">
        <f t="shared" si="4"/>
        <v>8</v>
      </c>
      <c r="L32" s="69">
        <f>_xlfn.XLOOKUP('Week 5'!B32,Table1[Item Name],Table1[Cost])*'Week 5'!K32</f>
        <v>0</v>
      </c>
    </row>
    <row r="33" spans="1:12" ht="15" customHeight="1">
      <c r="A33" s="151"/>
      <c r="B33" s="75" t="s">
        <v>59</v>
      </c>
      <c r="C33" s="1"/>
      <c r="D33" s="101"/>
      <c r="E33" s="107"/>
      <c r="F33" s="101"/>
      <c r="G33" s="107"/>
      <c r="H33" s="101">
        <v>2</v>
      </c>
      <c r="I33" s="107">
        <v>1</v>
      </c>
      <c r="J33" s="101"/>
      <c r="K33" s="2">
        <f t="shared" si="4"/>
        <v>3</v>
      </c>
      <c r="L33" s="69">
        <f>_xlfn.XLOOKUP('Week 5'!B33,Table1[Item Name],Table1[Cost])*'Week 5'!K33</f>
        <v>0</v>
      </c>
    </row>
    <row r="34" spans="1:12" ht="15" customHeight="1">
      <c r="A34" s="151"/>
      <c r="B34" s="80" t="s">
        <v>60</v>
      </c>
      <c r="C34" s="1"/>
      <c r="D34" s="101">
        <v>8</v>
      </c>
      <c r="E34" s="107"/>
      <c r="F34" s="101"/>
      <c r="G34" s="107"/>
      <c r="H34" s="101"/>
      <c r="I34" s="107"/>
      <c r="J34" s="101"/>
      <c r="K34" s="2">
        <f t="shared" si="4"/>
        <v>8</v>
      </c>
      <c r="L34" s="69">
        <f>_xlfn.XLOOKUP('Week 5'!B34,Table1[Item Name],Table1[Cost])*'Week 5'!K34</f>
        <v>0</v>
      </c>
    </row>
    <row r="35" spans="1:12" ht="15" customHeight="1">
      <c r="A35" s="151"/>
      <c r="B35" s="80" t="s">
        <v>62</v>
      </c>
      <c r="C35" s="1"/>
      <c r="D35" s="101">
        <v>30</v>
      </c>
      <c r="E35" s="107"/>
      <c r="F35" s="101"/>
      <c r="G35" s="107"/>
      <c r="H35" s="101"/>
      <c r="I35" s="107"/>
      <c r="J35" s="101"/>
      <c r="K35" s="2">
        <f t="shared" si="4"/>
        <v>30</v>
      </c>
      <c r="L35" s="69">
        <f>_xlfn.XLOOKUP('Week 5'!B35,Table1[Item Name],Table1[Cost])*'Week 5'!K35</f>
        <v>0</v>
      </c>
    </row>
    <row r="36" spans="1:12" ht="15" customHeight="1">
      <c r="A36" s="151"/>
      <c r="B36" s="80" t="s">
        <v>65</v>
      </c>
      <c r="C36" s="1"/>
      <c r="D36" s="101">
        <v>30</v>
      </c>
      <c r="E36" s="107"/>
      <c r="F36" s="101"/>
      <c r="G36" s="107"/>
      <c r="H36" s="101"/>
      <c r="I36" s="107"/>
      <c r="J36" s="101"/>
      <c r="K36" s="2">
        <f t="shared" si="4"/>
        <v>30</v>
      </c>
      <c r="L36" s="69">
        <f>_xlfn.XLOOKUP('Week 5'!B36,Table1[Item Name],Table1[Cost])*'Week 5'!K36</f>
        <v>0</v>
      </c>
    </row>
    <row r="37" spans="1:12" ht="15" customHeight="1">
      <c r="A37" s="151"/>
      <c r="B37" s="80" t="s">
        <v>67</v>
      </c>
      <c r="C37" s="1"/>
      <c r="D37" s="101">
        <v>75</v>
      </c>
      <c r="E37" s="107"/>
      <c r="F37" s="101"/>
      <c r="G37" s="107"/>
      <c r="H37" s="101"/>
      <c r="I37" s="107"/>
      <c r="J37" s="101"/>
      <c r="K37" s="2">
        <f t="shared" si="4"/>
        <v>75</v>
      </c>
      <c r="L37" s="69">
        <f>_xlfn.XLOOKUP('Week 5'!B37,Table1[Item Name],Table1[Cost])*'Week 5'!K37</f>
        <v>0</v>
      </c>
    </row>
    <row r="38" spans="1:12" ht="15" customHeight="1">
      <c r="A38" s="151"/>
      <c r="B38" s="81" t="s">
        <v>7</v>
      </c>
      <c r="C38" s="1"/>
      <c r="D38" s="101"/>
      <c r="E38" s="107"/>
      <c r="F38" s="101"/>
      <c r="G38" s="107"/>
      <c r="H38" s="101"/>
      <c r="I38" s="107"/>
      <c r="J38" s="101"/>
      <c r="K38" s="2">
        <f t="shared" si="4"/>
        <v>0</v>
      </c>
      <c r="L38" s="69">
        <f>_xlfn.XLOOKUP('Week 5'!B38,Table1[Item Name],Table1[Cost])*'Week 5'!K38</f>
        <v>0</v>
      </c>
    </row>
    <row r="39" spans="1:12" ht="15" customHeight="1">
      <c r="A39" s="151"/>
      <c r="B39" s="80" t="s">
        <v>72</v>
      </c>
      <c r="C39" s="1"/>
      <c r="D39" s="101">
        <v>40</v>
      </c>
      <c r="E39" s="107"/>
      <c r="F39" s="101"/>
      <c r="G39" s="107"/>
      <c r="H39" s="101"/>
      <c r="I39" s="107"/>
      <c r="J39" s="101"/>
      <c r="K39" s="2">
        <f t="shared" si="4"/>
        <v>40</v>
      </c>
      <c r="L39" s="69">
        <f>_xlfn.XLOOKUP('Week 5'!B39,Table1[Item Name],Table1[Cost])*'Week 5'!K39</f>
        <v>0</v>
      </c>
    </row>
    <row r="40" spans="1:12" ht="15" customHeight="1">
      <c r="A40" s="151"/>
      <c r="B40" s="81" t="s">
        <v>8</v>
      </c>
      <c r="C40" s="1"/>
      <c r="D40" s="101"/>
      <c r="E40" s="107"/>
      <c r="F40" s="101"/>
      <c r="G40" s="107"/>
      <c r="H40" s="101"/>
      <c r="I40" s="107"/>
      <c r="J40" s="101"/>
      <c r="K40" s="2">
        <f t="shared" si="4"/>
        <v>0</v>
      </c>
      <c r="L40" s="69">
        <f>_xlfn.XLOOKUP('Week 5'!B40,Table1[Item Name],Table1[Cost])*'Week 5'!K40</f>
        <v>0</v>
      </c>
    </row>
    <row r="41" spans="1:12" ht="15" customHeight="1">
      <c r="A41" s="151"/>
      <c r="B41" s="81" t="s">
        <v>77</v>
      </c>
      <c r="C41" s="1"/>
      <c r="D41" s="101"/>
      <c r="E41" s="107"/>
      <c r="F41" s="101">
        <v>40</v>
      </c>
      <c r="G41" s="107"/>
      <c r="H41" s="101">
        <v>16</v>
      </c>
      <c r="I41" s="107">
        <v>20</v>
      </c>
      <c r="J41" s="101"/>
      <c r="K41" s="2">
        <f t="shared" si="4"/>
        <v>76</v>
      </c>
      <c r="L41" s="69">
        <f>_xlfn.XLOOKUP('Week 5'!B41,Table1[Item Name],Table1[Cost])*'Week 5'!K41</f>
        <v>0</v>
      </c>
    </row>
    <row r="42" spans="1:12" ht="15" customHeight="1">
      <c r="A42" s="151"/>
      <c r="B42" s="75" t="s">
        <v>79</v>
      </c>
      <c r="C42" s="1"/>
      <c r="D42" s="102"/>
      <c r="E42" s="108"/>
      <c r="F42" s="102"/>
      <c r="G42" s="108"/>
      <c r="H42" s="102"/>
      <c r="I42" s="108"/>
      <c r="J42" s="102"/>
      <c r="K42" s="2">
        <f t="shared" si="4"/>
        <v>0</v>
      </c>
      <c r="L42" s="69">
        <f>_xlfn.XLOOKUP('Week 5'!B42,Table1[Item Name],Table1[Cost])*'Week 5'!K42</f>
        <v>0</v>
      </c>
    </row>
    <row r="43" spans="1:12" ht="15" customHeight="1">
      <c r="A43" s="151"/>
      <c r="B43" s="82" t="s">
        <v>81</v>
      </c>
      <c r="C43" s="1"/>
      <c r="D43" s="101">
        <v>8</v>
      </c>
      <c r="E43" s="107"/>
      <c r="F43" s="101"/>
      <c r="G43" s="107"/>
      <c r="H43" s="101"/>
      <c r="I43" s="107"/>
      <c r="J43" s="101"/>
      <c r="K43" s="2">
        <f t="shared" si="4"/>
        <v>8</v>
      </c>
      <c r="L43" s="69">
        <f>_xlfn.XLOOKUP('Week 5'!B43,Table1[Item Name],Table1[Cost])*'Week 5'!K43</f>
        <v>0</v>
      </c>
    </row>
    <row r="44" spans="1:12" ht="15" customHeight="1">
      <c r="A44" s="151"/>
      <c r="B44" s="82" t="s">
        <v>83</v>
      </c>
      <c r="C44" s="1"/>
      <c r="D44" s="101">
        <v>8</v>
      </c>
      <c r="E44" s="107"/>
      <c r="F44" s="101"/>
      <c r="G44" s="107"/>
      <c r="H44" s="101"/>
      <c r="I44" s="107"/>
      <c r="J44" s="101"/>
      <c r="K44" s="2">
        <f t="shared" si="4"/>
        <v>8</v>
      </c>
      <c r="L44" s="69">
        <f>_xlfn.XLOOKUP('Week 5'!B44,Table1[Item Name],Table1[Cost])*'Week 5'!K44</f>
        <v>0</v>
      </c>
    </row>
    <row r="45" spans="1:12" ht="15" customHeight="1">
      <c r="A45" s="151"/>
      <c r="B45" s="83" t="s">
        <v>84</v>
      </c>
      <c r="C45" s="1"/>
      <c r="D45" s="101"/>
      <c r="E45" s="107"/>
      <c r="F45" s="101"/>
      <c r="G45" s="107"/>
      <c r="H45" s="101"/>
      <c r="I45" s="107"/>
      <c r="J45" s="101"/>
      <c r="K45" s="2">
        <f t="shared" si="4"/>
        <v>0</v>
      </c>
      <c r="L45" s="69">
        <f>_xlfn.XLOOKUP('Week 5'!B45,Table1[Item Name],Table1[Cost])*'Week 5'!K45</f>
        <v>0</v>
      </c>
    </row>
    <row r="46" spans="1:12" ht="15" customHeight="1">
      <c r="A46" s="151"/>
      <c r="B46" s="75" t="s">
        <v>79</v>
      </c>
      <c r="C46" s="1"/>
      <c r="D46" s="101"/>
      <c r="E46" s="107"/>
      <c r="F46" s="101"/>
      <c r="G46" s="107"/>
      <c r="H46" s="101"/>
      <c r="I46" s="107"/>
      <c r="J46" s="101"/>
      <c r="K46" s="2">
        <f t="shared" si="4"/>
        <v>0</v>
      </c>
      <c r="L46" s="69">
        <f>_xlfn.XLOOKUP('Week 5'!B46,Table1[Item Name],Table1[Cost])*'Week 5'!K46</f>
        <v>0</v>
      </c>
    </row>
    <row r="47" spans="1:12" ht="15" customHeight="1" thickBot="1">
      <c r="A47" s="151"/>
      <c r="B47" s="84" t="s">
        <v>163</v>
      </c>
      <c r="C47" s="66"/>
      <c r="D47" s="102">
        <v>12</v>
      </c>
      <c r="E47" s="108">
        <v>12</v>
      </c>
      <c r="F47" s="102">
        <v>12</v>
      </c>
      <c r="G47" s="108">
        <v>12</v>
      </c>
      <c r="H47" s="102">
        <v>12</v>
      </c>
      <c r="I47" s="108">
        <v>12</v>
      </c>
      <c r="J47" s="102">
        <v>12</v>
      </c>
      <c r="K47" s="65">
        <f t="shared" si="4"/>
        <v>84</v>
      </c>
      <c r="L47" s="69">
        <f>_xlfn.XLOOKUP('Week 5'!B47,Table1[Item Name],Table1[Cost])*'Week 5'!K47</f>
        <v>0</v>
      </c>
    </row>
    <row r="48" spans="1:12" ht="15" customHeight="1" thickBot="1">
      <c r="A48" s="151"/>
      <c r="B48" s="203" t="s">
        <v>3</v>
      </c>
      <c r="C48" s="203"/>
      <c r="D48" s="203"/>
      <c r="E48" s="203"/>
      <c r="F48" s="203"/>
      <c r="G48" s="203"/>
      <c r="H48" s="203"/>
      <c r="I48" s="203"/>
      <c r="J48" s="203"/>
      <c r="K48" s="71"/>
      <c r="L48" s="142"/>
    </row>
    <row r="49" spans="1:12" ht="15" customHeight="1">
      <c r="A49" s="151"/>
      <c r="B49" s="85" t="s">
        <v>87</v>
      </c>
      <c r="C49" s="70"/>
      <c r="D49" s="100"/>
      <c r="E49" s="106">
        <v>1</v>
      </c>
      <c r="F49" s="100"/>
      <c r="G49" s="106">
        <v>1</v>
      </c>
      <c r="H49" s="100"/>
      <c r="I49" s="106"/>
      <c r="J49" s="100"/>
      <c r="K49" s="68">
        <f t="shared" si="4"/>
        <v>2</v>
      </c>
      <c r="L49" s="69">
        <f>_xlfn.XLOOKUP('Week 5'!B49,Table1[Item Name],Table1[Cost])*'Week 5'!K49</f>
        <v>0</v>
      </c>
    </row>
    <row r="50" spans="1:12" ht="15" customHeight="1">
      <c r="A50" s="151"/>
      <c r="B50" s="86" t="s">
        <v>108</v>
      </c>
      <c r="C50" s="1"/>
      <c r="D50" s="101"/>
      <c r="E50" s="107"/>
      <c r="F50" s="101"/>
      <c r="G50" s="107"/>
      <c r="H50" s="101"/>
      <c r="I50" s="107"/>
      <c r="J50" s="101"/>
      <c r="K50" s="2">
        <f t="shared" si="4"/>
        <v>0</v>
      </c>
      <c r="L50" s="69">
        <f>_xlfn.XLOOKUP('Week 5'!B50,Table1[Item Name],Table1[Cost])*'Week 5'!K50</f>
        <v>0</v>
      </c>
    </row>
    <row r="51" spans="1:12" ht="15" customHeight="1">
      <c r="A51" s="151"/>
      <c r="B51" s="86" t="s">
        <v>110</v>
      </c>
      <c r="C51" s="1"/>
      <c r="D51" s="101"/>
      <c r="E51" s="107"/>
      <c r="F51" s="101"/>
      <c r="G51" s="107"/>
      <c r="H51" s="101"/>
      <c r="I51" s="107"/>
      <c r="J51" s="101"/>
      <c r="K51" s="2">
        <f t="shared" si="4"/>
        <v>0</v>
      </c>
      <c r="L51" s="69">
        <f>_xlfn.XLOOKUP('Week 5'!B51,Table1[Item Name],Table1[Cost])*'Week 5'!K51</f>
        <v>0</v>
      </c>
    </row>
    <row r="52" spans="1:12" ht="15" customHeight="1">
      <c r="A52" s="151"/>
      <c r="B52" s="86" t="s">
        <v>88</v>
      </c>
      <c r="C52" s="1"/>
      <c r="D52" s="101"/>
      <c r="E52" s="107"/>
      <c r="F52" s="101"/>
      <c r="G52" s="107"/>
      <c r="H52" s="101"/>
      <c r="I52" s="107"/>
      <c r="J52" s="101"/>
      <c r="K52" s="2">
        <f t="shared" si="4"/>
        <v>0</v>
      </c>
      <c r="L52" s="69">
        <f>_xlfn.XLOOKUP('Week 5'!B52,Table1[Item Name],Table1[Cost])*'Week 5'!K52</f>
        <v>0</v>
      </c>
    </row>
    <row r="53" spans="1:12" ht="15" customHeight="1">
      <c r="A53" s="151"/>
      <c r="B53" s="86" t="s">
        <v>94</v>
      </c>
      <c r="C53" s="1"/>
      <c r="D53" s="101"/>
      <c r="E53" s="107"/>
      <c r="F53" s="101">
        <v>1</v>
      </c>
      <c r="G53" s="107"/>
      <c r="H53" s="101"/>
      <c r="I53" s="107"/>
      <c r="J53" s="101"/>
      <c r="K53" s="2">
        <f t="shared" si="4"/>
        <v>1</v>
      </c>
      <c r="L53" s="69">
        <f>_xlfn.XLOOKUP('Week 5'!B53,Table1[Item Name],Table1[Cost])*'Week 5'!K53</f>
        <v>0</v>
      </c>
    </row>
    <row r="54" spans="1:12" ht="15" customHeight="1">
      <c r="A54" s="151"/>
      <c r="B54" s="86" t="s">
        <v>103</v>
      </c>
      <c r="C54" s="1"/>
      <c r="D54" s="101"/>
      <c r="E54" s="107"/>
      <c r="F54" s="101"/>
      <c r="G54" s="107"/>
      <c r="H54" s="101"/>
      <c r="I54" s="107"/>
      <c r="J54" s="101"/>
      <c r="K54" s="2">
        <f t="shared" si="4"/>
        <v>0</v>
      </c>
      <c r="L54" s="69">
        <f>_xlfn.XLOOKUP('Week 5'!B54,Table1[Item Name],Table1[Cost])*'Week 5'!K54</f>
        <v>0</v>
      </c>
    </row>
    <row r="55" spans="1:12" ht="15" customHeight="1">
      <c r="A55" s="151"/>
      <c r="B55" s="86" t="s">
        <v>105</v>
      </c>
      <c r="C55" s="1"/>
      <c r="D55" s="101"/>
      <c r="E55" s="107"/>
      <c r="F55" s="101"/>
      <c r="G55" s="107"/>
      <c r="H55" s="101"/>
      <c r="I55" s="107"/>
      <c r="J55" s="101"/>
      <c r="K55" s="2">
        <f t="shared" si="4"/>
        <v>0</v>
      </c>
      <c r="L55" s="69">
        <f>_xlfn.XLOOKUP('Week 5'!B55,Table1[Item Name],Table1[Cost])*'Week 5'!K55</f>
        <v>0</v>
      </c>
    </row>
    <row r="56" spans="1:12" ht="15" customHeight="1">
      <c r="A56" s="151"/>
      <c r="B56" s="86" t="s">
        <v>91</v>
      </c>
      <c r="C56" s="1"/>
      <c r="D56" s="101"/>
      <c r="E56" s="107"/>
      <c r="F56" s="101"/>
      <c r="G56" s="107"/>
      <c r="H56" s="101"/>
      <c r="I56" s="107"/>
      <c r="J56" s="101"/>
      <c r="K56" s="2">
        <f t="shared" si="4"/>
        <v>0</v>
      </c>
      <c r="L56" s="69">
        <f>_xlfn.XLOOKUP('Week 5'!B56,Table1[Item Name],Table1[Cost])*'Week 5'!K56</f>
        <v>0</v>
      </c>
    </row>
    <row r="57" spans="1:12" ht="15" customHeight="1">
      <c r="A57" s="151"/>
      <c r="B57" s="86" t="s">
        <v>101</v>
      </c>
      <c r="C57" s="1"/>
      <c r="D57" s="101"/>
      <c r="E57" s="107"/>
      <c r="F57" s="101"/>
      <c r="G57" s="107"/>
      <c r="H57" s="101"/>
      <c r="I57" s="107"/>
      <c r="J57" s="101"/>
      <c r="K57" s="2">
        <f t="shared" si="4"/>
        <v>0</v>
      </c>
      <c r="L57" s="69">
        <f>_xlfn.XLOOKUP('Week 5'!B57,Table1[Item Name],Table1[Cost])*'Week 5'!K57</f>
        <v>0</v>
      </c>
    </row>
    <row r="58" spans="1:12" ht="15" customHeight="1">
      <c r="A58" s="151"/>
      <c r="B58" s="86" t="s">
        <v>102</v>
      </c>
      <c r="C58" s="1"/>
      <c r="D58" s="101"/>
      <c r="E58" s="107">
        <v>1</v>
      </c>
      <c r="F58" s="101"/>
      <c r="G58" s="107"/>
      <c r="H58" s="101"/>
      <c r="I58" s="107"/>
      <c r="J58" s="101"/>
      <c r="K58" s="2">
        <f t="shared" si="4"/>
        <v>1</v>
      </c>
      <c r="L58" s="69">
        <f>_xlfn.XLOOKUP('Week 5'!B58,Table1[Item Name],Table1[Cost])*'Week 5'!K58</f>
        <v>0</v>
      </c>
    </row>
    <row r="59" spans="1:12" ht="15" customHeight="1">
      <c r="A59" s="151"/>
      <c r="B59" s="86" t="s">
        <v>96</v>
      </c>
      <c r="C59" s="1"/>
      <c r="D59" s="101"/>
      <c r="E59" s="107"/>
      <c r="F59" s="101"/>
      <c r="G59" s="107"/>
      <c r="H59" s="101"/>
      <c r="I59" s="107"/>
      <c r="J59" s="101"/>
      <c r="K59" s="2">
        <f t="shared" si="4"/>
        <v>0</v>
      </c>
      <c r="L59" s="69">
        <f>_xlfn.XLOOKUP('Week 5'!B59,Table1[Item Name],Table1[Cost])*'Week 5'!K59</f>
        <v>0</v>
      </c>
    </row>
    <row r="60" spans="1:12" ht="15" customHeight="1">
      <c r="A60" s="151"/>
      <c r="B60" s="86" t="s">
        <v>6</v>
      </c>
      <c r="C60" s="1"/>
      <c r="D60" s="102"/>
      <c r="E60" s="108"/>
      <c r="F60" s="102"/>
      <c r="G60" s="108"/>
      <c r="H60" s="102"/>
      <c r="I60" s="108"/>
      <c r="J60" s="102"/>
      <c r="K60" s="2">
        <f t="shared" si="4"/>
        <v>0</v>
      </c>
      <c r="L60" s="69">
        <f>_xlfn.XLOOKUP('Week 5'!B60,Table1[Item Name],Table1[Cost])*'Week 5'!K60</f>
        <v>0</v>
      </c>
    </row>
    <row r="61" spans="1:12" ht="15" customHeight="1">
      <c r="A61" s="151"/>
      <c r="B61" s="76" t="s">
        <v>99</v>
      </c>
      <c r="C61" s="1"/>
      <c r="D61" s="101"/>
      <c r="E61" s="107"/>
      <c r="F61" s="101"/>
      <c r="G61" s="107"/>
      <c r="H61" s="101"/>
      <c r="I61" s="107"/>
      <c r="J61" s="101"/>
      <c r="K61" s="2">
        <f t="shared" si="4"/>
        <v>0</v>
      </c>
      <c r="L61" s="69">
        <f>_xlfn.XLOOKUP('Week 5'!B61,Table1[Item Name],Table1[Cost])*'Week 5'!K61</f>
        <v>0</v>
      </c>
    </row>
    <row r="62" spans="1:12" ht="15" customHeight="1">
      <c r="A62" s="151"/>
      <c r="B62" s="76" t="s">
        <v>106</v>
      </c>
      <c r="C62" s="1"/>
      <c r="D62" s="101"/>
      <c r="E62" s="107"/>
      <c r="F62" s="101"/>
      <c r="G62" s="107"/>
      <c r="H62" s="101"/>
      <c r="I62" s="107"/>
      <c r="J62" s="101"/>
      <c r="K62" s="2">
        <f t="shared" si="4"/>
        <v>0</v>
      </c>
      <c r="L62" s="69">
        <f>_xlfn.XLOOKUP('Week 5'!B62,Table1[Item Name],Table1[Cost])*'Week 5'!K62</f>
        <v>0</v>
      </c>
    </row>
    <row r="63" spans="1:12" ht="15" customHeight="1" thickBot="1">
      <c r="A63" s="151"/>
      <c r="B63" s="77" t="s">
        <v>92</v>
      </c>
      <c r="C63" s="66"/>
      <c r="D63" s="102"/>
      <c r="E63" s="108">
        <v>1</v>
      </c>
      <c r="F63" s="102"/>
      <c r="G63" s="108"/>
      <c r="H63" s="102"/>
      <c r="I63" s="108"/>
      <c r="J63" s="102"/>
      <c r="K63" s="65">
        <f t="shared" si="4"/>
        <v>1</v>
      </c>
      <c r="L63" s="69">
        <f>_xlfn.XLOOKUP('Week 5'!B63,Table1[Item Name],Table1[Cost])*'Week 5'!K63</f>
        <v>0</v>
      </c>
    </row>
    <row r="64" spans="1:12" ht="15" customHeight="1" thickBot="1">
      <c r="A64" s="151"/>
      <c r="B64" s="203" t="s">
        <v>12</v>
      </c>
      <c r="C64" s="203"/>
      <c r="D64" s="203"/>
      <c r="E64" s="203"/>
      <c r="F64" s="203"/>
      <c r="G64" s="203"/>
      <c r="H64" s="203"/>
      <c r="I64" s="203"/>
      <c r="J64" s="203"/>
      <c r="K64" s="71"/>
      <c r="L64" s="142"/>
    </row>
    <row r="65" spans="1:12" ht="15" customHeight="1">
      <c r="A65" s="151"/>
      <c r="B65" s="85" t="s">
        <v>112</v>
      </c>
      <c r="C65" s="67"/>
      <c r="D65" s="109"/>
      <c r="E65" s="103"/>
      <c r="F65" s="109">
        <v>1</v>
      </c>
      <c r="G65" s="103"/>
      <c r="H65" s="109"/>
      <c r="I65" s="103"/>
      <c r="J65" s="109"/>
      <c r="K65" s="68">
        <f t="shared" ref="K65:K75" si="5">SUM(D65:J65)</f>
        <v>1</v>
      </c>
      <c r="L65" s="69">
        <f>_xlfn.XLOOKUP('Week 5'!B65,Table1[Item Name],Table1[Cost])*'Week 5'!K65</f>
        <v>0</v>
      </c>
    </row>
    <row r="66" spans="1:12" ht="15" customHeight="1">
      <c r="A66" s="151"/>
      <c r="B66" s="86" t="s">
        <v>114</v>
      </c>
      <c r="C66" s="3"/>
      <c r="D66" s="110"/>
      <c r="E66" s="104"/>
      <c r="F66" s="110"/>
      <c r="G66" s="104"/>
      <c r="H66" s="110"/>
      <c r="I66" s="104"/>
      <c r="J66" s="110"/>
      <c r="K66" s="2">
        <f t="shared" si="5"/>
        <v>0</v>
      </c>
      <c r="L66" s="69">
        <f>_xlfn.XLOOKUP('Week 5'!B66,Table1[Item Name],Table1[Cost])*'Week 5'!K66</f>
        <v>0</v>
      </c>
    </row>
    <row r="67" spans="1:12" ht="15" customHeight="1">
      <c r="A67" s="151"/>
      <c r="B67" s="86" t="s">
        <v>116</v>
      </c>
      <c r="C67" s="3"/>
      <c r="D67" s="110"/>
      <c r="E67" s="104"/>
      <c r="F67" s="110">
        <v>1</v>
      </c>
      <c r="G67" s="104"/>
      <c r="H67" s="110"/>
      <c r="I67" s="104"/>
      <c r="J67" s="110"/>
      <c r="K67" s="2">
        <f t="shared" si="5"/>
        <v>1</v>
      </c>
      <c r="L67" s="69">
        <f>_xlfn.XLOOKUP('Week 5'!B67,Table1[Item Name],Table1[Cost])*'Week 5'!K67</f>
        <v>0</v>
      </c>
    </row>
    <row r="68" spans="1:12" ht="15" customHeight="1">
      <c r="A68" s="151"/>
      <c r="B68" s="76" t="s">
        <v>117</v>
      </c>
      <c r="C68" s="3"/>
      <c r="D68" s="110"/>
      <c r="E68" s="104"/>
      <c r="F68" s="110">
        <v>5</v>
      </c>
      <c r="G68" s="104">
        <v>5</v>
      </c>
      <c r="H68" s="110">
        <v>2</v>
      </c>
      <c r="I68" s="104">
        <v>2</v>
      </c>
      <c r="J68" s="110">
        <v>5</v>
      </c>
      <c r="K68" s="2">
        <f t="shared" si="5"/>
        <v>19</v>
      </c>
      <c r="L68" s="69">
        <f>_xlfn.XLOOKUP('Week 5'!B68,Table1[Item Name],Table1[Cost])*'Week 5'!K68</f>
        <v>0</v>
      </c>
    </row>
    <row r="69" spans="1:12" ht="15" customHeight="1">
      <c r="A69" s="151"/>
      <c r="B69" s="76" t="s">
        <v>119</v>
      </c>
      <c r="C69" s="3"/>
      <c r="D69" s="110"/>
      <c r="E69" s="104"/>
      <c r="F69" s="110"/>
      <c r="G69" s="104"/>
      <c r="H69" s="110"/>
      <c r="I69" s="104"/>
      <c r="J69" s="110"/>
      <c r="K69" s="2">
        <f t="shared" si="5"/>
        <v>0</v>
      </c>
      <c r="L69" s="69">
        <f>_xlfn.XLOOKUP('Week 5'!B69,Table1[Item Name],Table1[Cost])*'Week 5'!K69</f>
        <v>0</v>
      </c>
    </row>
    <row r="70" spans="1:12" ht="15" customHeight="1">
      <c r="A70" s="151"/>
      <c r="B70" s="76" t="s">
        <v>121</v>
      </c>
      <c r="C70" s="3"/>
      <c r="D70" s="110"/>
      <c r="E70" s="104"/>
      <c r="F70" s="110"/>
      <c r="G70" s="104"/>
      <c r="H70" s="110"/>
      <c r="I70" s="104">
        <v>5</v>
      </c>
      <c r="J70" s="110"/>
      <c r="K70" s="2">
        <f t="shared" si="5"/>
        <v>5</v>
      </c>
      <c r="L70" s="69">
        <f>_xlfn.XLOOKUP('Week 5'!B70,Table1[Item Name],Table1[Cost])*'Week 5'!K70</f>
        <v>0</v>
      </c>
    </row>
    <row r="71" spans="1:12" ht="15" customHeight="1">
      <c r="A71" s="151"/>
      <c r="B71" s="76" t="s">
        <v>123</v>
      </c>
      <c r="C71" s="3"/>
      <c r="D71" s="110"/>
      <c r="E71" s="104"/>
      <c r="F71" s="110"/>
      <c r="G71" s="104"/>
      <c r="H71" s="110"/>
      <c r="I71" s="104"/>
      <c r="J71" s="110"/>
      <c r="K71" s="2">
        <f t="shared" si="5"/>
        <v>0</v>
      </c>
      <c r="L71" s="69">
        <f>_xlfn.XLOOKUP('Week 5'!B71,Table1[Item Name],Table1[Cost])*'Week 5'!K71</f>
        <v>0</v>
      </c>
    </row>
    <row r="72" spans="1:12" ht="15" customHeight="1">
      <c r="A72" s="151"/>
      <c r="B72" s="76" t="s">
        <v>125</v>
      </c>
      <c r="C72" s="3"/>
      <c r="D72" s="110">
        <v>6</v>
      </c>
      <c r="E72" s="104"/>
      <c r="F72" s="110"/>
      <c r="G72" s="104"/>
      <c r="H72" s="110"/>
      <c r="I72" s="104"/>
      <c r="J72" s="110"/>
      <c r="K72" s="2">
        <f t="shared" si="5"/>
        <v>6</v>
      </c>
      <c r="L72" s="69">
        <f>_xlfn.XLOOKUP('Week 5'!B72,Table1[Item Name],Table1[Cost])*'Week 5'!K72</f>
        <v>0</v>
      </c>
    </row>
    <row r="73" spans="1:12" ht="15" customHeight="1">
      <c r="A73" s="151"/>
      <c r="B73" s="76" t="s">
        <v>127</v>
      </c>
      <c r="C73" s="3"/>
      <c r="D73" s="110"/>
      <c r="E73" s="104"/>
      <c r="F73" s="110"/>
      <c r="G73" s="104"/>
      <c r="H73" s="110"/>
      <c r="I73" s="104"/>
      <c r="J73" s="110"/>
      <c r="K73" s="2">
        <f t="shared" si="5"/>
        <v>0</v>
      </c>
      <c r="L73" s="69">
        <f>_xlfn.XLOOKUP('Week 5'!B73,Table1[Item Name],Table1[Cost])*'Week 5'!K73</f>
        <v>0</v>
      </c>
    </row>
    <row r="74" spans="1:12" ht="15" customHeight="1">
      <c r="A74" s="151"/>
      <c r="B74" s="76" t="s">
        <v>128</v>
      </c>
      <c r="C74" s="3"/>
      <c r="D74" s="110"/>
      <c r="E74" s="104">
        <v>2</v>
      </c>
      <c r="F74" s="110"/>
      <c r="G74" s="104"/>
      <c r="H74" s="110"/>
      <c r="I74" s="104"/>
      <c r="J74" s="110"/>
      <c r="K74" s="2">
        <f t="shared" si="5"/>
        <v>2</v>
      </c>
      <c r="L74" s="69">
        <f>_xlfn.XLOOKUP('Week 5'!B74,Table1[Item Name],Table1[Cost])*'Week 5'!K74</f>
        <v>0</v>
      </c>
    </row>
    <row r="75" spans="1:12" ht="15" customHeight="1" thickBot="1">
      <c r="A75" s="151"/>
      <c r="B75" s="87" t="s">
        <v>138</v>
      </c>
      <c r="C75" s="64"/>
      <c r="D75" s="111"/>
      <c r="E75" s="105"/>
      <c r="F75" s="111"/>
      <c r="G75" s="105"/>
      <c r="H75" s="111"/>
      <c r="I75" s="105"/>
      <c r="J75" s="111"/>
      <c r="K75" s="65">
        <f t="shared" si="5"/>
        <v>0</v>
      </c>
      <c r="L75" s="69">
        <f>_xlfn.XLOOKUP('Week 5'!B75,Table1[Item Name],Table1[Cost])*'Week 5'!K75</f>
        <v>0</v>
      </c>
    </row>
    <row r="76" spans="1:12" ht="15" customHeight="1" thickBot="1">
      <c r="A76" s="152"/>
      <c r="B76" s="203" t="s">
        <v>13</v>
      </c>
      <c r="C76" s="203"/>
      <c r="D76" s="203"/>
      <c r="E76" s="203"/>
      <c r="F76" s="203"/>
      <c r="G76" s="203"/>
      <c r="H76" s="203"/>
      <c r="I76" s="203"/>
      <c r="J76" s="203"/>
      <c r="K76" s="71"/>
      <c r="L76" s="73"/>
    </row>
    <row r="77" spans="1:12">
      <c r="K77" s="98">
        <f>SUM(K6:K75)</f>
        <v>615</v>
      </c>
      <c r="L77" s="99">
        <f>SUM(L6:L75)</f>
        <v>0</v>
      </c>
    </row>
  </sheetData>
  <mergeCells count="14">
    <mergeCell ref="A3:A76"/>
    <mergeCell ref="B3:B4"/>
    <mergeCell ref="B5:J5"/>
    <mergeCell ref="B30:J30"/>
    <mergeCell ref="B48:J48"/>
    <mergeCell ref="B64:J64"/>
    <mergeCell ref="B76:J76"/>
    <mergeCell ref="B1:I2"/>
    <mergeCell ref="J1:J2"/>
    <mergeCell ref="K1:K2"/>
    <mergeCell ref="L1:L2"/>
    <mergeCell ref="C3:C4"/>
    <mergeCell ref="K3:K4"/>
    <mergeCell ref="L3:L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5846-7060-4268-95ED-74E3782A4867}">
  <dimension ref="A1:L77"/>
  <sheetViews>
    <sheetView topLeftCell="A52" workbookViewId="0">
      <selection activeCell="J65" sqref="J65:J75"/>
    </sheetView>
  </sheetViews>
  <sheetFormatPr defaultRowHeight="14.5"/>
  <cols>
    <col min="2" max="2" width="23.26953125" customWidth="1"/>
    <col min="3" max="3" width="7.453125" customWidth="1"/>
    <col min="4" max="10" width="7" customWidth="1"/>
    <col min="12" max="12" width="11.7265625" customWidth="1"/>
  </cols>
  <sheetData>
    <row r="1" spans="1:12" ht="15" customHeight="1">
      <c r="A1" s="63"/>
      <c r="B1" s="216" t="s">
        <v>0</v>
      </c>
      <c r="C1" s="216"/>
      <c r="D1" s="216"/>
      <c r="E1" s="216"/>
      <c r="F1" s="216"/>
      <c r="G1" s="216"/>
      <c r="H1" s="216"/>
      <c r="I1" s="216"/>
      <c r="J1" s="218"/>
      <c r="K1" s="220"/>
      <c r="L1" s="222"/>
    </row>
    <row r="2" spans="1:12" ht="15" customHeight="1" thickBot="1">
      <c r="A2" s="90"/>
      <c r="B2" s="217"/>
      <c r="C2" s="217"/>
      <c r="D2" s="217"/>
      <c r="E2" s="217"/>
      <c r="F2" s="217"/>
      <c r="G2" s="217"/>
      <c r="H2" s="217"/>
      <c r="I2" s="217"/>
      <c r="J2" s="219"/>
      <c r="K2" s="221"/>
      <c r="L2" s="223"/>
    </row>
    <row r="3" spans="1:12" ht="15" customHeight="1">
      <c r="A3" s="150" t="s">
        <v>144</v>
      </c>
      <c r="B3" s="230" t="s">
        <v>134</v>
      </c>
      <c r="C3" s="224" t="s">
        <v>1</v>
      </c>
      <c r="D3" s="120">
        <f>'Week 2'!J3+1</f>
        <v>44423</v>
      </c>
      <c r="E3" s="120">
        <f>D3+1</f>
        <v>44424</v>
      </c>
      <c r="F3" s="120">
        <f t="shared" ref="F3:J3" si="0">E3+1</f>
        <v>44425</v>
      </c>
      <c r="G3" s="120">
        <f t="shared" si="0"/>
        <v>44426</v>
      </c>
      <c r="H3" s="120">
        <f t="shared" si="0"/>
        <v>44427</v>
      </c>
      <c r="I3" s="120">
        <f t="shared" si="0"/>
        <v>44428</v>
      </c>
      <c r="J3" s="120">
        <f t="shared" si="0"/>
        <v>44429</v>
      </c>
      <c r="K3" s="226" t="s">
        <v>139</v>
      </c>
      <c r="L3" s="228" t="s">
        <v>140</v>
      </c>
    </row>
    <row r="4" spans="1:12" ht="15" customHeight="1" thickBot="1">
      <c r="A4" s="151"/>
      <c r="B4" s="231"/>
      <c r="C4" s="225"/>
      <c r="D4" s="88" t="str">
        <f>TEXT(D3,"ddd")</f>
        <v>Sun</v>
      </c>
      <c r="E4" s="88" t="str">
        <f t="shared" ref="E4:J4" si="1">TEXT(E3,"ddd")</f>
        <v>Mon</v>
      </c>
      <c r="F4" s="88" t="str">
        <f t="shared" si="1"/>
        <v>Tue</v>
      </c>
      <c r="G4" s="88" t="str">
        <f t="shared" si="1"/>
        <v>Wed</v>
      </c>
      <c r="H4" s="88" t="str">
        <f t="shared" si="1"/>
        <v>Thu</v>
      </c>
      <c r="I4" s="88" t="str">
        <f t="shared" si="1"/>
        <v>Fri</v>
      </c>
      <c r="J4" s="88" t="str">
        <f t="shared" si="1"/>
        <v>Sat</v>
      </c>
      <c r="K4" s="227"/>
      <c r="L4" s="229"/>
    </row>
    <row r="5" spans="1:12" ht="15" customHeight="1" thickBot="1">
      <c r="A5" s="151"/>
      <c r="B5" s="215" t="s">
        <v>9</v>
      </c>
      <c r="C5" s="215"/>
      <c r="D5" s="215"/>
      <c r="E5" s="215"/>
      <c r="F5" s="215"/>
      <c r="G5" s="215"/>
      <c r="H5" s="215"/>
      <c r="I5" s="215"/>
      <c r="J5" s="215"/>
      <c r="K5" s="71"/>
      <c r="L5" s="72"/>
    </row>
    <row r="6" spans="1:12" ht="15" customHeight="1">
      <c r="A6" s="151"/>
      <c r="B6" s="74" t="s">
        <v>86</v>
      </c>
      <c r="C6" s="67"/>
      <c r="D6" s="100"/>
      <c r="E6" s="103"/>
      <c r="F6" s="100"/>
      <c r="G6" s="103"/>
      <c r="H6" s="100"/>
      <c r="I6" s="103"/>
      <c r="J6" s="100"/>
      <c r="K6" s="68">
        <f>SUM(D6:J6)</f>
        <v>0</v>
      </c>
      <c r="L6" s="69">
        <f>_xlfn.XLOOKUP('Week 5'!B6,Table1[Item Name],Table1[Cost])*'Week 5'!K6</f>
        <v>0</v>
      </c>
    </row>
    <row r="7" spans="1:12" ht="15" customHeight="1">
      <c r="A7" s="151"/>
      <c r="B7" s="75" t="s">
        <v>33</v>
      </c>
      <c r="C7" s="3"/>
      <c r="D7" s="113"/>
      <c r="E7" s="114"/>
      <c r="F7" s="113"/>
      <c r="G7" s="114"/>
      <c r="H7" s="113"/>
      <c r="I7" s="114"/>
      <c r="J7" s="113"/>
      <c r="K7" s="2">
        <f t="shared" ref="K7:K16" si="2">SUM(D7:J7)</f>
        <v>0</v>
      </c>
      <c r="L7" s="69">
        <f>_xlfn.XLOOKUP('Week 5'!B7,Table1[Item Name],Table1[Cost])*'Week 5'!K7</f>
        <v>0</v>
      </c>
    </row>
    <row r="8" spans="1:12" ht="15" customHeight="1">
      <c r="A8" s="151"/>
      <c r="B8" s="75" t="s">
        <v>35</v>
      </c>
      <c r="C8" s="3"/>
      <c r="D8" s="113"/>
      <c r="E8" s="114"/>
      <c r="F8" s="113"/>
      <c r="G8" s="114"/>
      <c r="H8" s="113"/>
      <c r="I8" s="114"/>
      <c r="J8" s="113"/>
      <c r="K8" s="2">
        <f t="shared" si="2"/>
        <v>0</v>
      </c>
      <c r="L8" s="69">
        <f>_xlfn.XLOOKUP('Week 5'!B8,Table1[Item Name],Table1[Cost])*'Week 5'!K8</f>
        <v>0</v>
      </c>
    </row>
    <row r="9" spans="1:12" ht="15" customHeight="1">
      <c r="A9" s="151"/>
      <c r="B9" s="75" t="s">
        <v>36</v>
      </c>
      <c r="C9" s="3"/>
      <c r="D9" s="101"/>
      <c r="E9" s="104"/>
      <c r="F9" s="101"/>
      <c r="G9" s="104"/>
      <c r="H9" s="101"/>
      <c r="I9" s="104"/>
      <c r="J9" s="101"/>
      <c r="K9" s="2">
        <f t="shared" si="2"/>
        <v>0</v>
      </c>
      <c r="L9" s="69">
        <f>_xlfn.XLOOKUP('Week 5'!B9,Table1[Item Name],Table1[Cost])*'Week 5'!K9</f>
        <v>0</v>
      </c>
    </row>
    <row r="10" spans="1:12" ht="15" customHeight="1">
      <c r="A10" s="151"/>
      <c r="B10" s="75" t="s">
        <v>38</v>
      </c>
      <c r="C10" s="3"/>
      <c r="D10" s="101"/>
      <c r="E10" s="104"/>
      <c r="F10" s="101"/>
      <c r="G10" s="104"/>
      <c r="H10" s="101"/>
      <c r="I10" s="104"/>
      <c r="J10" s="101"/>
      <c r="K10" s="2">
        <f t="shared" si="2"/>
        <v>0</v>
      </c>
      <c r="L10" s="69">
        <f>_xlfn.XLOOKUP('Week 5'!B10,Table1[Item Name],Table1[Cost])*'Week 5'!K10</f>
        <v>0</v>
      </c>
    </row>
    <row r="11" spans="1:12" ht="15" customHeight="1">
      <c r="A11" s="151"/>
      <c r="B11" s="76" t="s">
        <v>40</v>
      </c>
      <c r="C11" s="3"/>
      <c r="D11" s="101"/>
      <c r="E11" s="104"/>
      <c r="F11" s="101"/>
      <c r="G11" s="104"/>
      <c r="H11" s="101"/>
      <c r="I11" s="104"/>
      <c r="J11" s="101"/>
      <c r="K11" s="2">
        <f t="shared" si="2"/>
        <v>0</v>
      </c>
      <c r="L11" s="69">
        <f>_xlfn.XLOOKUP('Week 5'!B11,Table1[Item Name],Table1[Cost])*'Week 5'!K11</f>
        <v>0</v>
      </c>
    </row>
    <row r="12" spans="1:12" ht="15" customHeight="1">
      <c r="A12" s="151"/>
      <c r="B12" s="76" t="s">
        <v>43</v>
      </c>
      <c r="C12" s="3"/>
      <c r="D12" s="101"/>
      <c r="E12" s="104"/>
      <c r="F12" s="101"/>
      <c r="G12" s="104"/>
      <c r="H12" s="101"/>
      <c r="I12" s="104"/>
      <c r="J12" s="101"/>
      <c r="K12" s="2">
        <f t="shared" si="2"/>
        <v>0</v>
      </c>
      <c r="L12" s="69">
        <f>_xlfn.XLOOKUP('Week 5'!B12,Table1[Item Name],Table1[Cost])*'Week 5'!K12</f>
        <v>0</v>
      </c>
    </row>
    <row r="13" spans="1:12" ht="15" customHeight="1">
      <c r="A13" s="151"/>
      <c r="B13" s="76" t="s">
        <v>45</v>
      </c>
      <c r="C13" s="3"/>
      <c r="D13" s="101"/>
      <c r="E13" s="104"/>
      <c r="F13" s="101"/>
      <c r="G13" s="104"/>
      <c r="H13" s="101"/>
      <c r="I13" s="104"/>
      <c r="J13" s="101"/>
      <c r="K13" s="2">
        <f t="shared" si="2"/>
        <v>0</v>
      </c>
      <c r="L13" s="69">
        <f>_xlfn.XLOOKUP('Week 5'!B13,Table1[Item Name],Table1[Cost])*'Week 5'!K13</f>
        <v>0</v>
      </c>
    </row>
    <row r="14" spans="1:12" ht="15" customHeight="1">
      <c r="A14" s="151"/>
      <c r="B14" s="76" t="s">
        <v>47</v>
      </c>
      <c r="C14" s="3"/>
      <c r="D14" s="101"/>
      <c r="E14" s="104"/>
      <c r="F14" s="101"/>
      <c r="G14" s="104"/>
      <c r="H14" s="101"/>
      <c r="I14" s="104"/>
      <c r="J14" s="101"/>
      <c r="K14" s="2">
        <f t="shared" si="2"/>
        <v>0</v>
      </c>
      <c r="L14" s="69">
        <f>_xlfn.XLOOKUP('Week 5'!B14,Table1[Item Name],Table1[Cost])*'Week 5'!K14</f>
        <v>0</v>
      </c>
    </row>
    <row r="15" spans="1:12" ht="15" customHeight="1">
      <c r="A15" s="151"/>
      <c r="B15" s="76" t="s">
        <v>49</v>
      </c>
      <c r="C15" s="3"/>
      <c r="D15" s="101"/>
      <c r="E15" s="104"/>
      <c r="F15" s="101"/>
      <c r="G15" s="104"/>
      <c r="H15" s="101"/>
      <c r="I15" s="104"/>
      <c r="J15" s="101"/>
      <c r="K15" s="2">
        <f t="shared" si="2"/>
        <v>0</v>
      </c>
      <c r="L15" s="69">
        <f>_xlfn.XLOOKUP('Week 5'!B15,Table1[Item Name],Table1[Cost])*'Week 5'!K15</f>
        <v>0</v>
      </c>
    </row>
    <row r="16" spans="1:12" ht="15" customHeight="1" thickBot="1">
      <c r="A16" s="151"/>
      <c r="B16" s="77" t="s">
        <v>51</v>
      </c>
      <c r="C16" s="64"/>
      <c r="D16" s="102"/>
      <c r="E16" s="105"/>
      <c r="F16" s="102"/>
      <c r="G16" s="105"/>
      <c r="H16" s="102"/>
      <c r="I16" s="105"/>
      <c r="J16" s="102"/>
      <c r="K16" s="65">
        <f t="shared" si="2"/>
        <v>0</v>
      </c>
      <c r="L16" s="69">
        <f>_xlfn.XLOOKUP('Week 5'!B16,Table1[Item Name],Table1[Cost])*'Week 5'!K16</f>
        <v>0</v>
      </c>
    </row>
    <row r="17" spans="1:12" ht="15" customHeight="1" thickBot="1">
      <c r="A17" s="151"/>
      <c r="B17" s="141" t="s">
        <v>10</v>
      </c>
      <c r="C17" s="141"/>
      <c r="D17" s="141"/>
      <c r="E17" s="141"/>
      <c r="F17" s="141"/>
      <c r="G17" s="141"/>
      <c r="H17" s="141"/>
      <c r="I17" s="141"/>
      <c r="J17" s="141"/>
      <c r="K17" s="140"/>
      <c r="L17" s="142"/>
    </row>
    <row r="18" spans="1:12" ht="15" customHeight="1">
      <c r="A18" s="151"/>
      <c r="B18" s="74" t="s">
        <v>18</v>
      </c>
      <c r="C18" s="70"/>
      <c r="D18" s="112"/>
      <c r="E18" s="115"/>
      <c r="F18" s="112"/>
      <c r="G18" s="115"/>
      <c r="H18" s="112"/>
      <c r="I18" s="115"/>
      <c r="J18" s="112"/>
      <c r="K18" s="68">
        <f>SUM(D18:J18)*3</f>
        <v>0</v>
      </c>
      <c r="L18" s="69">
        <f>_xlfn.XLOOKUP('Week 5'!B18,Table1[Item Name],Table1[Cost])*'Week 5'!K18</f>
        <v>0</v>
      </c>
    </row>
    <row r="19" spans="1:12" ht="15" customHeight="1">
      <c r="A19" s="151"/>
      <c r="B19" s="75" t="s">
        <v>20</v>
      </c>
      <c r="C19" s="1"/>
      <c r="D19" s="113"/>
      <c r="E19" s="116"/>
      <c r="F19" s="113"/>
      <c r="G19" s="116"/>
      <c r="H19" s="113"/>
      <c r="I19" s="116"/>
      <c r="J19" s="113"/>
      <c r="K19" s="2">
        <f t="shared" ref="K19:K20" si="3">SUM(D19:J19)*3</f>
        <v>0</v>
      </c>
      <c r="L19" s="69">
        <f>_xlfn.XLOOKUP('Week 5'!B19,Table1[Item Name],Table1[Cost])*'Week 5'!K19</f>
        <v>0</v>
      </c>
    </row>
    <row r="20" spans="1:12" ht="15" customHeight="1">
      <c r="A20" s="151"/>
      <c r="B20" s="75" t="s">
        <v>21</v>
      </c>
      <c r="C20" s="1"/>
      <c r="D20" s="113"/>
      <c r="E20" s="116"/>
      <c r="F20" s="113"/>
      <c r="G20" s="116"/>
      <c r="H20" s="113"/>
      <c r="I20" s="116"/>
      <c r="J20" s="113"/>
      <c r="K20" s="2">
        <f t="shared" si="3"/>
        <v>0</v>
      </c>
      <c r="L20" s="69">
        <f>_xlfn.XLOOKUP('Week 5'!B20,Table1[Item Name],Table1[Cost])*'Week 5'!K20</f>
        <v>0</v>
      </c>
    </row>
    <row r="21" spans="1:12" ht="15" customHeight="1">
      <c r="A21" s="151"/>
      <c r="B21" s="75" t="s">
        <v>22</v>
      </c>
      <c r="C21" s="1"/>
      <c r="D21" s="101"/>
      <c r="E21" s="107"/>
      <c r="F21" s="101"/>
      <c r="G21" s="107"/>
      <c r="H21" s="101"/>
      <c r="I21" s="107"/>
      <c r="J21" s="101"/>
      <c r="K21" s="2">
        <f t="shared" ref="K21:K63" si="4">SUM(D21:J21)</f>
        <v>0</v>
      </c>
      <c r="L21" s="69">
        <f>_xlfn.XLOOKUP('Week 5'!B21,Table1[Item Name],Table1[Cost])*'Week 5'!K21</f>
        <v>0</v>
      </c>
    </row>
    <row r="22" spans="1:12" ht="15" customHeight="1">
      <c r="A22" s="151"/>
      <c r="B22" s="75" t="s">
        <v>160</v>
      </c>
      <c r="C22" s="1"/>
      <c r="D22" s="101"/>
      <c r="E22" s="107"/>
      <c r="F22" s="101"/>
      <c r="G22" s="107"/>
      <c r="H22" s="101"/>
      <c r="I22" s="107"/>
      <c r="J22" s="101"/>
      <c r="K22" s="2">
        <f t="shared" si="4"/>
        <v>0</v>
      </c>
      <c r="L22" s="69">
        <f>_xlfn.XLOOKUP('Week 5'!B22,Table1[Item Name],Table1[Cost])*'Week 5'!K22</f>
        <v>0</v>
      </c>
    </row>
    <row r="23" spans="1:12" ht="15" customHeight="1">
      <c r="A23" s="151"/>
      <c r="B23" s="75" t="s">
        <v>26</v>
      </c>
      <c r="C23" s="1"/>
      <c r="D23" s="101"/>
      <c r="E23" s="107"/>
      <c r="F23" s="101"/>
      <c r="G23" s="107"/>
      <c r="H23" s="101"/>
      <c r="I23" s="107"/>
      <c r="J23" s="101"/>
      <c r="K23" s="2">
        <f t="shared" si="4"/>
        <v>0</v>
      </c>
      <c r="L23" s="69">
        <f>_xlfn.XLOOKUP('Week 5'!B23,Table1[Item Name],Table1[Cost])*'Week 5'!K23</f>
        <v>0</v>
      </c>
    </row>
    <row r="24" spans="1:12" ht="15" customHeight="1">
      <c r="A24" s="151"/>
      <c r="B24" s="75" t="s">
        <v>27</v>
      </c>
      <c r="C24" s="1"/>
      <c r="D24" s="101"/>
      <c r="E24" s="107"/>
      <c r="F24" s="101"/>
      <c r="G24" s="107"/>
      <c r="H24" s="101"/>
      <c r="I24" s="107"/>
      <c r="J24" s="101"/>
      <c r="K24" s="2">
        <f t="shared" si="4"/>
        <v>0</v>
      </c>
      <c r="L24" s="69">
        <f>_xlfn.XLOOKUP('Week 5'!B24,Table1[Item Name],Table1[Cost])*'Week 5'!K24</f>
        <v>0</v>
      </c>
    </row>
    <row r="25" spans="1:12" ht="15" customHeight="1">
      <c r="A25" s="151"/>
      <c r="B25" s="75" t="s">
        <v>28</v>
      </c>
      <c r="C25" s="1"/>
      <c r="D25" s="101"/>
      <c r="E25" s="107"/>
      <c r="F25" s="101"/>
      <c r="G25" s="107"/>
      <c r="H25" s="101"/>
      <c r="I25" s="107"/>
      <c r="J25" s="101"/>
      <c r="K25" s="2">
        <f t="shared" si="4"/>
        <v>0</v>
      </c>
      <c r="L25" s="69">
        <f>_xlfn.XLOOKUP('Week 5'!B25,Table1[Item Name],Table1[Cost])*'Week 5'!K25</f>
        <v>0</v>
      </c>
    </row>
    <row r="26" spans="1:12" ht="15" customHeight="1">
      <c r="A26" s="151"/>
      <c r="B26" s="75" t="s">
        <v>29</v>
      </c>
      <c r="C26" s="1"/>
      <c r="D26" s="101"/>
      <c r="E26" s="107"/>
      <c r="F26" s="101"/>
      <c r="G26" s="107"/>
      <c r="H26" s="101"/>
      <c r="I26" s="107"/>
      <c r="J26" s="101"/>
      <c r="K26" s="2">
        <f t="shared" si="4"/>
        <v>0</v>
      </c>
      <c r="L26" s="69">
        <f>_xlfn.XLOOKUP('Week 5'!B26,Table1[Item Name],Table1[Cost])*'Week 5'!K26</f>
        <v>0</v>
      </c>
    </row>
    <row r="27" spans="1:12" ht="15" customHeight="1">
      <c r="A27" s="151"/>
      <c r="B27" s="75" t="s">
        <v>30</v>
      </c>
      <c r="C27" s="1"/>
      <c r="D27" s="101"/>
      <c r="E27" s="107"/>
      <c r="F27" s="101"/>
      <c r="G27" s="107"/>
      <c r="H27" s="101"/>
      <c r="I27" s="107"/>
      <c r="J27" s="101"/>
      <c r="K27" s="2">
        <f t="shared" si="4"/>
        <v>0</v>
      </c>
      <c r="L27" s="69">
        <f>_xlfn.XLOOKUP('Week 5'!B27,Table1[Item Name],Table1[Cost])*'Week 5'!K27</f>
        <v>0</v>
      </c>
    </row>
    <row r="28" spans="1:12" ht="15" customHeight="1">
      <c r="A28" s="151"/>
      <c r="B28" s="75" t="s">
        <v>31</v>
      </c>
      <c r="C28" s="1"/>
      <c r="D28" s="101"/>
      <c r="E28" s="107"/>
      <c r="F28" s="101"/>
      <c r="G28" s="107"/>
      <c r="H28" s="101"/>
      <c r="I28" s="107"/>
      <c r="J28" s="101"/>
      <c r="K28" s="2">
        <f t="shared" si="4"/>
        <v>0</v>
      </c>
      <c r="L28" s="69">
        <f>_xlfn.XLOOKUP('Week 5'!B28,Table1[Item Name],Table1[Cost])*'Week 5'!K28</f>
        <v>0</v>
      </c>
    </row>
    <row r="29" spans="1:12" ht="15" customHeight="1" thickBot="1">
      <c r="A29" s="151"/>
      <c r="B29" s="78" t="s">
        <v>32</v>
      </c>
      <c r="C29" s="66"/>
      <c r="D29" s="102"/>
      <c r="E29" s="108"/>
      <c r="F29" s="102"/>
      <c r="G29" s="108"/>
      <c r="H29" s="102"/>
      <c r="I29" s="108"/>
      <c r="J29" s="102"/>
      <c r="K29" s="65">
        <f t="shared" si="4"/>
        <v>0</v>
      </c>
      <c r="L29" s="69">
        <f>_xlfn.XLOOKUP('Week 5'!B29,Table1[Item Name],Table1[Cost])*'Week 5'!K29</f>
        <v>0</v>
      </c>
    </row>
    <row r="30" spans="1:12" ht="15" customHeight="1" thickBot="1">
      <c r="A30" s="151"/>
      <c r="B30" s="203" t="s">
        <v>11</v>
      </c>
      <c r="C30" s="203"/>
      <c r="D30" s="203"/>
      <c r="E30" s="203"/>
      <c r="F30" s="203"/>
      <c r="G30" s="203"/>
      <c r="H30" s="203"/>
      <c r="I30" s="203"/>
      <c r="J30" s="203"/>
      <c r="K30" s="71"/>
      <c r="L30" s="142"/>
    </row>
    <row r="31" spans="1:12" ht="15" customHeight="1">
      <c r="A31" s="151"/>
      <c r="B31" s="79" t="s">
        <v>53</v>
      </c>
      <c r="C31" s="70"/>
      <c r="D31" s="100"/>
      <c r="E31" s="106"/>
      <c r="F31" s="100"/>
      <c r="G31" s="106"/>
      <c r="H31" s="100"/>
      <c r="I31" s="106"/>
      <c r="J31" s="100"/>
      <c r="K31" s="68">
        <f t="shared" si="4"/>
        <v>0</v>
      </c>
      <c r="L31" s="69">
        <f>_xlfn.XLOOKUP('Week 5'!B31,Table1[Item Name],Table1[Cost])*'Week 5'!K31</f>
        <v>0</v>
      </c>
    </row>
    <row r="32" spans="1:12" ht="15" customHeight="1">
      <c r="A32" s="151"/>
      <c r="B32" s="80" t="s">
        <v>57</v>
      </c>
      <c r="C32" s="1"/>
      <c r="D32" s="101"/>
      <c r="E32" s="107"/>
      <c r="F32" s="101"/>
      <c r="G32" s="107"/>
      <c r="H32" s="101"/>
      <c r="I32" s="107"/>
      <c r="J32" s="101"/>
      <c r="K32" s="2">
        <f t="shared" si="4"/>
        <v>0</v>
      </c>
      <c r="L32" s="69">
        <f>_xlfn.XLOOKUP('Week 5'!B32,Table1[Item Name],Table1[Cost])*'Week 5'!K32</f>
        <v>0</v>
      </c>
    </row>
    <row r="33" spans="1:12" ht="15" customHeight="1">
      <c r="A33" s="151"/>
      <c r="B33" s="75" t="s">
        <v>59</v>
      </c>
      <c r="C33" s="1"/>
      <c r="D33" s="101"/>
      <c r="E33" s="107"/>
      <c r="F33" s="101"/>
      <c r="G33" s="107"/>
      <c r="H33" s="101"/>
      <c r="I33" s="107"/>
      <c r="J33" s="101"/>
      <c r="K33" s="2">
        <f t="shared" si="4"/>
        <v>0</v>
      </c>
      <c r="L33" s="69">
        <f>_xlfn.XLOOKUP('Week 5'!B33,Table1[Item Name],Table1[Cost])*'Week 5'!K33</f>
        <v>0</v>
      </c>
    </row>
    <row r="34" spans="1:12" ht="15" customHeight="1">
      <c r="A34" s="151"/>
      <c r="B34" s="80" t="s">
        <v>60</v>
      </c>
      <c r="C34" s="1"/>
      <c r="D34" s="101"/>
      <c r="E34" s="107"/>
      <c r="F34" s="101"/>
      <c r="G34" s="107"/>
      <c r="H34" s="101"/>
      <c r="I34" s="107"/>
      <c r="J34" s="101"/>
      <c r="K34" s="2">
        <f t="shared" si="4"/>
        <v>0</v>
      </c>
      <c r="L34" s="69">
        <f>_xlfn.XLOOKUP('Week 5'!B34,Table1[Item Name],Table1[Cost])*'Week 5'!K34</f>
        <v>0</v>
      </c>
    </row>
    <row r="35" spans="1:12" ht="15" customHeight="1">
      <c r="A35" s="151"/>
      <c r="B35" s="80" t="s">
        <v>62</v>
      </c>
      <c r="C35" s="1"/>
      <c r="D35" s="101"/>
      <c r="E35" s="107"/>
      <c r="F35" s="101"/>
      <c r="G35" s="107"/>
      <c r="H35" s="101"/>
      <c r="I35" s="107"/>
      <c r="J35" s="101"/>
      <c r="K35" s="2">
        <f t="shared" si="4"/>
        <v>0</v>
      </c>
      <c r="L35" s="69">
        <f>_xlfn.XLOOKUP('Week 5'!B35,Table1[Item Name],Table1[Cost])*'Week 5'!K35</f>
        <v>0</v>
      </c>
    </row>
    <row r="36" spans="1:12" ht="15" customHeight="1">
      <c r="A36" s="151"/>
      <c r="B36" s="80" t="s">
        <v>65</v>
      </c>
      <c r="C36" s="1"/>
      <c r="D36" s="101"/>
      <c r="E36" s="107"/>
      <c r="F36" s="101"/>
      <c r="G36" s="107"/>
      <c r="H36" s="101"/>
      <c r="I36" s="107"/>
      <c r="J36" s="101"/>
      <c r="K36" s="2">
        <f t="shared" si="4"/>
        <v>0</v>
      </c>
      <c r="L36" s="69">
        <f>_xlfn.XLOOKUP('Week 5'!B36,Table1[Item Name],Table1[Cost])*'Week 5'!K36</f>
        <v>0</v>
      </c>
    </row>
    <row r="37" spans="1:12" ht="15" customHeight="1">
      <c r="A37" s="151"/>
      <c r="B37" s="80" t="s">
        <v>67</v>
      </c>
      <c r="C37" s="1"/>
      <c r="D37" s="101"/>
      <c r="E37" s="107"/>
      <c r="F37" s="101"/>
      <c r="G37" s="107"/>
      <c r="H37" s="101"/>
      <c r="I37" s="107"/>
      <c r="J37" s="101"/>
      <c r="K37" s="2">
        <f t="shared" si="4"/>
        <v>0</v>
      </c>
      <c r="L37" s="69">
        <f>_xlfn.XLOOKUP('Week 5'!B37,Table1[Item Name],Table1[Cost])*'Week 5'!K37</f>
        <v>0</v>
      </c>
    </row>
    <row r="38" spans="1:12" ht="15" customHeight="1">
      <c r="A38" s="151"/>
      <c r="B38" s="81" t="s">
        <v>7</v>
      </c>
      <c r="C38" s="1"/>
      <c r="D38" s="101"/>
      <c r="E38" s="107"/>
      <c r="F38" s="101"/>
      <c r="G38" s="107"/>
      <c r="H38" s="101"/>
      <c r="I38" s="107"/>
      <c r="J38" s="101"/>
      <c r="K38" s="2">
        <f t="shared" si="4"/>
        <v>0</v>
      </c>
      <c r="L38" s="69">
        <f>_xlfn.XLOOKUP('Week 5'!B38,Table1[Item Name],Table1[Cost])*'Week 5'!K38</f>
        <v>0</v>
      </c>
    </row>
    <row r="39" spans="1:12" ht="15" customHeight="1">
      <c r="A39" s="151"/>
      <c r="B39" s="80" t="s">
        <v>72</v>
      </c>
      <c r="C39" s="1"/>
      <c r="D39" s="101"/>
      <c r="E39" s="107"/>
      <c r="F39" s="101"/>
      <c r="G39" s="107"/>
      <c r="H39" s="101"/>
      <c r="I39" s="107"/>
      <c r="J39" s="101"/>
      <c r="K39" s="2">
        <f t="shared" si="4"/>
        <v>0</v>
      </c>
      <c r="L39" s="69">
        <f>_xlfn.XLOOKUP('Week 5'!B39,Table1[Item Name],Table1[Cost])*'Week 5'!K39</f>
        <v>0</v>
      </c>
    </row>
    <row r="40" spans="1:12" ht="15" customHeight="1">
      <c r="A40" s="151"/>
      <c r="B40" s="81" t="s">
        <v>8</v>
      </c>
      <c r="C40" s="1"/>
      <c r="D40" s="101"/>
      <c r="E40" s="107"/>
      <c r="F40" s="101"/>
      <c r="G40" s="107"/>
      <c r="H40" s="101"/>
      <c r="I40" s="107"/>
      <c r="J40" s="101"/>
      <c r="K40" s="2">
        <f t="shared" si="4"/>
        <v>0</v>
      </c>
      <c r="L40" s="69">
        <f>_xlfn.XLOOKUP('Week 5'!B40,Table1[Item Name],Table1[Cost])*'Week 5'!K40</f>
        <v>0</v>
      </c>
    </row>
    <row r="41" spans="1:12" ht="15" customHeight="1">
      <c r="A41" s="151"/>
      <c r="B41" s="81" t="s">
        <v>77</v>
      </c>
      <c r="C41" s="1"/>
      <c r="D41" s="101"/>
      <c r="E41" s="107"/>
      <c r="F41" s="101"/>
      <c r="G41" s="107"/>
      <c r="H41" s="101"/>
      <c r="I41" s="107"/>
      <c r="J41" s="101"/>
      <c r="K41" s="2">
        <f t="shared" si="4"/>
        <v>0</v>
      </c>
      <c r="L41" s="69">
        <f>_xlfn.XLOOKUP('Week 5'!B41,Table1[Item Name],Table1[Cost])*'Week 5'!K41</f>
        <v>0</v>
      </c>
    </row>
    <row r="42" spans="1:12" ht="15" customHeight="1">
      <c r="A42" s="151"/>
      <c r="B42" s="75" t="s">
        <v>79</v>
      </c>
      <c r="C42" s="1"/>
      <c r="D42" s="102"/>
      <c r="E42" s="108"/>
      <c r="F42" s="102"/>
      <c r="G42" s="108"/>
      <c r="H42" s="102"/>
      <c r="I42" s="108"/>
      <c r="J42" s="102"/>
      <c r="K42" s="2">
        <f t="shared" si="4"/>
        <v>0</v>
      </c>
      <c r="L42" s="69">
        <f>_xlfn.XLOOKUP('Week 5'!B42,Table1[Item Name],Table1[Cost])*'Week 5'!K42</f>
        <v>0</v>
      </c>
    </row>
    <row r="43" spans="1:12" ht="15" customHeight="1">
      <c r="A43" s="151"/>
      <c r="B43" s="82" t="s">
        <v>81</v>
      </c>
      <c r="C43" s="1"/>
      <c r="D43" s="101"/>
      <c r="E43" s="107"/>
      <c r="F43" s="101"/>
      <c r="G43" s="107"/>
      <c r="H43" s="101"/>
      <c r="I43" s="107"/>
      <c r="J43" s="101"/>
      <c r="K43" s="2">
        <f t="shared" si="4"/>
        <v>0</v>
      </c>
      <c r="L43" s="69">
        <f>_xlfn.XLOOKUP('Week 5'!B43,Table1[Item Name],Table1[Cost])*'Week 5'!K43</f>
        <v>0</v>
      </c>
    </row>
    <row r="44" spans="1:12" ht="15" customHeight="1">
      <c r="A44" s="151"/>
      <c r="B44" s="82" t="s">
        <v>83</v>
      </c>
      <c r="C44" s="1"/>
      <c r="D44" s="101"/>
      <c r="E44" s="107"/>
      <c r="F44" s="101"/>
      <c r="G44" s="107"/>
      <c r="H44" s="101"/>
      <c r="I44" s="107"/>
      <c r="J44" s="101"/>
      <c r="K44" s="2">
        <f t="shared" si="4"/>
        <v>0</v>
      </c>
      <c r="L44" s="69">
        <f>_xlfn.XLOOKUP('Week 5'!B44,Table1[Item Name],Table1[Cost])*'Week 5'!K44</f>
        <v>0</v>
      </c>
    </row>
    <row r="45" spans="1:12" ht="15" customHeight="1">
      <c r="A45" s="151"/>
      <c r="B45" s="83" t="s">
        <v>84</v>
      </c>
      <c r="C45" s="1"/>
      <c r="D45" s="101"/>
      <c r="E45" s="107"/>
      <c r="F45" s="101"/>
      <c r="G45" s="107"/>
      <c r="H45" s="101"/>
      <c r="I45" s="107"/>
      <c r="J45" s="101"/>
      <c r="K45" s="2">
        <f t="shared" si="4"/>
        <v>0</v>
      </c>
      <c r="L45" s="69">
        <f>_xlfn.XLOOKUP('Week 5'!B45,Table1[Item Name],Table1[Cost])*'Week 5'!K45</f>
        <v>0</v>
      </c>
    </row>
    <row r="46" spans="1:12" ht="15" customHeight="1">
      <c r="A46" s="151"/>
      <c r="B46" s="75" t="s">
        <v>79</v>
      </c>
      <c r="C46" s="1"/>
      <c r="D46" s="101"/>
      <c r="E46" s="107"/>
      <c r="F46" s="101"/>
      <c r="G46" s="107"/>
      <c r="H46" s="101"/>
      <c r="I46" s="107"/>
      <c r="J46" s="101"/>
      <c r="K46" s="2">
        <f t="shared" si="4"/>
        <v>0</v>
      </c>
      <c r="L46" s="69">
        <f>_xlfn.XLOOKUP('Week 5'!B46,Table1[Item Name],Table1[Cost])*'Week 5'!K46</f>
        <v>0</v>
      </c>
    </row>
    <row r="47" spans="1:12" ht="15" customHeight="1" thickBot="1">
      <c r="A47" s="151"/>
      <c r="B47" s="84" t="s">
        <v>163</v>
      </c>
      <c r="C47" s="66"/>
      <c r="D47" s="102"/>
      <c r="E47" s="108"/>
      <c r="F47" s="102"/>
      <c r="G47" s="108"/>
      <c r="H47" s="102"/>
      <c r="I47" s="108"/>
      <c r="J47" s="102"/>
      <c r="K47" s="65">
        <f t="shared" si="4"/>
        <v>0</v>
      </c>
      <c r="L47" s="69">
        <f>_xlfn.XLOOKUP('Week 5'!B47,Table1[Item Name],Table1[Cost])*'Week 5'!K47</f>
        <v>0</v>
      </c>
    </row>
    <row r="48" spans="1:12" ht="15" customHeight="1" thickBot="1">
      <c r="A48" s="151"/>
      <c r="B48" s="203" t="s">
        <v>3</v>
      </c>
      <c r="C48" s="203"/>
      <c r="D48" s="203"/>
      <c r="E48" s="203"/>
      <c r="F48" s="203"/>
      <c r="G48" s="203"/>
      <c r="H48" s="203"/>
      <c r="I48" s="203"/>
      <c r="J48" s="203"/>
      <c r="K48" s="71"/>
      <c r="L48" s="142"/>
    </row>
    <row r="49" spans="1:12" ht="15" customHeight="1">
      <c r="A49" s="151"/>
      <c r="B49" s="85" t="s">
        <v>87</v>
      </c>
      <c r="C49" s="70"/>
      <c r="D49" s="100"/>
      <c r="E49" s="106"/>
      <c r="F49" s="100"/>
      <c r="G49" s="106"/>
      <c r="H49" s="100"/>
      <c r="I49" s="106"/>
      <c r="J49" s="100"/>
      <c r="K49" s="68">
        <f t="shared" si="4"/>
        <v>0</v>
      </c>
      <c r="L49" s="69">
        <f>_xlfn.XLOOKUP('Week 5'!B49,Table1[Item Name],Table1[Cost])*'Week 5'!K49</f>
        <v>0</v>
      </c>
    </row>
    <row r="50" spans="1:12" ht="15" customHeight="1">
      <c r="A50" s="151"/>
      <c r="B50" s="86" t="s">
        <v>108</v>
      </c>
      <c r="C50" s="1"/>
      <c r="D50" s="101"/>
      <c r="E50" s="107"/>
      <c r="F50" s="101"/>
      <c r="G50" s="107"/>
      <c r="H50" s="101"/>
      <c r="I50" s="107"/>
      <c r="J50" s="101"/>
      <c r="K50" s="2">
        <f t="shared" si="4"/>
        <v>0</v>
      </c>
      <c r="L50" s="69">
        <f>_xlfn.XLOOKUP('Week 5'!B50,Table1[Item Name],Table1[Cost])*'Week 5'!K50</f>
        <v>0</v>
      </c>
    </row>
    <row r="51" spans="1:12" ht="15" customHeight="1">
      <c r="A51" s="151"/>
      <c r="B51" s="86" t="s">
        <v>110</v>
      </c>
      <c r="C51" s="1"/>
      <c r="D51" s="101"/>
      <c r="E51" s="107"/>
      <c r="F51" s="101"/>
      <c r="G51" s="107"/>
      <c r="H51" s="101"/>
      <c r="I51" s="107"/>
      <c r="J51" s="101"/>
      <c r="K51" s="2">
        <f t="shared" si="4"/>
        <v>0</v>
      </c>
      <c r="L51" s="69">
        <f>_xlfn.XLOOKUP('Week 5'!B51,Table1[Item Name],Table1[Cost])*'Week 5'!K51</f>
        <v>0</v>
      </c>
    </row>
    <row r="52" spans="1:12" ht="15" customHeight="1">
      <c r="A52" s="151"/>
      <c r="B52" s="86" t="s">
        <v>88</v>
      </c>
      <c r="C52" s="1"/>
      <c r="D52" s="101"/>
      <c r="E52" s="107"/>
      <c r="F52" s="101"/>
      <c r="G52" s="107"/>
      <c r="H52" s="101"/>
      <c r="I52" s="107"/>
      <c r="J52" s="101"/>
      <c r="K52" s="2">
        <f t="shared" si="4"/>
        <v>0</v>
      </c>
      <c r="L52" s="69">
        <f>_xlfn.XLOOKUP('Week 5'!B52,Table1[Item Name],Table1[Cost])*'Week 5'!K52</f>
        <v>0</v>
      </c>
    </row>
    <row r="53" spans="1:12" ht="15" customHeight="1">
      <c r="A53" s="151"/>
      <c r="B53" s="86" t="s">
        <v>94</v>
      </c>
      <c r="C53" s="1"/>
      <c r="D53" s="101"/>
      <c r="E53" s="107"/>
      <c r="F53" s="101"/>
      <c r="G53" s="107"/>
      <c r="H53" s="101"/>
      <c r="I53" s="107"/>
      <c r="J53" s="101"/>
      <c r="K53" s="2">
        <f t="shared" si="4"/>
        <v>0</v>
      </c>
      <c r="L53" s="69">
        <f>_xlfn.XLOOKUP('Week 5'!B53,Table1[Item Name],Table1[Cost])*'Week 5'!K53</f>
        <v>0</v>
      </c>
    </row>
    <row r="54" spans="1:12" ht="15" customHeight="1">
      <c r="A54" s="151"/>
      <c r="B54" s="86" t="s">
        <v>103</v>
      </c>
      <c r="C54" s="1"/>
      <c r="D54" s="101"/>
      <c r="E54" s="107"/>
      <c r="F54" s="101"/>
      <c r="G54" s="107"/>
      <c r="H54" s="101"/>
      <c r="I54" s="107"/>
      <c r="J54" s="101"/>
      <c r="K54" s="2">
        <f t="shared" si="4"/>
        <v>0</v>
      </c>
      <c r="L54" s="69">
        <f>_xlfn.XLOOKUP('Week 5'!B54,Table1[Item Name],Table1[Cost])*'Week 5'!K54</f>
        <v>0</v>
      </c>
    </row>
    <row r="55" spans="1:12" ht="15" customHeight="1">
      <c r="A55" s="151"/>
      <c r="B55" s="86" t="s">
        <v>105</v>
      </c>
      <c r="C55" s="1"/>
      <c r="D55" s="101"/>
      <c r="E55" s="107"/>
      <c r="F55" s="101"/>
      <c r="G55" s="107"/>
      <c r="H55" s="101"/>
      <c r="I55" s="107"/>
      <c r="J55" s="101"/>
      <c r="K55" s="2">
        <f t="shared" si="4"/>
        <v>0</v>
      </c>
      <c r="L55" s="69">
        <f>_xlfn.XLOOKUP('Week 5'!B55,Table1[Item Name],Table1[Cost])*'Week 5'!K55</f>
        <v>0</v>
      </c>
    </row>
    <row r="56" spans="1:12" ht="15" customHeight="1">
      <c r="A56" s="151"/>
      <c r="B56" s="86" t="s">
        <v>91</v>
      </c>
      <c r="C56" s="1"/>
      <c r="D56" s="101"/>
      <c r="E56" s="107"/>
      <c r="F56" s="101"/>
      <c r="G56" s="107"/>
      <c r="H56" s="101"/>
      <c r="I56" s="107"/>
      <c r="J56" s="101"/>
      <c r="K56" s="2">
        <f t="shared" si="4"/>
        <v>0</v>
      </c>
      <c r="L56" s="69">
        <f>_xlfn.XLOOKUP('Week 5'!B56,Table1[Item Name],Table1[Cost])*'Week 5'!K56</f>
        <v>0</v>
      </c>
    </row>
    <row r="57" spans="1:12" ht="15" customHeight="1">
      <c r="A57" s="151"/>
      <c r="B57" s="86" t="s">
        <v>101</v>
      </c>
      <c r="C57" s="1"/>
      <c r="D57" s="101"/>
      <c r="E57" s="107"/>
      <c r="F57" s="101"/>
      <c r="G57" s="107"/>
      <c r="H57" s="101"/>
      <c r="I57" s="107"/>
      <c r="J57" s="101"/>
      <c r="K57" s="2">
        <f t="shared" si="4"/>
        <v>0</v>
      </c>
      <c r="L57" s="69">
        <f>_xlfn.XLOOKUP('Week 5'!B57,Table1[Item Name],Table1[Cost])*'Week 5'!K57</f>
        <v>0</v>
      </c>
    </row>
    <row r="58" spans="1:12" ht="15" customHeight="1">
      <c r="A58" s="151"/>
      <c r="B58" s="86" t="s">
        <v>102</v>
      </c>
      <c r="C58" s="1"/>
      <c r="D58" s="101"/>
      <c r="E58" s="107"/>
      <c r="F58" s="101"/>
      <c r="G58" s="107"/>
      <c r="H58" s="101"/>
      <c r="I58" s="107"/>
      <c r="J58" s="101"/>
      <c r="K58" s="2">
        <f t="shared" si="4"/>
        <v>0</v>
      </c>
      <c r="L58" s="69">
        <f>_xlfn.XLOOKUP('Week 5'!B58,Table1[Item Name],Table1[Cost])*'Week 5'!K58</f>
        <v>0</v>
      </c>
    </row>
    <row r="59" spans="1:12" ht="15" customHeight="1">
      <c r="A59" s="151"/>
      <c r="B59" s="86" t="s">
        <v>96</v>
      </c>
      <c r="C59" s="1"/>
      <c r="D59" s="101"/>
      <c r="E59" s="107"/>
      <c r="F59" s="101"/>
      <c r="G59" s="107"/>
      <c r="H59" s="101"/>
      <c r="I59" s="107"/>
      <c r="J59" s="101"/>
      <c r="K59" s="2">
        <f t="shared" si="4"/>
        <v>0</v>
      </c>
      <c r="L59" s="69">
        <f>_xlfn.XLOOKUP('Week 5'!B59,Table1[Item Name],Table1[Cost])*'Week 5'!K59</f>
        <v>0</v>
      </c>
    </row>
    <row r="60" spans="1:12" ht="15" customHeight="1">
      <c r="A60" s="151"/>
      <c r="B60" s="86" t="s">
        <v>6</v>
      </c>
      <c r="C60" s="1"/>
      <c r="D60" s="102"/>
      <c r="E60" s="108"/>
      <c r="F60" s="102"/>
      <c r="G60" s="108"/>
      <c r="H60" s="102"/>
      <c r="I60" s="108"/>
      <c r="J60" s="102"/>
      <c r="K60" s="2">
        <f t="shared" si="4"/>
        <v>0</v>
      </c>
      <c r="L60" s="69">
        <f>_xlfn.XLOOKUP('Week 5'!B60,Table1[Item Name],Table1[Cost])*'Week 5'!K60</f>
        <v>0</v>
      </c>
    </row>
    <row r="61" spans="1:12" ht="15" customHeight="1">
      <c r="A61" s="151"/>
      <c r="B61" s="76" t="s">
        <v>99</v>
      </c>
      <c r="C61" s="1"/>
      <c r="D61" s="101"/>
      <c r="E61" s="107"/>
      <c r="F61" s="101"/>
      <c r="G61" s="107"/>
      <c r="H61" s="101"/>
      <c r="I61" s="107"/>
      <c r="J61" s="101"/>
      <c r="K61" s="2">
        <f t="shared" si="4"/>
        <v>0</v>
      </c>
      <c r="L61" s="69">
        <f>_xlfn.XLOOKUP('Week 5'!B61,Table1[Item Name],Table1[Cost])*'Week 5'!K61</f>
        <v>0</v>
      </c>
    </row>
    <row r="62" spans="1:12" ht="15" customHeight="1">
      <c r="A62" s="151"/>
      <c r="B62" s="76" t="s">
        <v>106</v>
      </c>
      <c r="C62" s="1"/>
      <c r="D62" s="101"/>
      <c r="E62" s="107"/>
      <c r="F62" s="101"/>
      <c r="G62" s="107"/>
      <c r="H62" s="101"/>
      <c r="I62" s="107"/>
      <c r="J62" s="101"/>
      <c r="K62" s="2">
        <f t="shared" si="4"/>
        <v>0</v>
      </c>
      <c r="L62" s="69">
        <f>_xlfn.XLOOKUP('Week 5'!B62,Table1[Item Name],Table1[Cost])*'Week 5'!K62</f>
        <v>0</v>
      </c>
    </row>
    <row r="63" spans="1:12" ht="15" customHeight="1" thickBot="1">
      <c r="A63" s="151"/>
      <c r="B63" s="77" t="s">
        <v>92</v>
      </c>
      <c r="C63" s="66"/>
      <c r="D63" s="102"/>
      <c r="E63" s="108"/>
      <c r="F63" s="102"/>
      <c r="G63" s="108"/>
      <c r="H63" s="102"/>
      <c r="I63" s="108"/>
      <c r="J63" s="102"/>
      <c r="K63" s="65">
        <f t="shared" si="4"/>
        <v>0</v>
      </c>
      <c r="L63" s="69">
        <f>_xlfn.XLOOKUP('Week 5'!B63,Table1[Item Name],Table1[Cost])*'Week 5'!K63</f>
        <v>0</v>
      </c>
    </row>
    <row r="64" spans="1:12" ht="15" customHeight="1" thickBot="1">
      <c r="A64" s="151"/>
      <c r="B64" s="203" t="s">
        <v>12</v>
      </c>
      <c r="C64" s="203"/>
      <c r="D64" s="203"/>
      <c r="E64" s="203"/>
      <c r="F64" s="203"/>
      <c r="G64" s="203"/>
      <c r="H64" s="203"/>
      <c r="I64" s="203"/>
      <c r="J64" s="203"/>
      <c r="K64" s="71"/>
      <c r="L64" s="142"/>
    </row>
    <row r="65" spans="1:12" ht="15" customHeight="1">
      <c r="A65" s="151"/>
      <c r="B65" s="85" t="s">
        <v>112</v>
      </c>
      <c r="C65" s="67"/>
      <c r="D65" s="109"/>
      <c r="E65" s="103"/>
      <c r="F65" s="109"/>
      <c r="G65" s="103"/>
      <c r="H65" s="109"/>
      <c r="I65" s="103"/>
      <c r="J65" s="109"/>
      <c r="K65" s="68">
        <f t="shared" ref="K65:K75" si="5">SUM(D65:J65)</f>
        <v>0</v>
      </c>
      <c r="L65" s="69">
        <f>_xlfn.XLOOKUP('Week 5'!B65,Table1[Item Name],Table1[Cost])*'Week 5'!K65</f>
        <v>0</v>
      </c>
    </row>
    <row r="66" spans="1:12" ht="15" customHeight="1">
      <c r="A66" s="151"/>
      <c r="B66" s="86" t="s">
        <v>114</v>
      </c>
      <c r="C66" s="3"/>
      <c r="D66" s="110"/>
      <c r="E66" s="104"/>
      <c r="F66" s="110"/>
      <c r="G66" s="104"/>
      <c r="H66" s="110"/>
      <c r="I66" s="104"/>
      <c r="J66" s="110"/>
      <c r="K66" s="2">
        <f t="shared" si="5"/>
        <v>0</v>
      </c>
      <c r="L66" s="69">
        <f>_xlfn.XLOOKUP('Week 5'!B66,Table1[Item Name],Table1[Cost])*'Week 5'!K66</f>
        <v>0</v>
      </c>
    </row>
    <row r="67" spans="1:12" ht="15" customHeight="1">
      <c r="A67" s="151"/>
      <c r="B67" s="86" t="s">
        <v>116</v>
      </c>
      <c r="C67" s="3"/>
      <c r="D67" s="110"/>
      <c r="E67" s="104"/>
      <c r="F67" s="110"/>
      <c r="G67" s="104"/>
      <c r="H67" s="110"/>
      <c r="I67" s="104"/>
      <c r="J67" s="110"/>
      <c r="K67" s="2">
        <f t="shared" si="5"/>
        <v>0</v>
      </c>
      <c r="L67" s="69">
        <f>_xlfn.XLOOKUP('Week 5'!B67,Table1[Item Name],Table1[Cost])*'Week 5'!K67</f>
        <v>0</v>
      </c>
    </row>
    <row r="68" spans="1:12" ht="15" customHeight="1">
      <c r="A68" s="151"/>
      <c r="B68" s="76" t="s">
        <v>117</v>
      </c>
      <c r="C68" s="3"/>
      <c r="D68" s="110"/>
      <c r="E68" s="104"/>
      <c r="F68" s="110"/>
      <c r="G68" s="104"/>
      <c r="H68" s="110"/>
      <c r="I68" s="104"/>
      <c r="J68" s="110"/>
      <c r="K68" s="2">
        <f t="shared" si="5"/>
        <v>0</v>
      </c>
      <c r="L68" s="69">
        <f>_xlfn.XLOOKUP('Week 5'!B68,Table1[Item Name],Table1[Cost])*'Week 5'!K68</f>
        <v>0</v>
      </c>
    </row>
    <row r="69" spans="1:12" ht="15" customHeight="1">
      <c r="A69" s="151"/>
      <c r="B69" s="76" t="s">
        <v>119</v>
      </c>
      <c r="C69" s="3"/>
      <c r="D69" s="110"/>
      <c r="E69" s="104"/>
      <c r="F69" s="110"/>
      <c r="G69" s="104"/>
      <c r="H69" s="110"/>
      <c r="I69" s="104"/>
      <c r="J69" s="110"/>
      <c r="K69" s="2">
        <f t="shared" si="5"/>
        <v>0</v>
      </c>
      <c r="L69" s="69">
        <f>_xlfn.XLOOKUP('Week 5'!B69,Table1[Item Name],Table1[Cost])*'Week 5'!K69</f>
        <v>0</v>
      </c>
    </row>
    <row r="70" spans="1:12" ht="15" customHeight="1">
      <c r="A70" s="151"/>
      <c r="B70" s="76" t="s">
        <v>121</v>
      </c>
      <c r="C70" s="3"/>
      <c r="D70" s="110"/>
      <c r="E70" s="104"/>
      <c r="F70" s="110"/>
      <c r="G70" s="104"/>
      <c r="H70" s="110"/>
      <c r="I70" s="104"/>
      <c r="J70" s="110"/>
      <c r="K70" s="2">
        <f t="shared" si="5"/>
        <v>0</v>
      </c>
      <c r="L70" s="69">
        <f>_xlfn.XLOOKUP('Week 5'!B70,Table1[Item Name],Table1[Cost])*'Week 5'!K70</f>
        <v>0</v>
      </c>
    </row>
    <row r="71" spans="1:12" ht="15" customHeight="1">
      <c r="A71" s="151"/>
      <c r="B71" s="76" t="s">
        <v>123</v>
      </c>
      <c r="C71" s="3"/>
      <c r="D71" s="110"/>
      <c r="E71" s="104"/>
      <c r="F71" s="110"/>
      <c r="G71" s="104"/>
      <c r="H71" s="110"/>
      <c r="I71" s="104"/>
      <c r="J71" s="110"/>
      <c r="K71" s="2">
        <f t="shared" si="5"/>
        <v>0</v>
      </c>
      <c r="L71" s="69">
        <f>_xlfn.XLOOKUP('Week 5'!B71,Table1[Item Name],Table1[Cost])*'Week 5'!K71</f>
        <v>0</v>
      </c>
    </row>
    <row r="72" spans="1:12" ht="15" customHeight="1">
      <c r="A72" s="151"/>
      <c r="B72" s="76" t="s">
        <v>125</v>
      </c>
      <c r="C72" s="3"/>
      <c r="D72" s="110"/>
      <c r="E72" s="104"/>
      <c r="F72" s="110"/>
      <c r="G72" s="104"/>
      <c r="H72" s="110"/>
      <c r="I72" s="104"/>
      <c r="J72" s="110"/>
      <c r="K72" s="2">
        <f t="shared" si="5"/>
        <v>0</v>
      </c>
      <c r="L72" s="69">
        <f>_xlfn.XLOOKUP('Week 5'!B72,Table1[Item Name],Table1[Cost])*'Week 5'!K72</f>
        <v>0</v>
      </c>
    </row>
    <row r="73" spans="1:12" ht="15" customHeight="1">
      <c r="A73" s="151"/>
      <c r="B73" s="76" t="s">
        <v>127</v>
      </c>
      <c r="C73" s="3"/>
      <c r="D73" s="110"/>
      <c r="E73" s="104"/>
      <c r="F73" s="110"/>
      <c r="G73" s="104"/>
      <c r="H73" s="110"/>
      <c r="I73" s="104"/>
      <c r="J73" s="110"/>
      <c r="K73" s="2">
        <f t="shared" si="5"/>
        <v>0</v>
      </c>
      <c r="L73" s="69">
        <f>_xlfn.XLOOKUP('Week 5'!B73,Table1[Item Name],Table1[Cost])*'Week 5'!K73</f>
        <v>0</v>
      </c>
    </row>
    <row r="74" spans="1:12" ht="15" customHeight="1">
      <c r="A74" s="151"/>
      <c r="B74" s="76" t="s">
        <v>128</v>
      </c>
      <c r="C74" s="3"/>
      <c r="D74" s="110"/>
      <c r="E74" s="104"/>
      <c r="F74" s="110"/>
      <c r="G74" s="104"/>
      <c r="H74" s="110"/>
      <c r="I74" s="104"/>
      <c r="J74" s="110"/>
      <c r="K74" s="2">
        <f t="shared" si="5"/>
        <v>0</v>
      </c>
      <c r="L74" s="69">
        <f>_xlfn.XLOOKUP('Week 5'!B74,Table1[Item Name],Table1[Cost])*'Week 5'!K74</f>
        <v>0</v>
      </c>
    </row>
    <row r="75" spans="1:12" ht="15" customHeight="1" thickBot="1">
      <c r="A75" s="151"/>
      <c r="B75" s="87" t="s">
        <v>138</v>
      </c>
      <c r="C75" s="64"/>
      <c r="D75" s="111"/>
      <c r="E75" s="105"/>
      <c r="F75" s="111"/>
      <c r="G75" s="105"/>
      <c r="H75" s="111"/>
      <c r="I75" s="105"/>
      <c r="J75" s="111"/>
      <c r="K75" s="65">
        <f t="shared" si="5"/>
        <v>0</v>
      </c>
      <c r="L75" s="69">
        <f>_xlfn.XLOOKUP('Week 5'!B75,Table1[Item Name],Table1[Cost])*'Week 5'!K75</f>
        <v>0</v>
      </c>
    </row>
    <row r="76" spans="1:12" ht="15" customHeight="1" thickBot="1">
      <c r="A76" s="152"/>
      <c r="B76" s="203" t="s">
        <v>13</v>
      </c>
      <c r="C76" s="203"/>
      <c r="D76" s="203"/>
      <c r="E76" s="203"/>
      <c r="F76" s="203"/>
      <c r="G76" s="203"/>
      <c r="H76" s="203"/>
      <c r="I76" s="203"/>
      <c r="J76" s="203"/>
      <c r="K76" s="71"/>
      <c r="L76" s="73"/>
    </row>
    <row r="77" spans="1:12">
      <c r="K77" s="98">
        <f>SUM(K6:K75)</f>
        <v>0</v>
      </c>
      <c r="L77" s="99">
        <f>SUM(L6:L75)</f>
        <v>0</v>
      </c>
    </row>
  </sheetData>
  <protectedRanges>
    <protectedRange sqref="C6:J16 C18:J29 C31:J47 C49:J63 C65:J75" name="Range1_1"/>
  </protectedRanges>
  <mergeCells count="14">
    <mergeCell ref="B1:I2"/>
    <mergeCell ref="J1:J2"/>
    <mergeCell ref="K1:K2"/>
    <mergeCell ref="L1:L2"/>
    <mergeCell ref="C3:C4"/>
    <mergeCell ref="K3:K4"/>
    <mergeCell ref="L3:L4"/>
    <mergeCell ref="A3:A76"/>
    <mergeCell ref="B3:B4"/>
    <mergeCell ref="B76:J76"/>
    <mergeCell ref="B5:J5"/>
    <mergeCell ref="B30:J30"/>
    <mergeCell ref="B48:J48"/>
    <mergeCell ref="B64:J6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F5275-DFF0-4F0F-BDDE-F8A73B89F2FD}">
  <dimension ref="A1:L77"/>
  <sheetViews>
    <sheetView topLeftCell="A58" workbookViewId="0">
      <selection activeCell="J65" sqref="J65:J75"/>
    </sheetView>
  </sheetViews>
  <sheetFormatPr defaultRowHeight="14.5"/>
  <cols>
    <col min="2" max="2" width="26.453125" customWidth="1"/>
    <col min="3" max="3" width="6.7265625" customWidth="1"/>
    <col min="4" max="10" width="6.81640625" customWidth="1"/>
    <col min="12" max="12" width="11.7265625" customWidth="1"/>
  </cols>
  <sheetData>
    <row r="1" spans="1:12" ht="15" customHeight="1">
      <c r="A1" s="63"/>
      <c r="B1" s="216" t="s">
        <v>0</v>
      </c>
      <c r="C1" s="216"/>
      <c r="D1" s="216"/>
      <c r="E1" s="216"/>
      <c r="F1" s="216"/>
      <c r="G1" s="216"/>
      <c r="H1" s="216"/>
      <c r="I1" s="216"/>
      <c r="J1" s="218"/>
      <c r="K1" s="220"/>
      <c r="L1" s="222"/>
    </row>
    <row r="2" spans="1:12" ht="15" customHeight="1" thickBot="1">
      <c r="A2" s="90"/>
      <c r="B2" s="217"/>
      <c r="C2" s="217"/>
      <c r="D2" s="217"/>
      <c r="E2" s="217"/>
      <c r="F2" s="217"/>
      <c r="G2" s="217"/>
      <c r="H2" s="217"/>
      <c r="I2" s="217"/>
      <c r="J2" s="219"/>
      <c r="K2" s="221"/>
      <c r="L2" s="223"/>
    </row>
    <row r="3" spans="1:12" ht="15" customHeight="1">
      <c r="A3" s="150" t="s">
        <v>145</v>
      </c>
      <c r="B3" s="230" t="s">
        <v>134</v>
      </c>
      <c r="C3" s="224" t="s">
        <v>1</v>
      </c>
      <c r="D3" s="120">
        <f>'Week 3'!J3+1</f>
        <v>44430</v>
      </c>
      <c r="E3" s="120">
        <f>D3+1</f>
        <v>44431</v>
      </c>
      <c r="F3" s="120">
        <f t="shared" ref="F3:J3" si="0">E3+1</f>
        <v>44432</v>
      </c>
      <c r="G3" s="120">
        <f t="shared" si="0"/>
        <v>44433</v>
      </c>
      <c r="H3" s="120">
        <f t="shared" si="0"/>
        <v>44434</v>
      </c>
      <c r="I3" s="120">
        <f t="shared" si="0"/>
        <v>44435</v>
      </c>
      <c r="J3" s="120">
        <f t="shared" si="0"/>
        <v>44436</v>
      </c>
      <c r="K3" s="226" t="s">
        <v>139</v>
      </c>
      <c r="L3" s="228" t="s">
        <v>140</v>
      </c>
    </row>
    <row r="4" spans="1:12" ht="15" customHeight="1" thickBot="1">
      <c r="A4" s="151"/>
      <c r="B4" s="231"/>
      <c r="C4" s="225"/>
      <c r="D4" s="88" t="s">
        <v>150</v>
      </c>
      <c r="E4" s="88" t="s">
        <v>151</v>
      </c>
      <c r="F4" s="88" t="s">
        <v>153</v>
      </c>
      <c r="G4" s="88" t="s">
        <v>152</v>
      </c>
      <c r="H4" s="88" t="s">
        <v>154</v>
      </c>
      <c r="I4" s="88" t="s">
        <v>155</v>
      </c>
      <c r="J4" s="89" t="s">
        <v>156</v>
      </c>
      <c r="K4" s="227"/>
      <c r="L4" s="229"/>
    </row>
    <row r="5" spans="1:12" ht="15" customHeight="1" thickBot="1">
      <c r="A5" s="151"/>
      <c r="B5" s="215" t="s">
        <v>9</v>
      </c>
      <c r="C5" s="215"/>
      <c r="D5" s="215"/>
      <c r="E5" s="215"/>
      <c r="F5" s="215"/>
      <c r="G5" s="215"/>
      <c r="H5" s="215"/>
      <c r="I5" s="215"/>
      <c r="J5" s="215"/>
      <c r="K5" s="71"/>
      <c r="L5" s="72"/>
    </row>
    <row r="6" spans="1:12" ht="15" customHeight="1">
      <c r="A6" s="151"/>
      <c r="B6" s="74" t="s">
        <v>86</v>
      </c>
      <c r="C6" s="67"/>
      <c r="D6" s="100"/>
      <c r="E6" s="103"/>
      <c r="F6" s="100"/>
      <c r="G6" s="103"/>
      <c r="H6" s="100"/>
      <c r="I6" s="103"/>
      <c r="J6" s="100"/>
      <c r="K6" s="68">
        <f>SUM(D6:J6)</f>
        <v>0</v>
      </c>
      <c r="L6" s="69">
        <f>_xlfn.XLOOKUP('Week 5'!B6,Table1[Item Name],Table1[Cost])*'Week 5'!K6</f>
        <v>0</v>
      </c>
    </row>
    <row r="7" spans="1:12" ht="15" customHeight="1">
      <c r="A7" s="151"/>
      <c r="B7" s="75" t="s">
        <v>33</v>
      </c>
      <c r="C7" s="3"/>
      <c r="D7" s="113"/>
      <c r="E7" s="114"/>
      <c r="F7" s="113"/>
      <c r="G7" s="114"/>
      <c r="H7" s="113"/>
      <c r="I7" s="114"/>
      <c r="J7" s="113"/>
      <c r="K7" s="2">
        <f t="shared" ref="K7:K16" si="1">SUM(D7:J7)</f>
        <v>0</v>
      </c>
      <c r="L7" s="69">
        <f>_xlfn.XLOOKUP('Week 5'!B7,Table1[Item Name],Table1[Cost])*'Week 5'!K7</f>
        <v>0</v>
      </c>
    </row>
    <row r="8" spans="1:12" ht="15" customHeight="1">
      <c r="A8" s="151"/>
      <c r="B8" s="75" t="s">
        <v>35</v>
      </c>
      <c r="C8" s="3"/>
      <c r="D8" s="113"/>
      <c r="E8" s="114"/>
      <c r="F8" s="113"/>
      <c r="G8" s="114"/>
      <c r="H8" s="113"/>
      <c r="I8" s="114"/>
      <c r="J8" s="113"/>
      <c r="K8" s="2">
        <f t="shared" si="1"/>
        <v>0</v>
      </c>
      <c r="L8" s="69">
        <f>_xlfn.XLOOKUP('Week 5'!B8,Table1[Item Name],Table1[Cost])*'Week 5'!K8</f>
        <v>0</v>
      </c>
    </row>
    <row r="9" spans="1:12" ht="15" customHeight="1">
      <c r="A9" s="151"/>
      <c r="B9" s="75" t="s">
        <v>36</v>
      </c>
      <c r="C9" s="3"/>
      <c r="D9" s="101"/>
      <c r="E9" s="104"/>
      <c r="F9" s="101"/>
      <c r="G9" s="104"/>
      <c r="H9" s="101"/>
      <c r="I9" s="104"/>
      <c r="J9" s="101"/>
      <c r="K9" s="2">
        <f t="shared" si="1"/>
        <v>0</v>
      </c>
      <c r="L9" s="69">
        <f>_xlfn.XLOOKUP('Week 5'!B9,Table1[Item Name],Table1[Cost])*'Week 5'!K9</f>
        <v>0</v>
      </c>
    </row>
    <row r="10" spans="1:12" ht="15" customHeight="1">
      <c r="A10" s="151"/>
      <c r="B10" s="75" t="s">
        <v>38</v>
      </c>
      <c r="C10" s="3"/>
      <c r="D10" s="101"/>
      <c r="E10" s="104"/>
      <c r="F10" s="101"/>
      <c r="G10" s="104"/>
      <c r="H10" s="101"/>
      <c r="I10" s="104"/>
      <c r="J10" s="101"/>
      <c r="K10" s="2">
        <f t="shared" si="1"/>
        <v>0</v>
      </c>
      <c r="L10" s="69">
        <f>_xlfn.XLOOKUP('Week 5'!B10,Table1[Item Name],Table1[Cost])*'Week 5'!K10</f>
        <v>0</v>
      </c>
    </row>
    <row r="11" spans="1:12" ht="15" customHeight="1">
      <c r="A11" s="151"/>
      <c r="B11" s="76" t="s">
        <v>40</v>
      </c>
      <c r="C11" s="3"/>
      <c r="D11" s="101"/>
      <c r="E11" s="104"/>
      <c r="F11" s="101"/>
      <c r="G11" s="104"/>
      <c r="H11" s="101"/>
      <c r="I11" s="104"/>
      <c r="J11" s="101"/>
      <c r="K11" s="2">
        <f t="shared" si="1"/>
        <v>0</v>
      </c>
      <c r="L11" s="69">
        <f>_xlfn.XLOOKUP('Week 5'!B11,Table1[Item Name],Table1[Cost])*'Week 5'!K11</f>
        <v>0</v>
      </c>
    </row>
    <row r="12" spans="1:12" ht="15" customHeight="1">
      <c r="A12" s="151"/>
      <c r="B12" s="76" t="s">
        <v>43</v>
      </c>
      <c r="C12" s="3"/>
      <c r="D12" s="101"/>
      <c r="E12" s="104"/>
      <c r="F12" s="101"/>
      <c r="G12" s="104"/>
      <c r="H12" s="101"/>
      <c r="I12" s="104"/>
      <c r="J12" s="101"/>
      <c r="K12" s="2">
        <f t="shared" si="1"/>
        <v>0</v>
      </c>
      <c r="L12" s="69">
        <f>_xlfn.XLOOKUP('Week 5'!B12,Table1[Item Name],Table1[Cost])*'Week 5'!K12</f>
        <v>0</v>
      </c>
    </row>
    <row r="13" spans="1:12" ht="15" customHeight="1">
      <c r="A13" s="151"/>
      <c r="B13" s="76" t="s">
        <v>45</v>
      </c>
      <c r="C13" s="3"/>
      <c r="D13" s="101"/>
      <c r="E13" s="104"/>
      <c r="F13" s="101"/>
      <c r="G13" s="104"/>
      <c r="H13" s="101"/>
      <c r="I13" s="104"/>
      <c r="J13" s="101"/>
      <c r="K13" s="2">
        <f t="shared" si="1"/>
        <v>0</v>
      </c>
      <c r="L13" s="69">
        <f>_xlfn.XLOOKUP('Week 5'!B13,Table1[Item Name],Table1[Cost])*'Week 5'!K13</f>
        <v>0</v>
      </c>
    </row>
    <row r="14" spans="1:12" ht="15" customHeight="1">
      <c r="A14" s="151"/>
      <c r="B14" s="76" t="s">
        <v>47</v>
      </c>
      <c r="C14" s="3"/>
      <c r="D14" s="101"/>
      <c r="E14" s="104"/>
      <c r="F14" s="101"/>
      <c r="G14" s="104"/>
      <c r="H14" s="101"/>
      <c r="I14" s="104"/>
      <c r="J14" s="101"/>
      <c r="K14" s="2">
        <f t="shared" si="1"/>
        <v>0</v>
      </c>
      <c r="L14" s="69">
        <f>_xlfn.XLOOKUP('Week 5'!B14,Table1[Item Name],Table1[Cost])*'Week 5'!K14</f>
        <v>0</v>
      </c>
    </row>
    <row r="15" spans="1:12" ht="15" customHeight="1">
      <c r="A15" s="151"/>
      <c r="B15" s="76" t="s">
        <v>49</v>
      </c>
      <c r="C15" s="3"/>
      <c r="D15" s="101"/>
      <c r="E15" s="104"/>
      <c r="F15" s="101"/>
      <c r="G15" s="104"/>
      <c r="H15" s="101"/>
      <c r="I15" s="104"/>
      <c r="J15" s="101"/>
      <c r="K15" s="2">
        <f t="shared" si="1"/>
        <v>0</v>
      </c>
      <c r="L15" s="69">
        <f>_xlfn.XLOOKUP('Week 5'!B15,Table1[Item Name],Table1[Cost])*'Week 5'!K15</f>
        <v>0</v>
      </c>
    </row>
    <row r="16" spans="1:12" ht="15" customHeight="1" thickBot="1">
      <c r="A16" s="151"/>
      <c r="B16" s="77" t="s">
        <v>51</v>
      </c>
      <c r="C16" s="64"/>
      <c r="D16" s="102"/>
      <c r="E16" s="105"/>
      <c r="F16" s="102"/>
      <c r="G16" s="105"/>
      <c r="H16" s="102"/>
      <c r="I16" s="105"/>
      <c r="J16" s="102"/>
      <c r="K16" s="65">
        <f t="shared" si="1"/>
        <v>0</v>
      </c>
      <c r="L16" s="69">
        <f>_xlfn.XLOOKUP('Week 5'!B16,Table1[Item Name],Table1[Cost])*'Week 5'!K16</f>
        <v>0</v>
      </c>
    </row>
    <row r="17" spans="1:12" ht="15" customHeight="1" thickBot="1">
      <c r="A17" s="151"/>
      <c r="B17" s="141" t="s">
        <v>10</v>
      </c>
      <c r="C17" s="141"/>
      <c r="D17" s="141"/>
      <c r="E17" s="141"/>
      <c r="F17" s="141"/>
      <c r="G17" s="141"/>
      <c r="H17" s="141"/>
      <c r="I17" s="141"/>
      <c r="J17" s="141"/>
      <c r="K17" s="140"/>
      <c r="L17" s="142"/>
    </row>
    <row r="18" spans="1:12" ht="15" customHeight="1">
      <c r="A18" s="151"/>
      <c r="B18" s="74" t="s">
        <v>18</v>
      </c>
      <c r="C18" s="70"/>
      <c r="D18" s="112"/>
      <c r="E18" s="115"/>
      <c r="F18" s="112"/>
      <c r="G18" s="115"/>
      <c r="H18" s="112"/>
      <c r="I18" s="115"/>
      <c r="J18" s="112"/>
      <c r="K18" s="68">
        <f>SUM(D18:J18)*3</f>
        <v>0</v>
      </c>
      <c r="L18" s="69">
        <f>_xlfn.XLOOKUP('Week 5'!B18,Table1[Item Name],Table1[Cost])*'Week 5'!K18</f>
        <v>0</v>
      </c>
    </row>
    <row r="19" spans="1:12" ht="15" customHeight="1">
      <c r="A19" s="151"/>
      <c r="B19" s="75" t="s">
        <v>20</v>
      </c>
      <c r="C19" s="1"/>
      <c r="D19" s="113"/>
      <c r="E19" s="116"/>
      <c r="F19" s="113"/>
      <c r="G19" s="116"/>
      <c r="H19" s="113"/>
      <c r="I19" s="116"/>
      <c r="J19" s="113"/>
      <c r="K19" s="2">
        <f t="shared" ref="K19:K20" si="2">SUM(D19:J19)*3</f>
        <v>0</v>
      </c>
      <c r="L19" s="69">
        <f>_xlfn.XLOOKUP('Week 5'!B19,Table1[Item Name],Table1[Cost])*'Week 5'!K19</f>
        <v>0</v>
      </c>
    </row>
    <row r="20" spans="1:12" ht="15" customHeight="1">
      <c r="A20" s="151"/>
      <c r="B20" s="75" t="s">
        <v>21</v>
      </c>
      <c r="C20" s="1"/>
      <c r="D20" s="113"/>
      <c r="E20" s="116"/>
      <c r="F20" s="113"/>
      <c r="G20" s="116"/>
      <c r="H20" s="113"/>
      <c r="I20" s="116"/>
      <c r="J20" s="113"/>
      <c r="K20" s="2">
        <f t="shared" si="2"/>
        <v>0</v>
      </c>
      <c r="L20" s="69">
        <f>_xlfn.XLOOKUP('Week 5'!B20,Table1[Item Name],Table1[Cost])*'Week 5'!K20</f>
        <v>0</v>
      </c>
    </row>
    <row r="21" spans="1:12" ht="15" customHeight="1">
      <c r="A21" s="151"/>
      <c r="B21" s="75" t="s">
        <v>22</v>
      </c>
      <c r="C21" s="1"/>
      <c r="D21" s="101"/>
      <c r="E21" s="107"/>
      <c r="F21" s="101"/>
      <c r="G21" s="107"/>
      <c r="H21" s="101"/>
      <c r="I21" s="107"/>
      <c r="J21" s="101"/>
      <c r="K21" s="2">
        <f t="shared" ref="K21:K63" si="3">SUM(D21:J21)</f>
        <v>0</v>
      </c>
      <c r="L21" s="69">
        <f>_xlfn.XLOOKUP('Week 5'!B21,Table1[Item Name],Table1[Cost])*'Week 5'!K21</f>
        <v>0</v>
      </c>
    </row>
    <row r="22" spans="1:12" ht="15" customHeight="1">
      <c r="A22" s="151"/>
      <c r="B22" s="75" t="s">
        <v>160</v>
      </c>
      <c r="C22" s="1"/>
      <c r="D22" s="101"/>
      <c r="E22" s="107"/>
      <c r="F22" s="101"/>
      <c r="G22" s="107"/>
      <c r="H22" s="101"/>
      <c r="I22" s="107"/>
      <c r="J22" s="101"/>
      <c r="K22" s="2">
        <f t="shared" si="3"/>
        <v>0</v>
      </c>
      <c r="L22" s="69">
        <f>_xlfn.XLOOKUP('Week 5'!B22,Table1[Item Name],Table1[Cost])*'Week 5'!K22</f>
        <v>0</v>
      </c>
    </row>
    <row r="23" spans="1:12" ht="15" customHeight="1">
      <c r="A23" s="151"/>
      <c r="B23" s="75" t="s">
        <v>26</v>
      </c>
      <c r="C23" s="1"/>
      <c r="D23" s="101"/>
      <c r="E23" s="107"/>
      <c r="F23" s="101"/>
      <c r="G23" s="107"/>
      <c r="H23" s="101"/>
      <c r="I23" s="107"/>
      <c r="J23" s="101"/>
      <c r="K23" s="2">
        <f t="shared" si="3"/>
        <v>0</v>
      </c>
      <c r="L23" s="69">
        <f>_xlfn.XLOOKUP('Week 5'!B23,Table1[Item Name],Table1[Cost])*'Week 5'!K23</f>
        <v>0</v>
      </c>
    </row>
    <row r="24" spans="1:12" ht="15" customHeight="1">
      <c r="A24" s="151"/>
      <c r="B24" s="75" t="s">
        <v>27</v>
      </c>
      <c r="C24" s="1"/>
      <c r="D24" s="101"/>
      <c r="E24" s="107"/>
      <c r="F24" s="101"/>
      <c r="G24" s="107"/>
      <c r="H24" s="101"/>
      <c r="I24" s="107"/>
      <c r="J24" s="101"/>
      <c r="K24" s="2">
        <f t="shared" si="3"/>
        <v>0</v>
      </c>
      <c r="L24" s="69">
        <f>_xlfn.XLOOKUP('Week 5'!B24,Table1[Item Name],Table1[Cost])*'Week 5'!K24</f>
        <v>0</v>
      </c>
    </row>
    <row r="25" spans="1:12" ht="15" customHeight="1">
      <c r="A25" s="151"/>
      <c r="B25" s="75" t="s">
        <v>28</v>
      </c>
      <c r="C25" s="1"/>
      <c r="D25" s="101"/>
      <c r="E25" s="107"/>
      <c r="F25" s="101"/>
      <c r="G25" s="107"/>
      <c r="H25" s="101"/>
      <c r="I25" s="107"/>
      <c r="J25" s="101"/>
      <c r="K25" s="2">
        <f t="shared" si="3"/>
        <v>0</v>
      </c>
      <c r="L25" s="69">
        <f>_xlfn.XLOOKUP('Week 5'!B25,Table1[Item Name],Table1[Cost])*'Week 5'!K25</f>
        <v>0</v>
      </c>
    </row>
    <row r="26" spans="1:12" ht="15" customHeight="1">
      <c r="A26" s="151"/>
      <c r="B26" s="75" t="s">
        <v>29</v>
      </c>
      <c r="C26" s="1"/>
      <c r="D26" s="101"/>
      <c r="E26" s="107"/>
      <c r="F26" s="101"/>
      <c r="G26" s="107"/>
      <c r="H26" s="101"/>
      <c r="I26" s="107"/>
      <c r="J26" s="101"/>
      <c r="K26" s="2">
        <f t="shared" si="3"/>
        <v>0</v>
      </c>
      <c r="L26" s="69">
        <f>_xlfn.XLOOKUP('Week 5'!B26,Table1[Item Name],Table1[Cost])*'Week 5'!K26</f>
        <v>0</v>
      </c>
    </row>
    <row r="27" spans="1:12" ht="15" customHeight="1">
      <c r="A27" s="151"/>
      <c r="B27" s="75" t="s">
        <v>30</v>
      </c>
      <c r="C27" s="1"/>
      <c r="D27" s="101"/>
      <c r="E27" s="107"/>
      <c r="F27" s="101"/>
      <c r="G27" s="107"/>
      <c r="H27" s="101"/>
      <c r="I27" s="107"/>
      <c r="J27" s="101"/>
      <c r="K27" s="2">
        <f t="shared" si="3"/>
        <v>0</v>
      </c>
      <c r="L27" s="69">
        <f>_xlfn.XLOOKUP('Week 5'!B27,Table1[Item Name],Table1[Cost])*'Week 5'!K27</f>
        <v>0</v>
      </c>
    </row>
    <row r="28" spans="1:12" ht="15" customHeight="1">
      <c r="A28" s="151"/>
      <c r="B28" s="75" t="s">
        <v>31</v>
      </c>
      <c r="C28" s="1"/>
      <c r="D28" s="101"/>
      <c r="E28" s="107"/>
      <c r="F28" s="101"/>
      <c r="G28" s="107"/>
      <c r="H28" s="101"/>
      <c r="I28" s="107"/>
      <c r="J28" s="101"/>
      <c r="K28" s="2">
        <f t="shared" si="3"/>
        <v>0</v>
      </c>
      <c r="L28" s="69">
        <f>_xlfn.XLOOKUP('Week 5'!B28,Table1[Item Name],Table1[Cost])*'Week 5'!K28</f>
        <v>0</v>
      </c>
    </row>
    <row r="29" spans="1:12" ht="15" customHeight="1" thickBot="1">
      <c r="A29" s="151"/>
      <c r="B29" s="78" t="s">
        <v>32</v>
      </c>
      <c r="C29" s="66"/>
      <c r="D29" s="102"/>
      <c r="E29" s="108"/>
      <c r="F29" s="102"/>
      <c r="G29" s="108"/>
      <c r="H29" s="102"/>
      <c r="I29" s="108"/>
      <c r="J29" s="102"/>
      <c r="K29" s="65">
        <f t="shared" si="3"/>
        <v>0</v>
      </c>
      <c r="L29" s="69">
        <f>_xlfn.XLOOKUP('Week 5'!B29,Table1[Item Name],Table1[Cost])*'Week 5'!K29</f>
        <v>0</v>
      </c>
    </row>
    <row r="30" spans="1:12" ht="15" customHeight="1" thickBot="1">
      <c r="A30" s="151"/>
      <c r="B30" s="203" t="s">
        <v>11</v>
      </c>
      <c r="C30" s="203"/>
      <c r="D30" s="203"/>
      <c r="E30" s="203"/>
      <c r="F30" s="203"/>
      <c r="G30" s="203"/>
      <c r="H30" s="203"/>
      <c r="I30" s="203"/>
      <c r="J30" s="203"/>
      <c r="K30" s="71"/>
      <c r="L30" s="142"/>
    </row>
    <row r="31" spans="1:12" ht="15" customHeight="1">
      <c r="A31" s="151"/>
      <c r="B31" s="79" t="s">
        <v>53</v>
      </c>
      <c r="C31" s="70"/>
      <c r="D31" s="100"/>
      <c r="E31" s="106"/>
      <c r="F31" s="100"/>
      <c r="G31" s="106"/>
      <c r="H31" s="100"/>
      <c r="I31" s="106"/>
      <c r="J31" s="100"/>
      <c r="K31" s="68">
        <f t="shared" si="3"/>
        <v>0</v>
      </c>
      <c r="L31" s="69">
        <f>_xlfn.XLOOKUP('Week 5'!B31,Table1[Item Name],Table1[Cost])*'Week 5'!K31</f>
        <v>0</v>
      </c>
    </row>
    <row r="32" spans="1:12" ht="15" customHeight="1">
      <c r="A32" s="151"/>
      <c r="B32" s="80" t="s">
        <v>57</v>
      </c>
      <c r="C32" s="1"/>
      <c r="D32" s="101"/>
      <c r="E32" s="107"/>
      <c r="F32" s="101"/>
      <c r="G32" s="107"/>
      <c r="H32" s="101"/>
      <c r="I32" s="107"/>
      <c r="J32" s="101"/>
      <c r="K32" s="2">
        <f t="shared" si="3"/>
        <v>0</v>
      </c>
      <c r="L32" s="69">
        <f>_xlfn.XLOOKUP('Week 5'!B32,Table1[Item Name],Table1[Cost])*'Week 5'!K32</f>
        <v>0</v>
      </c>
    </row>
    <row r="33" spans="1:12" ht="15" customHeight="1">
      <c r="A33" s="151"/>
      <c r="B33" s="75" t="s">
        <v>59</v>
      </c>
      <c r="C33" s="1"/>
      <c r="D33" s="101"/>
      <c r="E33" s="107"/>
      <c r="F33" s="101"/>
      <c r="G33" s="107"/>
      <c r="H33" s="101"/>
      <c r="I33" s="107"/>
      <c r="J33" s="101"/>
      <c r="K33" s="2">
        <f t="shared" si="3"/>
        <v>0</v>
      </c>
      <c r="L33" s="69">
        <f>_xlfn.XLOOKUP('Week 5'!B33,Table1[Item Name],Table1[Cost])*'Week 5'!K33</f>
        <v>0</v>
      </c>
    </row>
    <row r="34" spans="1:12" ht="15" customHeight="1">
      <c r="A34" s="151"/>
      <c r="B34" s="80" t="s">
        <v>60</v>
      </c>
      <c r="C34" s="1"/>
      <c r="D34" s="101"/>
      <c r="E34" s="107"/>
      <c r="F34" s="101"/>
      <c r="G34" s="107"/>
      <c r="H34" s="101"/>
      <c r="I34" s="107"/>
      <c r="J34" s="101"/>
      <c r="K34" s="2">
        <f t="shared" si="3"/>
        <v>0</v>
      </c>
      <c r="L34" s="69">
        <f>_xlfn.XLOOKUP('Week 5'!B34,Table1[Item Name],Table1[Cost])*'Week 5'!K34</f>
        <v>0</v>
      </c>
    </row>
    <row r="35" spans="1:12" ht="15" customHeight="1">
      <c r="A35" s="151"/>
      <c r="B35" s="80" t="s">
        <v>62</v>
      </c>
      <c r="C35" s="1"/>
      <c r="D35" s="101"/>
      <c r="E35" s="107"/>
      <c r="F35" s="101"/>
      <c r="G35" s="107"/>
      <c r="H35" s="101"/>
      <c r="I35" s="107"/>
      <c r="J35" s="101"/>
      <c r="K35" s="2">
        <f t="shared" si="3"/>
        <v>0</v>
      </c>
      <c r="L35" s="69">
        <f>_xlfn.XLOOKUP('Week 5'!B35,Table1[Item Name],Table1[Cost])*'Week 5'!K35</f>
        <v>0</v>
      </c>
    </row>
    <row r="36" spans="1:12" ht="15" customHeight="1">
      <c r="A36" s="151"/>
      <c r="B36" s="80" t="s">
        <v>65</v>
      </c>
      <c r="C36" s="1"/>
      <c r="D36" s="101"/>
      <c r="E36" s="107"/>
      <c r="F36" s="101"/>
      <c r="G36" s="107"/>
      <c r="H36" s="101"/>
      <c r="I36" s="107"/>
      <c r="J36" s="101"/>
      <c r="K36" s="2">
        <f t="shared" si="3"/>
        <v>0</v>
      </c>
      <c r="L36" s="69">
        <f>_xlfn.XLOOKUP('Week 5'!B36,Table1[Item Name],Table1[Cost])*'Week 5'!K36</f>
        <v>0</v>
      </c>
    </row>
    <row r="37" spans="1:12" ht="15" customHeight="1">
      <c r="A37" s="151"/>
      <c r="B37" s="80" t="s">
        <v>67</v>
      </c>
      <c r="C37" s="1"/>
      <c r="D37" s="101"/>
      <c r="E37" s="107"/>
      <c r="F37" s="101"/>
      <c r="G37" s="107"/>
      <c r="H37" s="101"/>
      <c r="I37" s="107"/>
      <c r="J37" s="101"/>
      <c r="K37" s="2">
        <f t="shared" si="3"/>
        <v>0</v>
      </c>
      <c r="L37" s="69">
        <f>_xlfn.XLOOKUP('Week 5'!B37,Table1[Item Name],Table1[Cost])*'Week 5'!K37</f>
        <v>0</v>
      </c>
    </row>
    <row r="38" spans="1:12" ht="15" customHeight="1">
      <c r="A38" s="151"/>
      <c r="B38" s="81" t="s">
        <v>7</v>
      </c>
      <c r="C38" s="1"/>
      <c r="D38" s="101"/>
      <c r="E38" s="107"/>
      <c r="F38" s="101"/>
      <c r="G38" s="107"/>
      <c r="H38" s="101"/>
      <c r="I38" s="107"/>
      <c r="J38" s="101"/>
      <c r="K38" s="2">
        <f t="shared" si="3"/>
        <v>0</v>
      </c>
      <c r="L38" s="69">
        <f>_xlfn.XLOOKUP('Week 5'!B38,Table1[Item Name],Table1[Cost])*'Week 5'!K38</f>
        <v>0</v>
      </c>
    </row>
    <row r="39" spans="1:12" ht="15" customHeight="1">
      <c r="A39" s="151"/>
      <c r="B39" s="80" t="s">
        <v>72</v>
      </c>
      <c r="C39" s="1"/>
      <c r="D39" s="101"/>
      <c r="E39" s="107"/>
      <c r="F39" s="101"/>
      <c r="G39" s="107"/>
      <c r="H39" s="101"/>
      <c r="I39" s="107"/>
      <c r="J39" s="101"/>
      <c r="K39" s="2">
        <f t="shared" si="3"/>
        <v>0</v>
      </c>
      <c r="L39" s="69">
        <f>_xlfn.XLOOKUP('Week 5'!B39,Table1[Item Name],Table1[Cost])*'Week 5'!K39</f>
        <v>0</v>
      </c>
    </row>
    <row r="40" spans="1:12" ht="15" customHeight="1">
      <c r="A40" s="151"/>
      <c r="B40" s="81" t="s">
        <v>8</v>
      </c>
      <c r="C40" s="1"/>
      <c r="D40" s="101"/>
      <c r="E40" s="107"/>
      <c r="F40" s="101"/>
      <c r="G40" s="107"/>
      <c r="H40" s="101"/>
      <c r="I40" s="107"/>
      <c r="J40" s="101"/>
      <c r="K40" s="2">
        <f t="shared" si="3"/>
        <v>0</v>
      </c>
      <c r="L40" s="69">
        <f>_xlfn.XLOOKUP('Week 5'!B40,Table1[Item Name],Table1[Cost])*'Week 5'!K40</f>
        <v>0</v>
      </c>
    </row>
    <row r="41" spans="1:12" ht="15" customHeight="1">
      <c r="A41" s="151"/>
      <c r="B41" s="81" t="s">
        <v>77</v>
      </c>
      <c r="C41" s="1"/>
      <c r="D41" s="101"/>
      <c r="E41" s="107"/>
      <c r="F41" s="101"/>
      <c r="G41" s="107"/>
      <c r="H41" s="101"/>
      <c r="I41" s="107"/>
      <c r="J41" s="101"/>
      <c r="K41" s="2">
        <f t="shared" si="3"/>
        <v>0</v>
      </c>
      <c r="L41" s="69">
        <f>_xlfn.XLOOKUP('Week 5'!B41,Table1[Item Name],Table1[Cost])*'Week 5'!K41</f>
        <v>0</v>
      </c>
    </row>
    <row r="42" spans="1:12" ht="15" customHeight="1">
      <c r="A42" s="151"/>
      <c r="B42" s="75" t="s">
        <v>79</v>
      </c>
      <c r="C42" s="1"/>
      <c r="D42" s="102"/>
      <c r="E42" s="108"/>
      <c r="F42" s="102"/>
      <c r="G42" s="108"/>
      <c r="H42" s="102"/>
      <c r="I42" s="108"/>
      <c r="J42" s="102"/>
      <c r="K42" s="2">
        <f t="shared" si="3"/>
        <v>0</v>
      </c>
      <c r="L42" s="69">
        <f>_xlfn.XLOOKUP('Week 5'!B42,Table1[Item Name],Table1[Cost])*'Week 5'!K42</f>
        <v>0</v>
      </c>
    </row>
    <row r="43" spans="1:12" ht="15" customHeight="1">
      <c r="A43" s="151"/>
      <c r="B43" s="82" t="s">
        <v>81</v>
      </c>
      <c r="C43" s="1"/>
      <c r="D43" s="101"/>
      <c r="E43" s="107"/>
      <c r="F43" s="101"/>
      <c r="G43" s="107"/>
      <c r="H43" s="101"/>
      <c r="I43" s="107"/>
      <c r="J43" s="101"/>
      <c r="K43" s="2">
        <f t="shared" si="3"/>
        <v>0</v>
      </c>
      <c r="L43" s="69">
        <f>_xlfn.XLOOKUP('Week 5'!B43,Table1[Item Name],Table1[Cost])*'Week 5'!K43</f>
        <v>0</v>
      </c>
    </row>
    <row r="44" spans="1:12" ht="15" customHeight="1">
      <c r="A44" s="151"/>
      <c r="B44" s="82" t="s">
        <v>83</v>
      </c>
      <c r="C44" s="1"/>
      <c r="D44" s="101"/>
      <c r="E44" s="107"/>
      <c r="F44" s="101"/>
      <c r="G44" s="107"/>
      <c r="H44" s="101"/>
      <c r="I44" s="107"/>
      <c r="J44" s="101"/>
      <c r="K44" s="2">
        <f t="shared" si="3"/>
        <v>0</v>
      </c>
      <c r="L44" s="69">
        <f>_xlfn.XLOOKUP('Week 5'!B44,Table1[Item Name],Table1[Cost])*'Week 5'!K44</f>
        <v>0</v>
      </c>
    </row>
    <row r="45" spans="1:12" ht="15" customHeight="1">
      <c r="A45" s="151"/>
      <c r="B45" s="83" t="s">
        <v>84</v>
      </c>
      <c r="C45" s="1"/>
      <c r="D45" s="101"/>
      <c r="E45" s="107"/>
      <c r="F45" s="101"/>
      <c r="G45" s="107"/>
      <c r="H45" s="101"/>
      <c r="I45" s="107"/>
      <c r="J45" s="101"/>
      <c r="K45" s="2">
        <f t="shared" si="3"/>
        <v>0</v>
      </c>
      <c r="L45" s="69">
        <f>_xlfn.XLOOKUP('Week 5'!B45,Table1[Item Name],Table1[Cost])*'Week 5'!K45</f>
        <v>0</v>
      </c>
    </row>
    <row r="46" spans="1:12" ht="15" customHeight="1">
      <c r="A46" s="151"/>
      <c r="B46" s="75" t="s">
        <v>79</v>
      </c>
      <c r="C46" s="1"/>
      <c r="D46" s="101"/>
      <c r="E46" s="107"/>
      <c r="F46" s="101"/>
      <c r="G46" s="107"/>
      <c r="H46" s="101"/>
      <c r="I46" s="107"/>
      <c r="J46" s="101"/>
      <c r="K46" s="2">
        <f t="shared" si="3"/>
        <v>0</v>
      </c>
      <c r="L46" s="69">
        <f>_xlfn.XLOOKUP('Week 5'!B46,Table1[Item Name],Table1[Cost])*'Week 5'!K46</f>
        <v>0</v>
      </c>
    </row>
    <row r="47" spans="1:12" ht="15" customHeight="1" thickBot="1">
      <c r="A47" s="151"/>
      <c r="B47" s="84" t="s">
        <v>163</v>
      </c>
      <c r="C47" s="66"/>
      <c r="D47" s="102"/>
      <c r="E47" s="108"/>
      <c r="F47" s="102"/>
      <c r="G47" s="108"/>
      <c r="H47" s="102"/>
      <c r="I47" s="108"/>
      <c r="J47" s="102"/>
      <c r="K47" s="65">
        <f t="shared" si="3"/>
        <v>0</v>
      </c>
      <c r="L47" s="69">
        <f>_xlfn.XLOOKUP('Week 5'!B47,Table1[Item Name],Table1[Cost])*'Week 5'!K47</f>
        <v>0</v>
      </c>
    </row>
    <row r="48" spans="1:12" ht="15" customHeight="1" thickBot="1">
      <c r="A48" s="151"/>
      <c r="B48" s="203" t="s">
        <v>3</v>
      </c>
      <c r="C48" s="203"/>
      <c r="D48" s="203"/>
      <c r="E48" s="203"/>
      <c r="F48" s="203"/>
      <c r="G48" s="203"/>
      <c r="H48" s="203"/>
      <c r="I48" s="203"/>
      <c r="J48" s="203"/>
      <c r="K48" s="71"/>
      <c r="L48" s="142"/>
    </row>
    <row r="49" spans="1:12" ht="15" customHeight="1">
      <c r="A49" s="151"/>
      <c r="B49" s="85" t="s">
        <v>87</v>
      </c>
      <c r="C49" s="70"/>
      <c r="D49" s="100"/>
      <c r="E49" s="106"/>
      <c r="F49" s="100"/>
      <c r="G49" s="106"/>
      <c r="H49" s="100"/>
      <c r="I49" s="106"/>
      <c r="J49" s="100"/>
      <c r="K49" s="68">
        <f t="shared" si="3"/>
        <v>0</v>
      </c>
      <c r="L49" s="69">
        <f>_xlfn.XLOOKUP('Week 5'!B49,Table1[Item Name],Table1[Cost])*'Week 5'!K49</f>
        <v>0</v>
      </c>
    </row>
    <row r="50" spans="1:12" ht="15" customHeight="1">
      <c r="A50" s="151"/>
      <c r="B50" s="86" t="s">
        <v>108</v>
      </c>
      <c r="C50" s="1"/>
      <c r="D50" s="101"/>
      <c r="E50" s="107"/>
      <c r="F50" s="101"/>
      <c r="G50" s="107"/>
      <c r="H50" s="101"/>
      <c r="I50" s="107"/>
      <c r="J50" s="101"/>
      <c r="K50" s="2">
        <f t="shared" si="3"/>
        <v>0</v>
      </c>
      <c r="L50" s="69">
        <f>_xlfn.XLOOKUP('Week 5'!B50,Table1[Item Name],Table1[Cost])*'Week 5'!K50</f>
        <v>0</v>
      </c>
    </row>
    <row r="51" spans="1:12" ht="15" customHeight="1">
      <c r="A51" s="151"/>
      <c r="B51" s="86" t="s">
        <v>110</v>
      </c>
      <c r="C51" s="1"/>
      <c r="D51" s="101"/>
      <c r="E51" s="107"/>
      <c r="F51" s="101"/>
      <c r="G51" s="107"/>
      <c r="H51" s="101"/>
      <c r="I51" s="107"/>
      <c r="J51" s="101"/>
      <c r="K51" s="2">
        <f t="shared" si="3"/>
        <v>0</v>
      </c>
      <c r="L51" s="69">
        <f>_xlfn.XLOOKUP('Week 5'!B51,Table1[Item Name],Table1[Cost])*'Week 5'!K51</f>
        <v>0</v>
      </c>
    </row>
    <row r="52" spans="1:12" ht="15" customHeight="1">
      <c r="A52" s="151"/>
      <c r="B52" s="86" t="s">
        <v>88</v>
      </c>
      <c r="C52" s="1"/>
      <c r="D52" s="101"/>
      <c r="E52" s="107"/>
      <c r="F52" s="101"/>
      <c r="G52" s="107"/>
      <c r="H52" s="101"/>
      <c r="I52" s="107"/>
      <c r="J52" s="101"/>
      <c r="K52" s="2">
        <f t="shared" si="3"/>
        <v>0</v>
      </c>
      <c r="L52" s="69">
        <f>_xlfn.XLOOKUP('Week 5'!B52,Table1[Item Name],Table1[Cost])*'Week 5'!K52</f>
        <v>0</v>
      </c>
    </row>
    <row r="53" spans="1:12" ht="15" customHeight="1">
      <c r="A53" s="151"/>
      <c r="B53" s="86" t="s">
        <v>94</v>
      </c>
      <c r="C53" s="1"/>
      <c r="D53" s="101"/>
      <c r="E53" s="107"/>
      <c r="F53" s="101"/>
      <c r="G53" s="107"/>
      <c r="H53" s="101"/>
      <c r="I53" s="107"/>
      <c r="J53" s="101"/>
      <c r="K53" s="2">
        <f t="shared" si="3"/>
        <v>0</v>
      </c>
      <c r="L53" s="69">
        <f>_xlfn.XLOOKUP('Week 5'!B53,Table1[Item Name],Table1[Cost])*'Week 5'!K53</f>
        <v>0</v>
      </c>
    </row>
    <row r="54" spans="1:12" ht="15" customHeight="1">
      <c r="A54" s="151"/>
      <c r="B54" s="86" t="s">
        <v>103</v>
      </c>
      <c r="C54" s="1"/>
      <c r="D54" s="101"/>
      <c r="E54" s="107"/>
      <c r="F54" s="101"/>
      <c r="G54" s="107"/>
      <c r="H54" s="101"/>
      <c r="I54" s="107"/>
      <c r="J54" s="101"/>
      <c r="K54" s="2">
        <f t="shared" si="3"/>
        <v>0</v>
      </c>
      <c r="L54" s="69">
        <f>_xlfn.XLOOKUP('Week 5'!B54,Table1[Item Name],Table1[Cost])*'Week 5'!K54</f>
        <v>0</v>
      </c>
    </row>
    <row r="55" spans="1:12" ht="15" customHeight="1">
      <c r="A55" s="151"/>
      <c r="B55" s="86" t="s">
        <v>105</v>
      </c>
      <c r="C55" s="1"/>
      <c r="D55" s="101"/>
      <c r="E55" s="107"/>
      <c r="F55" s="101"/>
      <c r="G55" s="107"/>
      <c r="H55" s="101"/>
      <c r="I55" s="107"/>
      <c r="J55" s="101"/>
      <c r="K55" s="2">
        <f t="shared" si="3"/>
        <v>0</v>
      </c>
      <c r="L55" s="69">
        <f>_xlfn.XLOOKUP('Week 5'!B55,Table1[Item Name],Table1[Cost])*'Week 5'!K55</f>
        <v>0</v>
      </c>
    </row>
    <row r="56" spans="1:12" ht="15" customHeight="1">
      <c r="A56" s="151"/>
      <c r="B56" s="86" t="s">
        <v>91</v>
      </c>
      <c r="C56" s="1"/>
      <c r="D56" s="101"/>
      <c r="E56" s="107"/>
      <c r="F56" s="101"/>
      <c r="G56" s="107"/>
      <c r="H56" s="101"/>
      <c r="I56" s="107"/>
      <c r="J56" s="101"/>
      <c r="K56" s="2">
        <f t="shared" si="3"/>
        <v>0</v>
      </c>
      <c r="L56" s="69">
        <f>_xlfn.XLOOKUP('Week 5'!B56,Table1[Item Name],Table1[Cost])*'Week 5'!K56</f>
        <v>0</v>
      </c>
    </row>
    <row r="57" spans="1:12" ht="15" customHeight="1">
      <c r="A57" s="151"/>
      <c r="B57" s="86" t="s">
        <v>101</v>
      </c>
      <c r="C57" s="1"/>
      <c r="D57" s="101"/>
      <c r="E57" s="107"/>
      <c r="F57" s="101"/>
      <c r="G57" s="107"/>
      <c r="H57" s="101"/>
      <c r="I57" s="107"/>
      <c r="J57" s="101"/>
      <c r="K57" s="2">
        <f t="shared" si="3"/>
        <v>0</v>
      </c>
      <c r="L57" s="69">
        <f>_xlfn.XLOOKUP('Week 5'!B57,Table1[Item Name],Table1[Cost])*'Week 5'!K57</f>
        <v>0</v>
      </c>
    </row>
    <row r="58" spans="1:12" ht="15" customHeight="1">
      <c r="A58" s="151"/>
      <c r="B58" s="86" t="s">
        <v>102</v>
      </c>
      <c r="C58" s="1"/>
      <c r="D58" s="101"/>
      <c r="E58" s="107"/>
      <c r="F58" s="101"/>
      <c r="G58" s="107"/>
      <c r="H58" s="101"/>
      <c r="I58" s="107"/>
      <c r="J58" s="101"/>
      <c r="K58" s="2">
        <f t="shared" si="3"/>
        <v>0</v>
      </c>
      <c r="L58" s="69">
        <f>_xlfn.XLOOKUP('Week 5'!B58,Table1[Item Name],Table1[Cost])*'Week 5'!K58</f>
        <v>0</v>
      </c>
    </row>
    <row r="59" spans="1:12" ht="15" customHeight="1">
      <c r="A59" s="151"/>
      <c r="B59" s="86" t="s">
        <v>96</v>
      </c>
      <c r="C59" s="1"/>
      <c r="D59" s="101"/>
      <c r="E59" s="107"/>
      <c r="F59" s="101"/>
      <c r="G59" s="107"/>
      <c r="H59" s="101"/>
      <c r="I59" s="107"/>
      <c r="J59" s="101"/>
      <c r="K59" s="2">
        <f t="shared" si="3"/>
        <v>0</v>
      </c>
      <c r="L59" s="69">
        <f>_xlfn.XLOOKUP('Week 5'!B59,Table1[Item Name],Table1[Cost])*'Week 5'!K59</f>
        <v>0</v>
      </c>
    </row>
    <row r="60" spans="1:12" ht="15" customHeight="1">
      <c r="A60" s="151"/>
      <c r="B60" s="86" t="s">
        <v>6</v>
      </c>
      <c r="C60" s="1"/>
      <c r="D60" s="102"/>
      <c r="E60" s="108"/>
      <c r="F60" s="102"/>
      <c r="G60" s="108"/>
      <c r="H60" s="102"/>
      <c r="I60" s="108"/>
      <c r="J60" s="102"/>
      <c r="K60" s="2">
        <f t="shared" si="3"/>
        <v>0</v>
      </c>
      <c r="L60" s="69">
        <f>_xlfn.XLOOKUP('Week 5'!B60,Table1[Item Name],Table1[Cost])*'Week 5'!K60</f>
        <v>0</v>
      </c>
    </row>
    <row r="61" spans="1:12" ht="15" customHeight="1">
      <c r="A61" s="151"/>
      <c r="B61" s="76" t="s">
        <v>99</v>
      </c>
      <c r="C61" s="1"/>
      <c r="D61" s="101"/>
      <c r="E61" s="107"/>
      <c r="F61" s="101"/>
      <c r="G61" s="107"/>
      <c r="H61" s="101"/>
      <c r="I61" s="107"/>
      <c r="J61" s="101"/>
      <c r="K61" s="2">
        <f t="shared" si="3"/>
        <v>0</v>
      </c>
      <c r="L61" s="69">
        <f>_xlfn.XLOOKUP('Week 5'!B61,Table1[Item Name],Table1[Cost])*'Week 5'!K61</f>
        <v>0</v>
      </c>
    </row>
    <row r="62" spans="1:12" ht="15" customHeight="1">
      <c r="A62" s="151"/>
      <c r="B62" s="76" t="s">
        <v>106</v>
      </c>
      <c r="C62" s="1"/>
      <c r="D62" s="101"/>
      <c r="E62" s="107"/>
      <c r="F62" s="101"/>
      <c r="G62" s="107"/>
      <c r="H62" s="101"/>
      <c r="I62" s="107"/>
      <c r="J62" s="101"/>
      <c r="K62" s="2">
        <f t="shared" si="3"/>
        <v>0</v>
      </c>
      <c r="L62" s="69">
        <f>_xlfn.XLOOKUP('Week 5'!B62,Table1[Item Name],Table1[Cost])*'Week 5'!K62</f>
        <v>0</v>
      </c>
    </row>
    <row r="63" spans="1:12" ht="15" customHeight="1" thickBot="1">
      <c r="A63" s="151"/>
      <c r="B63" s="77" t="s">
        <v>92</v>
      </c>
      <c r="C63" s="66"/>
      <c r="D63" s="102"/>
      <c r="E63" s="108"/>
      <c r="F63" s="102"/>
      <c r="G63" s="108"/>
      <c r="H63" s="102"/>
      <c r="I63" s="108"/>
      <c r="J63" s="102"/>
      <c r="K63" s="65">
        <f t="shared" si="3"/>
        <v>0</v>
      </c>
      <c r="L63" s="69">
        <f>_xlfn.XLOOKUP('Week 5'!B63,Table1[Item Name],Table1[Cost])*'Week 5'!K63</f>
        <v>0</v>
      </c>
    </row>
    <row r="64" spans="1:12" ht="15" customHeight="1" thickBot="1">
      <c r="A64" s="151"/>
      <c r="B64" s="203" t="s">
        <v>12</v>
      </c>
      <c r="C64" s="203"/>
      <c r="D64" s="203"/>
      <c r="E64" s="203"/>
      <c r="F64" s="203"/>
      <c r="G64" s="203"/>
      <c r="H64" s="203"/>
      <c r="I64" s="203"/>
      <c r="J64" s="203"/>
      <c r="K64" s="71"/>
      <c r="L64" s="142"/>
    </row>
    <row r="65" spans="1:12" ht="15" customHeight="1">
      <c r="A65" s="151"/>
      <c r="B65" s="85" t="s">
        <v>112</v>
      </c>
      <c r="C65" s="67"/>
      <c r="D65" s="109"/>
      <c r="E65" s="103"/>
      <c r="F65" s="109"/>
      <c r="G65" s="103"/>
      <c r="H65" s="109"/>
      <c r="I65" s="103"/>
      <c r="J65" s="109"/>
      <c r="K65" s="68">
        <f t="shared" ref="K65:K75" si="4">SUM(D65:J65)</f>
        <v>0</v>
      </c>
      <c r="L65" s="69">
        <f>_xlfn.XLOOKUP('Week 5'!B65,Table1[Item Name],Table1[Cost])*'Week 5'!K65</f>
        <v>0</v>
      </c>
    </row>
    <row r="66" spans="1:12" ht="15" customHeight="1">
      <c r="A66" s="151"/>
      <c r="B66" s="86" t="s">
        <v>114</v>
      </c>
      <c r="C66" s="3"/>
      <c r="D66" s="110"/>
      <c r="E66" s="104"/>
      <c r="F66" s="110"/>
      <c r="G66" s="104"/>
      <c r="H66" s="110"/>
      <c r="I66" s="104"/>
      <c r="J66" s="110"/>
      <c r="K66" s="2">
        <f t="shared" si="4"/>
        <v>0</v>
      </c>
      <c r="L66" s="69">
        <f>_xlfn.XLOOKUP('Week 5'!B66,Table1[Item Name],Table1[Cost])*'Week 5'!K66</f>
        <v>0</v>
      </c>
    </row>
    <row r="67" spans="1:12" ht="15" customHeight="1">
      <c r="A67" s="151"/>
      <c r="B67" s="86" t="s">
        <v>116</v>
      </c>
      <c r="C67" s="3"/>
      <c r="D67" s="110"/>
      <c r="E67" s="104"/>
      <c r="F67" s="110"/>
      <c r="G67" s="104"/>
      <c r="H67" s="110"/>
      <c r="I67" s="104"/>
      <c r="J67" s="110"/>
      <c r="K67" s="2">
        <f t="shared" si="4"/>
        <v>0</v>
      </c>
      <c r="L67" s="69">
        <f>_xlfn.XLOOKUP('Week 5'!B67,Table1[Item Name],Table1[Cost])*'Week 5'!K67</f>
        <v>0</v>
      </c>
    </row>
    <row r="68" spans="1:12" ht="15" customHeight="1">
      <c r="A68" s="151"/>
      <c r="B68" s="76" t="s">
        <v>117</v>
      </c>
      <c r="C68" s="3"/>
      <c r="D68" s="110"/>
      <c r="E68" s="104"/>
      <c r="F68" s="110"/>
      <c r="G68" s="104"/>
      <c r="H68" s="110"/>
      <c r="I68" s="104"/>
      <c r="J68" s="110"/>
      <c r="K68" s="2">
        <f t="shared" si="4"/>
        <v>0</v>
      </c>
      <c r="L68" s="69">
        <f>_xlfn.XLOOKUP('Week 5'!B68,Table1[Item Name],Table1[Cost])*'Week 5'!K68</f>
        <v>0</v>
      </c>
    </row>
    <row r="69" spans="1:12" ht="15" customHeight="1">
      <c r="A69" s="151"/>
      <c r="B69" s="76" t="s">
        <v>119</v>
      </c>
      <c r="C69" s="3"/>
      <c r="D69" s="110"/>
      <c r="E69" s="104"/>
      <c r="F69" s="110"/>
      <c r="G69" s="104"/>
      <c r="H69" s="110"/>
      <c r="I69" s="104"/>
      <c r="J69" s="110"/>
      <c r="K69" s="2">
        <f t="shared" si="4"/>
        <v>0</v>
      </c>
      <c r="L69" s="69">
        <f>_xlfn.XLOOKUP('Week 5'!B69,Table1[Item Name],Table1[Cost])*'Week 5'!K69</f>
        <v>0</v>
      </c>
    </row>
    <row r="70" spans="1:12" ht="15" customHeight="1">
      <c r="A70" s="151"/>
      <c r="B70" s="76" t="s">
        <v>121</v>
      </c>
      <c r="C70" s="3"/>
      <c r="D70" s="110"/>
      <c r="E70" s="104"/>
      <c r="F70" s="110"/>
      <c r="G70" s="104"/>
      <c r="H70" s="110"/>
      <c r="I70" s="104"/>
      <c r="J70" s="110"/>
      <c r="K70" s="2">
        <f t="shared" si="4"/>
        <v>0</v>
      </c>
      <c r="L70" s="69">
        <f>_xlfn.XLOOKUP('Week 5'!B70,Table1[Item Name],Table1[Cost])*'Week 5'!K70</f>
        <v>0</v>
      </c>
    </row>
    <row r="71" spans="1:12" ht="15" customHeight="1">
      <c r="A71" s="151"/>
      <c r="B71" s="76" t="s">
        <v>123</v>
      </c>
      <c r="C71" s="3"/>
      <c r="D71" s="110"/>
      <c r="E71" s="104"/>
      <c r="F71" s="110"/>
      <c r="G71" s="104"/>
      <c r="H71" s="110"/>
      <c r="I71" s="104"/>
      <c r="J71" s="110"/>
      <c r="K71" s="2">
        <f t="shared" si="4"/>
        <v>0</v>
      </c>
      <c r="L71" s="69">
        <f>_xlfn.XLOOKUP('Week 5'!B71,Table1[Item Name],Table1[Cost])*'Week 5'!K71</f>
        <v>0</v>
      </c>
    </row>
    <row r="72" spans="1:12" ht="15" customHeight="1">
      <c r="A72" s="151"/>
      <c r="B72" s="76" t="s">
        <v>125</v>
      </c>
      <c r="C72" s="3"/>
      <c r="D72" s="110"/>
      <c r="E72" s="104"/>
      <c r="F72" s="110"/>
      <c r="G72" s="104"/>
      <c r="H72" s="110"/>
      <c r="I72" s="104"/>
      <c r="J72" s="110"/>
      <c r="K72" s="2">
        <f t="shared" si="4"/>
        <v>0</v>
      </c>
      <c r="L72" s="69">
        <f>_xlfn.XLOOKUP('Week 5'!B72,Table1[Item Name],Table1[Cost])*'Week 5'!K72</f>
        <v>0</v>
      </c>
    </row>
    <row r="73" spans="1:12" ht="15" customHeight="1">
      <c r="A73" s="151"/>
      <c r="B73" s="76" t="s">
        <v>127</v>
      </c>
      <c r="C73" s="3"/>
      <c r="D73" s="110"/>
      <c r="E73" s="104"/>
      <c r="F73" s="110"/>
      <c r="G73" s="104"/>
      <c r="H73" s="110"/>
      <c r="I73" s="104"/>
      <c r="J73" s="110"/>
      <c r="K73" s="2">
        <f t="shared" si="4"/>
        <v>0</v>
      </c>
      <c r="L73" s="69">
        <f>_xlfn.XLOOKUP('Week 5'!B73,Table1[Item Name],Table1[Cost])*'Week 5'!K73</f>
        <v>0</v>
      </c>
    </row>
    <row r="74" spans="1:12" ht="15" customHeight="1">
      <c r="A74" s="151"/>
      <c r="B74" s="76" t="s">
        <v>128</v>
      </c>
      <c r="C74" s="3"/>
      <c r="D74" s="110"/>
      <c r="E74" s="104"/>
      <c r="F74" s="110"/>
      <c r="G74" s="104"/>
      <c r="H74" s="110"/>
      <c r="I74" s="104"/>
      <c r="J74" s="110"/>
      <c r="K74" s="2">
        <f t="shared" si="4"/>
        <v>0</v>
      </c>
      <c r="L74" s="69">
        <f>_xlfn.XLOOKUP('Week 5'!B74,Table1[Item Name],Table1[Cost])*'Week 5'!K74</f>
        <v>0</v>
      </c>
    </row>
    <row r="75" spans="1:12" ht="15" customHeight="1" thickBot="1">
      <c r="A75" s="151"/>
      <c r="B75" s="87" t="s">
        <v>138</v>
      </c>
      <c r="C75" s="64"/>
      <c r="D75" s="111"/>
      <c r="E75" s="105"/>
      <c r="F75" s="111"/>
      <c r="G75" s="105"/>
      <c r="H75" s="111"/>
      <c r="I75" s="105"/>
      <c r="J75" s="111"/>
      <c r="K75" s="65">
        <f t="shared" si="4"/>
        <v>0</v>
      </c>
      <c r="L75" s="69">
        <f>_xlfn.XLOOKUP('Week 5'!B75,Table1[Item Name],Table1[Cost])*'Week 5'!K75</f>
        <v>0</v>
      </c>
    </row>
    <row r="76" spans="1:12" ht="15" customHeight="1" thickBot="1">
      <c r="A76" s="152"/>
      <c r="B76" s="203" t="s">
        <v>13</v>
      </c>
      <c r="C76" s="203"/>
      <c r="D76" s="203"/>
      <c r="E76" s="203"/>
      <c r="F76" s="203"/>
      <c r="G76" s="203"/>
      <c r="H76" s="203"/>
      <c r="I76" s="203"/>
      <c r="J76" s="203"/>
      <c r="K76" s="71"/>
      <c r="L76" s="73"/>
    </row>
    <row r="77" spans="1:12">
      <c r="K77" s="98">
        <f>SUM(K6:K75)</f>
        <v>0</v>
      </c>
      <c r="L77" s="99">
        <f>SUM(L6:L75)</f>
        <v>0</v>
      </c>
    </row>
  </sheetData>
  <protectedRanges>
    <protectedRange sqref="C6:J16 C18:J29 C31:J47 C49:J63 C65:J75" name="Range1_1"/>
  </protectedRanges>
  <mergeCells count="14">
    <mergeCell ref="B1:I2"/>
    <mergeCell ref="J1:J2"/>
    <mergeCell ref="K1:K2"/>
    <mergeCell ref="L1:L2"/>
    <mergeCell ref="C3:C4"/>
    <mergeCell ref="K3:K4"/>
    <mergeCell ref="L3:L4"/>
    <mergeCell ref="A3:A76"/>
    <mergeCell ref="B3:B4"/>
    <mergeCell ref="B76:J76"/>
    <mergeCell ref="B5:J5"/>
    <mergeCell ref="B30:J30"/>
    <mergeCell ref="B48:J48"/>
    <mergeCell ref="B64:J6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2CCB-F1E5-4A64-A030-B9B64A004930}">
  <dimension ref="A1:L77"/>
  <sheetViews>
    <sheetView workbookViewId="0">
      <selection activeCell="H11" sqref="H11"/>
    </sheetView>
  </sheetViews>
  <sheetFormatPr defaultRowHeight="14.5"/>
  <cols>
    <col min="2" max="2" width="26.54296875" customWidth="1"/>
    <col min="3" max="3" width="7.54296875" customWidth="1"/>
    <col min="4" max="10" width="6.54296875" customWidth="1"/>
    <col min="12" max="12" width="11.7265625" customWidth="1"/>
  </cols>
  <sheetData>
    <row r="1" spans="1:12" ht="15" customHeight="1">
      <c r="A1" s="63"/>
      <c r="B1" s="216" t="s">
        <v>0</v>
      </c>
      <c r="C1" s="216"/>
      <c r="D1" s="216"/>
      <c r="E1" s="216"/>
      <c r="F1" s="216"/>
      <c r="G1" s="216"/>
      <c r="H1" s="216"/>
      <c r="I1" s="216"/>
      <c r="J1" s="218"/>
      <c r="K1" s="220"/>
      <c r="L1" s="222"/>
    </row>
    <row r="2" spans="1:12" ht="15" customHeight="1" thickBot="1">
      <c r="A2" s="90"/>
      <c r="B2" s="217"/>
      <c r="C2" s="217"/>
      <c r="D2" s="217"/>
      <c r="E2" s="217"/>
      <c r="F2" s="217"/>
      <c r="G2" s="217"/>
      <c r="H2" s="217"/>
      <c r="I2" s="217"/>
      <c r="J2" s="219"/>
      <c r="K2" s="221"/>
      <c r="L2" s="223"/>
    </row>
    <row r="3" spans="1:12" ht="15" customHeight="1">
      <c r="A3" s="150" t="s">
        <v>146</v>
      </c>
      <c r="B3" s="230" t="s">
        <v>134</v>
      </c>
      <c r="C3" s="224" t="s">
        <v>1</v>
      </c>
      <c r="D3" s="120">
        <f>'Week 4'!J3+1</f>
        <v>44437</v>
      </c>
      <c r="E3" s="120">
        <f>D3+1</f>
        <v>44438</v>
      </c>
      <c r="F3" s="120">
        <f t="shared" ref="F3:H3" si="0">E3+1</f>
        <v>44439</v>
      </c>
      <c r="G3" s="120">
        <f t="shared" si="0"/>
        <v>44440</v>
      </c>
      <c r="H3" s="120">
        <f t="shared" si="0"/>
        <v>44441</v>
      </c>
      <c r="I3" s="120">
        <f t="shared" ref="I3" si="1">H3+1</f>
        <v>44442</v>
      </c>
      <c r="J3" s="120">
        <f t="shared" ref="J3" si="2">I3+1</f>
        <v>44443</v>
      </c>
      <c r="K3" s="226" t="s">
        <v>139</v>
      </c>
      <c r="L3" s="228" t="s">
        <v>140</v>
      </c>
    </row>
    <row r="4" spans="1:12" ht="15" customHeight="1" thickBot="1">
      <c r="A4" s="151"/>
      <c r="B4" s="231"/>
      <c r="C4" s="225"/>
      <c r="D4" s="88" t="str">
        <f>TEXT(D3,"ddd")</f>
        <v>Sun</v>
      </c>
      <c r="E4" s="88" t="str">
        <f t="shared" ref="E4:J4" si="3">TEXT(E3,"ddd")</f>
        <v>Mon</v>
      </c>
      <c r="F4" s="88" t="str">
        <f t="shared" si="3"/>
        <v>Tue</v>
      </c>
      <c r="G4" s="88" t="str">
        <f t="shared" si="3"/>
        <v>Wed</v>
      </c>
      <c r="H4" s="88" t="str">
        <f t="shared" si="3"/>
        <v>Thu</v>
      </c>
      <c r="I4" s="88" t="str">
        <f t="shared" si="3"/>
        <v>Fri</v>
      </c>
      <c r="J4" s="88" t="str">
        <f t="shared" si="3"/>
        <v>Sat</v>
      </c>
      <c r="K4" s="227"/>
      <c r="L4" s="229"/>
    </row>
    <row r="5" spans="1:12" ht="15" customHeight="1" thickBot="1">
      <c r="A5" s="151"/>
      <c r="B5" s="215" t="s">
        <v>9</v>
      </c>
      <c r="C5" s="215"/>
      <c r="D5" s="215"/>
      <c r="E5" s="215"/>
      <c r="F5" s="215"/>
      <c r="G5" s="215"/>
      <c r="H5" s="215"/>
      <c r="I5" s="215"/>
      <c r="J5" s="215"/>
      <c r="K5" s="71"/>
      <c r="L5" s="72"/>
    </row>
    <row r="6" spans="1:12" ht="15" customHeight="1">
      <c r="A6" s="151"/>
      <c r="B6" s="74" t="s">
        <v>86</v>
      </c>
      <c r="C6" s="67"/>
      <c r="D6" s="100"/>
      <c r="E6" s="103"/>
      <c r="F6" s="100"/>
      <c r="G6" s="103"/>
      <c r="H6" s="100"/>
      <c r="I6" s="103"/>
      <c r="J6" s="100"/>
      <c r="K6" s="68">
        <f>SUM(D6:J6)</f>
        <v>0</v>
      </c>
      <c r="L6" s="69">
        <f>_xlfn.XLOOKUP('Week 5'!B6,Table1[Item Name],Table1[Cost])*'Week 5'!K6</f>
        <v>0</v>
      </c>
    </row>
    <row r="7" spans="1:12" ht="15" customHeight="1">
      <c r="A7" s="151"/>
      <c r="B7" s="75" t="s">
        <v>33</v>
      </c>
      <c r="C7" s="3"/>
      <c r="D7" s="113"/>
      <c r="E7" s="114"/>
      <c r="F7" s="113"/>
      <c r="G7" s="114"/>
      <c r="H7" s="113"/>
      <c r="I7" s="114"/>
      <c r="J7" s="113"/>
      <c r="K7" s="2">
        <f t="shared" ref="K7:K16" si="4">SUM(D7:J7)</f>
        <v>0</v>
      </c>
      <c r="L7" s="69">
        <f>_xlfn.XLOOKUP('Week 5'!B7,Table1[Item Name],Table1[Cost])*'Week 5'!K7</f>
        <v>0</v>
      </c>
    </row>
    <row r="8" spans="1:12" ht="15" customHeight="1">
      <c r="A8" s="151"/>
      <c r="B8" s="75" t="s">
        <v>35</v>
      </c>
      <c r="C8" s="3"/>
      <c r="D8" s="113"/>
      <c r="E8" s="114"/>
      <c r="F8" s="113"/>
      <c r="G8" s="114"/>
      <c r="H8" s="113"/>
      <c r="I8" s="114"/>
      <c r="J8" s="113"/>
      <c r="K8" s="2">
        <f t="shared" si="4"/>
        <v>0</v>
      </c>
      <c r="L8" s="69">
        <f>_xlfn.XLOOKUP('Week 5'!B8,Table1[Item Name],Table1[Cost])*'Week 5'!K8</f>
        <v>0</v>
      </c>
    </row>
    <row r="9" spans="1:12" ht="15" customHeight="1">
      <c r="A9" s="151"/>
      <c r="B9" s="75" t="s">
        <v>36</v>
      </c>
      <c r="C9" s="3"/>
      <c r="D9" s="101"/>
      <c r="E9" s="104"/>
      <c r="F9" s="101"/>
      <c r="G9" s="104"/>
      <c r="H9" s="101"/>
      <c r="I9" s="104"/>
      <c r="J9" s="101"/>
      <c r="K9" s="2">
        <f t="shared" si="4"/>
        <v>0</v>
      </c>
      <c r="L9" s="69">
        <f>_xlfn.XLOOKUP('Week 5'!B9,Table1[Item Name],Table1[Cost])*'Week 5'!K9</f>
        <v>0</v>
      </c>
    </row>
    <row r="10" spans="1:12" ht="15" customHeight="1">
      <c r="A10" s="151"/>
      <c r="B10" s="75" t="s">
        <v>38</v>
      </c>
      <c r="C10" s="3"/>
      <c r="D10" s="101"/>
      <c r="E10" s="104"/>
      <c r="F10" s="101"/>
      <c r="G10" s="104"/>
      <c r="H10" s="101"/>
      <c r="I10" s="104"/>
      <c r="J10" s="101"/>
      <c r="K10" s="2">
        <f t="shared" si="4"/>
        <v>0</v>
      </c>
      <c r="L10" s="69">
        <f>_xlfn.XLOOKUP('Week 5'!B10,Table1[Item Name],Table1[Cost])*'Week 5'!K10</f>
        <v>0</v>
      </c>
    </row>
    <row r="11" spans="1:12" ht="15" customHeight="1">
      <c r="A11" s="151"/>
      <c r="B11" s="76" t="s">
        <v>40</v>
      </c>
      <c r="C11" s="3"/>
      <c r="D11" s="101"/>
      <c r="E11" s="104"/>
      <c r="F11" s="101"/>
      <c r="G11" s="104"/>
      <c r="H11" s="101"/>
      <c r="I11" s="104"/>
      <c r="J11" s="101"/>
      <c r="K11" s="2">
        <f t="shared" si="4"/>
        <v>0</v>
      </c>
      <c r="L11" s="69">
        <f>_xlfn.XLOOKUP('Week 5'!B11,Table1[Item Name],Table1[Cost])*'Week 5'!K11</f>
        <v>0</v>
      </c>
    </row>
    <row r="12" spans="1:12" ht="15" customHeight="1">
      <c r="A12" s="151"/>
      <c r="B12" s="76" t="s">
        <v>43</v>
      </c>
      <c r="C12" s="3"/>
      <c r="D12" s="101"/>
      <c r="E12" s="104"/>
      <c r="F12" s="101"/>
      <c r="G12" s="104"/>
      <c r="H12" s="101"/>
      <c r="I12" s="104"/>
      <c r="J12" s="101"/>
      <c r="K12" s="2">
        <f t="shared" si="4"/>
        <v>0</v>
      </c>
      <c r="L12" s="69">
        <f>_xlfn.XLOOKUP('Week 5'!B12,Table1[Item Name],Table1[Cost])*'Week 5'!K12</f>
        <v>0</v>
      </c>
    </row>
    <row r="13" spans="1:12" ht="15" customHeight="1">
      <c r="A13" s="151"/>
      <c r="B13" s="76" t="s">
        <v>45</v>
      </c>
      <c r="C13" s="3"/>
      <c r="D13" s="101"/>
      <c r="E13" s="104"/>
      <c r="F13" s="101"/>
      <c r="G13" s="104"/>
      <c r="H13" s="101"/>
      <c r="I13" s="104"/>
      <c r="J13" s="101"/>
      <c r="K13" s="2">
        <f t="shared" si="4"/>
        <v>0</v>
      </c>
      <c r="L13" s="69">
        <f>_xlfn.XLOOKUP('Week 5'!B13,Table1[Item Name],Table1[Cost])*'Week 5'!K13</f>
        <v>0</v>
      </c>
    </row>
    <row r="14" spans="1:12" ht="15" customHeight="1">
      <c r="A14" s="151"/>
      <c r="B14" s="76" t="s">
        <v>47</v>
      </c>
      <c r="C14" s="3"/>
      <c r="D14" s="101"/>
      <c r="E14" s="104"/>
      <c r="F14" s="101"/>
      <c r="G14" s="104"/>
      <c r="H14" s="101"/>
      <c r="I14" s="104"/>
      <c r="J14" s="101"/>
      <c r="K14" s="2">
        <f t="shared" si="4"/>
        <v>0</v>
      </c>
      <c r="L14" s="69">
        <f>_xlfn.XLOOKUP('Week 5'!B14,Table1[Item Name],Table1[Cost])*'Week 5'!K14</f>
        <v>0</v>
      </c>
    </row>
    <row r="15" spans="1:12" ht="15" customHeight="1">
      <c r="A15" s="151"/>
      <c r="B15" s="76" t="s">
        <v>49</v>
      </c>
      <c r="C15" s="3"/>
      <c r="D15" s="101"/>
      <c r="E15" s="104"/>
      <c r="F15" s="101"/>
      <c r="G15" s="104"/>
      <c r="H15" s="101"/>
      <c r="I15" s="104"/>
      <c r="J15" s="101"/>
      <c r="K15" s="2">
        <f t="shared" si="4"/>
        <v>0</v>
      </c>
      <c r="L15" s="69">
        <f>_xlfn.XLOOKUP('Week 5'!B15,Table1[Item Name],Table1[Cost])*'Week 5'!K15</f>
        <v>0</v>
      </c>
    </row>
    <row r="16" spans="1:12" ht="15" customHeight="1" thickBot="1">
      <c r="A16" s="151"/>
      <c r="B16" s="77" t="s">
        <v>51</v>
      </c>
      <c r="C16" s="64"/>
      <c r="D16" s="102"/>
      <c r="E16" s="105"/>
      <c r="F16" s="102"/>
      <c r="G16" s="105"/>
      <c r="H16" s="102"/>
      <c r="I16" s="105"/>
      <c r="J16" s="102"/>
      <c r="K16" s="65">
        <f t="shared" si="4"/>
        <v>0</v>
      </c>
      <c r="L16" s="69">
        <f>_xlfn.XLOOKUP('Week 5'!B16,Table1[Item Name],Table1[Cost])*'Week 5'!K16</f>
        <v>0</v>
      </c>
    </row>
    <row r="17" spans="1:12" ht="15" customHeight="1" thickBot="1">
      <c r="A17" s="151"/>
      <c r="B17" s="141" t="s">
        <v>10</v>
      </c>
      <c r="C17" s="141"/>
      <c r="D17" s="141"/>
      <c r="E17" s="141"/>
      <c r="F17" s="141"/>
      <c r="G17" s="141"/>
      <c r="H17" s="141"/>
      <c r="I17" s="141"/>
      <c r="J17" s="141"/>
      <c r="K17" s="140"/>
      <c r="L17" s="142"/>
    </row>
    <row r="18" spans="1:12" ht="15" customHeight="1">
      <c r="A18" s="151"/>
      <c r="B18" s="74" t="s">
        <v>18</v>
      </c>
      <c r="C18" s="70"/>
      <c r="D18" s="112"/>
      <c r="E18" s="115"/>
      <c r="F18" s="112"/>
      <c r="G18" s="115"/>
      <c r="H18" s="112"/>
      <c r="I18" s="115"/>
      <c r="J18" s="112"/>
      <c r="K18" s="68">
        <f>SUM(D18:J18)*3</f>
        <v>0</v>
      </c>
      <c r="L18" s="69">
        <f>_xlfn.XLOOKUP('Week 5'!B18,Table1[Item Name],Table1[Cost])*'Week 5'!K18</f>
        <v>0</v>
      </c>
    </row>
    <row r="19" spans="1:12" ht="15" customHeight="1">
      <c r="A19" s="151"/>
      <c r="B19" s="75" t="s">
        <v>20</v>
      </c>
      <c r="C19" s="1"/>
      <c r="D19" s="113"/>
      <c r="E19" s="116"/>
      <c r="F19" s="113"/>
      <c r="G19" s="116"/>
      <c r="H19" s="113"/>
      <c r="I19" s="116"/>
      <c r="J19" s="113"/>
      <c r="K19" s="2">
        <f t="shared" ref="K19:K20" si="5">SUM(D19:J19)*3</f>
        <v>0</v>
      </c>
      <c r="L19" s="69">
        <f>_xlfn.XLOOKUP('Week 5'!B19,Table1[Item Name],Table1[Cost])*'Week 5'!K19</f>
        <v>0</v>
      </c>
    </row>
    <row r="20" spans="1:12" ht="15" customHeight="1">
      <c r="A20" s="151"/>
      <c r="B20" s="75" t="s">
        <v>21</v>
      </c>
      <c r="C20" s="1"/>
      <c r="D20" s="113"/>
      <c r="E20" s="116"/>
      <c r="F20" s="113"/>
      <c r="G20" s="116"/>
      <c r="H20" s="113"/>
      <c r="I20" s="116"/>
      <c r="J20" s="113"/>
      <c r="K20" s="2">
        <f t="shared" si="5"/>
        <v>0</v>
      </c>
      <c r="L20" s="69">
        <f>_xlfn.XLOOKUP('Week 5'!B20,Table1[Item Name],Table1[Cost])*'Week 5'!K20</f>
        <v>0</v>
      </c>
    </row>
    <row r="21" spans="1:12" ht="15" customHeight="1">
      <c r="A21" s="151"/>
      <c r="B21" s="75" t="s">
        <v>22</v>
      </c>
      <c r="C21" s="1"/>
      <c r="D21" s="101"/>
      <c r="E21" s="107"/>
      <c r="F21" s="101"/>
      <c r="G21" s="107"/>
      <c r="H21" s="101"/>
      <c r="I21" s="107"/>
      <c r="J21" s="101"/>
      <c r="K21" s="2">
        <f t="shared" ref="K21:K63" si="6">SUM(D21:J21)</f>
        <v>0</v>
      </c>
      <c r="L21" s="69">
        <f>_xlfn.XLOOKUP('Week 5'!B21,Table1[Item Name],Table1[Cost])*'Week 5'!K21</f>
        <v>0</v>
      </c>
    </row>
    <row r="22" spans="1:12" ht="15" customHeight="1">
      <c r="A22" s="151"/>
      <c r="B22" s="75" t="s">
        <v>160</v>
      </c>
      <c r="C22" s="1"/>
      <c r="D22" s="101"/>
      <c r="E22" s="107"/>
      <c r="F22" s="101"/>
      <c r="G22" s="107"/>
      <c r="H22" s="101"/>
      <c r="I22" s="107"/>
      <c r="J22" s="101"/>
      <c r="K22" s="2">
        <f t="shared" si="6"/>
        <v>0</v>
      </c>
      <c r="L22" s="69">
        <f>_xlfn.XLOOKUP('Week 5'!B22,Table1[Item Name],Table1[Cost])*'Week 5'!K22</f>
        <v>0</v>
      </c>
    </row>
    <row r="23" spans="1:12" ht="15" customHeight="1">
      <c r="A23" s="151"/>
      <c r="B23" s="75" t="s">
        <v>26</v>
      </c>
      <c r="C23" s="1"/>
      <c r="D23" s="101"/>
      <c r="E23" s="107"/>
      <c r="F23" s="101"/>
      <c r="G23" s="107"/>
      <c r="H23" s="101"/>
      <c r="I23" s="107"/>
      <c r="J23" s="101"/>
      <c r="K23" s="2">
        <f t="shared" si="6"/>
        <v>0</v>
      </c>
      <c r="L23" s="69">
        <f>_xlfn.XLOOKUP('Week 5'!B23,Table1[Item Name],Table1[Cost])*'Week 5'!K23</f>
        <v>0</v>
      </c>
    </row>
    <row r="24" spans="1:12" ht="15" customHeight="1">
      <c r="A24" s="151"/>
      <c r="B24" s="75" t="s">
        <v>27</v>
      </c>
      <c r="C24" s="1"/>
      <c r="D24" s="101"/>
      <c r="E24" s="107"/>
      <c r="F24" s="101"/>
      <c r="G24" s="107"/>
      <c r="H24" s="101"/>
      <c r="I24" s="107"/>
      <c r="J24" s="101"/>
      <c r="K24" s="2">
        <f t="shared" si="6"/>
        <v>0</v>
      </c>
      <c r="L24" s="69">
        <f>_xlfn.XLOOKUP('Week 5'!B24,Table1[Item Name],Table1[Cost])*'Week 5'!K24</f>
        <v>0</v>
      </c>
    </row>
    <row r="25" spans="1:12" ht="15" customHeight="1">
      <c r="A25" s="151"/>
      <c r="B25" s="75" t="s">
        <v>28</v>
      </c>
      <c r="C25" s="1"/>
      <c r="D25" s="101"/>
      <c r="E25" s="107"/>
      <c r="F25" s="101"/>
      <c r="G25" s="107"/>
      <c r="H25" s="101"/>
      <c r="I25" s="107"/>
      <c r="J25" s="101"/>
      <c r="K25" s="2">
        <f t="shared" si="6"/>
        <v>0</v>
      </c>
      <c r="L25" s="69">
        <f>_xlfn.XLOOKUP('Week 5'!B25,Table1[Item Name],Table1[Cost])*'Week 5'!K25</f>
        <v>0</v>
      </c>
    </row>
    <row r="26" spans="1:12" ht="15" customHeight="1">
      <c r="A26" s="151"/>
      <c r="B26" s="75" t="s">
        <v>29</v>
      </c>
      <c r="C26" s="1"/>
      <c r="D26" s="101"/>
      <c r="E26" s="107"/>
      <c r="F26" s="101"/>
      <c r="G26" s="107"/>
      <c r="H26" s="101"/>
      <c r="I26" s="107"/>
      <c r="J26" s="101"/>
      <c r="K26" s="2">
        <f t="shared" si="6"/>
        <v>0</v>
      </c>
      <c r="L26" s="69">
        <f>_xlfn.XLOOKUP('Week 5'!B26,Table1[Item Name],Table1[Cost])*'Week 5'!K26</f>
        <v>0</v>
      </c>
    </row>
    <row r="27" spans="1:12" ht="15" customHeight="1">
      <c r="A27" s="151"/>
      <c r="B27" s="75" t="s">
        <v>30</v>
      </c>
      <c r="C27" s="1"/>
      <c r="D27" s="101"/>
      <c r="E27" s="107"/>
      <c r="F27" s="101"/>
      <c r="G27" s="107"/>
      <c r="H27" s="101"/>
      <c r="I27" s="107"/>
      <c r="J27" s="101"/>
      <c r="K27" s="2">
        <f t="shared" si="6"/>
        <v>0</v>
      </c>
      <c r="L27" s="69">
        <f>_xlfn.XLOOKUP('Week 5'!B27,Table1[Item Name],Table1[Cost])*'Week 5'!K27</f>
        <v>0</v>
      </c>
    </row>
    <row r="28" spans="1:12" ht="15" customHeight="1">
      <c r="A28" s="151"/>
      <c r="B28" s="75" t="s">
        <v>31</v>
      </c>
      <c r="C28" s="1"/>
      <c r="D28" s="101"/>
      <c r="E28" s="107"/>
      <c r="F28" s="101"/>
      <c r="G28" s="107"/>
      <c r="H28" s="101"/>
      <c r="I28" s="107"/>
      <c r="J28" s="101"/>
      <c r="K28" s="2">
        <f t="shared" si="6"/>
        <v>0</v>
      </c>
      <c r="L28" s="69">
        <f>_xlfn.XLOOKUP('Week 5'!B28,Table1[Item Name],Table1[Cost])*'Week 5'!K28</f>
        <v>0</v>
      </c>
    </row>
    <row r="29" spans="1:12" ht="15" customHeight="1" thickBot="1">
      <c r="A29" s="151"/>
      <c r="B29" s="78" t="s">
        <v>32</v>
      </c>
      <c r="C29" s="66"/>
      <c r="D29" s="102"/>
      <c r="E29" s="108"/>
      <c r="F29" s="102"/>
      <c r="G29" s="108"/>
      <c r="H29" s="102"/>
      <c r="I29" s="108"/>
      <c r="J29" s="102"/>
      <c r="K29" s="65">
        <f t="shared" si="6"/>
        <v>0</v>
      </c>
      <c r="L29" s="69">
        <f>_xlfn.XLOOKUP('Week 5'!B29,Table1[Item Name],Table1[Cost])*'Week 5'!K29</f>
        <v>0</v>
      </c>
    </row>
    <row r="30" spans="1:12" ht="15" customHeight="1" thickBot="1">
      <c r="A30" s="151"/>
      <c r="B30" s="203" t="s">
        <v>11</v>
      </c>
      <c r="C30" s="203"/>
      <c r="D30" s="203"/>
      <c r="E30" s="203"/>
      <c r="F30" s="203"/>
      <c r="G30" s="203"/>
      <c r="H30" s="203"/>
      <c r="I30" s="203"/>
      <c r="J30" s="203"/>
      <c r="K30" s="71"/>
      <c r="L30" s="142"/>
    </row>
    <row r="31" spans="1:12" ht="15" customHeight="1">
      <c r="A31" s="151"/>
      <c r="B31" s="79" t="s">
        <v>53</v>
      </c>
      <c r="C31" s="70"/>
      <c r="D31" s="100"/>
      <c r="E31" s="106"/>
      <c r="F31" s="100"/>
      <c r="G31" s="106"/>
      <c r="H31" s="100"/>
      <c r="I31" s="106"/>
      <c r="J31" s="100"/>
      <c r="K31" s="68">
        <f t="shared" si="6"/>
        <v>0</v>
      </c>
      <c r="L31" s="69">
        <f>_xlfn.XLOOKUP('Week 5'!B31,Table1[Item Name],Table1[Cost])*'Week 5'!K31</f>
        <v>0</v>
      </c>
    </row>
    <row r="32" spans="1:12" ht="15" customHeight="1">
      <c r="A32" s="151"/>
      <c r="B32" s="80" t="s">
        <v>57</v>
      </c>
      <c r="C32" s="1"/>
      <c r="D32" s="101"/>
      <c r="E32" s="107"/>
      <c r="F32" s="101"/>
      <c r="G32" s="107"/>
      <c r="H32" s="101"/>
      <c r="I32" s="107"/>
      <c r="J32" s="101"/>
      <c r="K32" s="2">
        <f t="shared" si="6"/>
        <v>0</v>
      </c>
      <c r="L32" s="69">
        <f>_xlfn.XLOOKUP('Week 5'!B32,Table1[Item Name],Table1[Cost])*'Week 5'!K32</f>
        <v>0</v>
      </c>
    </row>
    <row r="33" spans="1:12" ht="15" customHeight="1">
      <c r="A33" s="151"/>
      <c r="B33" s="75" t="s">
        <v>59</v>
      </c>
      <c r="C33" s="1"/>
      <c r="D33" s="101"/>
      <c r="E33" s="107"/>
      <c r="F33" s="101"/>
      <c r="G33" s="107"/>
      <c r="H33" s="101"/>
      <c r="I33" s="107"/>
      <c r="J33" s="101"/>
      <c r="K33" s="2">
        <f t="shared" si="6"/>
        <v>0</v>
      </c>
      <c r="L33" s="69">
        <f>_xlfn.XLOOKUP('Week 5'!B33,Table1[Item Name],Table1[Cost])*'Week 5'!K33</f>
        <v>0</v>
      </c>
    </row>
    <row r="34" spans="1:12" ht="15" customHeight="1">
      <c r="A34" s="151"/>
      <c r="B34" s="80" t="s">
        <v>60</v>
      </c>
      <c r="C34" s="1"/>
      <c r="D34" s="101"/>
      <c r="E34" s="107"/>
      <c r="F34" s="101"/>
      <c r="G34" s="107"/>
      <c r="H34" s="101"/>
      <c r="I34" s="107"/>
      <c r="J34" s="101"/>
      <c r="K34" s="2">
        <f t="shared" si="6"/>
        <v>0</v>
      </c>
      <c r="L34" s="69">
        <f>_xlfn.XLOOKUP('Week 5'!B34,Table1[Item Name],Table1[Cost])*'Week 5'!K34</f>
        <v>0</v>
      </c>
    </row>
    <row r="35" spans="1:12" ht="15" customHeight="1">
      <c r="A35" s="151"/>
      <c r="B35" s="80" t="s">
        <v>62</v>
      </c>
      <c r="C35" s="1"/>
      <c r="D35" s="101"/>
      <c r="E35" s="107"/>
      <c r="F35" s="101"/>
      <c r="G35" s="107"/>
      <c r="H35" s="101"/>
      <c r="I35" s="107"/>
      <c r="J35" s="101"/>
      <c r="K35" s="2">
        <f t="shared" si="6"/>
        <v>0</v>
      </c>
      <c r="L35" s="69">
        <f>_xlfn.XLOOKUP('Week 5'!B35,Table1[Item Name],Table1[Cost])*'Week 5'!K35</f>
        <v>0</v>
      </c>
    </row>
    <row r="36" spans="1:12" ht="15" customHeight="1">
      <c r="A36" s="151"/>
      <c r="B36" s="80" t="s">
        <v>65</v>
      </c>
      <c r="C36" s="1"/>
      <c r="D36" s="101"/>
      <c r="E36" s="107"/>
      <c r="F36" s="101"/>
      <c r="G36" s="107"/>
      <c r="H36" s="101"/>
      <c r="I36" s="107"/>
      <c r="J36" s="101"/>
      <c r="K36" s="2">
        <f t="shared" si="6"/>
        <v>0</v>
      </c>
      <c r="L36" s="69">
        <f>_xlfn.XLOOKUP('Week 5'!B36,Table1[Item Name],Table1[Cost])*'Week 5'!K36</f>
        <v>0</v>
      </c>
    </row>
    <row r="37" spans="1:12" ht="15" customHeight="1">
      <c r="A37" s="151"/>
      <c r="B37" s="80" t="s">
        <v>67</v>
      </c>
      <c r="C37" s="1"/>
      <c r="D37" s="101"/>
      <c r="E37" s="107"/>
      <c r="F37" s="101"/>
      <c r="G37" s="107"/>
      <c r="H37" s="101"/>
      <c r="I37" s="107"/>
      <c r="J37" s="101"/>
      <c r="K37" s="2">
        <f t="shared" si="6"/>
        <v>0</v>
      </c>
      <c r="L37" s="69">
        <f>_xlfn.XLOOKUP('Week 5'!B37,Table1[Item Name],Table1[Cost])*'Week 5'!K37</f>
        <v>0</v>
      </c>
    </row>
    <row r="38" spans="1:12" ht="15" customHeight="1">
      <c r="A38" s="151"/>
      <c r="B38" s="81" t="s">
        <v>7</v>
      </c>
      <c r="C38" s="1"/>
      <c r="D38" s="101"/>
      <c r="E38" s="107"/>
      <c r="F38" s="101"/>
      <c r="G38" s="107"/>
      <c r="H38" s="101"/>
      <c r="I38" s="107"/>
      <c r="J38" s="101"/>
      <c r="K38" s="2">
        <f t="shared" si="6"/>
        <v>0</v>
      </c>
      <c r="L38" s="69">
        <f>_xlfn.XLOOKUP('Week 5'!B38,Table1[Item Name],Table1[Cost])*'Week 5'!K38</f>
        <v>0</v>
      </c>
    </row>
    <row r="39" spans="1:12" ht="15" customHeight="1">
      <c r="A39" s="151"/>
      <c r="B39" s="80" t="s">
        <v>72</v>
      </c>
      <c r="C39" s="1"/>
      <c r="D39" s="101"/>
      <c r="E39" s="107"/>
      <c r="F39" s="101"/>
      <c r="G39" s="107"/>
      <c r="H39" s="101"/>
      <c r="I39" s="107"/>
      <c r="J39" s="101"/>
      <c r="K39" s="2">
        <f t="shared" si="6"/>
        <v>0</v>
      </c>
      <c r="L39" s="69">
        <f>_xlfn.XLOOKUP('Week 5'!B39,Table1[Item Name],Table1[Cost])*'Week 5'!K39</f>
        <v>0</v>
      </c>
    </row>
    <row r="40" spans="1:12" ht="15" customHeight="1">
      <c r="A40" s="151"/>
      <c r="B40" s="81" t="s">
        <v>8</v>
      </c>
      <c r="C40" s="1"/>
      <c r="D40" s="101"/>
      <c r="E40" s="107"/>
      <c r="F40" s="101"/>
      <c r="G40" s="107"/>
      <c r="H40" s="101"/>
      <c r="I40" s="107"/>
      <c r="J40" s="101"/>
      <c r="K40" s="2">
        <f t="shared" si="6"/>
        <v>0</v>
      </c>
      <c r="L40" s="69">
        <f>_xlfn.XLOOKUP('Week 5'!B40,Table1[Item Name],Table1[Cost])*'Week 5'!K40</f>
        <v>0</v>
      </c>
    </row>
    <row r="41" spans="1:12" ht="15" customHeight="1">
      <c r="A41" s="151"/>
      <c r="B41" s="81" t="s">
        <v>77</v>
      </c>
      <c r="C41" s="1"/>
      <c r="D41" s="101"/>
      <c r="E41" s="107"/>
      <c r="F41" s="101"/>
      <c r="G41" s="107"/>
      <c r="H41" s="101"/>
      <c r="I41" s="107"/>
      <c r="J41" s="101"/>
      <c r="K41" s="2">
        <f t="shared" si="6"/>
        <v>0</v>
      </c>
      <c r="L41" s="69">
        <f>_xlfn.XLOOKUP('Week 5'!B41,Table1[Item Name],Table1[Cost])*'Week 5'!K41</f>
        <v>0</v>
      </c>
    </row>
    <row r="42" spans="1:12" ht="15" customHeight="1">
      <c r="A42" s="151"/>
      <c r="B42" s="75" t="s">
        <v>79</v>
      </c>
      <c r="C42" s="1"/>
      <c r="D42" s="102"/>
      <c r="E42" s="108"/>
      <c r="F42" s="102"/>
      <c r="G42" s="108"/>
      <c r="H42" s="102"/>
      <c r="I42" s="108"/>
      <c r="J42" s="102"/>
      <c r="K42" s="2">
        <f t="shared" si="6"/>
        <v>0</v>
      </c>
      <c r="L42" s="69">
        <f>_xlfn.XLOOKUP('Week 5'!B42,Table1[Item Name],Table1[Cost])*'Week 5'!K42</f>
        <v>0</v>
      </c>
    </row>
    <row r="43" spans="1:12" ht="15" customHeight="1">
      <c r="A43" s="151"/>
      <c r="B43" s="82" t="s">
        <v>81</v>
      </c>
      <c r="C43" s="1"/>
      <c r="D43" s="101"/>
      <c r="E43" s="107"/>
      <c r="F43" s="101"/>
      <c r="G43" s="107"/>
      <c r="H43" s="101"/>
      <c r="I43" s="107"/>
      <c r="J43" s="101"/>
      <c r="K43" s="2">
        <f t="shared" si="6"/>
        <v>0</v>
      </c>
      <c r="L43" s="69">
        <f>_xlfn.XLOOKUP('Week 5'!B43,Table1[Item Name],Table1[Cost])*'Week 5'!K43</f>
        <v>0</v>
      </c>
    </row>
    <row r="44" spans="1:12" ht="15" customHeight="1">
      <c r="A44" s="151"/>
      <c r="B44" s="82" t="s">
        <v>83</v>
      </c>
      <c r="C44" s="1"/>
      <c r="D44" s="101"/>
      <c r="E44" s="107"/>
      <c r="F44" s="101"/>
      <c r="G44" s="107"/>
      <c r="H44" s="101"/>
      <c r="I44" s="107"/>
      <c r="J44" s="101"/>
      <c r="K44" s="2">
        <f t="shared" si="6"/>
        <v>0</v>
      </c>
      <c r="L44" s="69">
        <f>_xlfn.XLOOKUP('Week 5'!B44,Table1[Item Name],Table1[Cost])*'Week 5'!K44</f>
        <v>0</v>
      </c>
    </row>
    <row r="45" spans="1:12" ht="15" customHeight="1">
      <c r="A45" s="151"/>
      <c r="B45" s="83" t="s">
        <v>84</v>
      </c>
      <c r="C45" s="1"/>
      <c r="D45" s="101"/>
      <c r="E45" s="107"/>
      <c r="F45" s="101"/>
      <c r="G45" s="107"/>
      <c r="H45" s="101"/>
      <c r="I45" s="107"/>
      <c r="J45" s="101"/>
      <c r="K45" s="2">
        <f t="shared" si="6"/>
        <v>0</v>
      </c>
      <c r="L45" s="69">
        <f>_xlfn.XLOOKUP('Week 5'!B45,Table1[Item Name],Table1[Cost])*'Week 5'!K45</f>
        <v>0</v>
      </c>
    </row>
    <row r="46" spans="1:12" ht="15" customHeight="1">
      <c r="A46" s="151"/>
      <c r="B46" s="75" t="s">
        <v>79</v>
      </c>
      <c r="C46" s="1"/>
      <c r="D46" s="101"/>
      <c r="E46" s="107"/>
      <c r="F46" s="101"/>
      <c r="G46" s="107"/>
      <c r="H46" s="101"/>
      <c r="I46" s="107"/>
      <c r="J46" s="101"/>
      <c r="K46" s="2">
        <f t="shared" si="6"/>
        <v>0</v>
      </c>
      <c r="L46" s="69">
        <f>_xlfn.XLOOKUP('Week 5'!B46,Table1[Item Name],Table1[Cost])*'Week 5'!K46</f>
        <v>0</v>
      </c>
    </row>
    <row r="47" spans="1:12" ht="15" customHeight="1" thickBot="1">
      <c r="A47" s="151"/>
      <c r="B47" s="84" t="s">
        <v>163</v>
      </c>
      <c r="C47" s="66"/>
      <c r="D47" s="102"/>
      <c r="E47" s="108"/>
      <c r="F47" s="102"/>
      <c r="G47" s="108"/>
      <c r="H47" s="102"/>
      <c r="I47" s="108"/>
      <c r="J47" s="102"/>
      <c r="K47" s="65">
        <f t="shared" si="6"/>
        <v>0</v>
      </c>
      <c r="L47" s="69">
        <f>_xlfn.XLOOKUP('Week 5'!B47,Table1[Item Name],Table1[Cost])*'Week 5'!K47</f>
        <v>0</v>
      </c>
    </row>
    <row r="48" spans="1:12" ht="15" customHeight="1" thickBot="1">
      <c r="A48" s="151"/>
      <c r="B48" s="203" t="s">
        <v>3</v>
      </c>
      <c r="C48" s="203"/>
      <c r="D48" s="203"/>
      <c r="E48" s="203"/>
      <c r="F48" s="203"/>
      <c r="G48" s="203"/>
      <c r="H48" s="203"/>
      <c r="I48" s="203"/>
      <c r="J48" s="203"/>
      <c r="K48" s="71"/>
      <c r="L48" s="142"/>
    </row>
    <row r="49" spans="1:12" ht="15" customHeight="1">
      <c r="A49" s="151"/>
      <c r="B49" s="85" t="s">
        <v>87</v>
      </c>
      <c r="C49" s="70"/>
      <c r="D49" s="100"/>
      <c r="E49" s="106"/>
      <c r="F49" s="100"/>
      <c r="G49" s="106"/>
      <c r="H49" s="100"/>
      <c r="I49" s="106"/>
      <c r="J49" s="100"/>
      <c r="K49" s="68">
        <f t="shared" si="6"/>
        <v>0</v>
      </c>
      <c r="L49" s="69">
        <f>_xlfn.XLOOKUP('Week 5'!B49,Table1[Item Name],Table1[Cost])*'Week 5'!K49</f>
        <v>0</v>
      </c>
    </row>
    <row r="50" spans="1:12" ht="15" customHeight="1">
      <c r="A50" s="151"/>
      <c r="B50" s="86" t="s">
        <v>108</v>
      </c>
      <c r="C50" s="1"/>
      <c r="D50" s="101"/>
      <c r="E50" s="107"/>
      <c r="F50" s="101"/>
      <c r="G50" s="107"/>
      <c r="H50" s="101"/>
      <c r="I50" s="107"/>
      <c r="J50" s="101"/>
      <c r="K50" s="2">
        <f t="shared" si="6"/>
        <v>0</v>
      </c>
      <c r="L50" s="69">
        <f>_xlfn.XLOOKUP('Week 5'!B50,Table1[Item Name],Table1[Cost])*'Week 5'!K50</f>
        <v>0</v>
      </c>
    </row>
    <row r="51" spans="1:12" ht="15" customHeight="1">
      <c r="A51" s="151"/>
      <c r="B51" s="86" t="s">
        <v>110</v>
      </c>
      <c r="C51" s="1"/>
      <c r="D51" s="101"/>
      <c r="E51" s="107"/>
      <c r="F51" s="101"/>
      <c r="G51" s="107"/>
      <c r="H51" s="101"/>
      <c r="I51" s="107"/>
      <c r="J51" s="101"/>
      <c r="K51" s="2">
        <f t="shared" si="6"/>
        <v>0</v>
      </c>
      <c r="L51" s="69">
        <f>_xlfn.XLOOKUP('Week 5'!B51,Table1[Item Name],Table1[Cost])*'Week 5'!K51</f>
        <v>0</v>
      </c>
    </row>
    <row r="52" spans="1:12" ht="15" customHeight="1">
      <c r="A52" s="151"/>
      <c r="B52" s="86" t="s">
        <v>88</v>
      </c>
      <c r="C52" s="1"/>
      <c r="D52" s="101"/>
      <c r="E52" s="107"/>
      <c r="F52" s="101"/>
      <c r="G52" s="107"/>
      <c r="H52" s="101"/>
      <c r="I52" s="107"/>
      <c r="J52" s="101"/>
      <c r="K52" s="2">
        <f t="shared" si="6"/>
        <v>0</v>
      </c>
      <c r="L52" s="69">
        <f>_xlfn.XLOOKUP('Week 5'!B52,Table1[Item Name],Table1[Cost])*'Week 5'!K52</f>
        <v>0</v>
      </c>
    </row>
    <row r="53" spans="1:12" ht="15" customHeight="1">
      <c r="A53" s="151"/>
      <c r="B53" s="86" t="s">
        <v>94</v>
      </c>
      <c r="C53" s="1"/>
      <c r="D53" s="101"/>
      <c r="E53" s="107"/>
      <c r="F53" s="101"/>
      <c r="G53" s="107"/>
      <c r="H53" s="101"/>
      <c r="I53" s="107"/>
      <c r="J53" s="101"/>
      <c r="K53" s="2">
        <f t="shared" si="6"/>
        <v>0</v>
      </c>
      <c r="L53" s="69">
        <f>_xlfn.XLOOKUP('Week 5'!B53,Table1[Item Name],Table1[Cost])*'Week 5'!K53</f>
        <v>0</v>
      </c>
    </row>
    <row r="54" spans="1:12" ht="15" customHeight="1">
      <c r="A54" s="151"/>
      <c r="B54" s="86" t="s">
        <v>103</v>
      </c>
      <c r="C54" s="1"/>
      <c r="D54" s="101"/>
      <c r="E54" s="107"/>
      <c r="F54" s="101"/>
      <c r="G54" s="107"/>
      <c r="H54" s="101"/>
      <c r="I54" s="107"/>
      <c r="J54" s="101"/>
      <c r="K54" s="2">
        <f t="shared" si="6"/>
        <v>0</v>
      </c>
      <c r="L54" s="69">
        <f>_xlfn.XLOOKUP('Week 5'!B54,Table1[Item Name],Table1[Cost])*'Week 5'!K54</f>
        <v>0</v>
      </c>
    </row>
    <row r="55" spans="1:12" ht="15" customHeight="1">
      <c r="A55" s="151"/>
      <c r="B55" s="86" t="s">
        <v>105</v>
      </c>
      <c r="C55" s="1"/>
      <c r="D55" s="101"/>
      <c r="E55" s="107"/>
      <c r="F55" s="101"/>
      <c r="G55" s="107"/>
      <c r="H55" s="101"/>
      <c r="I55" s="107"/>
      <c r="J55" s="101"/>
      <c r="K55" s="2">
        <f t="shared" si="6"/>
        <v>0</v>
      </c>
      <c r="L55" s="69">
        <f>_xlfn.XLOOKUP('Week 5'!B55,Table1[Item Name],Table1[Cost])*'Week 5'!K55</f>
        <v>0</v>
      </c>
    </row>
    <row r="56" spans="1:12" ht="15" customHeight="1">
      <c r="A56" s="151"/>
      <c r="B56" s="86" t="s">
        <v>91</v>
      </c>
      <c r="C56" s="1"/>
      <c r="D56" s="101"/>
      <c r="E56" s="107"/>
      <c r="F56" s="101"/>
      <c r="G56" s="107"/>
      <c r="H56" s="101"/>
      <c r="I56" s="107"/>
      <c r="J56" s="101"/>
      <c r="K56" s="2">
        <f t="shared" si="6"/>
        <v>0</v>
      </c>
      <c r="L56" s="69">
        <f>_xlfn.XLOOKUP('Week 5'!B56,Table1[Item Name],Table1[Cost])*'Week 5'!K56</f>
        <v>0</v>
      </c>
    </row>
    <row r="57" spans="1:12" ht="15" customHeight="1">
      <c r="A57" s="151"/>
      <c r="B57" s="86" t="s">
        <v>101</v>
      </c>
      <c r="C57" s="1"/>
      <c r="D57" s="101"/>
      <c r="E57" s="107"/>
      <c r="F57" s="101"/>
      <c r="G57" s="107"/>
      <c r="H57" s="101"/>
      <c r="I57" s="107"/>
      <c r="J57" s="101"/>
      <c r="K57" s="2">
        <f t="shared" si="6"/>
        <v>0</v>
      </c>
      <c r="L57" s="69">
        <f>_xlfn.XLOOKUP('Week 5'!B57,Table1[Item Name],Table1[Cost])*'Week 5'!K57</f>
        <v>0</v>
      </c>
    </row>
    <row r="58" spans="1:12" ht="15" customHeight="1">
      <c r="A58" s="151"/>
      <c r="B58" s="86" t="s">
        <v>102</v>
      </c>
      <c r="C58" s="1"/>
      <c r="D58" s="101"/>
      <c r="E58" s="107"/>
      <c r="F58" s="101"/>
      <c r="G58" s="107"/>
      <c r="H58" s="101"/>
      <c r="I58" s="107"/>
      <c r="J58" s="101"/>
      <c r="K58" s="2">
        <f t="shared" si="6"/>
        <v>0</v>
      </c>
      <c r="L58" s="69">
        <f>_xlfn.XLOOKUP('Week 5'!B58,Table1[Item Name],Table1[Cost])*'Week 5'!K58</f>
        <v>0</v>
      </c>
    </row>
    <row r="59" spans="1:12" ht="15" customHeight="1">
      <c r="A59" s="151"/>
      <c r="B59" s="86" t="s">
        <v>96</v>
      </c>
      <c r="C59" s="1"/>
      <c r="D59" s="101"/>
      <c r="E59" s="107"/>
      <c r="F59" s="101"/>
      <c r="G59" s="107"/>
      <c r="H59" s="101"/>
      <c r="I59" s="107"/>
      <c r="J59" s="101"/>
      <c r="K59" s="2">
        <f t="shared" si="6"/>
        <v>0</v>
      </c>
      <c r="L59" s="69">
        <f>_xlfn.XLOOKUP('Week 5'!B59,Table1[Item Name],Table1[Cost])*'Week 5'!K59</f>
        <v>0</v>
      </c>
    </row>
    <row r="60" spans="1:12" ht="15" customHeight="1">
      <c r="A60" s="151"/>
      <c r="B60" s="86" t="s">
        <v>6</v>
      </c>
      <c r="C60" s="1"/>
      <c r="D60" s="102"/>
      <c r="E60" s="108"/>
      <c r="F60" s="102"/>
      <c r="G60" s="108"/>
      <c r="H60" s="102"/>
      <c r="I60" s="108"/>
      <c r="J60" s="102"/>
      <c r="K60" s="2">
        <f t="shared" si="6"/>
        <v>0</v>
      </c>
      <c r="L60" s="69">
        <f>_xlfn.XLOOKUP('Week 5'!B60,Table1[Item Name],Table1[Cost])*'Week 5'!K60</f>
        <v>0</v>
      </c>
    </row>
    <row r="61" spans="1:12" ht="15" customHeight="1">
      <c r="A61" s="151"/>
      <c r="B61" s="76" t="s">
        <v>99</v>
      </c>
      <c r="C61" s="1"/>
      <c r="D61" s="101"/>
      <c r="E61" s="107"/>
      <c r="F61" s="101"/>
      <c r="G61" s="107"/>
      <c r="H61" s="101"/>
      <c r="I61" s="107"/>
      <c r="J61" s="101"/>
      <c r="K61" s="2">
        <f t="shared" si="6"/>
        <v>0</v>
      </c>
      <c r="L61" s="69">
        <f>_xlfn.XLOOKUP('Week 5'!B61,Table1[Item Name],Table1[Cost])*'Week 5'!K61</f>
        <v>0</v>
      </c>
    </row>
    <row r="62" spans="1:12" ht="15" customHeight="1">
      <c r="A62" s="151"/>
      <c r="B62" s="76" t="s">
        <v>106</v>
      </c>
      <c r="C62" s="1"/>
      <c r="D62" s="101"/>
      <c r="E62" s="107"/>
      <c r="F62" s="101"/>
      <c r="G62" s="107"/>
      <c r="H62" s="101"/>
      <c r="I62" s="107"/>
      <c r="J62" s="101"/>
      <c r="K62" s="2">
        <f t="shared" si="6"/>
        <v>0</v>
      </c>
      <c r="L62" s="69">
        <f>_xlfn.XLOOKUP('Week 5'!B62,Table1[Item Name],Table1[Cost])*'Week 5'!K62</f>
        <v>0</v>
      </c>
    </row>
    <row r="63" spans="1:12" ht="15" customHeight="1" thickBot="1">
      <c r="A63" s="151"/>
      <c r="B63" s="77" t="s">
        <v>92</v>
      </c>
      <c r="C63" s="66"/>
      <c r="D63" s="102"/>
      <c r="E63" s="108"/>
      <c r="F63" s="102"/>
      <c r="G63" s="108"/>
      <c r="H63" s="102"/>
      <c r="I63" s="108"/>
      <c r="J63" s="102"/>
      <c r="K63" s="65">
        <f t="shared" si="6"/>
        <v>0</v>
      </c>
      <c r="L63" s="69">
        <f>_xlfn.XLOOKUP('Week 5'!B63,Table1[Item Name],Table1[Cost])*'Week 5'!K63</f>
        <v>0</v>
      </c>
    </row>
    <row r="64" spans="1:12" ht="15" customHeight="1" thickBot="1">
      <c r="A64" s="151"/>
      <c r="B64" s="203" t="s">
        <v>12</v>
      </c>
      <c r="C64" s="203"/>
      <c r="D64" s="203"/>
      <c r="E64" s="203"/>
      <c r="F64" s="203"/>
      <c r="G64" s="203"/>
      <c r="H64" s="203"/>
      <c r="I64" s="203"/>
      <c r="J64" s="203"/>
      <c r="K64" s="71"/>
      <c r="L64" s="142"/>
    </row>
    <row r="65" spans="1:12" ht="15" customHeight="1">
      <c r="A65" s="151"/>
      <c r="B65" s="85" t="s">
        <v>112</v>
      </c>
      <c r="C65" s="67"/>
      <c r="D65" s="109"/>
      <c r="E65" s="103"/>
      <c r="F65" s="109"/>
      <c r="G65" s="103"/>
      <c r="H65" s="109"/>
      <c r="I65" s="103"/>
      <c r="J65" s="109"/>
      <c r="K65" s="68">
        <f t="shared" ref="K65:K75" si="7">SUM(D65:J65)</f>
        <v>0</v>
      </c>
      <c r="L65" s="69">
        <f>_xlfn.XLOOKUP('Week 5'!B65,Table1[Item Name],Table1[Cost])*'Week 5'!K65</f>
        <v>0</v>
      </c>
    </row>
    <row r="66" spans="1:12" ht="15" customHeight="1">
      <c r="A66" s="151"/>
      <c r="B66" s="86" t="s">
        <v>114</v>
      </c>
      <c r="C66" s="3"/>
      <c r="D66" s="110"/>
      <c r="E66" s="104"/>
      <c r="F66" s="110"/>
      <c r="G66" s="104"/>
      <c r="H66" s="110"/>
      <c r="I66" s="104"/>
      <c r="J66" s="110"/>
      <c r="K66" s="2">
        <f t="shared" si="7"/>
        <v>0</v>
      </c>
      <c r="L66" s="69">
        <f>_xlfn.XLOOKUP('Week 5'!B66,Table1[Item Name],Table1[Cost])*'Week 5'!K66</f>
        <v>0</v>
      </c>
    </row>
    <row r="67" spans="1:12" ht="15" customHeight="1">
      <c r="A67" s="151"/>
      <c r="B67" s="86" t="s">
        <v>116</v>
      </c>
      <c r="C67" s="3"/>
      <c r="D67" s="110"/>
      <c r="E67" s="104"/>
      <c r="F67" s="110"/>
      <c r="G67" s="104"/>
      <c r="H67" s="110"/>
      <c r="I67" s="104"/>
      <c r="J67" s="110"/>
      <c r="K67" s="2">
        <f t="shared" si="7"/>
        <v>0</v>
      </c>
      <c r="L67" s="69">
        <f>_xlfn.XLOOKUP('Week 5'!B67,Table1[Item Name],Table1[Cost])*'Week 5'!K67</f>
        <v>0</v>
      </c>
    </row>
    <row r="68" spans="1:12" ht="15" customHeight="1">
      <c r="A68" s="151"/>
      <c r="B68" s="76" t="s">
        <v>117</v>
      </c>
      <c r="C68" s="3"/>
      <c r="D68" s="110"/>
      <c r="E68" s="104"/>
      <c r="F68" s="110"/>
      <c r="G68" s="104"/>
      <c r="H68" s="110"/>
      <c r="I68" s="104"/>
      <c r="J68" s="110"/>
      <c r="K68" s="2">
        <f t="shared" si="7"/>
        <v>0</v>
      </c>
      <c r="L68" s="69">
        <f>_xlfn.XLOOKUP('Week 5'!B68,Table1[Item Name],Table1[Cost])*'Week 5'!K68</f>
        <v>0</v>
      </c>
    </row>
    <row r="69" spans="1:12" ht="15" customHeight="1">
      <c r="A69" s="151"/>
      <c r="B69" s="76" t="s">
        <v>119</v>
      </c>
      <c r="C69" s="3"/>
      <c r="D69" s="110"/>
      <c r="E69" s="104"/>
      <c r="F69" s="110"/>
      <c r="G69" s="104"/>
      <c r="H69" s="110"/>
      <c r="I69" s="104"/>
      <c r="J69" s="110"/>
      <c r="K69" s="2">
        <f t="shared" si="7"/>
        <v>0</v>
      </c>
      <c r="L69" s="69">
        <f>_xlfn.XLOOKUP('Week 5'!B69,Table1[Item Name],Table1[Cost])*'Week 5'!K69</f>
        <v>0</v>
      </c>
    </row>
    <row r="70" spans="1:12" ht="15" customHeight="1">
      <c r="A70" s="151"/>
      <c r="B70" s="76" t="s">
        <v>121</v>
      </c>
      <c r="C70" s="3"/>
      <c r="D70" s="110"/>
      <c r="E70" s="104"/>
      <c r="F70" s="110"/>
      <c r="G70" s="104"/>
      <c r="H70" s="110"/>
      <c r="I70" s="104"/>
      <c r="J70" s="110"/>
      <c r="K70" s="2">
        <f t="shared" si="7"/>
        <v>0</v>
      </c>
      <c r="L70" s="69">
        <f>_xlfn.XLOOKUP('Week 5'!B70,Table1[Item Name],Table1[Cost])*'Week 5'!K70</f>
        <v>0</v>
      </c>
    </row>
    <row r="71" spans="1:12" ht="15" customHeight="1">
      <c r="A71" s="151"/>
      <c r="B71" s="76" t="s">
        <v>123</v>
      </c>
      <c r="C71" s="3"/>
      <c r="D71" s="110"/>
      <c r="E71" s="104"/>
      <c r="F71" s="110"/>
      <c r="G71" s="104"/>
      <c r="H71" s="110"/>
      <c r="I71" s="104"/>
      <c r="J71" s="110"/>
      <c r="K71" s="2">
        <f t="shared" si="7"/>
        <v>0</v>
      </c>
      <c r="L71" s="69">
        <f>_xlfn.XLOOKUP('Week 5'!B71,Table1[Item Name],Table1[Cost])*'Week 5'!K71</f>
        <v>0</v>
      </c>
    </row>
    <row r="72" spans="1:12" ht="15" customHeight="1">
      <c r="A72" s="151"/>
      <c r="B72" s="76" t="s">
        <v>125</v>
      </c>
      <c r="C72" s="3"/>
      <c r="D72" s="110"/>
      <c r="E72" s="104"/>
      <c r="F72" s="110"/>
      <c r="G72" s="104"/>
      <c r="H72" s="110"/>
      <c r="I72" s="104"/>
      <c r="J72" s="110"/>
      <c r="K72" s="2">
        <f t="shared" si="7"/>
        <v>0</v>
      </c>
      <c r="L72" s="69">
        <f>_xlfn.XLOOKUP('Week 5'!B72,Table1[Item Name],Table1[Cost])*'Week 5'!K72</f>
        <v>0</v>
      </c>
    </row>
    <row r="73" spans="1:12" ht="15" customHeight="1">
      <c r="A73" s="151"/>
      <c r="B73" s="76" t="s">
        <v>127</v>
      </c>
      <c r="C73" s="3"/>
      <c r="D73" s="110"/>
      <c r="E73" s="104"/>
      <c r="F73" s="110"/>
      <c r="G73" s="104"/>
      <c r="H73" s="110"/>
      <c r="I73" s="104"/>
      <c r="J73" s="110"/>
      <c r="K73" s="2">
        <f t="shared" si="7"/>
        <v>0</v>
      </c>
      <c r="L73" s="69">
        <f>_xlfn.XLOOKUP('Week 5'!B73,Table1[Item Name],Table1[Cost])*'Week 5'!K73</f>
        <v>0</v>
      </c>
    </row>
    <row r="74" spans="1:12" ht="15" customHeight="1">
      <c r="A74" s="151"/>
      <c r="B74" s="76" t="s">
        <v>128</v>
      </c>
      <c r="C74" s="3"/>
      <c r="D74" s="110"/>
      <c r="E74" s="104"/>
      <c r="F74" s="110"/>
      <c r="G74" s="104"/>
      <c r="H74" s="110"/>
      <c r="I74" s="104"/>
      <c r="J74" s="110"/>
      <c r="K74" s="2">
        <f t="shared" si="7"/>
        <v>0</v>
      </c>
      <c r="L74" s="69">
        <f>_xlfn.XLOOKUP('Week 5'!B74,Table1[Item Name],Table1[Cost])*'Week 5'!K74</f>
        <v>0</v>
      </c>
    </row>
    <row r="75" spans="1:12" ht="15" customHeight="1" thickBot="1">
      <c r="A75" s="151"/>
      <c r="B75" s="87" t="s">
        <v>138</v>
      </c>
      <c r="C75" s="64"/>
      <c r="D75" s="111"/>
      <c r="E75" s="105"/>
      <c r="F75" s="111"/>
      <c r="G75" s="105"/>
      <c r="H75" s="111"/>
      <c r="I75" s="105"/>
      <c r="J75" s="111"/>
      <c r="K75" s="65">
        <f t="shared" si="7"/>
        <v>0</v>
      </c>
      <c r="L75" s="69">
        <f>_xlfn.XLOOKUP('Week 5'!B75,Table1[Item Name],Table1[Cost])*'Week 5'!K75</f>
        <v>0</v>
      </c>
    </row>
    <row r="76" spans="1:12" ht="15" customHeight="1" thickBot="1">
      <c r="A76" s="152"/>
      <c r="B76" s="203" t="s">
        <v>13</v>
      </c>
      <c r="C76" s="203"/>
      <c r="D76" s="203"/>
      <c r="E76" s="203"/>
      <c r="F76" s="203"/>
      <c r="G76" s="203"/>
      <c r="H76" s="203"/>
      <c r="I76" s="203"/>
      <c r="J76" s="203"/>
      <c r="K76" s="71"/>
      <c r="L76" s="73"/>
    </row>
    <row r="77" spans="1:12">
      <c r="K77" s="98">
        <f>SUM(K6:K75)</f>
        <v>0</v>
      </c>
      <c r="L77" s="99">
        <f>SUM(L6:L75)</f>
        <v>0</v>
      </c>
    </row>
  </sheetData>
  <protectedRanges>
    <protectedRange sqref="C6:J16 C18:J29 C31:J47 C49:J63 C65:J75" name="Range1"/>
  </protectedRanges>
  <mergeCells count="14">
    <mergeCell ref="B1:I2"/>
    <mergeCell ref="J1:J2"/>
    <mergeCell ref="K1:K2"/>
    <mergeCell ref="L1:L2"/>
    <mergeCell ref="C3:C4"/>
    <mergeCell ref="K3:K4"/>
    <mergeCell ref="L3:L4"/>
    <mergeCell ref="A3:A76"/>
    <mergeCell ref="B3:B4"/>
    <mergeCell ref="B76:J76"/>
    <mergeCell ref="B5:J5"/>
    <mergeCell ref="B30:J30"/>
    <mergeCell ref="B48:J48"/>
    <mergeCell ref="B64:J6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Cover Sheet</vt:lpstr>
      <vt:lpstr>Data</vt:lpstr>
      <vt:lpstr>Week 1</vt:lpstr>
      <vt:lpstr>Week 2</vt:lpstr>
      <vt:lpstr>Week 3</vt:lpstr>
      <vt:lpstr>Week 4</vt:lpstr>
      <vt:lpstr>Week 5</vt:lpstr>
      <vt:lpstr>'Week 1'!Print_Area</vt:lpstr>
      <vt:lpstr>'Week 2'!Print_Area</vt:lpstr>
      <vt:lpstr>'Week 3'!Print_Area</vt:lpstr>
      <vt:lpstr>'Week 4'!Print_Area</vt:lpstr>
      <vt:lpstr>'Week 5'!Print_Area</vt:lpstr>
      <vt:lpstr>'Week 1'!Print_Titles</vt:lpstr>
      <vt:lpstr>'Week 2'!Print_Titles</vt:lpstr>
      <vt:lpstr>'Week 3'!Print_Titles</vt:lpstr>
      <vt:lpstr>'Week 4'!Print_Titles</vt:lpstr>
      <vt:lpstr>'Week 5'!Print_Titles</vt:lpstr>
    </vt:vector>
  </TitlesOfParts>
  <Company>Fairview IMS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Bertrand, Ashley</dc:creator>
  <cp:lastModifiedBy>Shell, Brittany</cp:lastModifiedBy>
  <cp:revision/>
  <cp:lastPrinted>2021-06-08T14:38:43Z</cp:lastPrinted>
  <dcterms:created xsi:type="dcterms:W3CDTF">2016-06-08T16:05:44Z</dcterms:created>
  <dcterms:modified xsi:type="dcterms:W3CDTF">2021-09-01T17:53:57Z</dcterms:modified>
</cp:coreProperties>
</file>